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unsw-my.sharepoint.com/personal/z5309375_ad_unsw_edu_au/Documents/ACTL4001 SOA Challenge/"/>
    </mc:Choice>
  </mc:AlternateContent>
  <xr:revisionPtr revIDLastSave="0" documentId="8_{ECB3AC5F-1F1A-41F3-B4F4-5839550FA367}" xr6:coauthVersionLast="47" xr6:coauthVersionMax="47" xr10:uidLastSave="{00000000-0000-0000-0000-000000000000}"/>
  <bookViews>
    <workbookView xWindow="740" yWindow="1000" windowWidth="27640" windowHeight="15440" firstSheet="20" activeTab="20" xr2:uid="{5BE5715E-D155-0648-87AB-9EA0717C7C61}"/>
  </bookViews>
  <sheets>
    <sheet name="Base Premium Discounts" sheetId="17" r:id="rId1"/>
    <sheet name="Mortality Rate" sheetId="21" r:id="rId2"/>
    <sheet name="Lapse Rates" sheetId="19" r:id="rId3"/>
    <sheet name="T20" sheetId="12" r:id="rId4"/>
    <sheet name="T20 100000" sheetId="34" r:id="rId5"/>
    <sheet name="T20 100000 (2)" sheetId="35" r:id="rId6"/>
    <sheet name="T20 50000" sheetId="36" r:id="rId7"/>
    <sheet name="T20 50000 (2)" sheetId="37" r:id="rId8"/>
    <sheet name="T20 250000" sheetId="38" r:id="rId9"/>
    <sheet name="T20 250000 (2)" sheetId="39" r:id="rId10"/>
    <sheet name="T20 1000000" sheetId="40" r:id="rId11"/>
    <sheet name="T20 1000000 (2)" sheetId="41" r:id="rId12"/>
    <sheet name="T20 2000000" sheetId="42" r:id="rId13"/>
    <sheet name="T20 2000000 (2)" sheetId="43" r:id="rId14"/>
    <sheet name="T20 500000" sheetId="45" r:id="rId15"/>
    <sheet name="T20 500000 (2)" sheetId="46" r:id="rId16"/>
    <sheet name="Pre M NS" sheetId="24" r:id="rId17"/>
    <sheet name="Pre M S" sheetId="30" r:id="rId18"/>
    <sheet name="Pre F NS" sheetId="31" r:id="rId19"/>
    <sheet name="Pre F S" sheetId="32" r:id="rId20"/>
    <sheet name="M NS" sheetId="25" r:id="rId21"/>
    <sheet name="M NS (2)" sheetId="52" r:id="rId22"/>
    <sheet name="M S" sheetId="26" r:id="rId23"/>
    <sheet name="F NS" sheetId="27" r:id="rId24"/>
    <sheet name="F S" sheetId="28" r:id="rId25"/>
    <sheet name="SPWL" sheetId="18" r:id="rId26"/>
    <sheet name="Whole Life" sheetId="20" r:id="rId27"/>
    <sheet name="SPWL.PROFIT" sheetId="58" r:id="rId28"/>
    <sheet name="SPWL 100000" sheetId="47" r:id="rId29"/>
    <sheet name="SPWL 100000 (2)" sheetId="53" r:id="rId30"/>
    <sheet name="SPWL 250000" sheetId="48" r:id="rId31"/>
    <sheet name="SPWL 250000 (2)" sheetId="54" r:id="rId32"/>
    <sheet name="SPWL 500000" sheetId="49" r:id="rId33"/>
    <sheet name="SPWL 500000 (2)" sheetId="55" r:id="rId34"/>
    <sheet name="SPWL 1000000" sheetId="50" r:id="rId35"/>
    <sheet name="SPWL 1000000 (2)" sheetId="56" r:id="rId36"/>
    <sheet name="SPWL 2000000" sheetId="51" r:id="rId37"/>
    <sheet name="SPWL 2000000(2)" sheetId="57" r:id="rId38"/>
  </sheets>
  <definedNames>
    <definedName name="solver_adj" localSheetId="23" hidden="1">'F NS'!$E$2</definedName>
    <definedName name="solver_adj" localSheetId="24" hidden="1">'F S'!$E$2</definedName>
    <definedName name="solver_adj" localSheetId="20" hidden="1">'M NS'!$E$2</definedName>
    <definedName name="solver_adj" localSheetId="22" hidden="1">'M S'!$E$2</definedName>
    <definedName name="solver_adj" localSheetId="18" hidden="1">'Pre F NS'!$E$2</definedName>
    <definedName name="solver_adj" localSheetId="19" hidden="1">'Pre F S'!$E$2</definedName>
    <definedName name="solver_adj" localSheetId="17" hidden="1">'Pre M S'!$E$2</definedName>
    <definedName name="solver_adj" localSheetId="21" hidden="1">'M NS (2)'!$E$2</definedName>
    <definedName name="solver_adj" localSheetId="16" hidden="1">'Pre M NS'!$E$2</definedName>
    <definedName name="solver_cvg" localSheetId="23" hidden="1">0.0001</definedName>
    <definedName name="solver_cvg" localSheetId="24" hidden="1">0.0001</definedName>
    <definedName name="solver_cvg" localSheetId="20" hidden="1">0.0001</definedName>
    <definedName name="solver_cvg" localSheetId="22" hidden="1">0.0001</definedName>
    <definedName name="solver_cvg" localSheetId="18" hidden="1">0.0001</definedName>
    <definedName name="solver_cvg" localSheetId="19" hidden="1">0.0001</definedName>
    <definedName name="solver_cvg" localSheetId="17" hidden="1">0.0001</definedName>
    <definedName name="solver_cvg" localSheetId="21" hidden="1">0.0001</definedName>
    <definedName name="solver_cvg" localSheetId="16" hidden="1">0.0001</definedName>
    <definedName name="solver_drv" localSheetId="23" hidden="1">1</definedName>
    <definedName name="solver_drv" localSheetId="24" hidden="1">1</definedName>
    <definedName name="solver_drv" localSheetId="20" hidden="1">1</definedName>
    <definedName name="solver_drv" localSheetId="22" hidden="1">1</definedName>
    <definedName name="solver_drv" localSheetId="18" hidden="1">1</definedName>
    <definedName name="solver_drv" localSheetId="19" hidden="1">1</definedName>
    <definedName name="solver_drv" localSheetId="17" hidden="1">1</definedName>
    <definedName name="solver_drv" localSheetId="21" hidden="1">1</definedName>
    <definedName name="solver_drv" localSheetId="16" hidden="1">1</definedName>
    <definedName name="solver_eng" localSheetId="23" hidden="1">1</definedName>
    <definedName name="solver_eng" localSheetId="24" hidden="1">1</definedName>
    <definedName name="solver_eng" localSheetId="20" hidden="1">1</definedName>
    <definedName name="solver_eng" localSheetId="22" hidden="1">1</definedName>
    <definedName name="solver_eng" localSheetId="18" hidden="1">1</definedName>
    <definedName name="solver_eng" localSheetId="19" hidden="1">1</definedName>
    <definedName name="solver_eng" localSheetId="17" hidden="1">1</definedName>
    <definedName name="solver_eng" localSheetId="21" hidden="1">1</definedName>
    <definedName name="solver_eng" localSheetId="16" hidden="1">1</definedName>
    <definedName name="solver_itr" localSheetId="23" hidden="1">2147483647</definedName>
    <definedName name="solver_itr" localSheetId="24" hidden="1">2147483647</definedName>
    <definedName name="solver_itr" localSheetId="20" hidden="1">2147483647</definedName>
    <definedName name="solver_itr" localSheetId="22" hidden="1">2147483647</definedName>
    <definedName name="solver_itr" localSheetId="18" hidden="1">2147483647</definedName>
    <definedName name="solver_itr" localSheetId="19" hidden="1">2147483647</definedName>
    <definedName name="solver_itr" localSheetId="17" hidden="1">2147483647</definedName>
    <definedName name="solver_itr" localSheetId="21" hidden="1">2147483647</definedName>
    <definedName name="solver_itr" localSheetId="16" hidden="1">2147483647</definedName>
    <definedName name="solver_lin" localSheetId="23" hidden="1">2</definedName>
    <definedName name="solver_lin" localSheetId="24" hidden="1">2</definedName>
    <definedName name="solver_lin" localSheetId="20" hidden="1">2</definedName>
    <definedName name="solver_lin" localSheetId="22" hidden="1">2</definedName>
    <definedName name="solver_lin" localSheetId="18" hidden="1">2</definedName>
    <definedName name="solver_lin" localSheetId="19" hidden="1">2</definedName>
    <definedName name="solver_lin" localSheetId="17" hidden="1">2</definedName>
    <definedName name="solver_lin" localSheetId="21" hidden="1">2</definedName>
    <definedName name="solver_lin" localSheetId="16" hidden="1">2</definedName>
    <definedName name="solver_mip" localSheetId="23" hidden="1">2147483647</definedName>
    <definedName name="solver_mip" localSheetId="24" hidden="1">2147483647</definedName>
    <definedName name="solver_mip" localSheetId="20" hidden="1">2147483647</definedName>
    <definedName name="solver_mip" localSheetId="22" hidden="1">2147483647</definedName>
    <definedName name="solver_mip" localSheetId="18" hidden="1">2147483647</definedName>
    <definedName name="solver_mip" localSheetId="19" hidden="1">2147483647</definedName>
    <definedName name="solver_mip" localSheetId="17" hidden="1">2147483647</definedName>
    <definedName name="solver_mip" localSheetId="21" hidden="1">2147483647</definedName>
    <definedName name="solver_mip" localSheetId="16" hidden="1">2147483647</definedName>
    <definedName name="solver_mni" localSheetId="23" hidden="1">30</definedName>
    <definedName name="solver_mni" localSheetId="24" hidden="1">30</definedName>
    <definedName name="solver_mni" localSheetId="20" hidden="1">30</definedName>
    <definedName name="solver_mni" localSheetId="22" hidden="1">30</definedName>
    <definedName name="solver_mni" localSheetId="18" hidden="1">30</definedName>
    <definedName name="solver_mni" localSheetId="19" hidden="1">30</definedName>
    <definedName name="solver_mni" localSheetId="17" hidden="1">30</definedName>
    <definedName name="solver_mni" localSheetId="21" hidden="1">30</definedName>
    <definedName name="solver_mni" localSheetId="16" hidden="1">30</definedName>
    <definedName name="solver_mrt" localSheetId="23" hidden="1">0.075</definedName>
    <definedName name="solver_mrt" localSheetId="24" hidden="1">0.075</definedName>
    <definedName name="solver_mrt" localSheetId="20" hidden="1">0.075</definedName>
    <definedName name="solver_mrt" localSheetId="22" hidden="1">0.075</definedName>
    <definedName name="solver_mrt" localSheetId="18" hidden="1">0.075</definedName>
    <definedName name="solver_mrt" localSheetId="19" hidden="1">0.075</definedName>
    <definedName name="solver_mrt" localSheetId="17" hidden="1">0.075</definedName>
    <definedName name="solver_mrt" localSheetId="21" hidden="1">0.075</definedName>
    <definedName name="solver_mrt" localSheetId="16" hidden="1">0.075</definedName>
    <definedName name="solver_msl" localSheetId="23" hidden="1">2</definedName>
    <definedName name="solver_msl" localSheetId="24" hidden="1">2</definedName>
    <definedName name="solver_msl" localSheetId="20" hidden="1">2</definedName>
    <definedName name="solver_msl" localSheetId="22" hidden="1">2</definedName>
    <definedName name="solver_msl" localSheetId="18" hidden="1">2</definedName>
    <definedName name="solver_msl" localSheetId="19" hidden="1">2</definedName>
    <definedName name="solver_msl" localSheetId="17" hidden="1">2</definedName>
    <definedName name="solver_msl" localSheetId="21" hidden="1">2</definedName>
    <definedName name="solver_msl" localSheetId="16" hidden="1">2</definedName>
    <definedName name="solver_neg" localSheetId="23" hidden="1">1</definedName>
    <definedName name="solver_neg" localSheetId="24" hidden="1">1</definedName>
    <definedName name="solver_neg" localSheetId="20" hidden="1">1</definedName>
    <definedName name="solver_neg" localSheetId="22" hidden="1">1</definedName>
    <definedName name="solver_neg" localSheetId="18" hidden="1">1</definedName>
    <definedName name="solver_neg" localSheetId="19" hidden="1">1</definedName>
    <definedName name="solver_neg" localSheetId="17" hidden="1">1</definedName>
    <definedName name="solver_neg" localSheetId="21" hidden="1">1</definedName>
    <definedName name="solver_neg" localSheetId="16" hidden="1">1</definedName>
    <definedName name="solver_nod" localSheetId="23" hidden="1">2147483647</definedName>
    <definedName name="solver_nod" localSheetId="24" hidden="1">2147483647</definedName>
    <definedName name="solver_nod" localSheetId="20" hidden="1">2147483647</definedName>
    <definedName name="solver_nod" localSheetId="22" hidden="1">2147483647</definedName>
    <definedName name="solver_nod" localSheetId="18" hidden="1">2147483647</definedName>
    <definedName name="solver_nod" localSheetId="19" hidden="1">2147483647</definedName>
    <definedName name="solver_nod" localSheetId="17" hidden="1">2147483647</definedName>
    <definedName name="solver_nod" localSheetId="21" hidden="1">2147483647</definedName>
    <definedName name="solver_nod" localSheetId="16" hidden="1">2147483647</definedName>
    <definedName name="solver_num" localSheetId="23" hidden="1">0</definedName>
    <definedName name="solver_num" localSheetId="24" hidden="1">0</definedName>
    <definedName name="solver_num" localSheetId="20" hidden="1">0</definedName>
    <definedName name="solver_num" localSheetId="22" hidden="1">0</definedName>
    <definedName name="solver_num" localSheetId="18" hidden="1">0</definedName>
    <definedName name="solver_num" localSheetId="19" hidden="1">0</definedName>
    <definedName name="solver_num" localSheetId="17" hidden="1">0</definedName>
    <definedName name="solver_num" localSheetId="21" hidden="1">0</definedName>
    <definedName name="solver_num" localSheetId="16" hidden="1">0</definedName>
    <definedName name="solver_opt" localSheetId="23" hidden="1">'F NS'!$AK$28</definedName>
    <definedName name="solver_opt" localSheetId="24" hidden="1">'F S'!$AK$28</definedName>
    <definedName name="solver_opt" localSheetId="20" hidden="1">'M NS'!$AK$28</definedName>
    <definedName name="solver_opt" localSheetId="22" hidden="1">'M S'!$AK$28</definedName>
    <definedName name="solver_opt" localSheetId="18" hidden="1">'Pre F NS'!$AJ$28</definedName>
    <definedName name="solver_opt" localSheetId="19" hidden="1">'Pre F S'!$AJ$28</definedName>
    <definedName name="solver_opt" localSheetId="17" hidden="1">'Pre M S'!$AJ$28</definedName>
    <definedName name="solver_opt" localSheetId="21" hidden="1">'M NS (2)'!$AK$28</definedName>
    <definedName name="solver_opt" localSheetId="16" hidden="1">'Pre M NS'!$AN$6</definedName>
    <definedName name="solver_pre" localSheetId="23" hidden="1">0.000001</definedName>
    <definedName name="solver_pre" localSheetId="24" hidden="1">0.000001</definedName>
    <definedName name="solver_pre" localSheetId="20" hidden="1">0.000001</definedName>
    <definedName name="solver_pre" localSheetId="22" hidden="1">0.000001</definedName>
    <definedName name="solver_pre" localSheetId="18" hidden="1">0.000001</definedName>
    <definedName name="solver_pre" localSheetId="19" hidden="1">0.000001</definedName>
    <definedName name="solver_pre" localSheetId="17" hidden="1">0.000001</definedName>
    <definedName name="solver_pre" localSheetId="21" hidden="1">0.000001</definedName>
    <definedName name="solver_pre" localSheetId="16" hidden="1">0.000001</definedName>
    <definedName name="solver_rbv" localSheetId="23" hidden="1">1</definedName>
    <definedName name="solver_rbv" localSheetId="24" hidden="1">1</definedName>
    <definedName name="solver_rbv" localSheetId="20" hidden="1">1</definedName>
    <definedName name="solver_rbv" localSheetId="22" hidden="1">1</definedName>
    <definedName name="solver_rbv" localSheetId="18" hidden="1">1</definedName>
    <definedName name="solver_rbv" localSheetId="19" hidden="1">1</definedName>
    <definedName name="solver_rbv" localSheetId="17" hidden="1">1</definedName>
    <definedName name="solver_rbv" localSheetId="21" hidden="1">1</definedName>
    <definedName name="solver_rbv" localSheetId="16" hidden="1">1</definedName>
    <definedName name="solver_rlx" localSheetId="23" hidden="1">2</definedName>
    <definedName name="solver_rlx" localSheetId="24" hidden="1">2</definedName>
    <definedName name="solver_rlx" localSheetId="20" hidden="1">2</definedName>
    <definedName name="solver_rlx" localSheetId="22" hidden="1">2</definedName>
    <definedName name="solver_rlx" localSheetId="18" hidden="1">2</definedName>
    <definedName name="solver_rlx" localSheetId="19" hidden="1">2</definedName>
    <definedName name="solver_rlx" localSheetId="17" hidden="1">2</definedName>
    <definedName name="solver_rlx" localSheetId="21" hidden="1">2</definedName>
    <definedName name="solver_rlx" localSheetId="16" hidden="1">2</definedName>
    <definedName name="solver_rsd" localSheetId="23" hidden="1">0</definedName>
    <definedName name="solver_rsd" localSheetId="24" hidden="1">0</definedName>
    <definedName name="solver_rsd" localSheetId="20" hidden="1">0</definedName>
    <definedName name="solver_rsd" localSheetId="22" hidden="1">0</definedName>
    <definedName name="solver_rsd" localSheetId="18" hidden="1">0</definedName>
    <definedName name="solver_rsd" localSheetId="19" hidden="1">0</definedName>
    <definedName name="solver_rsd" localSheetId="17" hidden="1">0</definedName>
    <definedName name="solver_rsd" localSheetId="21" hidden="1">0</definedName>
    <definedName name="solver_rsd" localSheetId="16" hidden="1">0</definedName>
    <definedName name="solver_scl" localSheetId="23" hidden="1">1</definedName>
    <definedName name="solver_scl" localSheetId="24" hidden="1">1</definedName>
    <definedName name="solver_scl" localSheetId="20" hidden="1">1</definedName>
    <definedName name="solver_scl" localSheetId="22" hidden="1">1</definedName>
    <definedName name="solver_scl" localSheetId="18" hidden="1">1</definedName>
    <definedName name="solver_scl" localSheetId="19" hidden="1">1</definedName>
    <definedName name="solver_scl" localSheetId="17" hidden="1">1</definedName>
    <definedName name="solver_scl" localSheetId="21" hidden="1">1</definedName>
    <definedName name="solver_scl" localSheetId="16" hidden="1">1</definedName>
    <definedName name="solver_sho" localSheetId="23" hidden="1">2</definedName>
    <definedName name="solver_sho" localSheetId="24" hidden="1">2</definedName>
    <definedName name="solver_sho" localSheetId="20" hidden="1">2</definedName>
    <definedName name="solver_sho" localSheetId="22" hidden="1">2</definedName>
    <definedName name="solver_sho" localSheetId="18" hidden="1">2</definedName>
    <definedName name="solver_sho" localSheetId="19" hidden="1">2</definedName>
    <definedName name="solver_sho" localSheetId="17" hidden="1">2</definedName>
    <definedName name="solver_sho" localSheetId="21" hidden="1">2</definedName>
    <definedName name="solver_sho" localSheetId="16" hidden="1">2</definedName>
    <definedName name="solver_ssz" localSheetId="23" hidden="1">100</definedName>
    <definedName name="solver_ssz" localSheetId="24" hidden="1">100</definedName>
    <definedName name="solver_ssz" localSheetId="20" hidden="1">100</definedName>
    <definedName name="solver_ssz" localSheetId="22" hidden="1">100</definedName>
    <definedName name="solver_ssz" localSheetId="18" hidden="1">100</definedName>
    <definedName name="solver_ssz" localSheetId="19" hidden="1">100</definedName>
    <definedName name="solver_ssz" localSheetId="17" hidden="1">100</definedName>
    <definedName name="solver_ssz" localSheetId="21" hidden="1">100</definedName>
    <definedName name="solver_ssz" localSheetId="16" hidden="1">100</definedName>
    <definedName name="solver_tim" localSheetId="23" hidden="1">2147483647</definedName>
    <definedName name="solver_tim" localSheetId="24" hidden="1">2147483647</definedName>
    <definedName name="solver_tim" localSheetId="20" hidden="1">2147483647</definedName>
    <definedName name="solver_tim" localSheetId="22" hidden="1">2147483647</definedName>
    <definedName name="solver_tim" localSheetId="18" hidden="1">2147483647</definedName>
    <definedName name="solver_tim" localSheetId="19" hidden="1">2147483647</definedName>
    <definedName name="solver_tim" localSheetId="17" hidden="1">2147483647</definedName>
    <definedName name="solver_tim" localSheetId="21" hidden="1">2147483647</definedName>
    <definedName name="solver_tim" localSheetId="16" hidden="1">2147483647</definedName>
    <definedName name="solver_tol" localSheetId="23" hidden="1">0.01</definedName>
    <definedName name="solver_tol" localSheetId="24" hidden="1">0.01</definedName>
    <definedName name="solver_tol" localSheetId="20" hidden="1">0.01</definedName>
    <definedName name="solver_tol" localSheetId="22" hidden="1">0.01</definedName>
    <definedName name="solver_tol" localSheetId="18" hidden="1">0.01</definedName>
    <definedName name="solver_tol" localSheetId="19" hidden="1">0.01</definedName>
    <definedName name="solver_tol" localSheetId="17" hidden="1">0.01</definedName>
    <definedName name="solver_tol" localSheetId="21" hidden="1">0.01</definedName>
    <definedName name="solver_tol" localSheetId="16" hidden="1">0.01</definedName>
    <definedName name="solver_typ" localSheetId="23" hidden="1">3</definedName>
    <definedName name="solver_typ" localSheetId="24" hidden="1">3</definedName>
    <definedName name="solver_typ" localSheetId="20" hidden="1">3</definedName>
    <definedName name="solver_typ" localSheetId="22" hidden="1">3</definedName>
    <definedName name="solver_typ" localSheetId="18" hidden="1">3</definedName>
    <definedName name="solver_typ" localSheetId="19" hidden="1">3</definedName>
    <definedName name="solver_typ" localSheetId="17" hidden="1">3</definedName>
    <definedName name="solver_typ" localSheetId="21" hidden="1">3</definedName>
    <definedName name="solver_typ" localSheetId="16" hidden="1">3</definedName>
    <definedName name="solver_val" localSheetId="23" hidden="1">0</definedName>
    <definedName name="solver_val" localSheetId="24" hidden="1">0</definedName>
    <definedName name="solver_val" localSheetId="20" hidden="1">0</definedName>
    <definedName name="solver_val" localSheetId="22" hidden="1">0</definedName>
    <definedName name="solver_val" localSheetId="18" hidden="1">0</definedName>
    <definedName name="solver_val" localSheetId="19" hidden="1">0</definedName>
    <definedName name="solver_val" localSheetId="17" hidden="1">0</definedName>
    <definedName name="solver_val" localSheetId="21" hidden="1">0</definedName>
    <definedName name="solver_val" localSheetId="16" hidden="1">0.03</definedName>
    <definedName name="solver_ver" localSheetId="23" hidden="1">2</definedName>
    <definedName name="solver_ver" localSheetId="24" hidden="1">2</definedName>
    <definedName name="solver_ver" localSheetId="20" hidden="1">2</definedName>
    <definedName name="solver_ver" localSheetId="22" hidden="1">2</definedName>
    <definedName name="solver_ver" localSheetId="18" hidden="1">2</definedName>
    <definedName name="solver_ver" localSheetId="19" hidden="1">2</definedName>
    <definedName name="solver_ver" localSheetId="17" hidden="1">2</definedName>
    <definedName name="solver_ver" localSheetId="21" hidden="1">2</definedName>
    <definedName name="solver_ver" localSheetId="16" hidden="1">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" i="58" l="1"/>
  <c r="C5" i="58"/>
  <c r="D4" i="58"/>
  <c r="C4" i="58"/>
  <c r="X135" i="57"/>
  <c r="W135" i="57"/>
  <c r="V135" i="57"/>
  <c r="U135" i="57"/>
  <c r="T135" i="57"/>
  <c r="S135" i="57"/>
  <c r="R135" i="57"/>
  <c r="Q135" i="57"/>
  <c r="P135" i="57"/>
  <c r="O135" i="57"/>
  <c r="N135" i="57"/>
  <c r="M135" i="57"/>
  <c r="L135" i="57"/>
  <c r="K135" i="57"/>
  <c r="J135" i="57"/>
  <c r="I135" i="57"/>
  <c r="H135" i="57"/>
  <c r="G135" i="57"/>
  <c r="F135" i="57"/>
  <c r="E135" i="57"/>
  <c r="X134" i="57"/>
  <c r="W134" i="57"/>
  <c r="V134" i="57"/>
  <c r="U134" i="57"/>
  <c r="T134" i="57"/>
  <c r="S134" i="57"/>
  <c r="R134" i="57"/>
  <c r="Q134" i="57"/>
  <c r="P134" i="57"/>
  <c r="O134" i="57"/>
  <c r="N134" i="57"/>
  <c r="M134" i="57"/>
  <c r="L134" i="57"/>
  <c r="K134" i="57"/>
  <c r="J134" i="57"/>
  <c r="I134" i="57"/>
  <c r="H134" i="57"/>
  <c r="G134" i="57"/>
  <c r="F134" i="57"/>
  <c r="E134" i="57"/>
  <c r="X133" i="57"/>
  <c r="W133" i="57"/>
  <c r="V133" i="57"/>
  <c r="U133" i="57"/>
  <c r="T133" i="57"/>
  <c r="S133" i="57"/>
  <c r="R133" i="57"/>
  <c r="Q133" i="57"/>
  <c r="P133" i="57"/>
  <c r="O133" i="57"/>
  <c r="N133" i="57"/>
  <c r="M133" i="57"/>
  <c r="L133" i="57"/>
  <c r="K133" i="57"/>
  <c r="J133" i="57"/>
  <c r="I133" i="57"/>
  <c r="H133" i="57"/>
  <c r="G133" i="57"/>
  <c r="F133" i="57"/>
  <c r="E133" i="57"/>
  <c r="X132" i="57"/>
  <c r="W132" i="57"/>
  <c r="V132" i="57"/>
  <c r="U132" i="57"/>
  <c r="T132" i="57"/>
  <c r="S132" i="57"/>
  <c r="R132" i="57"/>
  <c r="Q132" i="57"/>
  <c r="P132" i="57"/>
  <c r="O132" i="57"/>
  <c r="N132" i="57"/>
  <c r="M132" i="57"/>
  <c r="L132" i="57"/>
  <c r="K132" i="57"/>
  <c r="J132" i="57"/>
  <c r="I132" i="57"/>
  <c r="H132" i="57"/>
  <c r="G132" i="57"/>
  <c r="F132" i="57"/>
  <c r="E132" i="57"/>
  <c r="X131" i="57"/>
  <c r="W131" i="57"/>
  <c r="V131" i="57"/>
  <c r="U131" i="57"/>
  <c r="T131" i="57"/>
  <c r="S131" i="57"/>
  <c r="R131" i="57"/>
  <c r="Q131" i="57"/>
  <c r="P131" i="57"/>
  <c r="O131" i="57"/>
  <c r="N131" i="57"/>
  <c r="M131" i="57"/>
  <c r="L131" i="57"/>
  <c r="K131" i="57"/>
  <c r="J131" i="57"/>
  <c r="I131" i="57"/>
  <c r="H131" i="57"/>
  <c r="G131" i="57"/>
  <c r="F131" i="57"/>
  <c r="E131" i="57"/>
  <c r="X130" i="57"/>
  <c r="W130" i="57"/>
  <c r="V130" i="57"/>
  <c r="U130" i="57"/>
  <c r="T130" i="57"/>
  <c r="S130" i="57"/>
  <c r="R130" i="57"/>
  <c r="Q130" i="57"/>
  <c r="P130" i="57"/>
  <c r="O130" i="57"/>
  <c r="N130" i="57"/>
  <c r="M130" i="57"/>
  <c r="L130" i="57"/>
  <c r="K130" i="57"/>
  <c r="J130" i="57"/>
  <c r="I130" i="57"/>
  <c r="H130" i="57"/>
  <c r="G130" i="57"/>
  <c r="F130" i="57"/>
  <c r="E130" i="57"/>
  <c r="X129" i="57"/>
  <c r="W129" i="57"/>
  <c r="V129" i="57"/>
  <c r="U129" i="57"/>
  <c r="T129" i="57"/>
  <c r="S129" i="57"/>
  <c r="R129" i="57"/>
  <c r="Q129" i="57"/>
  <c r="P129" i="57"/>
  <c r="O129" i="57"/>
  <c r="N129" i="57"/>
  <c r="M129" i="57"/>
  <c r="L129" i="57"/>
  <c r="K129" i="57"/>
  <c r="J129" i="57"/>
  <c r="I129" i="57"/>
  <c r="H129" i="57"/>
  <c r="G129" i="57"/>
  <c r="F129" i="57"/>
  <c r="E129" i="57"/>
  <c r="X128" i="57"/>
  <c r="W128" i="57"/>
  <c r="V128" i="57"/>
  <c r="U128" i="57"/>
  <c r="T128" i="57"/>
  <c r="S128" i="57"/>
  <c r="R128" i="57"/>
  <c r="Q128" i="57"/>
  <c r="P128" i="57"/>
  <c r="O128" i="57"/>
  <c r="N128" i="57"/>
  <c r="M128" i="57"/>
  <c r="L128" i="57"/>
  <c r="K128" i="57"/>
  <c r="J128" i="57"/>
  <c r="I128" i="57"/>
  <c r="H128" i="57"/>
  <c r="G128" i="57"/>
  <c r="F128" i="57"/>
  <c r="E128" i="57"/>
  <c r="X127" i="57"/>
  <c r="W127" i="57"/>
  <c r="V127" i="57"/>
  <c r="U127" i="57"/>
  <c r="T127" i="57"/>
  <c r="S127" i="57"/>
  <c r="R127" i="57"/>
  <c r="Q127" i="57"/>
  <c r="P127" i="57"/>
  <c r="O127" i="57"/>
  <c r="N127" i="57"/>
  <c r="M127" i="57"/>
  <c r="L127" i="57"/>
  <c r="K127" i="57"/>
  <c r="J127" i="57"/>
  <c r="I127" i="57"/>
  <c r="H127" i="57"/>
  <c r="G127" i="57"/>
  <c r="F127" i="57"/>
  <c r="E127" i="57"/>
  <c r="X126" i="57"/>
  <c r="W126" i="57"/>
  <c r="V126" i="57"/>
  <c r="U126" i="57"/>
  <c r="T126" i="57"/>
  <c r="S126" i="57"/>
  <c r="R126" i="57"/>
  <c r="Q126" i="57"/>
  <c r="P126" i="57"/>
  <c r="O126" i="57"/>
  <c r="N126" i="57"/>
  <c r="M126" i="57"/>
  <c r="L126" i="57"/>
  <c r="K126" i="57"/>
  <c r="J126" i="57"/>
  <c r="I126" i="57"/>
  <c r="H126" i="57"/>
  <c r="G126" i="57"/>
  <c r="F126" i="57"/>
  <c r="E126" i="57"/>
  <c r="X125" i="57"/>
  <c r="W125" i="57"/>
  <c r="V125" i="57"/>
  <c r="U125" i="57"/>
  <c r="T125" i="57"/>
  <c r="S125" i="57"/>
  <c r="R125" i="57"/>
  <c r="Q125" i="57"/>
  <c r="P125" i="57"/>
  <c r="O125" i="57"/>
  <c r="N125" i="57"/>
  <c r="M125" i="57"/>
  <c r="L125" i="57"/>
  <c r="K125" i="57"/>
  <c r="J125" i="57"/>
  <c r="I125" i="57"/>
  <c r="H125" i="57"/>
  <c r="G125" i="57"/>
  <c r="F125" i="57"/>
  <c r="E125" i="57"/>
  <c r="X124" i="57"/>
  <c r="W124" i="57"/>
  <c r="V124" i="57"/>
  <c r="U124" i="57"/>
  <c r="T124" i="57"/>
  <c r="S124" i="57"/>
  <c r="R124" i="57"/>
  <c r="Q124" i="57"/>
  <c r="P124" i="57"/>
  <c r="O124" i="57"/>
  <c r="N124" i="57"/>
  <c r="M124" i="57"/>
  <c r="L124" i="57"/>
  <c r="K124" i="57"/>
  <c r="J124" i="57"/>
  <c r="I124" i="57"/>
  <c r="H124" i="57"/>
  <c r="G124" i="57"/>
  <c r="F124" i="57"/>
  <c r="E124" i="57"/>
  <c r="X123" i="57"/>
  <c r="W123" i="57"/>
  <c r="V123" i="57"/>
  <c r="U123" i="57"/>
  <c r="T123" i="57"/>
  <c r="S123" i="57"/>
  <c r="R123" i="57"/>
  <c r="Q123" i="57"/>
  <c r="P123" i="57"/>
  <c r="O123" i="57"/>
  <c r="N123" i="57"/>
  <c r="M123" i="57"/>
  <c r="L123" i="57"/>
  <c r="K123" i="57"/>
  <c r="J123" i="57"/>
  <c r="I123" i="57"/>
  <c r="H123" i="57"/>
  <c r="G123" i="57"/>
  <c r="F123" i="57"/>
  <c r="E123" i="57"/>
  <c r="X122" i="57"/>
  <c r="W122" i="57"/>
  <c r="V122" i="57"/>
  <c r="U122" i="57"/>
  <c r="T122" i="57"/>
  <c r="S122" i="57"/>
  <c r="R122" i="57"/>
  <c r="Q122" i="57"/>
  <c r="P122" i="57"/>
  <c r="O122" i="57"/>
  <c r="N122" i="57"/>
  <c r="M122" i="57"/>
  <c r="L122" i="57"/>
  <c r="K122" i="57"/>
  <c r="J122" i="57"/>
  <c r="I122" i="57"/>
  <c r="H122" i="57"/>
  <c r="G122" i="57"/>
  <c r="F122" i="57"/>
  <c r="E122" i="57"/>
  <c r="X121" i="57"/>
  <c r="W121" i="57"/>
  <c r="V121" i="57"/>
  <c r="U121" i="57"/>
  <c r="T121" i="57"/>
  <c r="S121" i="57"/>
  <c r="R121" i="57"/>
  <c r="Q121" i="57"/>
  <c r="P121" i="57"/>
  <c r="O121" i="57"/>
  <c r="N121" i="57"/>
  <c r="M121" i="57"/>
  <c r="L121" i="57"/>
  <c r="K121" i="57"/>
  <c r="J121" i="57"/>
  <c r="I121" i="57"/>
  <c r="H121" i="57"/>
  <c r="G121" i="57"/>
  <c r="F121" i="57"/>
  <c r="E121" i="57"/>
  <c r="X120" i="57"/>
  <c r="W120" i="57"/>
  <c r="V120" i="57"/>
  <c r="U120" i="57"/>
  <c r="T120" i="57"/>
  <c r="S120" i="57"/>
  <c r="R120" i="57"/>
  <c r="Q120" i="57"/>
  <c r="P120" i="57"/>
  <c r="O120" i="57"/>
  <c r="N120" i="57"/>
  <c r="M120" i="57"/>
  <c r="L120" i="57"/>
  <c r="K120" i="57"/>
  <c r="J120" i="57"/>
  <c r="I120" i="57"/>
  <c r="H120" i="57"/>
  <c r="G120" i="57"/>
  <c r="F120" i="57"/>
  <c r="E120" i="57"/>
  <c r="X119" i="57"/>
  <c r="W119" i="57"/>
  <c r="V119" i="57"/>
  <c r="U119" i="57"/>
  <c r="T119" i="57"/>
  <c r="S119" i="57"/>
  <c r="R119" i="57"/>
  <c r="Q119" i="57"/>
  <c r="P119" i="57"/>
  <c r="O119" i="57"/>
  <c r="N119" i="57"/>
  <c r="M119" i="57"/>
  <c r="L119" i="57"/>
  <c r="K119" i="57"/>
  <c r="J119" i="57"/>
  <c r="I119" i="57"/>
  <c r="H119" i="57"/>
  <c r="G119" i="57"/>
  <c r="F119" i="57"/>
  <c r="E119" i="57"/>
  <c r="X118" i="57"/>
  <c r="W118" i="57"/>
  <c r="V118" i="57"/>
  <c r="U118" i="57"/>
  <c r="T118" i="57"/>
  <c r="S118" i="57"/>
  <c r="R118" i="57"/>
  <c r="Q118" i="57"/>
  <c r="P118" i="57"/>
  <c r="O118" i="57"/>
  <c r="N118" i="57"/>
  <c r="M118" i="57"/>
  <c r="L118" i="57"/>
  <c r="K118" i="57"/>
  <c r="J118" i="57"/>
  <c r="I118" i="57"/>
  <c r="H118" i="57"/>
  <c r="G118" i="57"/>
  <c r="F118" i="57"/>
  <c r="E118" i="57"/>
  <c r="X117" i="57"/>
  <c r="W117" i="57"/>
  <c r="V117" i="57"/>
  <c r="U117" i="57"/>
  <c r="T117" i="57"/>
  <c r="S117" i="57"/>
  <c r="R117" i="57"/>
  <c r="Q117" i="57"/>
  <c r="P117" i="57"/>
  <c r="O117" i="57"/>
  <c r="N117" i="57"/>
  <c r="M117" i="57"/>
  <c r="L117" i="57"/>
  <c r="K117" i="57"/>
  <c r="J117" i="57"/>
  <c r="I117" i="57"/>
  <c r="H117" i="57"/>
  <c r="G117" i="57"/>
  <c r="F117" i="57"/>
  <c r="E117" i="57"/>
  <c r="X116" i="57"/>
  <c r="W116" i="57"/>
  <c r="V116" i="57"/>
  <c r="U116" i="57"/>
  <c r="T116" i="57"/>
  <c r="S116" i="57"/>
  <c r="R116" i="57"/>
  <c r="Q116" i="57"/>
  <c r="P116" i="57"/>
  <c r="O116" i="57"/>
  <c r="N116" i="57"/>
  <c r="M116" i="57"/>
  <c r="L116" i="57"/>
  <c r="K116" i="57"/>
  <c r="J116" i="57"/>
  <c r="I116" i="57"/>
  <c r="H116" i="57"/>
  <c r="G116" i="57"/>
  <c r="F116" i="57"/>
  <c r="E116" i="57"/>
  <c r="X115" i="57"/>
  <c r="W115" i="57"/>
  <c r="V115" i="57"/>
  <c r="U115" i="57"/>
  <c r="T115" i="57"/>
  <c r="S115" i="57"/>
  <c r="R115" i="57"/>
  <c r="Q115" i="57"/>
  <c r="P115" i="57"/>
  <c r="O115" i="57"/>
  <c r="N115" i="57"/>
  <c r="M115" i="57"/>
  <c r="L115" i="57"/>
  <c r="K115" i="57"/>
  <c r="J115" i="57"/>
  <c r="I115" i="57"/>
  <c r="H115" i="57"/>
  <c r="G115" i="57"/>
  <c r="F115" i="57"/>
  <c r="E115" i="57"/>
  <c r="X114" i="57"/>
  <c r="W114" i="57"/>
  <c r="V114" i="57"/>
  <c r="U114" i="57"/>
  <c r="T114" i="57"/>
  <c r="S114" i="57"/>
  <c r="R114" i="57"/>
  <c r="Q114" i="57"/>
  <c r="P114" i="57"/>
  <c r="O114" i="57"/>
  <c r="N114" i="57"/>
  <c r="M114" i="57"/>
  <c r="L114" i="57"/>
  <c r="K114" i="57"/>
  <c r="J114" i="57"/>
  <c r="I114" i="57"/>
  <c r="H114" i="57"/>
  <c r="G114" i="57"/>
  <c r="F114" i="57"/>
  <c r="E114" i="57"/>
  <c r="X113" i="57"/>
  <c r="W113" i="57"/>
  <c r="V113" i="57"/>
  <c r="U113" i="57"/>
  <c r="T113" i="57"/>
  <c r="S113" i="57"/>
  <c r="R113" i="57"/>
  <c r="Q113" i="57"/>
  <c r="P113" i="57"/>
  <c r="O113" i="57"/>
  <c r="N113" i="57"/>
  <c r="M113" i="57"/>
  <c r="L113" i="57"/>
  <c r="K113" i="57"/>
  <c r="J113" i="57"/>
  <c r="I113" i="57"/>
  <c r="H113" i="57"/>
  <c r="G113" i="57"/>
  <c r="F113" i="57"/>
  <c r="E113" i="57"/>
  <c r="X112" i="57"/>
  <c r="W112" i="57"/>
  <c r="V112" i="57"/>
  <c r="U112" i="57"/>
  <c r="T112" i="57"/>
  <c r="S112" i="57"/>
  <c r="R112" i="57"/>
  <c r="Q112" i="57"/>
  <c r="P112" i="57"/>
  <c r="O112" i="57"/>
  <c r="N112" i="57"/>
  <c r="M112" i="57"/>
  <c r="L112" i="57"/>
  <c r="K112" i="57"/>
  <c r="J112" i="57"/>
  <c r="I112" i="57"/>
  <c r="H112" i="57"/>
  <c r="G112" i="57"/>
  <c r="F112" i="57"/>
  <c r="E112" i="57"/>
  <c r="X111" i="57"/>
  <c r="W111" i="57"/>
  <c r="V111" i="57"/>
  <c r="U111" i="57"/>
  <c r="T111" i="57"/>
  <c r="S111" i="57"/>
  <c r="R111" i="57"/>
  <c r="Q111" i="57"/>
  <c r="P111" i="57"/>
  <c r="O111" i="57"/>
  <c r="N111" i="57"/>
  <c r="M111" i="57"/>
  <c r="L111" i="57"/>
  <c r="K111" i="57"/>
  <c r="J111" i="57"/>
  <c r="I111" i="57"/>
  <c r="H111" i="57"/>
  <c r="G111" i="57"/>
  <c r="F111" i="57"/>
  <c r="E111" i="57"/>
  <c r="X110" i="57"/>
  <c r="W110" i="57"/>
  <c r="V110" i="57"/>
  <c r="U110" i="57"/>
  <c r="T110" i="57"/>
  <c r="S110" i="57"/>
  <c r="R110" i="57"/>
  <c r="Q110" i="57"/>
  <c r="P110" i="57"/>
  <c r="O110" i="57"/>
  <c r="N110" i="57"/>
  <c r="M110" i="57"/>
  <c r="L110" i="57"/>
  <c r="K110" i="57"/>
  <c r="J110" i="57"/>
  <c r="I110" i="57"/>
  <c r="H110" i="57"/>
  <c r="G110" i="57"/>
  <c r="F110" i="57"/>
  <c r="E110" i="57"/>
  <c r="X109" i="57"/>
  <c r="W109" i="57"/>
  <c r="V109" i="57"/>
  <c r="U109" i="57"/>
  <c r="T109" i="57"/>
  <c r="S109" i="57"/>
  <c r="R109" i="57"/>
  <c r="Q109" i="57"/>
  <c r="P109" i="57"/>
  <c r="O109" i="57"/>
  <c r="N109" i="57"/>
  <c r="M109" i="57"/>
  <c r="L109" i="57"/>
  <c r="K109" i="57"/>
  <c r="J109" i="57"/>
  <c r="I109" i="57"/>
  <c r="H109" i="57"/>
  <c r="G109" i="57"/>
  <c r="F109" i="57"/>
  <c r="E109" i="57"/>
  <c r="X108" i="57"/>
  <c r="W108" i="57"/>
  <c r="V108" i="57"/>
  <c r="U108" i="57"/>
  <c r="T108" i="57"/>
  <c r="S108" i="57"/>
  <c r="R108" i="57"/>
  <c r="Q108" i="57"/>
  <c r="P108" i="57"/>
  <c r="O108" i="57"/>
  <c r="N108" i="57"/>
  <c r="M108" i="57"/>
  <c r="L108" i="57"/>
  <c r="K108" i="57"/>
  <c r="J108" i="57"/>
  <c r="I108" i="57"/>
  <c r="H108" i="57"/>
  <c r="G108" i="57"/>
  <c r="F108" i="57"/>
  <c r="E108" i="57"/>
  <c r="X107" i="57"/>
  <c r="W107" i="57"/>
  <c r="V107" i="57"/>
  <c r="U107" i="57"/>
  <c r="T107" i="57"/>
  <c r="S107" i="57"/>
  <c r="R107" i="57"/>
  <c r="Q107" i="57"/>
  <c r="P107" i="57"/>
  <c r="O107" i="57"/>
  <c r="N107" i="57"/>
  <c r="M107" i="57"/>
  <c r="L107" i="57"/>
  <c r="K107" i="57"/>
  <c r="J107" i="57"/>
  <c r="I107" i="57"/>
  <c r="H107" i="57"/>
  <c r="G107" i="57"/>
  <c r="F107" i="57"/>
  <c r="E107" i="57"/>
  <c r="X106" i="57"/>
  <c r="W106" i="57"/>
  <c r="V106" i="57"/>
  <c r="U106" i="57"/>
  <c r="T106" i="57"/>
  <c r="S106" i="57"/>
  <c r="R106" i="57"/>
  <c r="Q106" i="57"/>
  <c r="P106" i="57"/>
  <c r="O106" i="57"/>
  <c r="N106" i="57"/>
  <c r="M106" i="57"/>
  <c r="L106" i="57"/>
  <c r="K106" i="57"/>
  <c r="J106" i="57"/>
  <c r="I106" i="57"/>
  <c r="H106" i="57"/>
  <c r="G106" i="57"/>
  <c r="F106" i="57"/>
  <c r="E106" i="57"/>
  <c r="X105" i="57"/>
  <c r="X136" i="57" s="1"/>
  <c r="W105" i="57"/>
  <c r="V105" i="57"/>
  <c r="U105" i="57"/>
  <c r="T105" i="57"/>
  <c r="S105" i="57"/>
  <c r="R105" i="57"/>
  <c r="Q105" i="57"/>
  <c r="P105" i="57"/>
  <c r="O105" i="57"/>
  <c r="N105" i="57"/>
  <c r="M105" i="57"/>
  <c r="L105" i="57"/>
  <c r="K105" i="57"/>
  <c r="J105" i="57"/>
  <c r="I105" i="57"/>
  <c r="I136" i="57" s="1"/>
  <c r="H105" i="57"/>
  <c r="G105" i="57"/>
  <c r="F105" i="57"/>
  <c r="E105" i="57"/>
  <c r="X101" i="57"/>
  <c r="W101" i="57"/>
  <c r="V101" i="57"/>
  <c r="U101" i="57"/>
  <c r="T101" i="57"/>
  <c r="S101" i="57"/>
  <c r="R101" i="57"/>
  <c r="Q101" i="57"/>
  <c r="P101" i="57"/>
  <c r="O101" i="57"/>
  <c r="N101" i="57"/>
  <c r="M101" i="57"/>
  <c r="L101" i="57"/>
  <c r="K101" i="57"/>
  <c r="J101" i="57"/>
  <c r="I101" i="57"/>
  <c r="H101" i="57"/>
  <c r="G101" i="57"/>
  <c r="F101" i="57"/>
  <c r="E101" i="57"/>
  <c r="X100" i="57"/>
  <c r="W100" i="57"/>
  <c r="V100" i="57"/>
  <c r="U100" i="57"/>
  <c r="T100" i="57"/>
  <c r="S100" i="57"/>
  <c r="R100" i="57"/>
  <c r="Q100" i="57"/>
  <c r="P100" i="57"/>
  <c r="O100" i="57"/>
  <c r="N100" i="57"/>
  <c r="M100" i="57"/>
  <c r="L100" i="57"/>
  <c r="K100" i="57"/>
  <c r="J100" i="57"/>
  <c r="I100" i="57"/>
  <c r="H100" i="57"/>
  <c r="G100" i="57"/>
  <c r="F100" i="57"/>
  <c r="E100" i="57"/>
  <c r="X99" i="57"/>
  <c r="W99" i="57"/>
  <c r="V99" i="57"/>
  <c r="U99" i="57"/>
  <c r="T99" i="57"/>
  <c r="S99" i="57"/>
  <c r="R99" i="57"/>
  <c r="Q99" i="57"/>
  <c r="P99" i="57"/>
  <c r="O99" i="57"/>
  <c r="N99" i="57"/>
  <c r="M99" i="57"/>
  <c r="L99" i="57"/>
  <c r="K99" i="57"/>
  <c r="J99" i="57"/>
  <c r="I99" i="57"/>
  <c r="H99" i="57"/>
  <c r="G99" i="57"/>
  <c r="F99" i="57"/>
  <c r="E99" i="57"/>
  <c r="X98" i="57"/>
  <c r="W98" i="57"/>
  <c r="V98" i="57"/>
  <c r="U98" i="57"/>
  <c r="T98" i="57"/>
  <c r="S98" i="57"/>
  <c r="R98" i="57"/>
  <c r="Q98" i="57"/>
  <c r="P98" i="57"/>
  <c r="O98" i="57"/>
  <c r="N98" i="57"/>
  <c r="M98" i="57"/>
  <c r="L98" i="57"/>
  <c r="K98" i="57"/>
  <c r="J98" i="57"/>
  <c r="I98" i="57"/>
  <c r="H98" i="57"/>
  <c r="G98" i="57"/>
  <c r="F98" i="57"/>
  <c r="E98" i="57"/>
  <c r="X97" i="57"/>
  <c r="W97" i="57"/>
  <c r="V97" i="57"/>
  <c r="U97" i="57"/>
  <c r="T97" i="57"/>
  <c r="S97" i="57"/>
  <c r="R97" i="57"/>
  <c r="Q97" i="57"/>
  <c r="P97" i="57"/>
  <c r="O97" i="57"/>
  <c r="N97" i="57"/>
  <c r="M97" i="57"/>
  <c r="L97" i="57"/>
  <c r="K97" i="57"/>
  <c r="J97" i="57"/>
  <c r="I97" i="57"/>
  <c r="H97" i="57"/>
  <c r="G97" i="57"/>
  <c r="F97" i="57"/>
  <c r="E97" i="57"/>
  <c r="X96" i="57"/>
  <c r="W96" i="57"/>
  <c r="V96" i="57"/>
  <c r="U96" i="57"/>
  <c r="T96" i="57"/>
  <c r="S96" i="57"/>
  <c r="R96" i="57"/>
  <c r="Q96" i="57"/>
  <c r="P96" i="57"/>
  <c r="O96" i="57"/>
  <c r="N96" i="57"/>
  <c r="M96" i="57"/>
  <c r="L96" i="57"/>
  <c r="K96" i="57"/>
  <c r="J96" i="57"/>
  <c r="I96" i="57"/>
  <c r="H96" i="57"/>
  <c r="G96" i="57"/>
  <c r="F96" i="57"/>
  <c r="E96" i="57"/>
  <c r="X95" i="57"/>
  <c r="W95" i="57"/>
  <c r="V95" i="57"/>
  <c r="U95" i="57"/>
  <c r="T95" i="57"/>
  <c r="S95" i="57"/>
  <c r="R95" i="57"/>
  <c r="Q95" i="57"/>
  <c r="P95" i="57"/>
  <c r="O95" i="57"/>
  <c r="N95" i="57"/>
  <c r="M95" i="57"/>
  <c r="L95" i="57"/>
  <c r="K95" i="57"/>
  <c r="J95" i="57"/>
  <c r="I95" i="57"/>
  <c r="H95" i="57"/>
  <c r="G95" i="57"/>
  <c r="F95" i="57"/>
  <c r="E95" i="57"/>
  <c r="X94" i="57"/>
  <c r="W94" i="57"/>
  <c r="V94" i="57"/>
  <c r="U94" i="57"/>
  <c r="T94" i="57"/>
  <c r="S94" i="57"/>
  <c r="R94" i="57"/>
  <c r="Q94" i="57"/>
  <c r="P94" i="57"/>
  <c r="O94" i="57"/>
  <c r="N94" i="57"/>
  <c r="M94" i="57"/>
  <c r="L94" i="57"/>
  <c r="K94" i="57"/>
  <c r="J94" i="57"/>
  <c r="I94" i="57"/>
  <c r="H94" i="57"/>
  <c r="G94" i="57"/>
  <c r="F94" i="57"/>
  <c r="E94" i="57"/>
  <c r="X93" i="57"/>
  <c r="W93" i="57"/>
  <c r="V93" i="57"/>
  <c r="U93" i="57"/>
  <c r="T93" i="57"/>
  <c r="S93" i="57"/>
  <c r="R93" i="57"/>
  <c r="Q93" i="57"/>
  <c r="P93" i="57"/>
  <c r="O93" i="57"/>
  <c r="N93" i="57"/>
  <c r="M93" i="57"/>
  <c r="L93" i="57"/>
  <c r="K93" i="57"/>
  <c r="J93" i="57"/>
  <c r="I93" i="57"/>
  <c r="H93" i="57"/>
  <c r="G93" i="57"/>
  <c r="F93" i="57"/>
  <c r="E93" i="57"/>
  <c r="X92" i="57"/>
  <c r="W92" i="57"/>
  <c r="V92" i="57"/>
  <c r="U92" i="57"/>
  <c r="T92" i="57"/>
  <c r="S92" i="57"/>
  <c r="R92" i="57"/>
  <c r="Q92" i="57"/>
  <c r="P92" i="57"/>
  <c r="O92" i="57"/>
  <c r="N92" i="57"/>
  <c r="M92" i="57"/>
  <c r="L92" i="57"/>
  <c r="K92" i="57"/>
  <c r="J92" i="57"/>
  <c r="I92" i="57"/>
  <c r="H92" i="57"/>
  <c r="G92" i="57"/>
  <c r="F92" i="57"/>
  <c r="E92" i="57"/>
  <c r="X91" i="57"/>
  <c r="W91" i="57"/>
  <c r="V91" i="57"/>
  <c r="U91" i="57"/>
  <c r="T91" i="57"/>
  <c r="S91" i="57"/>
  <c r="R91" i="57"/>
  <c r="Q91" i="57"/>
  <c r="P91" i="57"/>
  <c r="O91" i="57"/>
  <c r="N91" i="57"/>
  <c r="M91" i="57"/>
  <c r="L91" i="57"/>
  <c r="K91" i="57"/>
  <c r="J91" i="57"/>
  <c r="I91" i="57"/>
  <c r="H91" i="57"/>
  <c r="G91" i="57"/>
  <c r="F91" i="57"/>
  <c r="E91" i="57"/>
  <c r="X90" i="57"/>
  <c r="W90" i="57"/>
  <c r="V90" i="57"/>
  <c r="U90" i="57"/>
  <c r="T90" i="57"/>
  <c r="S90" i="57"/>
  <c r="R90" i="57"/>
  <c r="Q90" i="57"/>
  <c r="P90" i="57"/>
  <c r="O90" i="57"/>
  <c r="N90" i="57"/>
  <c r="M90" i="57"/>
  <c r="L90" i="57"/>
  <c r="K90" i="57"/>
  <c r="J90" i="57"/>
  <c r="I90" i="57"/>
  <c r="H90" i="57"/>
  <c r="G90" i="57"/>
  <c r="F90" i="57"/>
  <c r="E90" i="57"/>
  <c r="X89" i="57"/>
  <c r="W89" i="57"/>
  <c r="V89" i="57"/>
  <c r="U89" i="57"/>
  <c r="T89" i="57"/>
  <c r="S89" i="57"/>
  <c r="R89" i="57"/>
  <c r="Q89" i="57"/>
  <c r="P89" i="57"/>
  <c r="O89" i="57"/>
  <c r="N89" i="57"/>
  <c r="M89" i="57"/>
  <c r="L89" i="57"/>
  <c r="K89" i="57"/>
  <c r="J89" i="57"/>
  <c r="I89" i="57"/>
  <c r="H89" i="57"/>
  <c r="G89" i="57"/>
  <c r="F89" i="57"/>
  <c r="E89" i="57"/>
  <c r="X88" i="57"/>
  <c r="W88" i="57"/>
  <c r="V88" i="57"/>
  <c r="U88" i="57"/>
  <c r="T88" i="57"/>
  <c r="S88" i="57"/>
  <c r="R88" i="57"/>
  <c r="Q88" i="57"/>
  <c r="P88" i="57"/>
  <c r="O88" i="57"/>
  <c r="N88" i="57"/>
  <c r="M88" i="57"/>
  <c r="L88" i="57"/>
  <c r="K88" i="57"/>
  <c r="J88" i="57"/>
  <c r="I88" i="57"/>
  <c r="H88" i="57"/>
  <c r="G88" i="57"/>
  <c r="F88" i="57"/>
  <c r="E88" i="57"/>
  <c r="X87" i="57"/>
  <c r="W87" i="57"/>
  <c r="V87" i="57"/>
  <c r="U87" i="57"/>
  <c r="T87" i="57"/>
  <c r="S87" i="57"/>
  <c r="R87" i="57"/>
  <c r="Q87" i="57"/>
  <c r="P87" i="57"/>
  <c r="O87" i="57"/>
  <c r="N87" i="57"/>
  <c r="M87" i="57"/>
  <c r="L87" i="57"/>
  <c r="K87" i="57"/>
  <c r="J87" i="57"/>
  <c r="I87" i="57"/>
  <c r="H87" i="57"/>
  <c r="G87" i="57"/>
  <c r="F87" i="57"/>
  <c r="E87" i="57"/>
  <c r="X86" i="57"/>
  <c r="W86" i="57"/>
  <c r="V86" i="57"/>
  <c r="U86" i="57"/>
  <c r="T86" i="57"/>
  <c r="S86" i="57"/>
  <c r="R86" i="57"/>
  <c r="Q86" i="57"/>
  <c r="P86" i="57"/>
  <c r="O86" i="57"/>
  <c r="N86" i="57"/>
  <c r="M86" i="57"/>
  <c r="L86" i="57"/>
  <c r="K86" i="57"/>
  <c r="J86" i="57"/>
  <c r="I86" i="57"/>
  <c r="H86" i="57"/>
  <c r="G86" i="57"/>
  <c r="F86" i="57"/>
  <c r="E86" i="57"/>
  <c r="X85" i="57"/>
  <c r="W85" i="57"/>
  <c r="V85" i="57"/>
  <c r="U85" i="57"/>
  <c r="T85" i="57"/>
  <c r="S85" i="57"/>
  <c r="R85" i="57"/>
  <c r="Q85" i="57"/>
  <c r="P85" i="57"/>
  <c r="O85" i="57"/>
  <c r="N85" i="57"/>
  <c r="M85" i="57"/>
  <c r="L85" i="57"/>
  <c r="K85" i="57"/>
  <c r="J85" i="57"/>
  <c r="I85" i="57"/>
  <c r="H85" i="57"/>
  <c r="G85" i="57"/>
  <c r="F85" i="57"/>
  <c r="E85" i="57"/>
  <c r="X84" i="57"/>
  <c r="W84" i="57"/>
  <c r="V84" i="57"/>
  <c r="U84" i="57"/>
  <c r="T84" i="57"/>
  <c r="S84" i="57"/>
  <c r="R84" i="57"/>
  <c r="Q84" i="57"/>
  <c r="P84" i="57"/>
  <c r="O84" i="57"/>
  <c r="N84" i="57"/>
  <c r="M84" i="57"/>
  <c r="L84" i="57"/>
  <c r="K84" i="57"/>
  <c r="J84" i="57"/>
  <c r="I84" i="57"/>
  <c r="H84" i="57"/>
  <c r="G84" i="57"/>
  <c r="F84" i="57"/>
  <c r="E84" i="57"/>
  <c r="X83" i="57"/>
  <c r="W83" i="57"/>
  <c r="V83" i="57"/>
  <c r="U83" i="57"/>
  <c r="T83" i="57"/>
  <c r="S83" i="57"/>
  <c r="R83" i="57"/>
  <c r="Q83" i="57"/>
  <c r="P83" i="57"/>
  <c r="O83" i="57"/>
  <c r="N83" i="57"/>
  <c r="M83" i="57"/>
  <c r="L83" i="57"/>
  <c r="K83" i="57"/>
  <c r="J83" i="57"/>
  <c r="I83" i="57"/>
  <c r="H83" i="57"/>
  <c r="G83" i="57"/>
  <c r="F83" i="57"/>
  <c r="E83" i="57"/>
  <c r="X82" i="57"/>
  <c r="W82" i="57"/>
  <c r="V82" i="57"/>
  <c r="U82" i="57"/>
  <c r="T82" i="57"/>
  <c r="S82" i="57"/>
  <c r="R82" i="57"/>
  <c r="Q82" i="57"/>
  <c r="P82" i="57"/>
  <c r="O82" i="57"/>
  <c r="N82" i="57"/>
  <c r="M82" i="57"/>
  <c r="L82" i="57"/>
  <c r="K82" i="57"/>
  <c r="J82" i="57"/>
  <c r="I82" i="57"/>
  <c r="H82" i="57"/>
  <c r="G82" i="57"/>
  <c r="F82" i="57"/>
  <c r="E82" i="57"/>
  <c r="X81" i="57"/>
  <c r="W81" i="57"/>
  <c r="V81" i="57"/>
  <c r="U81" i="57"/>
  <c r="T81" i="57"/>
  <c r="S81" i="57"/>
  <c r="R81" i="57"/>
  <c r="Q81" i="57"/>
  <c r="P81" i="57"/>
  <c r="O81" i="57"/>
  <c r="N81" i="57"/>
  <c r="M81" i="57"/>
  <c r="L81" i="57"/>
  <c r="K81" i="57"/>
  <c r="J81" i="57"/>
  <c r="I81" i="57"/>
  <c r="H81" i="57"/>
  <c r="G81" i="57"/>
  <c r="F81" i="57"/>
  <c r="E81" i="57"/>
  <c r="X80" i="57"/>
  <c r="W80" i="57"/>
  <c r="V80" i="57"/>
  <c r="U80" i="57"/>
  <c r="T80" i="57"/>
  <c r="S80" i="57"/>
  <c r="R80" i="57"/>
  <c r="Q80" i="57"/>
  <c r="P80" i="57"/>
  <c r="O80" i="57"/>
  <c r="N80" i="57"/>
  <c r="M80" i="57"/>
  <c r="L80" i="57"/>
  <c r="K80" i="57"/>
  <c r="J80" i="57"/>
  <c r="I80" i="57"/>
  <c r="H80" i="57"/>
  <c r="G80" i="57"/>
  <c r="F80" i="57"/>
  <c r="E80" i="57"/>
  <c r="X79" i="57"/>
  <c r="W79" i="57"/>
  <c r="V79" i="57"/>
  <c r="U79" i="57"/>
  <c r="T79" i="57"/>
  <c r="S79" i="57"/>
  <c r="R79" i="57"/>
  <c r="Q79" i="57"/>
  <c r="P79" i="57"/>
  <c r="O79" i="57"/>
  <c r="N79" i="57"/>
  <c r="M79" i="57"/>
  <c r="L79" i="57"/>
  <c r="K79" i="57"/>
  <c r="J79" i="57"/>
  <c r="I79" i="57"/>
  <c r="H79" i="57"/>
  <c r="G79" i="57"/>
  <c r="F79" i="57"/>
  <c r="E79" i="57"/>
  <c r="X78" i="57"/>
  <c r="W78" i="57"/>
  <c r="V78" i="57"/>
  <c r="U78" i="57"/>
  <c r="T78" i="57"/>
  <c r="S78" i="57"/>
  <c r="R78" i="57"/>
  <c r="Q78" i="57"/>
  <c r="P78" i="57"/>
  <c r="O78" i="57"/>
  <c r="N78" i="57"/>
  <c r="M78" i="57"/>
  <c r="L78" i="57"/>
  <c r="K78" i="57"/>
  <c r="J78" i="57"/>
  <c r="I78" i="57"/>
  <c r="H78" i="57"/>
  <c r="G78" i="57"/>
  <c r="F78" i="57"/>
  <c r="E78" i="57"/>
  <c r="X77" i="57"/>
  <c r="W77" i="57"/>
  <c r="V77" i="57"/>
  <c r="U77" i="57"/>
  <c r="T77" i="57"/>
  <c r="S77" i="57"/>
  <c r="R77" i="57"/>
  <c r="Q77" i="57"/>
  <c r="P77" i="57"/>
  <c r="O77" i="57"/>
  <c r="N77" i="57"/>
  <c r="M77" i="57"/>
  <c r="L77" i="57"/>
  <c r="K77" i="57"/>
  <c r="J77" i="57"/>
  <c r="I77" i="57"/>
  <c r="H77" i="57"/>
  <c r="G77" i="57"/>
  <c r="F77" i="57"/>
  <c r="E77" i="57"/>
  <c r="X76" i="57"/>
  <c r="W76" i="57"/>
  <c r="V76" i="57"/>
  <c r="U76" i="57"/>
  <c r="T76" i="57"/>
  <c r="S76" i="57"/>
  <c r="R76" i="57"/>
  <c r="Q76" i="57"/>
  <c r="P76" i="57"/>
  <c r="O76" i="57"/>
  <c r="N76" i="57"/>
  <c r="M76" i="57"/>
  <c r="L76" i="57"/>
  <c r="K76" i="57"/>
  <c r="J76" i="57"/>
  <c r="I76" i="57"/>
  <c r="H76" i="57"/>
  <c r="G76" i="57"/>
  <c r="F76" i="57"/>
  <c r="E76" i="57"/>
  <c r="X75" i="57"/>
  <c r="W75" i="57"/>
  <c r="V75" i="57"/>
  <c r="U75" i="57"/>
  <c r="T75" i="57"/>
  <c r="S75" i="57"/>
  <c r="R75" i="57"/>
  <c r="Q75" i="57"/>
  <c r="P75" i="57"/>
  <c r="O75" i="57"/>
  <c r="N75" i="57"/>
  <c r="M75" i="57"/>
  <c r="L75" i="57"/>
  <c r="K75" i="57"/>
  <c r="J75" i="57"/>
  <c r="I75" i="57"/>
  <c r="H75" i="57"/>
  <c r="G75" i="57"/>
  <c r="F75" i="57"/>
  <c r="E75" i="57"/>
  <c r="X74" i="57"/>
  <c r="W74" i="57"/>
  <c r="V74" i="57"/>
  <c r="U74" i="57"/>
  <c r="T74" i="57"/>
  <c r="S74" i="57"/>
  <c r="R74" i="57"/>
  <c r="Q74" i="57"/>
  <c r="P74" i="57"/>
  <c r="O74" i="57"/>
  <c r="N74" i="57"/>
  <c r="M74" i="57"/>
  <c r="L74" i="57"/>
  <c r="K74" i="57"/>
  <c r="J74" i="57"/>
  <c r="I74" i="57"/>
  <c r="H74" i="57"/>
  <c r="G74" i="57"/>
  <c r="F74" i="57"/>
  <c r="E74" i="57"/>
  <c r="X73" i="57"/>
  <c r="W73" i="57"/>
  <c r="V73" i="57"/>
  <c r="U73" i="57"/>
  <c r="T73" i="57"/>
  <c r="S73" i="57"/>
  <c r="R73" i="57"/>
  <c r="Q73" i="57"/>
  <c r="P73" i="57"/>
  <c r="O73" i="57"/>
  <c r="N73" i="57"/>
  <c r="M73" i="57"/>
  <c r="L73" i="57"/>
  <c r="K73" i="57"/>
  <c r="J73" i="57"/>
  <c r="I73" i="57"/>
  <c r="H73" i="57"/>
  <c r="G73" i="57"/>
  <c r="F73" i="57"/>
  <c r="E73" i="57"/>
  <c r="X72" i="57"/>
  <c r="W72" i="57"/>
  <c r="V72" i="57"/>
  <c r="U72" i="57"/>
  <c r="T72" i="57"/>
  <c r="S72" i="57"/>
  <c r="R72" i="57"/>
  <c r="Q72" i="57"/>
  <c r="P72" i="57"/>
  <c r="O72" i="57"/>
  <c r="N72" i="57"/>
  <c r="M72" i="57"/>
  <c r="L72" i="57"/>
  <c r="K72" i="57"/>
  <c r="J72" i="57"/>
  <c r="I72" i="57"/>
  <c r="H72" i="57"/>
  <c r="G72" i="57"/>
  <c r="F72" i="57"/>
  <c r="E72" i="57"/>
  <c r="X71" i="57"/>
  <c r="X102" i="57" s="1"/>
  <c r="W71" i="57"/>
  <c r="V71" i="57"/>
  <c r="U71" i="57"/>
  <c r="T71" i="57"/>
  <c r="S71" i="57"/>
  <c r="R71" i="57"/>
  <c r="Q71" i="57"/>
  <c r="P71" i="57"/>
  <c r="O71" i="57"/>
  <c r="N71" i="57"/>
  <c r="M71" i="57"/>
  <c r="L71" i="57"/>
  <c r="K71" i="57"/>
  <c r="J71" i="57"/>
  <c r="I71" i="57"/>
  <c r="I102" i="57" s="1"/>
  <c r="H71" i="57"/>
  <c r="G71" i="57"/>
  <c r="F71" i="57"/>
  <c r="E71" i="57"/>
  <c r="X67" i="57"/>
  <c r="W67" i="57"/>
  <c r="V67" i="57"/>
  <c r="U67" i="57"/>
  <c r="T67" i="57"/>
  <c r="S67" i="57"/>
  <c r="R67" i="57"/>
  <c r="Q67" i="57"/>
  <c r="P67" i="57"/>
  <c r="O67" i="57"/>
  <c r="N67" i="57"/>
  <c r="M67" i="57"/>
  <c r="L67" i="57"/>
  <c r="K67" i="57"/>
  <c r="J67" i="57"/>
  <c r="I67" i="57"/>
  <c r="H67" i="57"/>
  <c r="G67" i="57"/>
  <c r="F67" i="57"/>
  <c r="E67" i="57"/>
  <c r="X66" i="57"/>
  <c r="W66" i="57"/>
  <c r="V66" i="57"/>
  <c r="U66" i="57"/>
  <c r="T66" i="57"/>
  <c r="S66" i="57"/>
  <c r="R66" i="57"/>
  <c r="Q66" i="57"/>
  <c r="P66" i="57"/>
  <c r="O66" i="57"/>
  <c r="N66" i="57"/>
  <c r="M66" i="57"/>
  <c r="L66" i="57"/>
  <c r="K66" i="57"/>
  <c r="J66" i="57"/>
  <c r="I66" i="57"/>
  <c r="H66" i="57"/>
  <c r="G66" i="57"/>
  <c r="F66" i="57"/>
  <c r="E66" i="57"/>
  <c r="X65" i="57"/>
  <c r="W65" i="57"/>
  <c r="V65" i="57"/>
  <c r="U65" i="57"/>
  <c r="T65" i="57"/>
  <c r="S65" i="57"/>
  <c r="R65" i="57"/>
  <c r="Q65" i="57"/>
  <c r="P65" i="57"/>
  <c r="O65" i="57"/>
  <c r="N65" i="57"/>
  <c r="M65" i="57"/>
  <c r="L65" i="57"/>
  <c r="K65" i="57"/>
  <c r="J65" i="57"/>
  <c r="I65" i="57"/>
  <c r="H65" i="57"/>
  <c r="G65" i="57"/>
  <c r="F65" i="57"/>
  <c r="E65" i="57"/>
  <c r="X64" i="57"/>
  <c r="W64" i="57"/>
  <c r="V64" i="57"/>
  <c r="U64" i="57"/>
  <c r="T64" i="57"/>
  <c r="S64" i="57"/>
  <c r="R64" i="57"/>
  <c r="Q64" i="57"/>
  <c r="P64" i="57"/>
  <c r="O64" i="57"/>
  <c r="N64" i="57"/>
  <c r="M64" i="57"/>
  <c r="L64" i="57"/>
  <c r="K64" i="57"/>
  <c r="J64" i="57"/>
  <c r="I64" i="57"/>
  <c r="H64" i="57"/>
  <c r="G64" i="57"/>
  <c r="F64" i="57"/>
  <c r="E64" i="57"/>
  <c r="X63" i="57"/>
  <c r="W63" i="57"/>
  <c r="V63" i="57"/>
  <c r="U63" i="57"/>
  <c r="T63" i="57"/>
  <c r="S63" i="57"/>
  <c r="R63" i="57"/>
  <c r="Q63" i="57"/>
  <c r="P63" i="57"/>
  <c r="O63" i="57"/>
  <c r="N63" i="57"/>
  <c r="M63" i="57"/>
  <c r="L63" i="57"/>
  <c r="K63" i="57"/>
  <c r="J63" i="57"/>
  <c r="I63" i="57"/>
  <c r="H63" i="57"/>
  <c r="G63" i="57"/>
  <c r="F63" i="57"/>
  <c r="E63" i="57"/>
  <c r="X62" i="57"/>
  <c r="W62" i="57"/>
  <c r="V62" i="57"/>
  <c r="U62" i="57"/>
  <c r="T62" i="57"/>
  <c r="S62" i="57"/>
  <c r="R62" i="57"/>
  <c r="Q62" i="57"/>
  <c r="P62" i="57"/>
  <c r="O62" i="57"/>
  <c r="N62" i="57"/>
  <c r="M62" i="57"/>
  <c r="L62" i="57"/>
  <c r="K62" i="57"/>
  <c r="J62" i="57"/>
  <c r="I62" i="57"/>
  <c r="H62" i="57"/>
  <c r="G62" i="57"/>
  <c r="F62" i="57"/>
  <c r="E62" i="57"/>
  <c r="X61" i="57"/>
  <c r="W61" i="57"/>
  <c r="V61" i="57"/>
  <c r="U61" i="57"/>
  <c r="T61" i="57"/>
  <c r="S61" i="57"/>
  <c r="R61" i="57"/>
  <c r="Q61" i="57"/>
  <c r="P61" i="57"/>
  <c r="O61" i="57"/>
  <c r="N61" i="57"/>
  <c r="M61" i="57"/>
  <c r="L61" i="57"/>
  <c r="K61" i="57"/>
  <c r="J61" i="57"/>
  <c r="I61" i="57"/>
  <c r="H61" i="57"/>
  <c r="G61" i="57"/>
  <c r="F61" i="57"/>
  <c r="E61" i="57"/>
  <c r="X60" i="57"/>
  <c r="W60" i="57"/>
  <c r="V60" i="57"/>
  <c r="U60" i="57"/>
  <c r="T60" i="57"/>
  <c r="S60" i="57"/>
  <c r="R60" i="57"/>
  <c r="Q60" i="57"/>
  <c r="P60" i="57"/>
  <c r="O60" i="57"/>
  <c r="N60" i="57"/>
  <c r="M60" i="57"/>
  <c r="L60" i="57"/>
  <c r="K60" i="57"/>
  <c r="J60" i="57"/>
  <c r="I60" i="57"/>
  <c r="H60" i="57"/>
  <c r="G60" i="57"/>
  <c r="F60" i="57"/>
  <c r="E60" i="57"/>
  <c r="X59" i="57"/>
  <c r="W59" i="57"/>
  <c r="V59" i="57"/>
  <c r="U59" i="57"/>
  <c r="T59" i="57"/>
  <c r="S59" i="57"/>
  <c r="R59" i="57"/>
  <c r="Q59" i="57"/>
  <c r="P59" i="57"/>
  <c r="O59" i="57"/>
  <c r="N59" i="57"/>
  <c r="M59" i="57"/>
  <c r="L59" i="57"/>
  <c r="K59" i="57"/>
  <c r="J59" i="57"/>
  <c r="I59" i="57"/>
  <c r="H59" i="57"/>
  <c r="G59" i="57"/>
  <c r="F59" i="57"/>
  <c r="E59" i="57"/>
  <c r="X58" i="57"/>
  <c r="W58" i="57"/>
  <c r="V58" i="57"/>
  <c r="U58" i="57"/>
  <c r="T58" i="57"/>
  <c r="S58" i="57"/>
  <c r="R58" i="57"/>
  <c r="Q58" i="57"/>
  <c r="P58" i="57"/>
  <c r="O58" i="57"/>
  <c r="N58" i="57"/>
  <c r="M58" i="57"/>
  <c r="L58" i="57"/>
  <c r="K58" i="57"/>
  <c r="J58" i="57"/>
  <c r="I58" i="57"/>
  <c r="H58" i="57"/>
  <c r="G58" i="57"/>
  <c r="F58" i="57"/>
  <c r="E58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K57" i="57"/>
  <c r="J57" i="57"/>
  <c r="I57" i="57"/>
  <c r="H57" i="57"/>
  <c r="G57" i="57"/>
  <c r="F57" i="57"/>
  <c r="E57" i="57"/>
  <c r="X56" i="57"/>
  <c r="W56" i="57"/>
  <c r="V56" i="57"/>
  <c r="U56" i="57"/>
  <c r="T56" i="57"/>
  <c r="S56" i="57"/>
  <c r="R56" i="57"/>
  <c r="Q56" i="57"/>
  <c r="P56" i="57"/>
  <c r="O56" i="57"/>
  <c r="N56" i="57"/>
  <c r="M56" i="57"/>
  <c r="L56" i="57"/>
  <c r="K56" i="57"/>
  <c r="J56" i="57"/>
  <c r="I56" i="57"/>
  <c r="H56" i="57"/>
  <c r="G56" i="57"/>
  <c r="F56" i="57"/>
  <c r="E56" i="57"/>
  <c r="X55" i="57"/>
  <c r="W55" i="57"/>
  <c r="V55" i="57"/>
  <c r="U55" i="57"/>
  <c r="T55" i="57"/>
  <c r="S55" i="57"/>
  <c r="R55" i="57"/>
  <c r="Q55" i="57"/>
  <c r="P55" i="57"/>
  <c r="O55" i="57"/>
  <c r="N55" i="57"/>
  <c r="M55" i="57"/>
  <c r="L55" i="57"/>
  <c r="K55" i="57"/>
  <c r="J55" i="57"/>
  <c r="I55" i="57"/>
  <c r="H55" i="57"/>
  <c r="G55" i="57"/>
  <c r="F55" i="57"/>
  <c r="E55" i="57"/>
  <c r="X54" i="57"/>
  <c r="W54" i="57"/>
  <c r="V54" i="57"/>
  <c r="U54" i="57"/>
  <c r="T54" i="57"/>
  <c r="S54" i="57"/>
  <c r="R54" i="57"/>
  <c r="Q54" i="57"/>
  <c r="P54" i="57"/>
  <c r="O54" i="57"/>
  <c r="N54" i="57"/>
  <c r="M54" i="57"/>
  <c r="L54" i="57"/>
  <c r="K54" i="57"/>
  <c r="J54" i="57"/>
  <c r="I54" i="57"/>
  <c r="H54" i="57"/>
  <c r="G54" i="57"/>
  <c r="F54" i="57"/>
  <c r="E54" i="57"/>
  <c r="X53" i="57"/>
  <c r="W53" i="57"/>
  <c r="V53" i="57"/>
  <c r="U53" i="57"/>
  <c r="T53" i="57"/>
  <c r="S53" i="57"/>
  <c r="R53" i="57"/>
  <c r="Q53" i="57"/>
  <c r="P53" i="57"/>
  <c r="O53" i="57"/>
  <c r="N53" i="57"/>
  <c r="M53" i="57"/>
  <c r="L53" i="57"/>
  <c r="K53" i="57"/>
  <c r="J53" i="57"/>
  <c r="I53" i="57"/>
  <c r="H53" i="57"/>
  <c r="G53" i="57"/>
  <c r="F53" i="57"/>
  <c r="E53" i="57"/>
  <c r="X52" i="57"/>
  <c r="W52" i="57"/>
  <c r="V52" i="57"/>
  <c r="U52" i="57"/>
  <c r="T52" i="57"/>
  <c r="S52" i="57"/>
  <c r="R52" i="57"/>
  <c r="Q52" i="57"/>
  <c r="P52" i="57"/>
  <c r="O52" i="57"/>
  <c r="N52" i="57"/>
  <c r="M52" i="57"/>
  <c r="L52" i="57"/>
  <c r="K52" i="57"/>
  <c r="J52" i="57"/>
  <c r="I52" i="57"/>
  <c r="H52" i="57"/>
  <c r="G52" i="57"/>
  <c r="F52" i="57"/>
  <c r="E52" i="57"/>
  <c r="X51" i="57"/>
  <c r="W51" i="57"/>
  <c r="V51" i="57"/>
  <c r="U51" i="57"/>
  <c r="T51" i="57"/>
  <c r="S51" i="57"/>
  <c r="R51" i="57"/>
  <c r="Q51" i="57"/>
  <c r="P51" i="57"/>
  <c r="O51" i="57"/>
  <c r="N51" i="57"/>
  <c r="M51" i="57"/>
  <c r="L51" i="57"/>
  <c r="K51" i="57"/>
  <c r="J51" i="57"/>
  <c r="I51" i="57"/>
  <c r="H51" i="57"/>
  <c r="G51" i="57"/>
  <c r="F51" i="57"/>
  <c r="E51" i="57"/>
  <c r="X50" i="57"/>
  <c r="W50" i="57"/>
  <c r="V50" i="57"/>
  <c r="U50" i="57"/>
  <c r="T50" i="57"/>
  <c r="S50" i="57"/>
  <c r="R50" i="57"/>
  <c r="Q50" i="57"/>
  <c r="P50" i="57"/>
  <c r="O50" i="57"/>
  <c r="N50" i="57"/>
  <c r="M50" i="57"/>
  <c r="L50" i="57"/>
  <c r="K50" i="57"/>
  <c r="J50" i="57"/>
  <c r="I50" i="57"/>
  <c r="H50" i="57"/>
  <c r="G50" i="57"/>
  <c r="F50" i="57"/>
  <c r="E50" i="57"/>
  <c r="X49" i="57"/>
  <c r="W49" i="57"/>
  <c r="V49" i="57"/>
  <c r="U49" i="57"/>
  <c r="T49" i="57"/>
  <c r="S49" i="57"/>
  <c r="R49" i="57"/>
  <c r="Q49" i="57"/>
  <c r="P49" i="57"/>
  <c r="O49" i="57"/>
  <c r="N49" i="57"/>
  <c r="M49" i="57"/>
  <c r="L49" i="57"/>
  <c r="K49" i="57"/>
  <c r="J49" i="57"/>
  <c r="I49" i="57"/>
  <c r="H49" i="57"/>
  <c r="G49" i="57"/>
  <c r="F49" i="57"/>
  <c r="E49" i="57"/>
  <c r="X48" i="57"/>
  <c r="W48" i="57"/>
  <c r="V48" i="57"/>
  <c r="U48" i="57"/>
  <c r="T48" i="57"/>
  <c r="S48" i="57"/>
  <c r="R48" i="57"/>
  <c r="Q48" i="57"/>
  <c r="P48" i="57"/>
  <c r="O48" i="57"/>
  <c r="N48" i="57"/>
  <c r="M48" i="57"/>
  <c r="L48" i="57"/>
  <c r="K48" i="57"/>
  <c r="J48" i="57"/>
  <c r="I48" i="57"/>
  <c r="H48" i="57"/>
  <c r="G48" i="57"/>
  <c r="F48" i="57"/>
  <c r="E48" i="57"/>
  <c r="X47" i="57"/>
  <c r="W47" i="57"/>
  <c r="V47" i="57"/>
  <c r="U47" i="57"/>
  <c r="T47" i="57"/>
  <c r="S47" i="57"/>
  <c r="R47" i="57"/>
  <c r="Q47" i="57"/>
  <c r="P47" i="57"/>
  <c r="O47" i="57"/>
  <c r="N47" i="57"/>
  <c r="M47" i="57"/>
  <c r="L47" i="57"/>
  <c r="K47" i="57"/>
  <c r="J47" i="57"/>
  <c r="I47" i="57"/>
  <c r="H47" i="57"/>
  <c r="G47" i="57"/>
  <c r="F47" i="57"/>
  <c r="E47" i="57"/>
  <c r="X46" i="57"/>
  <c r="W46" i="57"/>
  <c r="V46" i="57"/>
  <c r="U46" i="57"/>
  <c r="T46" i="57"/>
  <c r="S46" i="57"/>
  <c r="R46" i="57"/>
  <c r="Q46" i="57"/>
  <c r="P46" i="57"/>
  <c r="O46" i="57"/>
  <c r="N46" i="57"/>
  <c r="M46" i="57"/>
  <c r="L46" i="57"/>
  <c r="K46" i="57"/>
  <c r="J46" i="57"/>
  <c r="I46" i="57"/>
  <c r="H46" i="57"/>
  <c r="G46" i="57"/>
  <c r="F46" i="57"/>
  <c r="E46" i="57"/>
  <c r="X45" i="57"/>
  <c r="W45" i="57"/>
  <c r="V45" i="57"/>
  <c r="U45" i="57"/>
  <c r="T45" i="57"/>
  <c r="S45" i="57"/>
  <c r="R45" i="57"/>
  <c r="Q45" i="57"/>
  <c r="P45" i="57"/>
  <c r="O45" i="57"/>
  <c r="N45" i="57"/>
  <c r="M45" i="57"/>
  <c r="L45" i="57"/>
  <c r="K45" i="57"/>
  <c r="J45" i="57"/>
  <c r="I45" i="57"/>
  <c r="H45" i="57"/>
  <c r="G45" i="57"/>
  <c r="F45" i="57"/>
  <c r="E45" i="57"/>
  <c r="X44" i="57"/>
  <c r="W44" i="57"/>
  <c r="V44" i="57"/>
  <c r="U44" i="57"/>
  <c r="T44" i="57"/>
  <c r="S44" i="57"/>
  <c r="R44" i="57"/>
  <c r="Q44" i="57"/>
  <c r="P44" i="57"/>
  <c r="O44" i="57"/>
  <c r="N44" i="57"/>
  <c r="M44" i="57"/>
  <c r="L44" i="57"/>
  <c r="K44" i="57"/>
  <c r="J44" i="57"/>
  <c r="I44" i="57"/>
  <c r="H44" i="57"/>
  <c r="G44" i="57"/>
  <c r="F44" i="57"/>
  <c r="E44" i="57"/>
  <c r="X43" i="57"/>
  <c r="W43" i="57"/>
  <c r="V43" i="57"/>
  <c r="U43" i="57"/>
  <c r="T43" i="57"/>
  <c r="S43" i="57"/>
  <c r="R43" i="57"/>
  <c r="Q43" i="57"/>
  <c r="P43" i="57"/>
  <c r="O43" i="57"/>
  <c r="N43" i="57"/>
  <c r="M43" i="57"/>
  <c r="L43" i="57"/>
  <c r="K43" i="57"/>
  <c r="J43" i="57"/>
  <c r="I43" i="57"/>
  <c r="H43" i="57"/>
  <c r="G43" i="57"/>
  <c r="F43" i="57"/>
  <c r="E43" i="57"/>
  <c r="X42" i="57"/>
  <c r="W42" i="57"/>
  <c r="V42" i="57"/>
  <c r="U42" i="57"/>
  <c r="T42" i="57"/>
  <c r="S42" i="57"/>
  <c r="R42" i="57"/>
  <c r="Q42" i="57"/>
  <c r="P42" i="57"/>
  <c r="O42" i="57"/>
  <c r="N42" i="57"/>
  <c r="M42" i="57"/>
  <c r="L42" i="57"/>
  <c r="K42" i="57"/>
  <c r="J42" i="57"/>
  <c r="I42" i="57"/>
  <c r="H42" i="57"/>
  <c r="G42" i="57"/>
  <c r="F42" i="57"/>
  <c r="E42" i="57"/>
  <c r="X41" i="57"/>
  <c r="W41" i="57"/>
  <c r="V41" i="57"/>
  <c r="U41" i="57"/>
  <c r="T41" i="57"/>
  <c r="S41" i="57"/>
  <c r="R41" i="57"/>
  <c r="Q41" i="57"/>
  <c r="P41" i="57"/>
  <c r="O41" i="57"/>
  <c r="N41" i="57"/>
  <c r="M41" i="57"/>
  <c r="L41" i="57"/>
  <c r="K41" i="57"/>
  <c r="J41" i="57"/>
  <c r="I41" i="57"/>
  <c r="H41" i="57"/>
  <c r="G41" i="57"/>
  <c r="F41" i="57"/>
  <c r="E41" i="57"/>
  <c r="X40" i="57"/>
  <c r="W40" i="57"/>
  <c r="V40" i="57"/>
  <c r="U40" i="57"/>
  <c r="T40" i="57"/>
  <c r="S40" i="57"/>
  <c r="R40" i="57"/>
  <c r="Q40" i="57"/>
  <c r="P40" i="57"/>
  <c r="O40" i="57"/>
  <c r="N40" i="57"/>
  <c r="M40" i="57"/>
  <c r="L40" i="57"/>
  <c r="K40" i="57"/>
  <c r="J40" i="57"/>
  <c r="I40" i="57"/>
  <c r="H40" i="57"/>
  <c r="G40" i="57"/>
  <c r="F40" i="57"/>
  <c r="E40" i="57"/>
  <c r="X39" i="57"/>
  <c r="W39" i="57"/>
  <c r="V39" i="57"/>
  <c r="U39" i="57"/>
  <c r="T39" i="57"/>
  <c r="S39" i="57"/>
  <c r="R39" i="57"/>
  <c r="Q39" i="57"/>
  <c r="P39" i="57"/>
  <c r="O39" i="57"/>
  <c r="N39" i="57"/>
  <c r="M39" i="57"/>
  <c r="L39" i="57"/>
  <c r="K39" i="57"/>
  <c r="J39" i="57"/>
  <c r="I39" i="57"/>
  <c r="H39" i="57"/>
  <c r="G39" i="57"/>
  <c r="F39" i="57"/>
  <c r="E39" i="57"/>
  <c r="X38" i="57"/>
  <c r="W38" i="57"/>
  <c r="V38" i="57"/>
  <c r="U38" i="57"/>
  <c r="T38" i="57"/>
  <c r="S38" i="57"/>
  <c r="R38" i="57"/>
  <c r="Q38" i="57"/>
  <c r="P38" i="57"/>
  <c r="O38" i="57"/>
  <c r="N38" i="57"/>
  <c r="M38" i="57"/>
  <c r="L38" i="57"/>
  <c r="K38" i="57"/>
  <c r="J38" i="57"/>
  <c r="I38" i="57"/>
  <c r="H38" i="57"/>
  <c r="G38" i="57"/>
  <c r="F38" i="57"/>
  <c r="E38" i="57"/>
  <c r="X37" i="57"/>
  <c r="X68" i="57" s="1"/>
  <c r="W37" i="57"/>
  <c r="V37" i="57"/>
  <c r="U37" i="57"/>
  <c r="T37" i="57"/>
  <c r="S37" i="57"/>
  <c r="R37" i="57"/>
  <c r="Q37" i="57"/>
  <c r="P37" i="57"/>
  <c r="O37" i="57"/>
  <c r="N37" i="57"/>
  <c r="M37" i="57"/>
  <c r="L37" i="57"/>
  <c r="K37" i="57"/>
  <c r="J37" i="57"/>
  <c r="I37" i="57"/>
  <c r="I68" i="57" s="1"/>
  <c r="H37" i="57"/>
  <c r="G37" i="57"/>
  <c r="F37" i="57"/>
  <c r="E37" i="57"/>
  <c r="X33" i="57"/>
  <c r="W33" i="57"/>
  <c r="V33" i="57"/>
  <c r="U33" i="57"/>
  <c r="T33" i="57"/>
  <c r="S33" i="57"/>
  <c r="R33" i="57"/>
  <c r="Q33" i="57"/>
  <c r="P33" i="57"/>
  <c r="O33" i="57"/>
  <c r="N33" i="57"/>
  <c r="M33" i="57"/>
  <c r="L33" i="57"/>
  <c r="K33" i="57"/>
  <c r="J33" i="57"/>
  <c r="I33" i="57"/>
  <c r="H33" i="57"/>
  <c r="G33" i="57"/>
  <c r="F33" i="57"/>
  <c r="E33" i="57"/>
  <c r="X32" i="57"/>
  <c r="W32" i="57"/>
  <c r="V32" i="57"/>
  <c r="U32" i="57"/>
  <c r="T32" i="57"/>
  <c r="S32" i="57"/>
  <c r="R32" i="57"/>
  <c r="Q32" i="57"/>
  <c r="P32" i="57"/>
  <c r="O32" i="57"/>
  <c r="N32" i="57"/>
  <c r="M32" i="57"/>
  <c r="L32" i="57"/>
  <c r="K32" i="57"/>
  <c r="J32" i="57"/>
  <c r="I32" i="57"/>
  <c r="H32" i="57"/>
  <c r="G32" i="57"/>
  <c r="F32" i="57"/>
  <c r="E32" i="57"/>
  <c r="X31" i="57"/>
  <c r="W31" i="57"/>
  <c r="V31" i="57"/>
  <c r="U31" i="57"/>
  <c r="T31" i="57"/>
  <c r="S31" i="57"/>
  <c r="R31" i="57"/>
  <c r="Q31" i="57"/>
  <c r="P31" i="57"/>
  <c r="O31" i="57"/>
  <c r="N31" i="57"/>
  <c r="M31" i="57"/>
  <c r="L31" i="57"/>
  <c r="K31" i="57"/>
  <c r="J31" i="57"/>
  <c r="I31" i="57"/>
  <c r="H31" i="57"/>
  <c r="G31" i="57"/>
  <c r="F31" i="57"/>
  <c r="E31" i="57"/>
  <c r="X30" i="57"/>
  <c r="W30" i="57"/>
  <c r="V30" i="57"/>
  <c r="U30" i="57"/>
  <c r="T30" i="57"/>
  <c r="S30" i="57"/>
  <c r="R30" i="57"/>
  <c r="Q30" i="57"/>
  <c r="P30" i="57"/>
  <c r="O30" i="57"/>
  <c r="N30" i="57"/>
  <c r="M30" i="57"/>
  <c r="L30" i="57"/>
  <c r="K30" i="57"/>
  <c r="J30" i="57"/>
  <c r="I30" i="57"/>
  <c r="H30" i="57"/>
  <c r="G30" i="57"/>
  <c r="F30" i="57"/>
  <c r="E30" i="57"/>
  <c r="X29" i="57"/>
  <c r="W29" i="57"/>
  <c r="V29" i="57"/>
  <c r="U29" i="57"/>
  <c r="T29" i="57"/>
  <c r="S29" i="57"/>
  <c r="R29" i="57"/>
  <c r="Q29" i="57"/>
  <c r="P29" i="57"/>
  <c r="O29" i="57"/>
  <c r="N29" i="57"/>
  <c r="M29" i="57"/>
  <c r="L29" i="57"/>
  <c r="K29" i="57"/>
  <c r="J29" i="57"/>
  <c r="I29" i="57"/>
  <c r="H29" i="57"/>
  <c r="G29" i="57"/>
  <c r="F29" i="57"/>
  <c r="E29" i="57"/>
  <c r="X28" i="57"/>
  <c r="W28" i="57"/>
  <c r="V28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X27" i="57"/>
  <c r="W27" i="57"/>
  <c r="V27" i="57"/>
  <c r="U27" i="57"/>
  <c r="T27" i="57"/>
  <c r="S27" i="57"/>
  <c r="R27" i="57"/>
  <c r="Q27" i="57"/>
  <c r="P27" i="57"/>
  <c r="O27" i="57"/>
  <c r="N27" i="57"/>
  <c r="M27" i="57"/>
  <c r="L27" i="57"/>
  <c r="K27" i="57"/>
  <c r="J27" i="57"/>
  <c r="I27" i="57"/>
  <c r="H27" i="57"/>
  <c r="G27" i="57"/>
  <c r="F27" i="57"/>
  <c r="E27" i="57"/>
  <c r="X26" i="57"/>
  <c r="W26" i="57"/>
  <c r="V26" i="57"/>
  <c r="U26" i="57"/>
  <c r="T26" i="57"/>
  <c r="S26" i="57"/>
  <c r="R26" i="57"/>
  <c r="Q26" i="57"/>
  <c r="P26" i="57"/>
  <c r="O26" i="57"/>
  <c r="N26" i="57"/>
  <c r="M26" i="57"/>
  <c r="L26" i="57"/>
  <c r="K26" i="57"/>
  <c r="J26" i="57"/>
  <c r="I26" i="57"/>
  <c r="H26" i="57"/>
  <c r="G26" i="57"/>
  <c r="F26" i="57"/>
  <c r="E26" i="57"/>
  <c r="X25" i="57"/>
  <c r="W25" i="57"/>
  <c r="V25" i="57"/>
  <c r="U25" i="57"/>
  <c r="T25" i="57"/>
  <c r="S25" i="57"/>
  <c r="R25" i="57"/>
  <c r="Q25" i="57"/>
  <c r="P25" i="57"/>
  <c r="O25" i="57"/>
  <c r="N25" i="57"/>
  <c r="M25" i="57"/>
  <c r="L25" i="57"/>
  <c r="K25" i="57"/>
  <c r="J25" i="57"/>
  <c r="I25" i="57"/>
  <c r="H25" i="57"/>
  <c r="G25" i="57"/>
  <c r="F25" i="57"/>
  <c r="E25" i="57"/>
  <c r="X24" i="57"/>
  <c r="W24" i="57"/>
  <c r="V24" i="57"/>
  <c r="U24" i="57"/>
  <c r="T24" i="57"/>
  <c r="S24" i="57"/>
  <c r="R24" i="57"/>
  <c r="Q24" i="57"/>
  <c r="P24" i="57"/>
  <c r="O24" i="57"/>
  <c r="N24" i="57"/>
  <c r="M24" i="57"/>
  <c r="L24" i="57"/>
  <c r="K24" i="57"/>
  <c r="J24" i="57"/>
  <c r="I24" i="57"/>
  <c r="H24" i="57"/>
  <c r="G24" i="57"/>
  <c r="F24" i="57"/>
  <c r="E24" i="57"/>
  <c r="X23" i="57"/>
  <c r="W23" i="57"/>
  <c r="V23" i="57"/>
  <c r="U23" i="57"/>
  <c r="T23" i="57"/>
  <c r="S23" i="57"/>
  <c r="R23" i="57"/>
  <c r="Q23" i="57"/>
  <c r="P23" i="57"/>
  <c r="O23" i="57"/>
  <c r="N23" i="57"/>
  <c r="M23" i="57"/>
  <c r="L23" i="57"/>
  <c r="K23" i="57"/>
  <c r="J23" i="57"/>
  <c r="I23" i="57"/>
  <c r="H23" i="57"/>
  <c r="G23" i="57"/>
  <c r="F23" i="57"/>
  <c r="E23" i="57"/>
  <c r="X22" i="57"/>
  <c r="W22" i="57"/>
  <c r="V22" i="57"/>
  <c r="U22" i="57"/>
  <c r="T22" i="57"/>
  <c r="S22" i="57"/>
  <c r="R22" i="57"/>
  <c r="Q22" i="57"/>
  <c r="P22" i="57"/>
  <c r="O22" i="57"/>
  <c r="N22" i="57"/>
  <c r="M22" i="57"/>
  <c r="L22" i="57"/>
  <c r="K22" i="57"/>
  <c r="J22" i="57"/>
  <c r="I22" i="57"/>
  <c r="H22" i="57"/>
  <c r="G22" i="57"/>
  <c r="F22" i="57"/>
  <c r="E22" i="57"/>
  <c r="X21" i="57"/>
  <c r="W21" i="57"/>
  <c r="V21" i="57"/>
  <c r="U21" i="57"/>
  <c r="T21" i="57"/>
  <c r="S21" i="57"/>
  <c r="R21" i="57"/>
  <c r="Q21" i="57"/>
  <c r="P21" i="57"/>
  <c r="O21" i="57"/>
  <c r="N21" i="57"/>
  <c r="M21" i="57"/>
  <c r="L21" i="57"/>
  <c r="K21" i="57"/>
  <c r="J21" i="57"/>
  <c r="I21" i="57"/>
  <c r="H21" i="57"/>
  <c r="G21" i="57"/>
  <c r="F21" i="57"/>
  <c r="E21" i="57"/>
  <c r="X20" i="57"/>
  <c r="W20" i="57"/>
  <c r="V20" i="57"/>
  <c r="U20" i="57"/>
  <c r="T20" i="57"/>
  <c r="S20" i="57"/>
  <c r="R20" i="57"/>
  <c r="Q20" i="57"/>
  <c r="P20" i="57"/>
  <c r="O20" i="57"/>
  <c r="N20" i="57"/>
  <c r="M20" i="57"/>
  <c r="L20" i="57"/>
  <c r="K20" i="57"/>
  <c r="J20" i="57"/>
  <c r="I20" i="57"/>
  <c r="H20" i="57"/>
  <c r="G20" i="57"/>
  <c r="F20" i="57"/>
  <c r="E20" i="57"/>
  <c r="X19" i="57"/>
  <c r="W19" i="57"/>
  <c r="V19" i="57"/>
  <c r="U19" i="57"/>
  <c r="T19" i="57"/>
  <c r="S19" i="57"/>
  <c r="R19" i="57"/>
  <c r="Q19" i="57"/>
  <c r="P19" i="57"/>
  <c r="O19" i="57"/>
  <c r="N19" i="57"/>
  <c r="M19" i="57"/>
  <c r="L19" i="57"/>
  <c r="K19" i="57"/>
  <c r="J19" i="57"/>
  <c r="I19" i="57"/>
  <c r="H19" i="57"/>
  <c r="G19" i="57"/>
  <c r="F19" i="57"/>
  <c r="E19" i="57"/>
  <c r="X18" i="57"/>
  <c r="W18" i="57"/>
  <c r="V18" i="57"/>
  <c r="U18" i="57"/>
  <c r="T18" i="57"/>
  <c r="S18" i="57"/>
  <c r="R18" i="57"/>
  <c r="Q18" i="57"/>
  <c r="P18" i="57"/>
  <c r="O18" i="57"/>
  <c r="N18" i="57"/>
  <c r="M18" i="57"/>
  <c r="L18" i="57"/>
  <c r="K18" i="57"/>
  <c r="J18" i="57"/>
  <c r="I18" i="57"/>
  <c r="H18" i="57"/>
  <c r="G18" i="57"/>
  <c r="F18" i="57"/>
  <c r="E18" i="57"/>
  <c r="X17" i="57"/>
  <c r="W17" i="57"/>
  <c r="V17" i="57"/>
  <c r="U17" i="57"/>
  <c r="T17" i="57"/>
  <c r="S17" i="57"/>
  <c r="R17" i="57"/>
  <c r="Q17" i="57"/>
  <c r="P17" i="57"/>
  <c r="O17" i="57"/>
  <c r="N17" i="57"/>
  <c r="M17" i="57"/>
  <c r="L17" i="57"/>
  <c r="K17" i="57"/>
  <c r="J17" i="57"/>
  <c r="I17" i="57"/>
  <c r="H17" i="57"/>
  <c r="G17" i="57"/>
  <c r="F17" i="57"/>
  <c r="E17" i="57"/>
  <c r="X16" i="57"/>
  <c r="W16" i="57"/>
  <c r="V16" i="57"/>
  <c r="U16" i="57"/>
  <c r="T16" i="57"/>
  <c r="S16" i="57"/>
  <c r="R16" i="57"/>
  <c r="Q16" i="57"/>
  <c r="P16" i="57"/>
  <c r="O16" i="57"/>
  <c r="N16" i="57"/>
  <c r="M16" i="57"/>
  <c r="L16" i="57"/>
  <c r="K16" i="57"/>
  <c r="J16" i="57"/>
  <c r="I16" i="57"/>
  <c r="H16" i="57"/>
  <c r="G16" i="57"/>
  <c r="F16" i="57"/>
  <c r="E16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X14" i="57"/>
  <c r="W14" i="57"/>
  <c r="V14" i="57"/>
  <c r="U14" i="57"/>
  <c r="T14" i="57"/>
  <c r="S14" i="57"/>
  <c r="R14" i="57"/>
  <c r="Q14" i="57"/>
  <c r="P14" i="57"/>
  <c r="O14" i="57"/>
  <c r="N14" i="57"/>
  <c r="M14" i="57"/>
  <c r="L14" i="57"/>
  <c r="K14" i="57"/>
  <c r="J14" i="57"/>
  <c r="I14" i="57"/>
  <c r="H14" i="57"/>
  <c r="G14" i="57"/>
  <c r="F14" i="57"/>
  <c r="E14" i="57"/>
  <c r="X13" i="57"/>
  <c r="W13" i="57"/>
  <c r="V13" i="57"/>
  <c r="U13" i="57"/>
  <c r="T13" i="57"/>
  <c r="S13" i="57"/>
  <c r="R13" i="57"/>
  <c r="Q13" i="57"/>
  <c r="P13" i="57"/>
  <c r="O13" i="57"/>
  <c r="N13" i="57"/>
  <c r="M13" i="57"/>
  <c r="L13" i="57"/>
  <c r="K13" i="57"/>
  <c r="J13" i="57"/>
  <c r="I13" i="57"/>
  <c r="H13" i="57"/>
  <c r="G13" i="57"/>
  <c r="F13" i="57"/>
  <c r="E13" i="57"/>
  <c r="X12" i="57"/>
  <c r="W12" i="57"/>
  <c r="V12" i="57"/>
  <c r="U12" i="57"/>
  <c r="T12" i="57"/>
  <c r="S12" i="57"/>
  <c r="R12" i="57"/>
  <c r="Q12" i="57"/>
  <c r="P12" i="57"/>
  <c r="O12" i="57"/>
  <c r="N12" i="57"/>
  <c r="M12" i="57"/>
  <c r="L12" i="57"/>
  <c r="K12" i="57"/>
  <c r="J12" i="57"/>
  <c r="I12" i="57"/>
  <c r="H12" i="57"/>
  <c r="G12" i="57"/>
  <c r="F12" i="57"/>
  <c r="E12" i="57"/>
  <c r="X11" i="57"/>
  <c r="W11" i="57"/>
  <c r="V11" i="57"/>
  <c r="U11" i="57"/>
  <c r="T11" i="57"/>
  <c r="S11" i="57"/>
  <c r="R11" i="57"/>
  <c r="Q11" i="57"/>
  <c r="P11" i="57"/>
  <c r="O11" i="57"/>
  <c r="N11" i="57"/>
  <c r="M11" i="57"/>
  <c r="L11" i="57"/>
  <c r="K11" i="57"/>
  <c r="J11" i="57"/>
  <c r="I11" i="57"/>
  <c r="H11" i="57"/>
  <c r="G11" i="57"/>
  <c r="F11" i="57"/>
  <c r="E11" i="57"/>
  <c r="X10" i="57"/>
  <c r="W10" i="57"/>
  <c r="V10" i="57"/>
  <c r="U10" i="57"/>
  <c r="T10" i="57"/>
  <c r="S10" i="57"/>
  <c r="R10" i="57"/>
  <c r="Q10" i="57"/>
  <c r="P10" i="57"/>
  <c r="O10" i="57"/>
  <c r="N10" i="57"/>
  <c r="M10" i="57"/>
  <c r="L10" i="57"/>
  <c r="K10" i="57"/>
  <c r="J10" i="57"/>
  <c r="I10" i="57"/>
  <c r="H10" i="57"/>
  <c r="G10" i="57"/>
  <c r="F10" i="57"/>
  <c r="E10" i="57"/>
  <c r="X9" i="57"/>
  <c r="W9" i="57"/>
  <c r="V9" i="57"/>
  <c r="U9" i="57"/>
  <c r="T9" i="57"/>
  <c r="S9" i="57"/>
  <c r="R9" i="57"/>
  <c r="Q9" i="57"/>
  <c r="P9" i="57"/>
  <c r="O9" i="57"/>
  <c r="N9" i="57"/>
  <c r="M9" i="57"/>
  <c r="L9" i="57"/>
  <c r="K9" i="57"/>
  <c r="J9" i="57"/>
  <c r="I9" i="57"/>
  <c r="H9" i="57"/>
  <c r="G9" i="57"/>
  <c r="F9" i="57"/>
  <c r="E9" i="57"/>
  <c r="X8" i="57"/>
  <c r="W8" i="57"/>
  <c r="V8" i="57"/>
  <c r="U8" i="57"/>
  <c r="T8" i="57"/>
  <c r="S8" i="57"/>
  <c r="R8" i="57"/>
  <c r="Q8" i="57"/>
  <c r="P8" i="57"/>
  <c r="O8" i="57"/>
  <c r="N8" i="57"/>
  <c r="M8" i="57"/>
  <c r="L8" i="57"/>
  <c r="K8" i="57"/>
  <c r="J8" i="57"/>
  <c r="I8" i="57"/>
  <c r="H8" i="57"/>
  <c r="G8" i="57"/>
  <c r="F8" i="57"/>
  <c r="E8" i="57"/>
  <c r="X7" i="57"/>
  <c r="W7" i="57"/>
  <c r="V7" i="57"/>
  <c r="U7" i="57"/>
  <c r="T7" i="57"/>
  <c r="S7" i="57"/>
  <c r="R7" i="57"/>
  <c r="Q7" i="57"/>
  <c r="P7" i="57"/>
  <c r="O7" i="57"/>
  <c r="N7" i="57"/>
  <c r="M7" i="57"/>
  <c r="L7" i="57"/>
  <c r="K7" i="57"/>
  <c r="J7" i="57"/>
  <c r="I7" i="57"/>
  <c r="H7" i="57"/>
  <c r="G7" i="57"/>
  <c r="F7" i="57"/>
  <c r="E7" i="57"/>
  <c r="X6" i="57"/>
  <c r="W6" i="57"/>
  <c r="V6" i="57"/>
  <c r="U6" i="57"/>
  <c r="T6" i="57"/>
  <c r="S6" i="57"/>
  <c r="R6" i="57"/>
  <c r="Q6" i="57"/>
  <c r="P6" i="57"/>
  <c r="O6" i="57"/>
  <c r="N6" i="57"/>
  <c r="M6" i="57"/>
  <c r="L6" i="57"/>
  <c r="K6" i="57"/>
  <c r="J6" i="57"/>
  <c r="I6" i="57"/>
  <c r="H6" i="57"/>
  <c r="G6" i="57"/>
  <c r="F6" i="57"/>
  <c r="E6" i="57"/>
  <c r="X5" i="57"/>
  <c r="W5" i="57"/>
  <c r="V5" i="57"/>
  <c r="U5" i="57"/>
  <c r="T5" i="57"/>
  <c r="S5" i="57"/>
  <c r="R5" i="57"/>
  <c r="Q5" i="57"/>
  <c r="P5" i="57"/>
  <c r="O5" i="57"/>
  <c r="N5" i="57"/>
  <c r="M5" i="57"/>
  <c r="L5" i="57"/>
  <c r="K5" i="57"/>
  <c r="J5" i="57"/>
  <c r="I5" i="57"/>
  <c r="H5" i="57"/>
  <c r="G5" i="57"/>
  <c r="F5" i="57"/>
  <c r="E5" i="57"/>
  <c r="X4" i="57"/>
  <c r="W4" i="57"/>
  <c r="V4" i="57"/>
  <c r="U4" i="57"/>
  <c r="T4" i="57"/>
  <c r="S4" i="57"/>
  <c r="R4" i="57"/>
  <c r="Q4" i="57"/>
  <c r="P4" i="57"/>
  <c r="O4" i="57"/>
  <c r="N4" i="57"/>
  <c r="M4" i="57"/>
  <c r="L4" i="57"/>
  <c r="K4" i="57"/>
  <c r="J4" i="57"/>
  <c r="I4" i="57"/>
  <c r="H4" i="57"/>
  <c r="G4" i="57"/>
  <c r="F4" i="57"/>
  <c r="E4" i="57"/>
  <c r="X3" i="57"/>
  <c r="X34" i="57" s="1"/>
  <c r="X138" i="57" s="1"/>
  <c r="W3" i="57"/>
  <c r="V3" i="57"/>
  <c r="U3" i="57"/>
  <c r="T3" i="57"/>
  <c r="S3" i="57"/>
  <c r="R3" i="57"/>
  <c r="Q3" i="57"/>
  <c r="P3" i="57"/>
  <c r="O3" i="57"/>
  <c r="N3" i="57"/>
  <c r="M3" i="57"/>
  <c r="L3" i="57"/>
  <c r="K3" i="57"/>
  <c r="J3" i="57"/>
  <c r="I3" i="57"/>
  <c r="I34" i="57" s="1"/>
  <c r="I138" i="57" s="1"/>
  <c r="H3" i="57"/>
  <c r="G3" i="57"/>
  <c r="F3" i="57"/>
  <c r="E3" i="57"/>
  <c r="X135" i="51"/>
  <c r="W135" i="51"/>
  <c r="V135" i="51"/>
  <c r="U135" i="51"/>
  <c r="T135" i="51"/>
  <c r="S135" i="51"/>
  <c r="R135" i="51"/>
  <c r="Q135" i="51"/>
  <c r="P135" i="51"/>
  <c r="O135" i="51"/>
  <c r="N135" i="51"/>
  <c r="M135" i="51"/>
  <c r="L135" i="51"/>
  <c r="K135" i="51"/>
  <c r="J135" i="51"/>
  <c r="I135" i="51"/>
  <c r="H135" i="51"/>
  <c r="G135" i="51"/>
  <c r="F135" i="51"/>
  <c r="E135" i="51"/>
  <c r="X134" i="51"/>
  <c r="W134" i="51"/>
  <c r="V134" i="51"/>
  <c r="U134" i="51"/>
  <c r="T134" i="51"/>
  <c r="S134" i="51"/>
  <c r="R134" i="51"/>
  <c r="Q134" i="51"/>
  <c r="P134" i="51"/>
  <c r="O134" i="51"/>
  <c r="N134" i="51"/>
  <c r="M134" i="51"/>
  <c r="L134" i="51"/>
  <c r="K134" i="51"/>
  <c r="J134" i="51"/>
  <c r="I134" i="51"/>
  <c r="H134" i="51"/>
  <c r="G134" i="51"/>
  <c r="F134" i="51"/>
  <c r="E134" i="51"/>
  <c r="X133" i="51"/>
  <c r="W133" i="51"/>
  <c r="V133" i="51"/>
  <c r="U133" i="51"/>
  <c r="T133" i="51"/>
  <c r="S133" i="51"/>
  <c r="R133" i="51"/>
  <c r="Q133" i="51"/>
  <c r="P133" i="51"/>
  <c r="O133" i="51"/>
  <c r="N133" i="51"/>
  <c r="M133" i="51"/>
  <c r="L133" i="51"/>
  <c r="K133" i="51"/>
  <c r="J133" i="51"/>
  <c r="I133" i="51"/>
  <c r="H133" i="51"/>
  <c r="G133" i="51"/>
  <c r="F133" i="51"/>
  <c r="E133" i="51"/>
  <c r="X132" i="51"/>
  <c r="W132" i="51"/>
  <c r="V132" i="51"/>
  <c r="U132" i="51"/>
  <c r="T132" i="51"/>
  <c r="S132" i="51"/>
  <c r="R132" i="51"/>
  <c r="Q132" i="51"/>
  <c r="P132" i="51"/>
  <c r="O132" i="51"/>
  <c r="N132" i="51"/>
  <c r="M132" i="51"/>
  <c r="L132" i="51"/>
  <c r="K132" i="51"/>
  <c r="J132" i="51"/>
  <c r="I132" i="51"/>
  <c r="H132" i="51"/>
  <c r="G132" i="51"/>
  <c r="F132" i="51"/>
  <c r="E132" i="51"/>
  <c r="X131" i="51"/>
  <c r="W131" i="51"/>
  <c r="V131" i="51"/>
  <c r="U131" i="51"/>
  <c r="T131" i="51"/>
  <c r="S131" i="51"/>
  <c r="R131" i="51"/>
  <c r="Q131" i="51"/>
  <c r="P131" i="51"/>
  <c r="O131" i="51"/>
  <c r="N131" i="51"/>
  <c r="M131" i="51"/>
  <c r="L131" i="51"/>
  <c r="K131" i="51"/>
  <c r="J131" i="51"/>
  <c r="I131" i="51"/>
  <c r="H131" i="51"/>
  <c r="G131" i="51"/>
  <c r="F131" i="51"/>
  <c r="E131" i="51"/>
  <c r="X130" i="51"/>
  <c r="W130" i="51"/>
  <c r="V130" i="51"/>
  <c r="U130" i="51"/>
  <c r="T130" i="51"/>
  <c r="S130" i="51"/>
  <c r="R130" i="51"/>
  <c r="Q130" i="51"/>
  <c r="P130" i="51"/>
  <c r="O130" i="51"/>
  <c r="N130" i="51"/>
  <c r="M130" i="51"/>
  <c r="L130" i="51"/>
  <c r="K130" i="51"/>
  <c r="J130" i="51"/>
  <c r="I130" i="51"/>
  <c r="H130" i="51"/>
  <c r="G130" i="51"/>
  <c r="F130" i="51"/>
  <c r="E130" i="51"/>
  <c r="X129" i="51"/>
  <c r="W129" i="51"/>
  <c r="V129" i="51"/>
  <c r="U129" i="51"/>
  <c r="T129" i="51"/>
  <c r="S129" i="51"/>
  <c r="R129" i="51"/>
  <c r="Q129" i="51"/>
  <c r="P129" i="51"/>
  <c r="O129" i="51"/>
  <c r="N129" i="51"/>
  <c r="M129" i="51"/>
  <c r="L129" i="51"/>
  <c r="K129" i="51"/>
  <c r="J129" i="51"/>
  <c r="I129" i="51"/>
  <c r="H129" i="51"/>
  <c r="G129" i="51"/>
  <c r="F129" i="51"/>
  <c r="E129" i="51"/>
  <c r="X128" i="51"/>
  <c r="W128" i="51"/>
  <c r="V128" i="51"/>
  <c r="U128" i="51"/>
  <c r="T128" i="51"/>
  <c r="S128" i="51"/>
  <c r="R128" i="51"/>
  <c r="Q128" i="51"/>
  <c r="P128" i="51"/>
  <c r="O128" i="51"/>
  <c r="N128" i="51"/>
  <c r="M128" i="51"/>
  <c r="L128" i="51"/>
  <c r="K128" i="51"/>
  <c r="J128" i="51"/>
  <c r="I128" i="51"/>
  <c r="H128" i="51"/>
  <c r="G128" i="51"/>
  <c r="F128" i="51"/>
  <c r="E128" i="51"/>
  <c r="X127" i="51"/>
  <c r="W127" i="51"/>
  <c r="V127" i="51"/>
  <c r="U127" i="51"/>
  <c r="T127" i="51"/>
  <c r="S127" i="51"/>
  <c r="R127" i="51"/>
  <c r="Q127" i="51"/>
  <c r="P127" i="51"/>
  <c r="O127" i="51"/>
  <c r="N127" i="51"/>
  <c r="M127" i="51"/>
  <c r="L127" i="51"/>
  <c r="K127" i="51"/>
  <c r="J127" i="51"/>
  <c r="I127" i="51"/>
  <c r="H127" i="51"/>
  <c r="G127" i="51"/>
  <c r="F127" i="51"/>
  <c r="E127" i="51"/>
  <c r="X126" i="51"/>
  <c r="W126" i="51"/>
  <c r="V126" i="51"/>
  <c r="U126" i="51"/>
  <c r="T126" i="51"/>
  <c r="S126" i="51"/>
  <c r="R126" i="51"/>
  <c r="Q126" i="51"/>
  <c r="P126" i="51"/>
  <c r="O126" i="51"/>
  <c r="N126" i="51"/>
  <c r="M126" i="51"/>
  <c r="L126" i="51"/>
  <c r="K126" i="51"/>
  <c r="J126" i="51"/>
  <c r="I126" i="51"/>
  <c r="H126" i="51"/>
  <c r="G126" i="51"/>
  <c r="F126" i="51"/>
  <c r="E126" i="51"/>
  <c r="X125" i="51"/>
  <c r="W125" i="51"/>
  <c r="V125" i="51"/>
  <c r="U125" i="51"/>
  <c r="T125" i="51"/>
  <c r="S125" i="51"/>
  <c r="R125" i="51"/>
  <c r="Q125" i="51"/>
  <c r="P125" i="51"/>
  <c r="O125" i="51"/>
  <c r="N125" i="51"/>
  <c r="M125" i="51"/>
  <c r="L125" i="51"/>
  <c r="K125" i="51"/>
  <c r="J125" i="51"/>
  <c r="I125" i="51"/>
  <c r="H125" i="51"/>
  <c r="G125" i="51"/>
  <c r="F125" i="51"/>
  <c r="E125" i="51"/>
  <c r="X124" i="51"/>
  <c r="W124" i="51"/>
  <c r="V124" i="51"/>
  <c r="U124" i="51"/>
  <c r="T124" i="51"/>
  <c r="S124" i="51"/>
  <c r="R124" i="51"/>
  <c r="Q124" i="51"/>
  <c r="P124" i="51"/>
  <c r="O124" i="51"/>
  <c r="N124" i="51"/>
  <c r="M124" i="51"/>
  <c r="L124" i="51"/>
  <c r="K124" i="51"/>
  <c r="J124" i="51"/>
  <c r="I124" i="51"/>
  <c r="H124" i="51"/>
  <c r="G124" i="51"/>
  <c r="F124" i="51"/>
  <c r="E124" i="51"/>
  <c r="X123" i="51"/>
  <c r="W123" i="51"/>
  <c r="V123" i="51"/>
  <c r="U123" i="51"/>
  <c r="T123" i="51"/>
  <c r="S123" i="51"/>
  <c r="R123" i="51"/>
  <c r="Q123" i="51"/>
  <c r="P123" i="51"/>
  <c r="O123" i="51"/>
  <c r="N123" i="51"/>
  <c r="M123" i="51"/>
  <c r="L123" i="51"/>
  <c r="K123" i="51"/>
  <c r="J123" i="51"/>
  <c r="I123" i="51"/>
  <c r="H123" i="51"/>
  <c r="G123" i="51"/>
  <c r="F123" i="51"/>
  <c r="E123" i="51"/>
  <c r="X122" i="51"/>
  <c r="W122" i="51"/>
  <c r="V122" i="51"/>
  <c r="U122" i="51"/>
  <c r="T122" i="51"/>
  <c r="S122" i="51"/>
  <c r="R122" i="51"/>
  <c r="Q122" i="51"/>
  <c r="P122" i="51"/>
  <c r="O122" i="51"/>
  <c r="N122" i="51"/>
  <c r="M122" i="51"/>
  <c r="L122" i="51"/>
  <c r="K122" i="51"/>
  <c r="J122" i="51"/>
  <c r="I122" i="51"/>
  <c r="H122" i="51"/>
  <c r="G122" i="51"/>
  <c r="F122" i="51"/>
  <c r="E122" i="51"/>
  <c r="X121" i="51"/>
  <c r="W121" i="51"/>
  <c r="V121" i="51"/>
  <c r="U121" i="51"/>
  <c r="T121" i="51"/>
  <c r="S121" i="51"/>
  <c r="R121" i="51"/>
  <c r="Q121" i="51"/>
  <c r="P121" i="51"/>
  <c r="O121" i="51"/>
  <c r="N121" i="51"/>
  <c r="M121" i="51"/>
  <c r="L121" i="51"/>
  <c r="K121" i="51"/>
  <c r="J121" i="51"/>
  <c r="I121" i="51"/>
  <c r="H121" i="51"/>
  <c r="G121" i="51"/>
  <c r="F121" i="51"/>
  <c r="E121" i="51"/>
  <c r="X120" i="51"/>
  <c r="W120" i="51"/>
  <c r="V120" i="51"/>
  <c r="U120" i="51"/>
  <c r="T120" i="51"/>
  <c r="S120" i="51"/>
  <c r="R120" i="51"/>
  <c r="Q120" i="51"/>
  <c r="P120" i="51"/>
  <c r="O120" i="51"/>
  <c r="N120" i="51"/>
  <c r="M120" i="51"/>
  <c r="L120" i="51"/>
  <c r="K120" i="51"/>
  <c r="J120" i="51"/>
  <c r="I120" i="51"/>
  <c r="H120" i="51"/>
  <c r="G120" i="51"/>
  <c r="F120" i="51"/>
  <c r="E120" i="51"/>
  <c r="X119" i="51"/>
  <c r="W119" i="51"/>
  <c r="V119" i="51"/>
  <c r="U119" i="51"/>
  <c r="T119" i="51"/>
  <c r="S119" i="51"/>
  <c r="R119" i="51"/>
  <c r="Q119" i="51"/>
  <c r="P119" i="51"/>
  <c r="O119" i="51"/>
  <c r="N119" i="51"/>
  <c r="M119" i="51"/>
  <c r="L119" i="51"/>
  <c r="K119" i="51"/>
  <c r="J119" i="51"/>
  <c r="I119" i="51"/>
  <c r="H119" i="51"/>
  <c r="G119" i="51"/>
  <c r="F119" i="51"/>
  <c r="E119" i="51"/>
  <c r="X118" i="51"/>
  <c r="W118" i="51"/>
  <c r="V118" i="51"/>
  <c r="U118" i="51"/>
  <c r="T118" i="51"/>
  <c r="S118" i="51"/>
  <c r="R118" i="51"/>
  <c r="Q118" i="51"/>
  <c r="P118" i="51"/>
  <c r="O118" i="51"/>
  <c r="N118" i="51"/>
  <c r="M118" i="51"/>
  <c r="L118" i="51"/>
  <c r="K118" i="51"/>
  <c r="J118" i="51"/>
  <c r="I118" i="51"/>
  <c r="H118" i="51"/>
  <c r="G118" i="51"/>
  <c r="F118" i="51"/>
  <c r="E118" i="51"/>
  <c r="X117" i="51"/>
  <c r="W117" i="51"/>
  <c r="V117" i="51"/>
  <c r="U117" i="51"/>
  <c r="T117" i="51"/>
  <c r="S117" i="51"/>
  <c r="R117" i="51"/>
  <c r="Q117" i="51"/>
  <c r="P117" i="51"/>
  <c r="O117" i="51"/>
  <c r="N117" i="51"/>
  <c r="M117" i="51"/>
  <c r="L117" i="51"/>
  <c r="K117" i="51"/>
  <c r="J117" i="51"/>
  <c r="I117" i="51"/>
  <c r="H117" i="51"/>
  <c r="G117" i="51"/>
  <c r="F117" i="51"/>
  <c r="E117" i="51"/>
  <c r="X116" i="51"/>
  <c r="W116" i="51"/>
  <c r="V116" i="51"/>
  <c r="U116" i="51"/>
  <c r="T116" i="51"/>
  <c r="S116" i="51"/>
  <c r="R116" i="51"/>
  <c r="Q116" i="51"/>
  <c r="P116" i="51"/>
  <c r="O116" i="51"/>
  <c r="N116" i="51"/>
  <c r="M116" i="51"/>
  <c r="L116" i="51"/>
  <c r="K116" i="51"/>
  <c r="J116" i="51"/>
  <c r="I116" i="51"/>
  <c r="H116" i="51"/>
  <c r="G116" i="51"/>
  <c r="F116" i="51"/>
  <c r="E116" i="51"/>
  <c r="X115" i="51"/>
  <c r="W115" i="51"/>
  <c r="V115" i="51"/>
  <c r="U115" i="51"/>
  <c r="T115" i="51"/>
  <c r="S115" i="51"/>
  <c r="R115" i="51"/>
  <c r="Q115" i="51"/>
  <c r="P115" i="51"/>
  <c r="O115" i="51"/>
  <c r="N115" i="51"/>
  <c r="M115" i="51"/>
  <c r="L115" i="51"/>
  <c r="K115" i="51"/>
  <c r="J115" i="51"/>
  <c r="I115" i="51"/>
  <c r="H115" i="51"/>
  <c r="G115" i="51"/>
  <c r="F115" i="51"/>
  <c r="E115" i="51"/>
  <c r="X114" i="51"/>
  <c r="W114" i="51"/>
  <c r="V114" i="51"/>
  <c r="U114" i="51"/>
  <c r="T114" i="51"/>
  <c r="S114" i="51"/>
  <c r="R114" i="51"/>
  <c r="Q114" i="51"/>
  <c r="P114" i="51"/>
  <c r="O114" i="51"/>
  <c r="N114" i="51"/>
  <c r="M114" i="51"/>
  <c r="L114" i="51"/>
  <c r="K114" i="51"/>
  <c r="J114" i="51"/>
  <c r="I114" i="51"/>
  <c r="H114" i="51"/>
  <c r="G114" i="51"/>
  <c r="F114" i="51"/>
  <c r="E114" i="51"/>
  <c r="X113" i="51"/>
  <c r="W113" i="51"/>
  <c r="V113" i="51"/>
  <c r="U113" i="51"/>
  <c r="T113" i="51"/>
  <c r="S113" i="51"/>
  <c r="R113" i="51"/>
  <c r="Q113" i="51"/>
  <c r="P113" i="51"/>
  <c r="O113" i="51"/>
  <c r="N113" i="51"/>
  <c r="M113" i="51"/>
  <c r="L113" i="51"/>
  <c r="K113" i="51"/>
  <c r="J113" i="51"/>
  <c r="I113" i="51"/>
  <c r="H113" i="51"/>
  <c r="G113" i="51"/>
  <c r="F113" i="51"/>
  <c r="E113" i="51"/>
  <c r="X112" i="51"/>
  <c r="W112" i="51"/>
  <c r="V112" i="51"/>
  <c r="U112" i="51"/>
  <c r="T112" i="51"/>
  <c r="S112" i="51"/>
  <c r="R112" i="51"/>
  <c r="Q112" i="51"/>
  <c r="P112" i="51"/>
  <c r="O112" i="51"/>
  <c r="N112" i="51"/>
  <c r="M112" i="51"/>
  <c r="L112" i="51"/>
  <c r="K112" i="51"/>
  <c r="J112" i="51"/>
  <c r="I112" i="51"/>
  <c r="H112" i="51"/>
  <c r="G112" i="51"/>
  <c r="F112" i="51"/>
  <c r="E112" i="51"/>
  <c r="X111" i="51"/>
  <c r="W111" i="51"/>
  <c r="V111" i="51"/>
  <c r="U111" i="51"/>
  <c r="T111" i="51"/>
  <c r="S111" i="51"/>
  <c r="R111" i="51"/>
  <c r="Q111" i="51"/>
  <c r="P111" i="51"/>
  <c r="O111" i="51"/>
  <c r="N111" i="51"/>
  <c r="M111" i="51"/>
  <c r="L111" i="51"/>
  <c r="K111" i="51"/>
  <c r="J111" i="51"/>
  <c r="I111" i="51"/>
  <c r="H111" i="51"/>
  <c r="G111" i="51"/>
  <c r="F111" i="51"/>
  <c r="E111" i="51"/>
  <c r="X110" i="51"/>
  <c r="W110" i="51"/>
  <c r="V110" i="51"/>
  <c r="U110" i="51"/>
  <c r="T110" i="51"/>
  <c r="S110" i="51"/>
  <c r="R110" i="51"/>
  <c r="Q110" i="51"/>
  <c r="P110" i="51"/>
  <c r="O110" i="51"/>
  <c r="N110" i="51"/>
  <c r="M110" i="51"/>
  <c r="L110" i="51"/>
  <c r="K110" i="51"/>
  <c r="J110" i="51"/>
  <c r="I110" i="51"/>
  <c r="H110" i="51"/>
  <c r="G110" i="51"/>
  <c r="F110" i="51"/>
  <c r="E110" i="51"/>
  <c r="X109" i="51"/>
  <c r="W109" i="51"/>
  <c r="V109" i="51"/>
  <c r="U109" i="51"/>
  <c r="T109" i="51"/>
  <c r="S109" i="51"/>
  <c r="R109" i="51"/>
  <c r="Q109" i="51"/>
  <c r="P109" i="51"/>
  <c r="O109" i="51"/>
  <c r="N109" i="51"/>
  <c r="M109" i="51"/>
  <c r="L109" i="51"/>
  <c r="K109" i="51"/>
  <c r="J109" i="51"/>
  <c r="I109" i="51"/>
  <c r="H109" i="51"/>
  <c r="G109" i="51"/>
  <c r="F109" i="51"/>
  <c r="E109" i="51"/>
  <c r="X108" i="51"/>
  <c r="W108" i="51"/>
  <c r="V108" i="51"/>
  <c r="U108" i="51"/>
  <c r="T108" i="51"/>
  <c r="S108" i="51"/>
  <c r="R108" i="51"/>
  <c r="Q108" i="51"/>
  <c r="P108" i="51"/>
  <c r="O108" i="51"/>
  <c r="N108" i="51"/>
  <c r="M108" i="51"/>
  <c r="L108" i="51"/>
  <c r="K108" i="51"/>
  <c r="J108" i="51"/>
  <c r="I108" i="51"/>
  <c r="H108" i="51"/>
  <c r="G108" i="51"/>
  <c r="F108" i="51"/>
  <c r="E108" i="51"/>
  <c r="X107" i="51"/>
  <c r="W107" i="51"/>
  <c r="V107" i="51"/>
  <c r="U107" i="51"/>
  <c r="T107" i="51"/>
  <c r="S107" i="51"/>
  <c r="R107" i="51"/>
  <c r="Q107" i="51"/>
  <c r="P107" i="51"/>
  <c r="O107" i="51"/>
  <c r="N107" i="51"/>
  <c r="M107" i="51"/>
  <c r="L107" i="51"/>
  <c r="K107" i="51"/>
  <c r="J107" i="51"/>
  <c r="I107" i="51"/>
  <c r="H107" i="51"/>
  <c r="G107" i="51"/>
  <c r="F107" i="51"/>
  <c r="E107" i="51"/>
  <c r="X106" i="51"/>
  <c r="W106" i="51"/>
  <c r="V106" i="51"/>
  <c r="U106" i="51"/>
  <c r="T106" i="51"/>
  <c r="S106" i="51"/>
  <c r="R106" i="51"/>
  <c r="Q106" i="51"/>
  <c r="P106" i="51"/>
  <c r="O106" i="51"/>
  <c r="N106" i="51"/>
  <c r="M106" i="51"/>
  <c r="L106" i="51"/>
  <c r="K106" i="51"/>
  <c r="J106" i="51"/>
  <c r="I106" i="51"/>
  <c r="H106" i="51"/>
  <c r="G106" i="51"/>
  <c r="F106" i="51"/>
  <c r="E106" i="51"/>
  <c r="X105" i="51"/>
  <c r="X136" i="51" s="1"/>
  <c r="W105" i="51"/>
  <c r="V105" i="51"/>
  <c r="U105" i="51"/>
  <c r="T105" i="51"/>
  <c r="S105" i="51"/>
  <c r="R105" i="51"/>
  <c r="Q105" i="51"/>
  <c r="P105" i="51"/>
  <c r="O105" i="51"/>
  <c r="N105" i="51"/>
  <c r="M105" i="51"/>
  <c r="L105" i="51"/>
  <c r="K105" i="51"/>
  <c r="J105" i="51"/>
  <c r="I105" i="51"/>
  <c r="I136" i="51" s="1"/>
  <c r="H105" i="51"/>
  <c r="G105" i="51"/>
  <c r="F105" i="51"/>
  <c r="E105" i="51"/>
  <c r="X101" i="51"/>
  <c r="W101" i="51"/>
  <c r="V101" i="51"/>
  <c r="U101" i="51"/>
  <c r="T101" i="51"/>
  <c r="S101" i="51"/>
  <c r="R101" i="51"/>
  <c r="Q101" i="51"/>
  <c r="P101" i="51"/>
  <c r="O101" i="51"/>
  <c r="N101" i="51"/>
  <c r="M101" i="51"/>
  <c r="L101" i="51"/>
  <c r="K101" i="51"/>
  <c r="J101" i="51"/>
  <c r="I101" i="51"/>
  <c r="H101" i="51"/>
  <c r="G101" i="51"/>
  <c r="F101" i="51"/>
  <c r="E101" i="51"/>
  <c r="X100" i="51"/>
  <c r="W100" i="51"/>
  <c r="V100" i="51"/>
  <c r="U100" i="51"/>
  <c r="T100" i="51"/>
  <c r="S100" i="51"/>
  <c r="R100" i="51"/>
  <c r="Q100" i="51"/>
  <c r="P100" i="51"/>
  <c r="O100" i="51"/>
  <c r="N100" i="51"/>
  <c r="M100" i="51"/>
  <c r="L100" i="51"/>
  <c r="K100" i="51"/>
  <c r="J100" i="51"/>
  <c r="I100" i="51"/>
  <c r="H100" i="51"/>
  <c r="G100" i="51"/>
  <c r="F100" i="51"/>
  <c r="E100" i="51"/>
  <c r="X99" i="51"/>
  <c r="W99" i="51"/>
  <c r="V99" i="51"/>
  <c r="U99" i="51"/>
  <c r="T99" i="51"/>
  <c r="S99" i="51"/>
  <c r="R99" i="51"/>
  <c r="Q99" i="51"/>
  <c r="P99" i="51"/>
  <c r="O99" i="51"/>
  <c r="N99" i="51"/>
  <c r="M99" i="51"/>
  <c r="L99" i="51"/>
  <c r="K99" i="51"/>
  <c r="J99" i="51"/>
  <c r="I99" i="51"/>
  <c r="H99" i="51"/>
  <c r="G99" i="51"/>
  <c r="F99" i="51"/>
  <c r="E99" i="51"/>
  <c r="X98" i="51"/>
  <c r="W98" i="51"/>
  <c r="V98" i="51"/>
  <c r="U98" i="51"/>
  <c r="T98" i="51"/>
  <c r="S98" i="51"/>
  <c r="R98" i="51"/>
  <c r="Q98" i="51"/>
  <c r="P98" i="51"/>
  <c r="O98" i="51"/>
  <c r="N98" i="51"/>
  <c r="M98" i="51"/>
  <c r="L98" i="51"/>
  <c r="K98" i="51"/>
  <c r="J98" i="51"/>
  <c r="I98" i="51"/>
  <c r="H98" i="51"/>
  <c r="G98" i="51"/>
  <c r="F98" i="51"/>
  <c r="E98" i="51"/>
  <c r="X97" i="51"/>
  <c r="W97" i="51"/>
  <c r="V97" i="51"/>
  <c r="U97" i="51"/>
  <c r="T97" i="51"/>
  <c r="S97" i="51"/>
  <c r="R97" i="51"/>
  <c r="Q97" i="51"/>
  <c r="P97" i="51"/>
  <c r="O97" i="51"/>
  <c r="N97" i="51"/>
  <c r="M97" i="51"/>
  <c r="L97" i="51"/>
  <c r="K97" i="51"/>
  <c r="J97" i="51"/>
  <c r="I97" i="51"/>
  <c r="H97" i="51"/>
  <c r="G97" i="51"/>
  <c r="F97" i="51"/>
  <c r="E97" i="51"/>
  <c r="X96" i="51"/>
  <c r="W96" i="51"/>
  <c r="V96" i="51"/>
  <c r="U96" i="51"/>
  <c r="T96" i="51"/>
  <c r="S96" i="51"/>
  <c r="R96" i="51"/>
  <c r="Q96" i="51"/>
  <c r="P96" i="51"/>
  <c r="O96" i="51"/>
  <c r="N96" i="51"/>
  <c r="M96" i="51"/>
  <c r="L96" i="51"/>
  <c r="K96" i="51"/>
  <c r="J96" i="51"/>
  <c r="I96" i="51"/>
  <c r="H96" i="51"/>
  <c r="G96" i="51"/>
  <c r="F96" i="51"/>
  <c r="E96" i="51"/>
  <c r="X95" i="51"/>
  <c r="W95" i="51"/>
  <c r="V95" i="51"/>
  <c r="U95" i="51"/>
  <c r="T95" i="51"/>
  <c r="S95" i="51"/>
  <c r="R95" i="51"/>
  <c r="Q95" i="51"/>
  <c r="P95" i="51"/>
  <c r="O95" i="51"/>
  <c r="N95" i="51"/>
  <c r="M95" i="51"/>
  <c r="L95" i="51"/>
  <c r="K95" i="51"/>
  <c r="J95" i="51"/>
  <c r="I95" i="51"/>
  <c r="H95" i="51"/>
  <c r="G95" i="51"/>
  <c r="F95" i="51"/>
  <c r="E95" i="51"/>
  <c r="X94" i="51"/>
  <c r="W94" i="51"/>
  <c r="V94" i="51"/>
  <c r="U94" i="51"/>
  <c r="T94" i="51"/>
  <c r="S94" i="51"/>
  <c r="R94" i="51"/>
  <c r="Q94" i="51"/>
  <c r="P94" i="51"/>
  <c r="O94" i="51"/>
  <c r="N94" i="51"/>
  <c r="M94" i="51"/>
  <c r="L94" i="51"/>
  <c r="K94" i="51"/>
  <c r="J94" i="51"/>
  <c r="I94" i="51"/>
  <c r="H94" i="51"/>
  <c r="G94" i="51"/>
  <c r="F94" i="51"/>
  <c r="E94" i="51"/>
  <c r="X93" i="51"/>
  <c r="W93" i="51"/>
  <c r="V93" i="51"/>
  <c r="U93" i="51"/>
  <c r="T93" i="51"/>
  <c r="S93" i="51"/>
  <c r="R93" i="51"/>
  <c r="Q93" i="51"/>
  <c r="P93" i="51"/>
  <c r="O93" i="51"/>
  <c r="N93" i="51"/>
  <c r="M93" i="51"/>
  <c r="L93" i="51"/>
  <c r="K93" i="51"/>
  <c r="J93" i="51"/>
  <c r="I93" i="51"/>
  <c r="H93" i="51"/>
  <c r="G93" i="51"/>
  <c r="F93" i="51"/>
  <c r="E93" i="51"/>
  <c r="X92" i="51"/>
  <c r="W92" i="51"/>
  <c r="V92" i="51"/>
  <c r="U92" i="51"/>
  <c r="T92" i="51"/>
  <c r="S92" i="51"/>
  <c r="R92" i="51"/>
  <c r="Q92" i="51"/>
  <c r="P92" i="51"/>
  <c r="O92" i="51"/>
  <c r="N92" i="51"/>
  <c r="M92" i="51"/>
  <c r="L92" i="51"/>
  <c r="K92" i="51"/>
  <c r="J92" i="51"/>
  <c r="I92" i="51"/>
  <c r="H92" i="51"/>
  <c r="G92" i="51"/>
  <c r="F92" i="51"/>
  <c r="E92" i="51"/>
  <c r="X91" i="51"/>
  <c r="W91" i="51"/>
  <c r="V91" i="51"/>
  <c r="U91" i="51"/>
  <c r="T91" i="51"/>
  <c r="S91" i="51"/>
  <c r="R91" i="51"/>
  <c r="Q91" i="51"/>
  <c r="P91" i="51"/>
  <c r="O91" i="51"/>
  <c r="N91" i="51"/>
  <c r="M91" i="51"/>
  <c r="L91" i="51"/>
  <c r="K91" i="51"/>
  <c r="J91" i="51"/>
  <c r="I91" i="51"/>
  <c r="H91" i="51"/>
  <c r="G91" i="51"/>
  <c r="F91" i="51"/>
  <c r="E91" i="51"/>
  <c r="X90" i="51"/>
  <c r="W90" i="51"/>
  <c r="V90" i="51"/>
  <c r="U90" i="51"/>
  <c r="T90" i="51"/>
  <c r="S90" i="51"/>
  <c r="R90" i="51"/>
  <c r="Q90" i="51"/>
  <c r="P90" i="51"/>
  <c r="O90" i="51"/>
  <c r="N90" i="51"/>
  <c r="M90" i="51"/>
  <c r="L90" i="51"/>
  <c r="K90" i="51"/>
  <c r="J90" i="51"/>
  <c r="I90" i="51"/>
  <c r="H90" i="51"/>
  <c r="G90" i="51"/>
  <c r="F90" i="51"/>
  <c r="E90" i="51"/>
  <c r="X89" i="51"/>
  <c r="W89" i="51"/>
  <c r="V89" i="51"/>
  <c r="U89" i="51"/>
  <c r="T89" i="51"/>
  <c r="S89" i="51"/>
  <c r="R89" i="51"/>
  <c r="Q89" i="51"/>
  <c r="P89" i="51"/>
  <c r="O89" i="51"/>
  <c r="N89" i="51"/>
  <c r="M89" i="51"/>
  <c r="L89" i="51"/>
  <c r="K89" i="51"/>
  <c r="J89" i="51"/>
  <c r="I89" i="51"/>
  <c r="H89" i="51"/>
  <c r="G89" i="51"/>
  <c r="F89" i="51"/>
  <c r="E89" i="51"/>
  <c r="X88" i="51"/>
  <c r="W88" i="51"/>
  <c r="V88" i="51"/>
  <c r="U88" i="51"/>
  <c r="T88" i="51"/>
  <c r="S88" i="51"/>
  <c r="R88" i="51"/>
  <c r="Q88" i="51"/>
  <c r="P88" i="51"/>
  <c r="O88" i="51"/>
  <c r="N88" i="51"/>
  <c r="M88" i="51"/>
  <c r="L88" i="51"/>
  <c r="K88" i="51"/>
  <c r="J88" i="51"/>
  <c r="I88" i="51"/>
  <c r="H88" i="51"/>
  <c r="G88" i="51"/>
  <c r="F88" i="51"/>
  <c r="E88" i="51"/>
  <c r="X87" i="51"/>
  <c r="W87" i="51"/>
  <c r="V87" i="51"/>
  <c r="U87" i="51"/>
  <c r="T87" i="51"/>
  <c r="S87" i="51"/>
  <c r="R87" i="51"/>
  <c r="Q87" i="51"/>
  <c r="P87" i="51"/>
  <c r="O87" i="51"/>
  <c r="N87" i="51"/>
  <c r="M87" i="51"/>
  <c r="L87" i="51"/>
  <c r="K87" i="51"/>
  <c r="J87" i="51"/>
  <c r="I87" i="51"/>
  <c r="H87" i="51"/>
  <c r="G87" i="51"/>
  <c r="F87" i="51"/>
  <c r="E87" i="51"/>
  <c r="X86" i="51"/>
  <c r="W86" i="51"/>
  <c r="V86" i="51"/>
  <c r="U86" i="51"/>
  <c r="T86" i="51"/>
  <c r="S86" i="51"/>
  <c r="R86" i="51"/>
  <c r="Q86" i="51"/>
  <c r="P86" i="51"/>
  <c r="O86" i="51"/>
  <c r="N86" i="51"/>
  <c r="M86" i="51"/>
  <c r="L86" i="51"/>
  <c r="K86" i="51"/>
  <c r="J86" i="51"/>
  <c r="I86" i="51"/>
  <c r="H86" i="51"/>
  <c r="G86" i="51"/>
  <c r="F86" i="51"/>
  <c r="E86" i="51"/>
  <c r="X85" i="51"/>
  <c r="W85" i="51"/>
  <c r="V85" i="51"/>
  <c r="U85" i="51"/>
  <c r="T85" i="51"/>
  <c r="S85" i="51"/>
  <c r="R85" i="51"/>
  <c r="Q85" i="51"/>
  <c r="P85" i="51"/>
  <c r="O85" i="51"/>
  <c r="N85" i="51"/>
  <c r="M85" i="51"/>
  <c r="L85" i="51"/>
  <c r="K85" i="51"/>
  <c r="J85" i="51"/>
  <c r="I85" i="51"/>
  <c r="H85" i="51"/>
  <c r="G85" i="51"/>
  <c r="F85" i="51"/>
  <c r="E85" i="51"/>
  <c r="X84" i="51"/>
  <c r="W84" i="51"/>
  <c r="V84" i="51"/>
  <c r="U84" i="51"/>
  <c r="T84" i="51"/>
  <c r="S84" i="51"/>
  <c r="R84" i="51"/>
  <c r="Q84" i="51"/>
  <c r="P84" i="51"/>
  <c r="O84" i="51"/>
  <c r="N84" i="51"/>
  <c r="M84" i="51"/>
  <c r="L84" i="51"/>
  <c r="K84" i="51"/>
  <c r="J84" i="51"/>
  <c r="I84" i="51"/>
  <c r="H84" i="51"/>
  <c r="G84" i="51"/>
  <c r="F84" i="51"/>
  <c r="E84" i="51"/>
  <c r="X83" i="51"/>
  <c r="W83" i="51"/>
  <c r="V83" i="51"/>
  <c r="U83" i="51"/>
  <c r="T83" i="51"/>
  <c r="S83" i="51"/>
  <c r="R83" i="51"/>
  <c r="Q83" i="51"/>
  <c r="P83" i="51"/>
  <c r="O83" i="51"/>
  <c r="N83" i="51"/>
  <c r="M83" i="51"/>
  <c r="L83" i="51"/>
  <c r="K83" i="51"/>
  <c r="J83" i="51"/>
  <c r="I83" i="51"/>
  <c r="H83" i="51"/>
  <c r="G83" i="51"/>
  <c r="F83" i="51"/>
  <c r="E83" i="51"/>
  <c r="X82" i="51"/>
  <c r="W82" i="51"/>
  <c r="V82" i="51"/>
  <c r="U82" i="51"/>
  <c r="T82" i="51"/>
  <c r="S82" i="51"/>
  <c r="R82" i="51"/>
  <c r="Q82" i="51"/>
  <c r="P82" i="51"/>
  <c r="O82" i="51"/>
  <c r="N82" i="51"/>
  <c r="M82" i="51"/>
  <c r="L82" i="51"/>
  <c r="K82" i="51"/>
  <c r="J82" i="51"/>
  <c r="I82" i="51"/>
  <c r="H82" i="51"/>
  <c r="G82" i="51"/>
  <c r="F82" i="51"/>
  <c r="E82" i="51"/>
  <c r="X81" i="51"/>
  <c r="W81" i="51"/>
  <c r="V81" i="51"/>
  <c r="U81" i="51"/>
  <c r="T81" i="51"/>
  <c r="S81" i="51"/>
  <c r="R81" i="51"/>
  <c r="Q81" i="51"/>
  <c r="P81" i="51"/>
  <c r="O81" i="51"/>
  <c r="N81" i="51"/>
  <c r="M81" i="51"/>
  <c r="L81" i="51"/>
  <c r="K81" i="51"/>
  <c r="J81" i="51"/>
  <c r="I81" i="51"/>
  <c r="H81" i="51"/>
  <c r="G81" i="51"/>
  <c r="F81" i="51"/>
  <c r="E81" i="51"/>
  <c r="X80" i="51"/>
  <c r="W80" i="51"/>
  <c r="V80" i="51"/>
  <c r="U80" i="51"/>
  <c r="T80" i="51"/>
  <c r="S80" i="51"/>
  <c r="R80" i="51"/>
  <c r="Q80" i="51"/>
  <c r="P80" i="51"/>
  <c r="O80" i="51"/>
  <c r="N80" i="51"/>
  <c r="M80" i="51"/>
  <c r="L80" i="51"/>
  <c r="K80" i="51"/>
  <c r="J80" i="51"/>
  <c r="I80" i="51"/>
  <c r="H80" i="51"/>
  <c r="G80" i="51"/>
  <c r="F80" i="51"/>
  <c r="E80" i="51"/>
  <c r="X79" i="51"/>
  <c r="W79" i="51"/>
  <c r="V79" i="51"/>
  <c r="U79" i="51"/>
  <c r="T79" i="51"/>
  <c r="S79" i="51"/>
  <c r="R79" i="51"/>
  <c r="Q79" i="51"/>
  <c r="P79" i="51"/>
  <c r="O79" i="51"/>
  <c r="N79" i="51"/>
  <c r="M79" i="51"/>
  <c r="L79" i="51"/>
  <c r="K79" i="51"/>
  <c r="J79" i="51"/>
  <c r="I79" i="51"/>
  <c r="H79" i="51"/>
  <c r="G79" i="51"/>
  <c r="F79" i="51"/>
  <c r="E79" i="51"/>
  <c r="X78" i="51"/>
  <c r="W78" i="51"/>
  <c r="V78" i="51"/>
  <c r="U78" i="51"/>
  <c r="T78" i="51"/>
  <c r="S78" i="51"/>
  <c r="R78" i="51"/>
  <c r="Q78" i="51"/>
  <c r="P78" i="51"/>
  <c r="O78" i="51"/>
  <c r="N78" i="51"/>
  <c r="M78" i="51"/>
  <c r="L78" i="51"/>
  <c r="K78" i="51"/>
  <c r="J78" i="51"/>
  <c r="I78" i="51"/>
  <c r="H78" i="51"/>
  <c r="G78" i="51"/>
  <c r="F78" i="51"/>
  <c r="E78" i="51"/>
  <c r="X77" i="51"/>
  <c r="W77" i="51"/>
  <c r="V77" i="51"/>
  <c r="U77" i="51"/>
  <c r="T77" i="51"/>
  <c r="S77" i="51"/>
  <c r="R77" i="51"/>
  <c r="Q77" i="51"/>
  <c r="P77" i="51"/>
  <c r="O77" i="51"/>
  <c r="N77" i="51"/>
  <c r="M77" i="51"/>
  <c r="L77" i="51"/>
  <c r="K77" i="51"/>
  <c r="J77" i="51"/>
  <c r="I77" i="51"/>
  <c r="H77" i="51"/>
  <c r="G77" i="51"/>
  <c r="F77" i="51"/>
  <c r="E77" i="51"/>
  <c r="X76" i="51"/>
  <c r="W76" i="51"/>
  <c r="V76" i="51"/>
  <c r="U76" i="51"/>
  <c r="T76" i="51"/>
  <c r="S76" i="51"/>
  <c r="R76" i="51"/>
  <c r="Q76" i="51"/>
  <c r="P76" i="51"/>
  <c r="O76" i="51"/>
  <c r="N76" i="51"/>
  <c r="M76" i="51"/>
  <c r="L76" i="51"/>
  <c r="K76" i="51"/>
  <c r="J76" i="51"/>
  <c r="I76" i="51"/>
  <c r="H76" i="51"/>
  <c r="G76" i="51"/>
  <c r="F76" i="51"/>
  <c r="E76" i="51"/>
  <c r="X75" i="51"/>
  <c r="W75" i="51"/>
  <c r="V75" i="51"/>
  <c r="U75" i="51"/>
  <c r="T75" i="51"/>
  <c r="S75" i="51"/>
  <c r="R75" i="51"/>
  <c r="Q75" i="51"/>
  <c r="P75" i="51"/>
  <c r="O75" i="51"/>
  <c r="N75" i="51"/>
  <c r="M75" i="51"/>
  <c r="L75" i="51"/>
  <c r="K75" i="51"/>
  <c r="J75" i="51"/>
  <c r="I75" i="51"/>
  <c r="H75" i="51"/>
  <c r="G75" i="51"/>
  <c r="F75" i="51"/>
  <c r="E75" i="51"/>
  <c r="X74" i="51"/>
  <c r="W74" i="51"/>
  <c r="V74" i="51"/>
  <c r="U74" i="51"/>
  <c r="T74" i="51"/>
  <c r="S74" i="51"/>
  <c r="R74" i="51"/>
  <c r="Q74" i="51"/>
  <c r="P74" i="51"/>
  <c r="O74" i="51"/>
  <c r="N74" i="51"/>
  <c r="M74" i="51"/>
  <c r="L74" i="51"/>
  <c r="K74" i="51"/>
  <c r="J74" i="51"/>
  <c r="I74" i="51"/>
  <c r="H74" i="51"/>
  <c r="G74" i="51"/>
  <c r="F74" i="51"/>
  <c r="E74" i="51"/>
  <c r="X73" i="51"/>
  <c r="W73" i="51"/>
  <c r="V73" i="51"/>
  <c r="U73" i="51"/>
  <c r="T73" i="51"/>
  <c r="S73" i="51"/>
  <c r="R73" i="51"/>
  <c r="Q73" i="51"/>
  <c r="P73" i="51"/>
  <c r="O73" i="51"/>
  <c r="N73" i="51"/>
  <c r="M73" i="51"/>
  <c r="L73" i="51"/>
  <c r="K73" i="51"/>
  <c r="J73" i="51"/>
  <c r="I73" i="51"/>
  <c r="H73" i="51"/>
  <c r="G73" i="51"/>
  <c r="F73" i="51"/>
  <c r="E73" i="51"/>
  <c r="X72" i="51"/>
  <c r="W72" i="51"/>
  <c r="V72" i="51"/>
  <c r="U72" i="51"/>
  <c r="T72" i="51"/>
  <c r="S72" i="51"/>
  <c r="R72" i="51"/>
  <c r="Q72" i="51"/>
  <c r="P72" i="51"/>
  <c r="O72" i="51"/>
  <c r="N72" i="51"/>
  <c r="M72" i="51"/>
  <c r="L72" i="51"/>
  <c r="K72" i="51"/>
  <c r="J72" i="51"/>
  <c r="I72" i="51"/>
  <c r="H72" i="51"/>
  <c r="G72" i="51"/>
  <c r="F72" i="51"/>
  <c r="E72" i="51"/>
  <c r="X71" i="51"/>
  <c r="X102" i="51" s="1"/>
  <c r="W71" i="51"/>
  <c r="V71" i="51"/>
  <c r="U71" i="51"/>
  <c r="T71" i="51"/>
  <c r="S71" i="51"/>
  <c r="R71" i="51"/>
  <c r="Q71" i="51"/>
  <c r="P71" i="51"/>
  <c r="O71" i="51"/>
  <c r="N71" i="51"/>
  <c r="M71" i="51"/>
  <c r="L71" i="51"/>
  <c r="K71" i="51"/>
  <c r="J71" i="51"/>
  <c r="I71" i="51"/>
  <c r="I102" i="51" s="1"/>
  <c r="H71" i="51"/>
  <c r="G71" i="51"/>
  <c r="F71" i="51"/>
  <c r="E71" i="51"/>
  <c r="X67" i="51"/>
  <c r="W67" i="51"/>
  <c r="V67" i="51"/>
  <c r="U67" i="51"/>
  <c r="T67" i="51"/>
  <c r="S67" i="51"/>
  <c r="R67" i="51"/>
  <c r="Q67" i="51"/>
  <c r="P67" i="51"/>
  <c r="O67" i="51"/>
  <c r="N67" i="51"/>
  <c r="M67" i="51"/>
  <c r="L67" i="51"/>
  <c r="K67" i="51"/>
  <c r="J67" i="51"/>
  <c r="I67" i="51"/>
  <c r="H67" i="51"/>
  <c r="G67" i="51"/>
  <c r="F67" i="51"/>
  <c r="E67" i="51"/>
  <c r="X66" i="51"/>
  <c r="W66" i="51"/>
  <c r="V66" i="51"/>
  <c r="U66" i="51"/>
  <c r="T66" i="51"/>
  <c r="S66" i="51"/>
  <c r="R66" i="51"/>
  <c r="Q66" i="51"/>
  <c r="P66" i="51"/>
  <c r="O66" i="51"/>
  <c r="N66" i="51"/>
  <c r="M66" i="51"/>
  <c r="L66" i="51"/>
  <c r="K66" i="51"/>
  <c r="J66" i="51"/>
  <c r="I66" i="51"/>
  <c r="H66" i="51"/>
  <c r="G66" i="51"/>
  <c r="F66" i="51"/>
  <c r="E66" i="51"/>
  <c r="X65" i="51"/>
  <c r="W65" i="51"/>
  <c r="V65" i="51"/>
  <c r="U65" i="51"/>
  <c r="T65" i="51"/>
  <c r="S65" i="51"/>
  <c r="R65" i="51"/>
  <c r="Q65" i="51"/>
  <c r="P65" i="51"/>
  <c r="O65" i="51"/>
  <c r="N65" i="51"/>
  <c r="M65" i="51"/>
  <c r="L65" i="51"/>
  <c r="K65" i="51"/>
  <c r="J65" i="51"/>
  <c r="I65" i="51"/>
  <c r="H65" i="51"/>
  <c r="G65" i="51"/>
  <c r="F65" i="51"/>
  <c r="E65" i="51"/>
  <c r="X64" i="51"/>
  <c r="W64" i="51"/>
  <c r="V64" i="51"/>
  <c r="U64" i="51"/>
  <c r="T64" i="51"/>
  <c r="S64" i="51"/>
  <c r="R64" i="51"/>
  <c r="Q64" i="51"/>
  <c r="P64" i="51"/>
  <c r="O64" i="51"/>
  <c r="N64" i="51"/>
  <c r="M64" i="51"/>
  <c r="L64" i="51"/>
  <c r="K64" i="51"/>
  <c r="J64" i="51"/>
  <c r="I64" i="51"/>
  <c r="H64" i="51"/>
  <c r="G64" i="51"/>
  <c r="F64" i="51"/>
  <c r="E64" i="51"/>
  <c r="X63" i="51"/>
  <c r="W63" i="51"/>
  <c r="V63" i="51"/>
  <c r="U63" i="51"/>
  <c r="T63" i="51"/>
  <c r="S63" i="51"/>
  <c r="R63" i="51"/>
  <c r="Q63" i="51"/>
  <c r="P63" i="51"/>
  <c r="O63" i="51"/>
  <c r="N63" i="51"/>
  <c r="M63" i="51"/>
  <c r="L63" i="51"/>
  <c r="K63" i="51"/>
  <c r="J63" i="51"/>
  <c r="I63" i="51"/>
  <c r="H63" i="51"/>
  <c r="G63" i="51"/>
  <c r="F63" i="51"/>
  <c r="E63" i="51"/>
  <c r="X62" i="51"/>
  <c r="W62" i="51"/>
  <c r="V62" i="51"/>
  <c r="U62" i="51"/>
  <c r="T62" i="51"/>
  <c r="S62" i="51"/>
  <c r="R62" i="51"/>
  <c r="Q62" i="51"/>
  <c r="P62" i="51"/>
  <c r="O62" i="51"/>
  <c r="N62" i="51"/>
  <c r="M62" i="51"/>
  <c r="L62" i="51"/>
  <c r="K62" i="51"/>
  <c r="J62" i="51"/>
  <c r="I62" i="51"/>
  <c r="H62" i="51"/>
  <c r="G62" i="51"/>
  <c r="F62" i="51"/>
  <c r="E62" i="51"/>
  <c r="X61" i="51"/>
  <c r="W61" i="51"/>
  <c r="V61" i="51"/>
  <c r="U61" i="51"/>
  <c r="T61" i="51"/>
  <c r="S61" i="51"/>
  <c r="R61" i="51"/>
  <c r="Q61" i="51"/>
  <c r="P61" i="51"/>
  <c r="O61" i="51"/>
  <c r="N61" i="51"/>
  <c r="M61" i="51"/>
  <c r="L61" i="51"/>
  <c r="K61" i="51"/>
  <c r="J61" i="51"/>
  <c r="I61" i="51"/>
  <c r="H61" i="51"/>
  <c r="G61" i="51"/>
  <c r="F61" i="51"/>
  <c r="E61" i="51"/>
  <c r="X60" i="51"/>
  <c r="W60" i="51"/>
  <c r="V60" i="51"/>
  <c r="U60" i="51"/>
  <c r="T60" i="51"/>
  <c r="S60" i="51"/>
  <c r="R60" i="51"/>
  <c r="Q60" i="51"/>
  <c r="P60" i="51"/>
  <c r="O60" i="51"/>
  <c r="N60" i="51"/>
  <c r="M60" i="51"/>
  <c r="L60" i="51"/>
  <c r="K60" i="51"/>
  <c r="J60" i="51"/>
  <c r="I60" i="51"/>
  <c r="H60" i="51"/>
  <c r="G60" i="51"/>
  <c r="F60" i="51"/>
  <c r="E60" i="51"/>
  <c r="X59" i="51"/>
  <c r="W59" i="51"/>
  <c r="V59" i="51"/>
  <c r="U59" i="51"/>
  <c r="T59" i="51"/>
  <c r="S59" i="51"/>
  <c r="R59" i="51"/>
  <c r="Q59" i="51"/>
  <c r="P59" i="51"/>
  <c r="O59" i="51"/>
  <c r="N59" i="51"/>
  <c r="M59" i="51"/>
  <c r="L59" i="51"/>
  <c r="K59" i="51"/>
  <c r="J59" i="51"/>
  <c r="I59" i="51"/>
  <c r="H59" i="51"/>
  <c r="G59" i="51"/>
  <c r="F59" i="51"/>
  <c r="E59" i="51"/>
  <c r="X58" i="51"/>
  <c r="W58" i="51"/>
  <c r="V58" i="51"/>
  <c r="U58" i="51"/>
  <c r="T58" i="51"/>
  <c r="S58" i="51"/>
  <c r="R58" i="51"/>
  <c r="Q58" i="51"/>
  <c r="P58" i="51"/>
  <c r="O58" i="51"/>
  <c r="N58" i="51"/>
  <c r="M58" i="51"/>
  <c r="L58" i="51"/>
  <c r="K58" i="51"/>
  <c r="J58" i="51"/>
  <c r="I58" i="51"/>
  <c r="H58" i="51"/>
  <c r="G58" i="51"/>
  <c r="F58" i="51"/>
  <c r="E58" i="51"/>
  <c r="X57" i="51"/>
  <c r="W57" i="51"/>
  <c r="V57" i="51"/>
  <c r="U57" i="51"/>
  <c r="T57" i="51"/>
  <c r="S57" i="51"/>
  <c r="R57" i="51"/>
  <c r="Q57" i="51"/>
  <c r="P57" i="51"/>
  <c r="O57" i="51"/>
  <c r="N57" i="51"/>
  <c r="M57" i="51"/>
  <c r="L57" i="51"/>
  <c r="K57" i="51"/>
  <c r="J57" i="51"/>
  <c r="I57" i="51"/>
  <c r="H57" i="51"/>
  <c r="G57" i="51"/>
  <c r="F57" i="51"/>
  <c r="E57" i="51"/>
  <c r="X56" i="51"/>
  <c r="W56" i="51"/>
  <c r="V56" i="51"/>
  <c r="U56" i="51"/>
  <c r="T56" i="51"/>
  <c r="S56" i="51"/>
  <c r="R56" i="51"/>
  <c r="Q56" i="51"/>
  <c r="P56" i="51"/>
  <c r="O56" i="51"/>
  <c r="N56" i="51"/>
  <c r="M56" i="51"/>
  <c r="L56" i="51"/>
  <c r="K56" i="51"/>
  <c r="J56" i="51"/>
  <c r="I56" i="51"/>
  <c r="H56" i="51"/>
  <c r="G56" i="51"/>
  <c r="F56" i="51"/>
  <c r="E56" i="51"/>
  <c r="X55" i="51"/>
  <c r="W55" i="51"/>
  <c r="V55" i="51"/>
  <c r="U55" i="51"/>
  <c r="T55" i="51"/>
  <c r="S55" i="51"/>
  <c r="R55" i="51"/>
  <c r="Q55" i="51"/>
  <c r="P55" i="51"/>
  <c r="O55" i="51"/>
  <c r="N55" i="51"/>
  <c r="M55" i="51"/>
  <c r="L55" i="51"/>
  <c r="K55" i="51"/>
  <c r="J55" i="51"/>
  <c r="I55" i="51"/>
  <c r="H55" i="51"/>
  <c r="G55" i="51"/>
  <c r="F55" i="51"/>
  <c r="E55" i="51"/>
  <c r="X54" i="51"/>
  <c r="W54" i="51"/>
  <c r="V54" i="51"/>
  <c r="U54" i="51"/>
  <c r="T54" i="51"/>
  <c r="S54" i="51"/>
  <c r="R54" i="51"/>
  <c r="Q54" i="51"/>
  <c r="P54" i="51"/>
  <c r="O54" i="51"/>
  <c r="N54" i="51"/>
  <c r="M54" i="51"/>
  <c r="L54" i="51"/>
  <c r="K54" i="51"/>
  <c r="J54" i="51"/>
  <c r="I54" i="51"/>
  <c r="H54" i="51"/>
  <c r="G54" i="51"/>
  <c r="F54" i="51"/>
  <c r="E54" i="51"/>
  <c r="X53" i="51"/>
  <c r="W53" i="51"/>
  <c r="V53" i="51"/>
  <c r="U53" i="51"/>
  <c r="T53" i="51"/>
  <c r="S53" i="51"/>
  <c r="R53" i="51"/>
  <c r="Q53" i="51"/>
  <c r="P53" i="51"/>
  <c r="O53" i="51"/>
  <c r="N53" i="51"/>
  <c r="M53" i="51"/>
  <c r="L53" i="51"/>
  <c r="K53" i="51"/>
  <c r="J53" i="51"/>
  <c r="I53" i="51"/>
  <c r="H53" i="51"/>
  <c r="G53" i="51"/>
  <c r="F53" i="51"/>
  <c r="E53" i="51"/>
  <c r="X52" i="51"/>
  <c r="W52" i="51"/>
  <c r="V52" i="51"/>
  <c r="U52" i="51"/>
  <c r="T52" i="51"/>
  <c r="S52" i="51"/>
  <c r="R52" i="51"/>
  <c r="Q52" i="51"/>
  <c r="P52" i="51"/>
  <c r="O52" i="51"/>
  <c r="N52" i="51"/>
  <c r="M52" i="51"/>
  <c r="L52" i="51"/>
  <c r="K52" i="51"/>
  <c r="J52" i="51"/>
  <c r="I52" i="51"/>
  <c r="H52" i="51"/>
  <c r="G52" i="51"/>
  <c r="F52" i="51"/>
  <c r="E52" i="51"/>
  <c r="X51" i="51"/>
  <c r="W51" i="51"/>
  <c r="V51" i="51"/>
  <c r="U51" i="51"/>
  <c r="T51" i="51"/>
  <c r="S51" i="51"/>
  <c r="R51" i="51"/>
  <c r="Q51" i="51"/>
  <c r="P51" i="51"/>
  <c r="O51" i="51"/>
  <c r="N51" i="51"/>
  <c r="M51" i="51"/>
  <c r="L51" i="51"/>
  <c r="K51" i="51"/>
  <c r="J51" i="51"/>
  <c r="I51" i="51"/>
  <c r="H51" i="51"/>
  <c r="G51" i="51"/>
  <c r="F51" i="51"/>
  <c r="E51" i="51"/>
  <c r="X50" i="51"/>
  <c r="W50" i="51"/>
  <c r="V50" i="51"/>
  <c r="U50" i="51"/>
  <c r="T50" i="51"/>
  <c r="S50" i="51"/>
  <c r="R50" i="51"/>
  <c r="Q50" i="51"/>
  <c r="P50" i="51"/>
  <c r="O50" i="51"/>
  <c r="N50" i="51"/>
  <c r="M50" i="51"/>
  <c r="L50" i="51"/>
  <c r="K50" i="51"/>
  <c r="J50" i="51"/>
  <c r="I50" i="51"/>
  <c r="H50" i="51"/>
  <c r="G50" i="51"/>
  <c r="F50" i="51"/>
  <c r="E50" i="51"/>
  <c r="X49" i="51"/>
  <c r="W49" i="51"/>
  <c r="V49" i="51"/>
  <c r="U49" i="51"/>
  <c r="T49" i="51"/>
  <c r="S49" i="51"/>
  <c r="R49" i="51"/>
  <c r="Q49" i="51"/>
  <c r="P49" i="51"/>
  <c r="O49" i="51"/>
  <c r="N49" i="51"/>
  <c r="M49" i="51"/>
  <c r="L49" i="51"/>
  <c r="K49" i="51"/>
  <c r="J49" i="51"/>
  <c r="I49" i="51"/>
  <c r="H49" i="51"/>
  <c r="G49" i="51"/>
  <c r="F49" i="51"/>
  <c r="E49" i="51"/>
  <c r="X48" i="51"/>
  <c r="W48" i="51"/>
  <c r="V48" i="51"/>
  <c r="U48" i="51"/>
  <c r="T48" i="51"/>
  <c r="S48" i="51"/>
  <c r="R48" i="51"/>
  <c r="Q48" i="51"/>
  <c r="P48" i="51"/>
  <c r="O48" i="51"/>
  <c r="N48" i="51"/>
  <c r="M48" i="51"/>
  <c r="L48" i="51"/>
  <c r="K48" i="51"/>
  <c r="J48" i="51"/>
  <c r="I48" i="51"/>
  <c r="H48" i="51"/>
  <c r="G48" i="51"/>
  <c r="F48" i="51"/>
  <c r="E48" i="51"/>
  <c r="X47" i="51"/>
  <c r="W47" i="51"/>
  <c r="V47" i="51"/>
  <c r="U47" i="51"/>
  <c r="T47" i="51"/>
  <c r="S47" i="51"/>
  <c r="R47" i="51"/>
  <c r="Q47" i="51"/>
  <c r="P47" i="51"/>
  <c r="O47" i="51"/>
  <c r="N47" i="51"/>
  <c r="M47" i="51"/>
  <c r="L47" i="51"/>
  <c r="K47" i="51"/>
  <c r="J47" i="51"/>
  <c r="I47" i="51"/>
  <c r="H47" i="51"/>
  <c r="G47" i="51"/>
  <c r="F47" i="51"/>
  <c r="E47" i="51"/>
  <c r="X46" i="51"/>
  <c r="W46" i="51"/>
  <c r="V46" i="51"/>
  <c r="U46" i="51"/>
  <c r="T46" i="51"/>
  <c r="S46" i="51"/>
  <c r="R46" i="51"/>
  <c r="Q46" i="51"/>
  <c r="P46" i="51"/>
  <c r="O46" i="51"/>
  <c r="N46" i="51"/>
  <c r="M46" i="51"/>
  <c r="L46" i="51"/>
  <c r="K46" i="51"/>
  <c r="J46" i="51"/>
  <c r="I46" i="51"/>
  <c r="H46" i="51"/>
  <c r="G46" i="51"/>
  <c r="F46" i="51"/>
  <c r="E46" i="51"/>
  <c r="X45" i="51"/>
  <c r="W45" i="51"/>
  <c r="V45" i="51"/>
  <c r="U45" i="51"/>
  <c r="T45" i="51"/>
  <c r="S45" i="51"/>
  <c r="R45" i="51"/>
  <c r="Q45" i="51"/>
  <c r="P45" i="51"/>
  <c r="O45" i="51"/>
  <c r="N45" i="51"/>
  <c r="M45" i="51"/>
  <c r="L45" i="51"/>
  <c r="K45" i="51"/>
  <c r="J45" i="51"/>
  <c r="I45" i="51"/>
  <c r="H45" i="51"/>
  <c r="G45" i="51"/>
  <c r="F45" i="51"/>
  <c r="E45" i="51"/>
  <c r="X44" i="51"/>
  <c r="W44" i="51"/>
  <c r="V44" i="51"/>
  <c r="U44" i="51"/>
  <c r="T44" i="51"/>
  <c r="S44" i="51"/>
  <c r="R44" i="51"/>
  <c r="Q44" i="51"/>
  <c r="P44" i="51"/>
  <c r="O44" i="51"/>
  <c r="N44" i="51"/>
  <c r="M44" i="51"/>
  <c r="L44" i="51"/>
  <c r="K44" i="51"/>
  <c r="J44" i="51"/>
  <c r="I44" i="51"/>
  <c r="H44" i="51"/>
  <c r="G44" i="51"/>
  <c r="F44" i="51"/>
  <c r="E44" i="51"/>
  <c r="X43" i="51"/>
  <c r="W43" i="51"/>
  <c r="V43" i="51"/>
  <c r="U43" i="51"/>
  <c r="T43" i="51"/>
  <c r="S43" i="51"/>
  <c r="R43" i="51"/>
  <c r="Q43" i="51"/>
  <c r="P43" i="51"/>
  <c r="O43" i="51"/>
  <c r="N43" i="51"/>
  <c r="M43" i="51"/>
  <c r="L43" i="51"/>
  <c r="K43" i="51"/>
  <c r="J43" i="51"/>
  <c r="I43" i="51"/>
  <c r="H43" i="51"/>
  <c r="G43" i="51"/>
  <c r="F43" i="51"/>
  <c r="E43" i="51"/>
  <c r="X42" i="51"/>
  <c r="W42" i="51"/>
  <c r="V42" i="51"/>
  <c r="U42" i="51"/>
  <c r="T42" i="51"/>
  <c r="S42" i="51"/>
  <c r="R42" i="51"/>
  <c r="Q42" i="51"/>
  <c r="P42" i="51"/>
  <c r="O42" i="51"/>
  <c r="N42" i="51"/>
  <c r="M42" i="51"/>
  <c r="L42" i="51"/>
  <c r="K42" i="51"/>
  <c r="J42" i="51"/>
  <c r="I42" i="51"/>
  <c r="H42" i="51"/>
  <c r="G42" i="51"/>
  <c r="F42" i="51"/>
  <c r="E42" i="51"/>
  <c r="X41" i="51"/>
  <c r="W41" i="51"/>
  <c r="V41" i="51"/>
  <c r="U41" i="51"/>
  <c r="T41" i="51"/>
  <c r="S41" i="51"/>
  <c r="R41" i="51"/>
  <c r="Q41" i="51"/>
  <c r="P41" i="51"/>
  <c r="O41" i="51"/>
  <c r="N41" i="51"/>
  <c r="M41" i="51"/>
  <c r="L41" i="51"/>
  <c r="K41" i="51"/>
  <c r="J41" i="51"/>
  <c r="I41" i="51"/>
  <c r="H41" i="51"/>
  <c r="G41" i="51"/>
  <c r="F41" i="51"/>
  <c r="E41" i="51"/>
  <c r="X40" i="51"/>
  <c r="W40" i="51"/>
  <c r="V40" i="51"/>
  <c r="U40" i="51"/>
  <c r="T40" i="51"/>
  <c r="S40" i="51"/>
  <c r="R40" i="51"/>
  <c r="Q40" i="51"/>
  <c r="P40" i="51"/>
  <c r="O40" i="51"/>
  <c r="N40" i="51"/>
  <c r="M40" i="51"/>
  <c r="L40" i="51"/>
  <c r="K40" i="51"/>
  <c r="J40" i="51"/>
  <c r="I40" i="51"/>
  <c r="H40" i="51"/>
  <c r="G40" i="51"/>
  <c r="F40" i="51"/>
  <c r="E40" i="51"/>
  <c r="X39" i="51"/>
  <c r="W39" i="51"/>
  <c r="V39" i="51"/>
  <c r="U39" i="51"/>
  <c r="T39" i="51"/>
  <c r="S39" i="51"/>
  <c r="R39" i="51"/>
  <c r="Q39" i="51"/>
  <c r="P39" i="51"/>
  <c r="O39" i="51"/>
  <c r="N39" i="51"/>
  <c r="M39" i="51"/>
  <c r="L39" i="51"/>
  <c r="K39" i="51"/>
  <c r="J39" i="51"/>
  <c r="I39" i="51"/>
  <c r="H39" i="51"/>
  <c r="G39" i="51"/>
  <c r="F39" i="51"/>
  <c r="E39" i="51"/>
  <c r="X38" i="51"/>
  <c r="W38" i="51"/>
  <c r="V38" i="51"/>
  <c r="U38" i="51"/>
  <c r="T38" i="51"/>
  <c r="S38" i="51"/>
  <c r="R38" i="51"/>
  <c r="Q38" i="51"/>
  <c r="P38" i="51"/>
  <c r="O38" i="51"/>
  <c r="N38" i="51"/>
  <c r="M38" i="51"/>
  <c r="L38" i="51"/>
  <c r="K38" i="51"/>
  <c r="J38" i="51"/>
  <c r="I38" i="51"/>
  <c r="H38" i="51"/>
  <c r="G38" i="51"/>
  <c r="F38" i="51"/>
  <c r="E38" i="51"/>
  <c r="X37" i="51"/>
  <c r="X68" i="51" s="1"/>
  <c r="W37" i="51"/>
  <c r="V37" i="51"/>
  <c r="U37" i="51"/>
  <c r="T37" i="51"/>
  <c r="S37" i="51"/>
  <c r="R37" i="51"/>
  <c r="Q37" i="51"/>
  <c r="P37" i="51"/>
  <c r="O37" i="51"/>
  <c r="N37" i="51"/>
  <c r="M37" i="51"/>
  <c r="L37" i="51"/>
  <c r="K37" i="51"/>
  <c r="J37" i="51"/>
  <c r="I37" i="51"/>
  <c r="I68" i="51" s="1"/>
  <c r="H37" i="51"/>
  <c r="G37" i="51"/>
  <c r="F37" i="51"/>
  <c r="E37" i="51"/>
  <c r="X33" i="51"/>
  <c r="W33" i="51"/>
  <c r="V33" i="51"/>
  <c r="U33" i="51"/>
  <c r="T33" i="51"/>
  <c r="S33" i="51"/>
  <c r="R33" i="51"/>
  <c r="Q33" i="51"/>
  <c r="P33" i="51"/>
  <c r="O33" i="51"/>
  <c r="N33" i="51"/>
  <c r="M33" i="51"/>
  <c r="L33" i="51"/>
  <c r="K33" i="51"/>
  <c r="J33" i="51"/>
  <c r="I33" i="51"/>
  <c r="H33" i="51"/>
  <c r="G33" i="51"/>
  <c r="F33" i="51"/>
  <c r="E33" i="51"/>
  <c r="X32" i="51"/>
  <c r="W32" i="51"/>
  <c r="V32" i="51"/>
  <c r="U32" i="51"/>
  <c r="T32" i="51"/>
  <c r="S32" i="51"/>
  <c r="R32" i="51"/>
  <c r="Q32" i="51"/>
  <c r="P32" i="51"/>
  <c r="O32" i="51"/>
  <c r="N32" i="51"/>
  <c r="M32" i="51"/>
  <c r="L32" i="51"/>
  <c r="K32" i="51"/>
  <c r="J32" i="51"/>
  <c r="I32" i="51"/>
  <c r="H32" i="51"/>
  <c r="G32" i="51"/>
  <c r="F32" i="51"/>
  <c r="E32" i="51"/>
  <c r="X31" i="51"/>
  <c r="W31" i="51"/>
  <c r="V31" i="51"/>
  <c r="U31" i="51"/>
  <c r="T31" i="51"/>
  <c r="S31" i="51"/>
  <c r="R31" i="51"/>
  <c r="Q31" i="51"/>
  <c r="P31" i="51"/>
  <c r="O31" i="51"/>
  <c r="N31" i="51"/>
  <c r="M31" i="51"/>
  <c r="L31" i="51"/>
  <c r="K31" i="51"/>
  <c r="J31" i="51"/>
  <c r="I31" i="51"/>
  <c r="H31" i="51"/>
  <c r="G31" i="51"/>
  <c r="F31" i="51"/>
  <c r="E31" i="51"/>
  <c r="X30" i="51"/>
  <c r="W30" i="51"/>
  <c r="V30" i="51"/>
  <c r="U30" i="51"/>
  <c r="T30" i="51"/>
  <c r="S30" i="51"/>
  <c r="R30" i="51"/>
  <c r="Q30" i="51"/>
  <c r="P30" i="51"/>
  <c r="O30" i="51"/>
  <c r="N30" i="51"/>
  <c r="M30" i="51"/>
  <c r="L30" i="51"/>
  <c r="K30" i="51"/>
  <c r="J30" i="51"/>
  <c r="I30" i="51"/>
  <c r="H30" i="51"/>
  <c r="G30" i="51"/>
  <c r="F30" i="51"/>
  <c r="E30" i="51"/>
  <c r="X29" i="51"/>
  <c r="W29" i="51"/>
  <c r="V29" i="51"/>
  <c r="U29" i="51"/>
  <c r="T29" i="51"/>
  <c r="S29" i="51"/>
  <c r="R29" i="51"/>
  <c r="Q29" i="51"/>
  <c r="P29" i="51"/>
  <c r="O29" i="51"/>
  <c r="N29" i="51"/>
  <c r="M29" i="51"/>
  <c r="L29" i="51"/>
  <c r="K29" i="51"/>
  <c r="J29" i="51"/>
  <c r="I29" i="51"/>
  <c r="H29" i="51"/>
  <c r="G29" i="51"/>
  <c r="F29" i="51"/>
  <c r="E29" i="51"/>
  <c r="X28" i="51"/>
  <c r="W28" i="51"/>
  <c r="V28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X27" i="51"/>
  <c r="W27" i="51"/>
  <c r="V27" i="51"/>
  <c r="U27" i="51"/>
  <c r="T27" i="51"/>
  <c r="S27" i="51"/>
  <c r="R27" i="51"/>
  <c r="Q27" i="51"/>
  <c r="P27" i="51"/>
  <c r="O27" i="51"/>
  <c r="N27" i="51"/>
  <c r="M27" i="51"/>
  <c r="L27" i="51"/>
  <c r="K27" i="51"/>
  <c r="J27" i="51"/>
  <c r="I27" i="51"/>
  <c r="H27" i="51"/>
  <c r="G27" i="51"/>
  <c r="F27" i="51"/>
  <c r="E27" i="51"/>
  <c r="X26" i="51"/>
  <c r="W26" i="51"/>
  <c r="V26" i="51"/>
  <c r="U26" i="51"/>
  <c r="T26" i="51"/>
  <c r="S26" i="51"/>
  <c r="R26" i="51"/>
  <c r="Q26" i="51"/>
  <c r="P26" i="51"/>
  <c r="O26" i="51"/>
  <c r="N26" i="51"/>
  <c r="M26" i="51"/>
  <c r="L26" i="51"/>
  <c r="K26" i="51"/>
  <c r="J26" i="51"/>
  <c r="I26" i="51"/>
  <c r="H26" i="51"/>
  <c r="G26" i="51"/>
  <c r="F26" i="51"/>
  <c r="E26" i="51"/>
  <c r="X25" i="51"/>
  <c r="W25" i="51"/>
  <c r="V25" i="51"/>
  <c r="U25" i="51"/>
  <c r="T25" i="51"/>
  <c r="S25" i="51"/>
  <c r="R25" i="51"/>
  <c r="Q25" i="51"/>
  <c r="P25" i="51"/>
  <c r="O25" i="51"/>
  <c r="N25" i="51"/>
  <c r="M25" i="51"/>
  <c r="L25" i="51"/>
  <c r="K25" i="51"/>
  <c r="J25" i="51"/>
  <c r="I25" i="51"/>
  <c r="H25" i="51"/>
  <c r="G25" i="51"/>
  <c r="F25" i="51"/>
  <c r="E25" i="51"/>
  <c r="X24" i="51"/>
  <c r="W24" i="51"/>
  <c r="V24" i="51"/>
  <c r="U24" i="51"/>
  <c r="T24" i="51"/>
  <c r="S24" i="51"/>
  <c r="R24" i="51"/>
  <c r="Q24" i="51"/>
  <c r="P24" i="51"/>
  <c r="O24" i="51"/>
  <c r="N24" i="51"/>
  <c r="M24" i="51"/>
  <c r="L24" i="51"/>
  <c r="K24" i="51"/>
  <c r="J24" i="51"/>
  <c r="I24" i="51"/>
  <c r="H24" i="51"/>
  <c r="G24" i="51"/>
  <c r="F24" i="51"/>
  <c r="E24" i="51"/>
  <c r="X23" i="51"/>
  <c r="W23" i="51"/>
  <c r="V23" i="51"/>
  <c r="U23" i="51"/>
  <c r="T23" i="51"/>
  <c r="S23" i="51"/>
  <c r="R23" i="51"/>
  <c r="Q23" i="51"/>
  <c r="P23" i="51"/>
  <c r="O23" i="51"/>
  <c r="N23" i="51"/>
  <c r="M23" i="51"/>
  <c r="L23" i="51"/>
  <c r="K23" i="51"/>
  <c r="J23" i="51"/>
  <c r="I23" i="51"/>
  <c r="H23" i="51"/>
  <c r="G23" i="51"/>
  <c r="F23" i="51"/>
  <c r="E23" i="51"/>
  <c r="X22" i="51"/>
  <c r="W22" i="51"/>
  <c r="V22" i="51"/>
  <c r="U22" i="51"/>
  <c r="T22" i="51"/>
  <c r="S22" i="51"/>
  <c r="R22" i="51"/>
  <c r="Q22" i="51"/>
  <c r="P22" i="51"/>
  <c r="O22" i="51"/>
  <c r="N22" i="51"/>
  <c r="M22" i="51"/>
  <c r="L22" i="51"/>
  <c r="K22" i="51"/>
  <c r="J22" i="51"/>
  <c r="I22" i="51"/>
  <c r="H22" i="51"/>
  <c r="G22" i="51"/>
  <c r="F22" i="51"/>
  <c r="E22" i="51"/>
  <c r="X21" i="51"/>
  <c r="W21" i="51"/>
  <c r="V21" i="51"/>
  <c r="U21" i="51"/>
  <c r="T21" i="51"/>
  <c r="S21" i="51"/>
  <c r="R21" i="51"/>
  <c r="Q21" i="51"/>
  <c r="P21" i="51"/>
  <c r="O21" i="51"/>
  <c r="N21" i="51"/>
  <c r="M21" i="51"/>
  <c r="L21" i="51"/>
  <c r="K21" i="51"/>
  <c r="J21" i="51"/>
  <c r="I21" i="51"/>
  <c r="H21" i="51"/>
  <c r="G21" i="51"/>
  <c r="F21" i="51"/>
  <c r="E21" i="51"/>
  <c r="X20" i="51"/>
  <c r="W20" i="51"/>
  <c r="V20" i="51"/>
  <c r="U20" i="51"/>
  <c r="T20" i="51"/>
  <c r="S20" i="51"/>
  <c r="R20" i="51"/>
  <c r="Q20" i="51"/>
  <c r="P20" i="51"/>
  <c r="O20" i="51"/>
  <c r="N20" i="51"/>
  <c r="M20" i="51"/>
  <c r="L20" i="51"/>
  <c r="K20" i="51"/>
  <c r="J20" i="51"/>
  <c r="I20" i="51"/>
  <c r="H20" i="51"/>
  <c r="G20" i="51"/>
  <c r="F20" i="51"/>
  <c r="E20" i="51"/>
  <c r="X19" i="51"/>
  <c r="W19" i="51"/>
  <c r="V19" i="51"/>
  <c r="U19" i="51"/>
  <c r="T19" i="51"/>
  <c r="S19" i="51"/>
  <c r="R19" i="51"/>
  <c r="Q19" i="51"/>
  <c r="P19" i="51"/>
  <c r="O19" i="51"/>
  <c r="N19" i="51"/>
  <c r="M19" i="51"/>
  <c r="L19" i="51"/>
  <c r="K19" i="51"/>
  <c r="J19" i="51"/>
  <c r="I19" i="51"/>
  <c r="H19" i="51"/>
  <c r="G19" i="51"/>
  <c r="F19" i="51"/>
  <c r="E19" i="51"/>
  <c r="X18" i="51"/>
  <c r="W18" i="51"/>
  <c r="V18" i="51"/>
  <c r="U18" i="51"/>
  <c r="T18" i="51"/>
  <c r="S18" i="51"/>
  <c r="R18" i="51"/>
  <c r="Q18" i="51"/>
  <c r="P18" i="51"/>
  <c r="O18" i="51"/>
  <c r="N18" i="51"/>
  <c r="M18" i="51"/>
  <c r="L18" i="51"/>
  <c r="K18" i="51"/>
  <c r="J18" i="51"/>
  <c r="I18" i="51"/>
  <c r="H18" i="51"/>
  <c r="G18" i="51"/>
  <c r="F18" i="51"/>
  <c r="E18" i="51"/>
  <c r="X17" i="51"/>
  <c r="W17" i="51"/>
  <c r="V17" i="51"/>
  <c r="U17" i="51"/>
  <c r="T17" i="51"/>
  <c r="S17" i="51"/>
  <c r="R17" i="51"/>
  <c r="Q17" i="51"/>
  <c r="P17" i="51"/>
  <c r="O17" i="51"/>
  <c r="N17" i="51"/>
  <c r="M17" i="51"/>
  <c r="L17" i="51"/>
  <c r="K17" i="51"/>
  <c r="J17" i="51"/>
  <c r="I17" i="51"/>
  <c r="H17" i="51"/>
  <c r="G17" i="51"/>
  <c r="F17" i="51"/>
  <c r="E17" i="51"/>
  <c r="X16" i="51"/>
  <c r="W16" i="51"/>
  <c r="V16" i="51"/>
  <c r="U16" i="51"/>
  <c r="T16" i="51"/>
  <c r="S16" i="51"/>
  <c r="R16" i="51"/>
  <c r="Q16" i="51"/>
  <c r="P16" i="51"/>
  <c r="O16" i="51"/>
  <c r="N16" i="51"/>
  <c r="M16" i="51"/>
  <c r="L16" i="51"/>
  <c r="K16" i="51"/>
  <c r="J16" i="51"/>
  <c r="I16" i="51"/>
  <c r="H16" i="51"/>
  <c r="G16" i="51"/>
  <c r="F16" i="51"/>
  <c r="E16" i="51"/>
  <c r="X15" i="51"/>
  <c r="W15" i="51"/>
  <c r="V15" i="51"/>
  <c r="U15" i="51"/>
  <c r="T15" i="51"/>
  <c r="S15" i="51"/>
  <c r="R15" i="51"/>
  <c r="Q15" i="51"/>
  <c r="P15" i="51"/>
  <c r="O15" i="51"/>
  <c r="N15" i="51"/>
  <c r="M15" i="51"/>
  <c r="L15" i="51"/>
  <c r="K15" i="51"/>
  <c r="J15" i="51"/>
  <c r="I15" i="51"/>
  <c r="H15" i="51"/>
  <c r="G15" i="51"/>
  <c r="F15" i="51"/>
  <c r="E15" i="51"/>
  <c r="X14" i="51"/>
  <c r="W14" i="51"/>
  <c r="V14" i="51"/>
  <c r="U14" i="51"/>
  <c r="T14" i="51"/>
  <c r="S14" i="51"/>
  <c r="R14" i="51"/>
  <c r="Q14" i="51"/>
  <c r="P14" i="51"/>
  <c r="O14" i="51"/>
  <c r="N14" i="51"/>
  <c r="M14" i="51"/>
  <c r="L14" i="51"/>
  <c r="K14" i="51"/>
  <c r="J14" i="51"/>
  <c r="I14" i="51"/>
  <c r="H14" i="51"/>
  <c r="G14" i="51"/>
  <c r="F14" i="51"/>
  <c r="E14" i="51"/>
  <c r="X13" i="51"/>
  <c r="W13" i="51"/>
  <c r="V13" i="51"/>
  <c r="U13" i="51"/>
  <c r="T13" i="51"/>
  <c r="S13" i="51"/>
  <c r="R13" i="51"/>
  <c r="Q13" i="51"/>
  <c r="P13" i="51"/>
  <c r="O13" i="51"/>
  <c r="N13" i="51"/>
  <c r="M13" i="51"/>
  <c r="L13" i="51"/>
  <c r="K13" i="51"/>
  <c r="J13" i="51"/>
  <c r="I13" i="51"/>
  <c r="H13" i="51"/>
  <c r="G13" i="51"/>
  <c r="F13" i="51"/>
  <c r="E13" i="51"/>
  <c r="X12" i="51"/>
  <c r="W12" i="51"/>
  <c r="V12" i="51"/>
  <c r="U12" i="51"/>
  <c r="T12" i="51"/>
  <c r="S12" i="51"/>
  <c r="R12" i="51"/>
  <c r="Q12" i="51"/>
  <c r="P12" i="51"/>
  <c r="O12" i="51"/>
  <c r="N12" i="51"/>
  <c r="M12" i="51"/>
  <c r="L12" i="51"/>
  <c r="K12" i="51"/>
  <c r="J12" i="51"/>
  <c r="I12" i="51"/>
  <c r="H12" i="51"/>
  <c r="G12" i="51"/>
  <c r="F12" i="51"/>
  <c r="E12" i="51"/>
  <c r="X11" i="51"/>
  <c r="W11" i="51"/>
  <c r="V11" i="51"/>
  <c r="U11" i="51"/>
  <c r="T11" i="51"/>
  <c r="S11" i="51"/>
  <c r="R11" i="51"/>
  <c r="Q11" i="51"/>
  <c r="P11" i="51"/>
  <c r="O11" i="51"/>
  <c r="N11" i="51"/>
  <c r="M11" i="51"/>
  <c r="L11" i="51"/>
  <c r="K11" i="51"/>
  <c r="J11" i="51"/>
  <c r="I11" i="51"/>
  <c r="H11" i="51"/>
  <c r="G11" i="51"/>
  <c r="F11" i="51"/>
  <c r="E11" i="51"/>
  <c r="X10" i="51"/>
  <c r="W10" i="51"/>
  <c r="V10" i="51"/>
  <c r="U10" i="51"/>
  <c r="T10" i="51"/>
  <c r="S10" i="51"/>
  <c r="R10" i="51"/>
  <c r="Q10" i="51"/>
  <c r="P10" i="51"/>
  <c r="O10" i="51"/>
  <c r="N10" i="51"/>
  <c r="M10" i="51"/>
  <c r="L10" i="51"/>
  <c r="K10" i="51"/>
  <c r="J10" i="51"/>
  <c r="I10" i="51"/>
  <c r="H10" i="51"/>
  <c r="G10" i="51"/>
  <c r="F10" i="51"/>
  <c r="E10" i="51"/>
  <c r="X9" i="51"/>
  <c r="W9" i="51"/>
  <c r="V9" i="51"/>
  <c r="U9" i="51"/>
  <c r="T9" i="51"/>
  <c r="S9" i="51"/>
  <c r="R9" i="51"/>
  <c r="Q9" i="51"/>
  <c r="P9" i="51"/>
  <c r="O9" i="51"/>
  <c r="N9" i="51"/>
  <c r="M9" i="51"/>
  <c r="L9" i="51"/>
  <c r="K9" i="51"/>
  <c r="J9" i="51"/>
  <c r="I9" i="51"/>
  <c r="H9" i="51"/>
  <c r="G9" i="51"/>
  <c r="F9" i="51"/>
  <c r="E9" i="51"/>
  <c r="X8" i="51"/>
  <c r="W8" i="51"/>
  <c r="V8" i="51"/>
  <c r="U8" i="51"/>
  <c r="T8" i="51"/>
  <c r="S8" i="51"/>
  <c r="R8" i="51"/>
  <c r="Q8" i="51"/>
  <c r="P8" i="51"/>
  <c r="O8" i="51"/>
  <c r="N8" i="51"/>
  <c r="M8" i="51"/>
  <c r="L8" i="51"/>
  <c r="K8" i="51"/>
  <c r="J8" i="51"/>
  <c r="I8" i="51"/>
  <c r="H8" i="51"/>
  <c r="G8" i="51"/>
  <c r="F8" i="51"/>
  <c r="E8" i="51"/>
  <c r="X7" i="51"/>
  <c r="W7" i="51"/>
  <c r="V7" i="51"/>
  <c r="U7" i="51"/>
  <c r="T7" i="51"/>
  <c r="S7" i="51"/>
  <c r="R7" i="51"/>
  <c r="Q7" i="51"/>
  <c r="P7" i="51"/>
  <c r="O7" i="51"/>
  <c r="N7" i="51"/>
  <c r="M7" i="51"/>
  <c r="L7" i="51"/>
  <c r="K7" i="51"/>
  <c r="J7" i="51"/>
  <c r="I7" i="51"/>
  <c r="H7" i="51"/>
  <c r="G7" i="51"/>
  <c r="F7" i="51"/>
  <c r="E7" i="51"/>
  <c r="X6" i="51"/>
  <c r="W6" i="51"/>
  <c r="V6" i="51"/>
  <c r="U6" i="51"/>
  <c r="T6" i="51"/>
  <c r="S6" i="51"/>
  <c r="R6" i="51"/>
  <c r="Q6" i="51"/>
  <c r="P6" i="51"/>
  <c r="O6" i="51"/>
  <c r="N6" i="51"/>
  <c r="M6" i="51"/>
  <c r="L6" i="51"/>
  <c r="K6" i="51"/>
  <c r="J6" i="51"/>
  <c r="I6" i="51"/>
  <c r="H6" i="51"/>
  <c r="G6" i="51"/>
  <c r="F6" i="51"/>
  <c r="E6" i="51"/>
  <c r="X5" i="51"/>
  <c r="W5" i="51"/>
  <c r="V5" i="51"/>
  <c r="U5" i="51"/>
  <c r="T5" i="51"/>
  <c r="S5" i="51"/>
  <c r="R5" i="51"/>
  <c r="Q5" i="51"/>
  <c r="P5" i="51"/>
  <c r="O5" i="51"/>
  <c r="N5" i="51"/>
  <c r="M5" i="51"/>
  <c r="L5" i="51"/>
  <c r="K5" i="51"/>
  <c r="J5" i="51"/>
  <c r="I5" i="51"/>
  <c r="H5" i="51"/>
  <c r="G5" i="51"/>
  <c r="F5" i="51"/>
  <c r="E5" i="51"/>
  <c r="X4" i="51"/>
  <c r="W4" i="51"/>
  <c r="V4" i="51"/>
  <c r="U4" i="51"/>
  <c r="T4" i="51"/>
  <c r="S4" i="51"/>
  <c r="R4" i="51"/>
  <c r="Q4" i="51"/>
  <c r="P4" i="51"/>
  <c r="O4" i="51"/>
  <c r="N4" i="51"/>
  <c r="M4" i="51"/>
  <c r="L4" i="51"/>
  <c r="K4" i="51"/>
  <c r="J4" i="51"/>
  <c r="I4" i="51"/>
  <c r="H4" i="51"/>
  <c r="G4" i="51"/>
  <c r="F4" i="51"/>
  <c r="E4" i="51"/>
  <c r="X3" i="51"/>
  <c r="X34" i="51" s="1"/>
  <c r="X138" i="51" s="1"/>
  <c r="W3" i="51"/>
  <c r="V3" i="51"/>
  <c r="U3" i="51"/>
  <c r="T3" i="51"/>
  <c r="S3" i="51"/>
  <c r="R3" i="51"/>
  <c r="Q3" i="51"/>
  <c r="P3" i="51"/>
  <c r="O3" i="51"/>
  <c r="N3" i="51"/>
  <c r="M3" i="51"/>
  <c r="L3" i="51"/>
  <c r="K3" i="51"/>
  <c r="J3" i="51"/>
  <c r="I3" i="51"/>
  <c r="I34" i="51" s="1"/>
  <c r="I138" i="51" s="1"/>
  <c r="H3" i="51"/>
  <c r="G3" i="51"/>
  <c r="F3" i="51"/>
  <c r="E3" i="51"/>
  <c r="X135" i="56"/>
  <c r="W135" i="56"/>
  <c r="V135" i="56"/>
  <c r="U135" i="56"/>
  <c r="T135" i="56"/>
  <c r="S135" i="56"/>
  <c r="R135" i="56"/>
  <c r="Q135" i="56"/>
  <c r="P135" i="56"/>
  <c r="O135" i="56"/>
  <c r="N135" i="56"/>
  <c r="M135" i="56"/>
  <c r="L135" i="56"/>
  <c r="K135" i="56"/>
  <c r="J135" i="56"/>
  <c r="I135" i="56"/>
  <c r="H135" i="56"/>
  <c r="G135" i="56"/>
  <c r="F135" i="56"/>
  <c r="E135" i="56"/>
  <c r="X134" i="56"/>
  <c r="W134" i="56"/>
  <c r="V134" i="56"/>
  <c r="U134" i="56"/>
  <c r="T134" i="56"/>
  <c r="S134" i="56"/>
  <c r="R134" i="56"/>
  <c r="Q134" i="56"/>
  <c r="P134" i="56"/>
  <c r="O134" i="56"/>
  <c r="N134" i="56"/>
  <c r="M134" i="56"/>
  <c r="L134" i="56"/>
  <c r="K134" i="56"/>
  <c r="J134" i="56"/>
  <c r="I134" i="56"/>
  <c r="H134" i="56"/>
  <c r="G134" i="56"/>
  <c r="F134" i="56"/>
  <c r="E134" i="56"/>
  <c r="X133" i="56"/>
  <c r="W133" i="56"/>
  <c r="V133" i="56"/>
  <c r="U133" i="56"/>
  <c r="T133" i="56"/>
  <c r="S133" i="56"/>
  <c r="R133" i="56"/>
  <c r="Q133" i="56"/>
  <c r="P133" i="56"/>
  <c r="O133" i="56"/>
  <c r="N133" i="56"/>
  <c r="M133" i="56"/>
  <c r="L133" i="56"/>
  <c r="K133" i="56"/>
  <c r="J133" i="56"/>
  <c r="I133" i="56"/>
  <c r="H133" i="56"/>
  <c r="G133" i="56"/>
  <c r="F133" i="56"/>
  <c r="E133" i="56"/>
  <c r="X132" i="56"/>
  <c r="W132" i="56"/>
  <c r="V132" i="56"/>
  <c r="U132" i="56"/>
  <c r="T132" i="56"/>
  <c r="S132" i="56"/>
  <c r="R132" i="56"/>
  <c r="Q132" i="56"/>
  <c r="P132" i="56"/>
  <c r="O132" i="56"/>
  <c r="N132" i="56"/>
  <c r="M132" i="56"/>
  <c r="L132" i="56"/>
  <c r="K132" i="56"/>
  <c r="J132" i="56"/>
  <c r="I132" i="56"/>
  <c r="H132" i="56"/>
  <c r="G132" i="56"/>
  <c r="F132" i="56"/>
  <c r="E132" i="56"/>
  <c r="X131" i="56"/>
  <c r="W131" i="56"/>
  <c r="V131" i="56"/>
  <c r="U131" i="56"/>
  <c r="T131" i="56"/>
  <c r="S131" i="56"/>
  <c r="R131" i="56"/>
  <c r="Q131" i="56"/>
  <c r="P131" i="56"/>
  <c r="O131" i="56"/>
  <c r="N131" i="56"/>
  <c r="M131" i="56"/>
  <c r="L131" i="56"/>
  <c r="K131" i="56"/>
  <c r="J131" i="56"/>
  <c r="I131" i="56"/>
  <c r="H131" i="56"/>
  <c r="G131" i="56"/>
  <c r="F131" i="56"/>
  <c r="E131" i="56"/>
  <c r="X130" i="56"/>
  <c r="W130" i="56"/>
  <c r="V130" i="56"/>
  <c r="U130" i="56"/>
  <c r="T130" i="56"/>
  <c r="S130" i="56"/>
  <c r="R130" i="56"/>
  <c r="Q130" i="56"/>
  <c r="P130" i="56"/>
  <c r="O130" i="56"/>
  <c r="N130" i="56"/>
  <c r="M130" i="56"/>
  <c r="L130" i="56"/>
  <c r="K130" i="56"/>
  <c r="J130" i="56"/>
  <c r="I130" i="56"/>
  <c r="H130" i="56"/>
  <c r="G130" i="56"/>
  <c r="F130" i="56"/>
  <c r="E130" i="56"/>
  <c r="X129" i="56"/>
  <c r="W129" i="56"/>
  <c r="V129" i="56"/>
  <c r="U129" i="56"/>
  <c r="T129" i="56"/>
  <c r="S129" i="56"/>
  <c r="R129" i="56"/>
  <c r="Q129" i="56"/>
  <c r="P129" i="56"/>
  <c r="O129" i="56"/>
  <c r="N129" i="56"/>
  <c r="M129" i="56"/>
  <c r="L129" i="56"/>
  <c r="K129" i="56"/>
  <c r="J129" i="56"/>
  <c r="I129" i="56"/>
  <c r="H129" i="56"/>
  <c r="G129" i="56"/>
  <c r="F129" i="56"/>
  <c r="E129" i="56"/>
  <c r="X128" i="56"/>
  <c r="W128" i="56"/>
  <c r="V128" i="56"/>
  <c r="U128" i="56"/>
  <c r="T128" i="56"/>
  <c r="S128" i="56"/>
  <c r="R128" i="56"/>
  <c r="Q128" i="56"/>
  <c r="P128" i="56"/>
  <c r="O128" i="56"/>
  <c r="N128" i="56"/>
  <c r="M128" i="56"/>
  <c r="L128" i="56"/>
  <c r="K128" i="56"/>
  <c r="J128" i="56"/>
  <c r="I128" i="56"/>
  <c r="H128" i="56"/>
  <c r="G128" i="56"/>
  <c r="F128" i="56"/>
  <c r="E128" i="56"/>
  <c r="X127" i="56"/>
  <c r="W127" i="56"/>
  <c r="V127" i="56"/>
  <c r="U127" i="56"/>
  <c r="T127" i="56"/>
  <c r="S127" i="56"/>
  <c r="R127" i="56"/>
  <c r="Q127" i="56"/>
  <c r="P127" i="56"/>
  <c r="O127" i="56"/>
  <c r="N127" i="56"/>
  <c r="M127" i="56"/>
  <c r="L127" i="56"/>
  <c r="K127" i="56"/>
  <c r="J127" i="56"/>
  <c r="I127" i="56"/>
  <c r="H127" i="56"/>
  <c r="G127" i="56"/>
  <c r="F127" i="56"/>
  <c r="E127" i="56"/>
  <c r="X126" i="56"/>
  <c r="W126" i="56"/>
  <c r="V126" i="56"/>
  <c r="U126" i="56"/>
  <c r="T126" i="56"/>
  <c r="S126" i="56"/>
  <c r="R126" i="56"/>
  <c r="Q126" i="56"/>
  <c r="P126" i="56"/>
  <c r="O126" i="56"/>
  <c r="N126" i="56"/>
  <c r="M126" i="56"/>
  <c r="L126" i="56"/>
  <c r="K126" i="56"/>
  <c r="J126" i="56"/>
  <c r="I126" i="56"/>
  <c r="H126" i="56"/>
  <c r="G126" i="56"/>
  <c r="F126" i="56"/>
  <c r="E126" i="56"/>
  <c r="X125" i="56"/>
  <c r="W125" i="56"/>
  <c r="V125" i="56"/>
  <c r="U125" i="56"/>
  <c r="T125" i="56"/>
  <c r="S125" i="56"/>
  <c r="R125" i="56"/>
  <c r="Q125" i="56"/>
  <c r="P125" i="56"/>
  <c r="O125" i="56"/>
  <c r="N125" i="56"/>
  <c r="M125" i="56"/>
  <c r="L125" i="56"/>
  <c r="K125" i="56"/>
  <c r="J125" i="56"/>
  <c r="I125" i="56"/>
  <c r="H125" i="56"/>
  <c r="G125" i="56"/>
  <c r="F125" i="56"/>
  <c r="E125" i="56"/>
  <c r="X124" i="56"/>
  <c r="W124" i="56"/>
  <c r="V124" i="56"/>
  <c r="U124" i="56"/>
  <c r="T124" i="56"/>
  <c r="S124" i="56"/>
  <c r="R124" i="56"/>
  <c r="Q124" i="56"/>
  <c r="P124" i="56"/>
  <c r="O124" i="56"/>
  <c r="N124" i="56"/>
  <c r="M124" i="56"/>
  <c r="L124" i="56"/>
  <c r="K124" i="56"/>
  <c r="J124" i="56"/>
  <c r="I124" i="56"/>
  <c r="H124" i="56"/>
  <c r="G124" i="56"/>
  <c r="F124" i="56"/>
  <c r="E124" i="56"/>
  <c r="X123" i="56"/>
  <c r="W123" i="56"/>
  <c r="V123" i="56"/>
  <c r="U123" i="56"/>
  <c r="T123" i="56"/>
  <c r="S123" i="56"/>
  <c r="R123" i="56"/>
  <c r="Q123" i="56"/>
  <c r="P123" i="56"/>
  <c r="O123" i="56"/>
  <c r="N123" i="56"/>
  <c r="M123" i="56"/>
  <c r="L123" i="56"/>
  <c r="K123" i="56"/>
  <c r="J123" i="56"/>
  <c r="I123" i="56"/>
  <c r="H123" i="56"/>
  <c r="G123" i="56"/>
  <c r="F123" i="56"/>
  <c r="E123" i="56"/>
  <c r="X122" i="56"/>
  <c r="W122" i="56"/>
  <c r="V122" i="56"/>
  <c r="U122" i="56"/>
  <c r="T122" i="56"/>
  <c r="S122" i="56"/>
  <c r="R122" i="56"/>
  <c r="Q122" i="56"/>
  <c r="P122" i="56"/>
  <c r="O122" i="56"/>
  <c r="N122" i="56"/>
  <c r="M122" i="56"/>
  <c r="L122" i="56"/>
  <c r="K122" i="56"/>
  <c r="J122" i="56"/>
  <c r="I122" i="56"/>
  <c r="H122" i="56"/>
  <c r="G122" i="56"/>
  <c r="F122" i="56"/>
  <c r="E122" i="56"/>
  <c r="X121" i="56"/>
  <c r="W121" i="56"/>
  <c r="V121" i="56"/>
  <c r="U121" i="56"/>
  <c r="T121" i="56"/>
  <c r="S121" i="56"/>
  <c r="R121" i="56"/>
  <c r="Q121" i="56"/>
  <c r="P121" i="56"/>
  <c r="O121" i="56"/>
  <c r="N121" i="56"/>
  <c r="M121" i="56"/>
  <c r="L121" i="56"/>
  <c r="K121" i="56"/>
  <c r="J121" i="56"/>
  <c r="I121" i="56"/>
  <c r="H121" i="56"/>
  <c r="G121" i="56"/>
  <c r="F121" i="56"/>
  <c r="E121" i="56"/>
  <c r="X120" i="56"/>
  <c r="W120" i="56"/>
  <c r="V120" i="56"/>
  <c r="U120" i="56"/>
  <c r="T120" i="56"/>
  <c r="S120" i="56"/>
  <c r="R120" i="56"/>
  <c r="Q120" i="56"/>
  <c r="P120" i="56"/>
  <c r="O120" i="56"/>
  <c r="N120" i="56"/>
  <c r="M120" i="56"/>
  <c r="L120" i="56"/>
  <c r="K120" i="56"/>
  <c r="J120" i="56"/>
  <c r="I120" i="56"/>
  <c r="H120" i="56"/>
  <c r="G120" i="56"/>
  <c r="F120" i="56"/>
  <c r="E120" i="56"/>
  <c r="X119" i="56"/>
  <c r="W119" i="56"/>
  <c r="V119" i="56"/>
  <c r="U119" i="56"/>
  <c r="T119" i="56"/>
  <c r="S119" i="56"/>
  <c r="R119" i="56"/>
  <c r="Q119" i="56"/>
  <c r="P119" i="56"/>
  <c r="O119" i="56"/>
  <c r="N119" i="56"/>
  <c r="M119" i="56"/>
  <c r="L119" i="56"/>
  <c r="K119" i="56"/>
  <c r="J119" i="56"/>
  <c r="I119" i="56"/>
  <c r="H119" i="56"/>
  <c r="G119" i="56"/>
  <c r="F119" i="56"/>
  <c r="E119" i="56"/>
  <c r="X118" i="56"/>
  <c r="W118" i="56"/>
  <c r="V118" i="56"/>
  <c r="U118" i="56"/>
  <c r="T118" i="56"/>
  <c r="S118" i="56"/>
  <c r="R118" i="56"/>
  <c r="Q118" i="56"/>
  <c r="P118" i="56"/>
  <c r="O118" i="56"/>
  <c r="N118" i="56"/>
  <c r="M118" i="56"/>
  <c r="L118" i="56"/>
  <c r="K118" i="56"/>
  <c r="J118" i="56"/>
  <c r="I118" i="56"/>
  <c r="H118" i="56"/>
  <c r="G118" i="56"/>
  <c r="F118" i="56"/>
  <c r="E118" i="56"/>
  <c r="X117" i="56"/>
  <c r="W117" i="56"/>
  <c r="V117" i="56"/>
  <c r="U117" i="56"/>
  <c r="T117" i="56"/>
  <c r="S117" i="56"/>
  <c r="R117" i="56"/>
  <c r="Q117" i="56"/>
  <c r="P117" i="56"/>
  <c r="O117" i="56"/>
  <c r="N117" i="56"/>
  <c r="M117" i="56"/>
  <c r="L117" i="56"/>
  <c r="K117" i="56"/>
  <c r="J117" i="56"/>
  <c r="I117" i="56"/>
  <c r="H117" i="56"/>
  <c r="G117" i="56"/>
  <c r="F117" i="56"/>
  <c r="E117" i="56"/>
  <c r="X116" i="56"/>
  <c r="W116" i="56"/>
  <c r="V116" i="56"/>
  <c r="U116" i="56"/>
  <c r="T116" i="56"/>
  <c r="S116" i="56"/>
  <c r="R116" i="56"/>
  <c r="Q116" i="56"/>
  <c r="P116" i="56"/>
  <c r="O116" i="56"/>
  <c r="N116" i="56"/>
  <c r="M116" i="56"/>
  <c r="L116" i="56"/>
  <c r="K116" i="56"/>
  <c r="J116" i="56"/>
  <c r="I116" i="56"/>
  <c r="H116" i="56"/>
  <c r="G116" i="56"/>
  <c r="F116" i="56"/>
  <c r="E116" i="56"/>
  <c r="X115" i="56"/>
  <c r="W115" i="56"/>
  <c r="V115" i="56"/>
  <c r="U115" i="56"/>
  <c r="T115" i="56"/>
  <c r="S115" i="56"/>
  <c r="R115" i="56"/>
  <c r="Q115" i="56"/>
  <c r="P115" i="56"/>
  <c r="O115" i="56"/>
  <c r="N115" i="56"/>
  <c r="M115" i="56"/>
  <c r="L115" i="56"/>
  <c r="K115" i="56"/>
  <c r="J115" i="56"/>
  <c r="I115" i="56"/>
  <c r="H115" i="56"/>
  <c r="G115" i="56"/>
  <c r="F115" i="56"/>
  <c r="E115" i="56"/>
  <c r="X114" i="56"/>
  <c r="W114" i="56"/>
  <c r="V114" i="56"/>
  <c r="U114" i="56"/>
  <c r="T114" i="56"/>
  <c r="S114" i="56"/>
  <c r="R114" i="56"/>
  <c r="Q114" i="56"/>
  <c r="P114" i="56"/>
  <c r="O114" i="56"/>
  <c r="N114" i="56"/>
  <c r="M114" i="56"/>
  <c r="L114" i="56"/>
  <c r="K114" i="56"/>
  <c r="J114" i="56"/>
  <c r="I114" i="56"/>
  <c r="H114" i="56"/>
  <c r="G114" i="56"/>
  <c r="F114" i="56"/>
  <c r="E114" i="56"/>
  <c r="X113" i="56"/>
  <c r="W113" i="56"/>
  <c r="V113" i="56"/>
  <c r="U113" i="56"/>
  <c r="T113" i="56"/>
  <c r="S113" i="56"/>
  <c r="R113" i="56"/>
  <c r="Q113" i="56"/>
  <c r="P113" i="56"/>
  <c r="O113" i="56"/>
  <c r="N113" i="56"/>
  <c r="M113" i="56"/>
  <c r="L113" i="56"/>
  <c r="K113" i="56"/>
  <c r="J113" i="56"/>
  <c r="I113" i="56"/>
  <c r="H113" i="56"/>
  <c r="G113" i="56"/>
  <c r="F113" i="56"/>
  <c r="E113" i="56"/>
  <c r="X112" i="56"/>
  <c r="W112" i="56"/>
  <c r="V112" i="56"/>
  <c r="U112" i="56"/>
  <c r="T112" i="56"/>
  <c r="S112" i="56"/>
  <c r="R112" i="56"/>
  <c r="Q112" i="56"/>
  <c r="P112" i="56"/>
  <c r="O112" i="56"/>
  <c r="N112" i="56"/>
  <c r="M112" i="56"/>
  <c r="L112" i="56"/>
  <c r="K112" i="56"/>
  <c r="J112" i="56"/>
  <c r="I112" i="56"/>
  <c r="H112" i="56"/>
  <c r="G112" i="56"/>
  <c r="F112" i="56"/>
  <c r="E112" i="56"/>
  <c r="X111" i="56"/>
  <c r="W111" i="56"/>
  <c r="V111" i="56"/>
  <c r="U111" i="56"/>
  <c r="T111" i="56"/>
  <c r="S111" i="56"/>
  <c r="R111" i="56"/>
  <c r="Q111" i="56"/>
  <c r="P111" i="56"/>
  <c r="O111" i="56"/>
  <c r="N111" i="56"/>
  <c r="M111" i="56"/>
  <c r="L111" i="56"/>
  <c r="K111" i="56"/>
  <c r="J111" i="56"/>
  <c r="I111" i="56"/>
  <c r="H111" i="56"/>
  <c r="G111" i="56"/>
  <c r="F111" i="56"/>
  <c r="E111" i="56"/>
  <c r="X110" i="56"/>
  <c r="W110" i="56"/>
  <c r="V110" i="56"/>
  <c r="U110" i="56"/>
  <c r="T110" i="56"/>
  <c r="S110" i="56"/>
  <c r="R110" i="56"/>
  <c r="Q110" i="56"/>
  <c r="P110" i="56"/>
  <c r="O110" i="56"/>
  <c r="N110" i="56"/>
  <c r="M110" i="56"/>
  <c r="L110" i="56"/>
  <c r="K110" i="56"/>
  <c r="J110" i="56"/>
  <c r="I110" i="56"/>
  <c r="H110" i="56"/>
  <c r="G110" i="56"/>
  <c r="F110" i="56"/>
  <c r="E110" i="56"/>
  <c r="X109" i="56"/>
  <c r="W109" i="56"/>
  <c r="V109" i="56"/>
  <c r="U109" i="56"/>
  <c r="T109" i="56"/>
  <c r="S109" i="56"/>
  <c r="R109" i="56"/>
  <c r="Q109" i="56"/>
  <c r="P109" i="56"/>
  <c r="O109" i="56"/>
  <c r="N109" i="56"/>
  <c r="M109" i="56"/>
  <c r="L109" i="56"/>
  <c r="K109" i="56"/>
  <c r="J109" i="56"/>
  <c r="I109" i="56"/>
  <c r="H109" i="56"/>
  <c r="G109" i="56"/>
  <c r="F109" i="56"/>
  <c r="E109" i="56"/>
  <c r="X108" i="56"/>
  <c r="W108" i="56"/>
  <c r="V108" i="56"/>
  <c r="U108" i="56"/>
  <c r="T108" i="56"/>
  <c r="S108" i="56"/>
  <c r="R108" i="56"/>
  <c r="Q108" i="56"/>
  <c r="P108" i="56"/>
  <c r="O108" i="56"/>
  <c r="N108" i="56"/>
  <c r="M108" i="56"/>
  <c r="L108" i="56"/>
  <c r="K108" i="56"/>
  <c r="J108" i="56"/>
  <c r="I108" i="56"/>
  <c r="H108" i="56"/>
  <c r="G108" i="56"/>
  <c r="F108" i="56"/>
  <c r="E108" i="56"/>
  <c r="X107" i="56"/>
  <c r="W107" i="56"/>
  <c r="V107" i="56"/>
  <c r="U107" i="56"/>
  <c r="T107" i="56"/>
  <c r="S107" i="56"/>
  <c r="R107" i="56"/>
  <c r="Q107" i="56"/>
  <c r="P107" i="56"/>
  <c r="O107" i="56"/>
  <c r="N107" i="56"/>
  <c r="M107" i="56"/>
  <c r="L107" i="56"/>
  <c r="K107" i="56"/>
  <c r="J107" i="56"/>
  <c r="I107" i="56"/>
  <c r="H107" i="56"/>
  <c r="G107" i="56"/>
  <c r="F107" i="56"/>
  <c r="E107" i="56"/>
  <c r="X106" i="56"/>
  <c r="W106" i="56"/>
  <c r="V106" i="56"/>
  <c r="U106" i="56"/>
  <c r="T106" i="56"/>
  <c r="S106" i="56"/>
  <c r="R106" i="56"/>
  <c r="Q106" i="56"/>
  <c r="P106" i="56"/>
  <c r="O106" i="56"/>
  <c r="N106" i="56"/>
  <c r="M106" i="56"/>
  <c r="L106" i="56"/>
  <c r="K106" i="56"/>
  <c r="J106" i="56"/>
  <c r="I106" i="56"/>
  <c r="H106" i="56"/>
  <c r="G106" i="56"/>
  <c r="F106" i="56"/>
  <c r="E106" i="56"/>
  <c r="X105" i="56"/>
  <c r="X136" i="56" s="1"/>
  <c r="W105" i="56"/>
  <c r="V105" i="56"/>
  <c r="U105" i="56"/>
  <c r="T105" i="56"/>
  <c r="S105" i="56"/>
  <c r="R105" i="56"/>
  <c r="Q105" i="56"/>
  <c r="P105" i="56"/>
  <c r="O105" i="56"/>
  <c r="N105" i="56"/>
  <c r="M105" i="56"/>
  <c r="L105" i="56"/>
  <c r="K105" i="56"/>
  <c r="J105" i="56"/>
  <c r="I105" i="56"/>
  <c r="I136" i="56" s="1"/>
  <c r="H105" i="56"/>
  <c r="G105" i="56"/>
  <c r="F105" i="56"/>
  <c r="E105" i="56"/>
  <c r="X101" i="56"/>
  <c r="W101" i="56"/>
  <c r="V101" i="56"/>
  <c r="U101" i="56"/>
  <c r="T101" i="56"/>
  <c r="S101" i="56"/>
  <c r="R101" i="56"/>
  <c r="Q101" i="56"/>
  <c r="P101" i="56"/>
  <c r="O101" i="56"/>
  <c r="N101" i="56"/>
  <c r="M101" i="56"/>
  <c r="L101" i="56"/>
  <c r="K101" i="56"/>
  <c r="J101" i="56"/>
  <c r="I101" i="56"/>
  <c r="H101" i="56"/>
  <c r="G101" i="56"/>
  <c r="F101" i="56"/>
  <c r="E101" i="56"/>
  <c r="X100" i="56"/>
  <c r="W100" i="56"/>
  <c r="V100" i="56"/>
  <c r="U100" i="56"/>
  <c r="T100" i="56"/>
  <c r="S100" i="56"/>
  <c r="R100" i="56"/>
  <c r="Q100" i="56"/>
  <c r="P100" i="56"/>
  <c r="O100" i="56"/>
  <c r="N100" i="56"/>
  <c r="M100" i="56"/>
  <c r="L100" i="56"/>
  <c r="K100" i="56"/>
  <c r="J100" i="56"/>
  <c r="I100" i="56"/>
  <c r="H100" i="56"/>
  <c r="G100" i="56"/>
  <c r="F100" i="56"/>
  <c r="E100" i="56"/>
  <c r="X99" i="56"/>
  <c r="W99" i="56"/>
  <c r="V99" i="56"/>
  <c r="U99" i="56"/>
  <c r="T99" i="56"/>
  <c r="S99" i="56"/>
  <c r="R99" i="56"/>
  <c r="Q99" i="56"/>
  <c r="P99" i="56"/>
  <c r="O99" i="56"/>
  <c r="N99" i="56"/>
  <c r="M99" i="56"/>
  <c r="L99" i="56"/>
  <c r="K99" i="56"/>
  <c r="J99" i="56"/>
  <c r="I99" i="56"/>
  <c r="H99" i="56"/>
  <c r="G99" i="56"/>
  <c r="F99" i="56"/>
  <c r="E99" i="56"/>
  <c r="X98" i="56"/>
  <c r="W98" i="56"/>
  <c r="V98" i="56"/>
  <c r="U98" i="56"/>
  <c r="T98" i="56"/>
  <c r="S98" i="56"/>
  <c r="R98" i="56"/>
  <c r="Q98" i="56"/>
  <c r="P98" i="56"/>
  <c r="O98" i="56"/>
  <c r="N98" i="56"/>
  <c r="M98" i="56"/>
  <c r="L98" i="56"/>
  <c r="K98" i="56"/>
  <c r="J98" i="56"/>
  <c r="I98" i="56"/>
  <c r="H98" i="56"/>
  <c r="G98" i="56"/>
  <c r="F98" i="56"/>
  <c r="E98" i="56"/>
  <c r="X97" i="56"/>
  <c r="W97" i="56"/>
  <c r="V97" i="56"/>
  <c r="U97" i="56"/>
  <c r="T97" i="56"/>
  <c r="S97" i="56"/>
  <c r="R97" i="56"/>
  <c r="Q97" i="56"/>
  <c r="P97" i="56"/>
  <c r="O97" i="56"/>
  <c r="N97" i="56"/>
  <c r="M97" i="56"/>
  <c r="L97" i="56"/>
  <c r="K97" i="56"/>
  <c r="J97" i="56"/>
  <c r="I97" i="56"/>
  <c r="H97" i="56"/>
  <c r="G97" i="56"/>
  <c r="F97" i="56"/>
  <c r="E97" i="56"/>
  <c r="X96" i="56"/>
  <c r="W96" i="56"/>
  <c r="V96" i="56"/>
  <c r="U96" i="56"/>
  <c r="T96" i="56"/>
  <c r="S96" i="56"/>
  <c r="R96" i="56"/>
  <c r="Q96" i="56"/>
  <c r="P96" i="56"/>
  <c r="O96" i="56"/>
  <c r="N96" i="56"/>
  <c r="M96" i="56"/>
  <c r="L96" i="56"/>
  <c r="K96" i="56"/>
  <c r="J96" i="56"/>
  <c r="I96" i="56"/>
  <c r="H96" i="56"/>
  <c r="G96" i="56"/>
  <c r="F96" i="56"/>
  <c r="E96" i="56"/>
  <c r="X95" i="56"/>
  <c r="W95" i="56"/>
  <c r="V95" i="56"/>
  <c r="U95" i="56"/>
  <c r="T95" i="56"/>
  <c r="S95" i="56"/>
  <c r="R95" i="56"/>
  <c r="Q95" i="56"/>
  <c r="P95" i="56"/>
  <c r="O95" i="56"/>
  <c r="N95" i="56"/>
  <c r="M95" i="56"/>
  <c r="L95" i="56"/>
  <c r="K95" i="56"/>
  <c r="J95" i="56"/>
  <c r="I95" i="56"/>
  <c r="H95" i="56"/>
  <c r="G95" i="56"/>
  <c r="F95" i="56"/>
  <c r="E95" i="56"/>
  <c r="X94" i="56"/>
  <c r="W94" i="56"/>
  <c r="V94" i="56"/>
  <c r="U94" i="56"/>
  <c r="T94" i="56"/>
  <c r="S94" i="56"/>
  <c r="R94" i="56"/>
  <c r="Q94" i="56"/>
  <c r="P94" i="56"/>
  <c r="O94" i="56"/>
  <c r="N94" i="56"/>
  <c r="M94" i="56"/>
  <c r="L94" i="56"/>
  <c r="K94" i="56"/>
  <c r="J94" i="56"/>
  <c r="I94" i="56"/>
  <c r="H94" i="56"/>
  <c r="G94" i="56"/>
  <c r="F94" i="56"/>
  <c r="E94" i="56"/>
  <c r="X93" i="56"/>
  <c r="W93" i="56"/>
  <c r="V93" i="56"/>
  <c r="U93" i="56"/>
  <c r="T93" i="56"/>
  <c r="S93" i="56"/>
  <c r="R93" i="56"/>
  <c r="Q93" i="56"/>
  <c r="P93" i="56"/>
  <c r="O93" i="56"/>
  <c r="N93" i="56"/>
  <c r="M93" i="56"/>
  <c r="L93" i="56"/>
  <c r="K93" i="56"/>
  <c r="J93" i="56"/>
  <c r="I93" i="56"/>
  <c r="H93" i="56"/>
  <c r="G93" i="56"/>
  <c r="F93" i="56"/>
  <c r="E93" i="56"/>
  <c r="X92" i="56"/>
  <c r="W92" i="56"/>
  <c r="V92" i="56"/>
  <c r="U92" i="56"/>
  <c r="T92" i="56"/>
  <c r="S92" i="56"/>
  <c r="R92" i="56"/>
  <c r="Q92" i="56"/>
  <c r="P92" i="56"/>
  <c r="O92" i="56"/>
  <c r="N92" i="56"/>
  <c r="M92" i="56"/>
  <c r="L92" i="56"/>
  <c r="K92" i="56"/>
  <c r="J92" i="56"/>
  <c r="I92" i="56"/>
  <c r="H92" i="56"/>
  <c r="G92" i="56"/>
  <c r="F92" i="56"/>
  <c r="E92" i="56"/>
  <c r="X91" i="56"/>
  <c r="W91" i="56"/>
  <c r="V91" i="56"/>
  <c r="U91" i="56"/>
  <c r="T91" i="56"/>
  <c r="S91" i="56"/>
  <c r="R91" i="56"/>
  <c r="Q91" i="56"/>
  <c r="P91" i="56"/>
  <c r="O91" i="56"/>
  <c r="N91" i="56"/>
  <c r="M91" i="56"/>
  <c r="L91" i="56"/>
  <c r="K91" i="56"/>
  <c r="J91" i="56"/>
  <c r="I91" i="56"/>
  <c r="H91" i="56"/>
  <c r="G91" i="56"/>
  <c r="F91" i="56"/>
  <c r="E91" i="56"/>
  <c r="X90" i="56"/>
  <c r="W90" i="56"/>
  <c r="V90" i="56"/>
  <c r="U90" i="56"/>
  <c r="T90" i="56"/>
  <c r="S90" i="56"/>
  <c r="R90" i="56"/>
  <c r="Q90" i="56"/>
  <c r="P90" i="56"/>
  <c r="O90" i="56"/>
  <c r="N90" i="56"/>
  <c r="M90" i="56"/>
  <c r="L90" i="56"/>
  <c r="K90" i="56"/>
  <c r="J90" i="56"/>
  <c r="I90" i="56"/>
  <c r="H90" i="56"/>
  <c r="G90" i="56"/>
  <c r="F90" i="56"/>
  <c r="E90" i="56"/>
  <c r="X89" i="56"/>
  <c r="W89" i="56"/>
  <c r="V89" i="56"/>
  <c r="U89" i="56"/>
  <c r="T89" i="56"/>
  <c r="S89" i="56"/>
  <c r="R89" i="56"/>
  <c r="Q89" i="56"/>
  <c r="P89" i="56"/>
  <c r="O89" i="56"/>
  <c r="N89" i="56"/>
  <c r="M89" i="56"/>
  <c r="L89" i="56"/>
  <c r="K89" i="56"/>
  <c r="J89" i="56"/>
  <c r="I89" i="56"/>
  <c r="H89" i="56"/>
  <c r="G89" i="56"/>
  <c r="F89" i="56"/>
  <c r="E89" i="56"/>
  <c r="X88" i="56"/>
  <c r="W88" i="56"/>
  <c r="V88" i="56"/>
  <c r="U88" i="56"/>
  <c r="T88" i="56"/>
  <c r="S88" i="56"/>
  <c r="R88" i="56"/>
  <c r="Q88" i="56"/>
  <c r="P88" i="56"/>
  <c r="O88" i="56"/>
  <c r="N88" i="56"/>
  <c r="M88" i="56"/>
  <c r="L88" i="56"/>
  <c r="K88" i="56"/>
  <c r="J88" i="56"/>
  <c r="I88" i="56"/>
  <c r="H88" i="56"/>
  <c r="G88" i="56"/>
  <c r="F88" i="56"/>
  <c r="E88" i="56"/>
  <c r="X87" i="56"/>
  <c r="W87" i="56"/>
  <c r="V87" i="56"/>
  <c r="U87" i="56"/>
  <c r="T87" i="56"/>
  <c r="S87" i="56"/>
  <c r="R87" i="56"/>
  <c r="Q87" i="56"/>
  <c r="P87" i="56"/>
  <c r="O87" i="56"/>
  <c r="N87" i="56"/>
  <c r="M87" i="56"/>
  <c r="L87" i="56"/>
  <c r="K87" i="56"/>
  <c r="J87" i="56"/>
  <c r="I87" i="56"/>
  <c r="H87" i="56"/>
  <c r="G87" i="56"/>
  <c r="F87" i="56"/>
  <c r="E87" i="56"/>
  <c r="X86" i="56"/>
  <c r="W86" i="56"/>
  <c r="V86" i="56"/>
  <c r="U86" i="56"/>
  <c r="T86" i="56"/>
  <c r="S86" i="56"/>
  <c r="R86" i="56"/>
  <c r="Q86" i="56"/>
  <c r="P86" i="56"/>
  <c r="O86" i="56"/>
  <c r="N86" i="56"/>
  <c r="M86" i="56"/>
  <c r="L86" i="56"/>
  <c r="K86" i="56"/>
  <c r="J86" i="56"/>
  <c r="I86" i="56"/>
  <c r="H86" i="56"/>
  <c r="G86" i="56"/>
  <c r="F86" i="56"/>
  <c r="E86" i="56"/>
  <c r="X85" i="56"/>
  <c r="W85" i="56"/>
  <c r="V85" i="56"/>
  <c r="U85" i="56"/>
  <c r="T85" i="56"/>
  <c r="S85" i="56"/>
  <c r="R85" i="56"/>
  <c r="Q85" i="56"/>
  <c r="P85" i="56"/>
  <c r="O85" i="56"/>
  <c r="N85" i="56"/>
  <c r="M85" i="56"/>
  <c r="L85" i="56"/>
  <c r="K85" i="56"/>
  <c r="J85" i="56"/>
  <c r="I85" i="56"/>
  <c r="H85" i="56"/>
  <c r="G85" i="56"/>
  <c r="F85" i="56"/>
  <c r="E85" i="56"/>
  <c r="X84" i="56"/>
  <c r="W84" i="56"/>
  <c r="V84" i="56"/>
  <c r="U84" i="56"/>
  <c r="T84" i="56"/>
  <c r="S84" i="56"/>
  <c r="R84" i="56"/>
  <c r="Q84" i="56"/>
  <c r="P84" i="56"/>
  <c r="O84" i="56"/>
  <c r="N84" i="56"/>
  <c r="M84" i="56"/>
  <c r="L84" i="56"/>
  <c r="K84" i="56"/>
  <c r="J84" i="56"/>
  <c r="I84" i="56"/>
  <c r="H84" i="56"/>
  <c r="G84" i="56"/>
  <c r="F84" i="56"/>
  <c r="E84" i="56"/>
  <c r="X83" i="56"/>
  <c r="W83" i="56"/>
  <c r="V83" i="56"/>
  <c r="U83" i="56"/>
  <c r="T83" i="56"/>
  <c r="S83" i="56"/>
  <c r="R83" i="56"/>
  <c r="Q83" i="56"/>
  <c r="P83" i="56"/>
  <c r="O83" i="56"/>
  <c r="N83" i="56"/>
  <c r="M83" i="56"/>
  <c r="L83" i="56"/>
  <c r="K83" i="56"/>
  <c r="J83" i="56"/>
  <c r="I83" i="56"/>
  <c r="H83" i="56"/>
  <c r="G83" i="56"/>
  <c r="F83" i="56"/>
  <c r="E83" i="56"/>
  <c r="X82" i="56"/>
  <c r="W82" i="56"/>
  <c r="V82" i="56"/>
  <c r="U82" i="56"/>
  <c r="T82" i="56"/>
  <c r="S82" i="56"/>
  <c r="R82" i="56"/>
  <c r="Q82" i="56"/>
  <c r="P82" i="56"/>
  <c r="O82" i="56"/>
  <c r="N82" i="56"/>
  <c r="M82" i="56"/>
  <c r="L82" i="56"/>
  <c r="K82" i="56"/>
  <c r="J82" i="56"/>
  <c r="I82" i="56"/>
  <c r="H82" i="56"/>
  <c r="G82" i="56"/>
  <c r="F82" i="56"/>
  <c r="E82" i="56"/>
  <c r="X81" i="56"/>
  <c r="W81" i="56"/>
  <c r="V81" i="56"/>
  <c r="U81" i="56"/>
  <c r="T81" i="56"/>
  <c r="S81" i="56"/>
  <c r="R81" i="56"/>
  <c r="Q81" i="56"/>
  <c r="P81" i="56"/>
  <c r="O81" i="56"/>
  <c r="N81" i="56"/>
  <c r="M81" i="56"/>
  <c r="L81" i="56"/>
  <c r="K81" i="56"/>
  <c r="J81" i="56"/>
  <c r="I81" i="56"/>
  <c r="H81" i="56"/>
  <c r="G81" i="56"/>
  <c r="F81" i="56"/>
  <c r="E81" i="56"/>
  <c r="X80" i="56"/>
  <c r="W80" i="56"/>
  <c r="V80" i="56"/>
  <c r="U80" i="56"/>
  <c r="T80" i="56"/>
  <c r="S80" i="56"/>
  <c r="R80" i="56"/>
  <c r="Q80" i="56"/>
  <c r="P80" i="56"/>
  <c r="O80" i="56"/>
  <c r="N80" i="56"/>
  <c r="M80" i="56"/>
  <c r="L80" i="56"/>
  <c r="K80" i="56"/>
  <c r="J80" i="56"/>
  <c r="I80" i="56"/>
  <c r="H80" i="56"/>
  <c r="G80" i="56"/>
  <c r="F80" i="56"/>
  <c r="E80" i="56"/>
  <c r="X79" i="56"/>
  <c r="W79" i="56"/>
  <c r="V79" i="56"/>
  <c r="U79" i="56"/>
  <c r="T79" i="56"/>
  <c r="S79" i="56"/>
  <c r="R79" i="56"/>
  <c r="Q79" i="56"/>
  <c r="P79" i="56"/>
  <c r="O79" i="56"/>
  <c r="N79" i="56"/>
  <c r="M79" i="56"/>
  <c r="L79" i="56"/>
  <c r="K79" i="56"/>
  <c r="J79" i="56"/>
  <c r="I79" i="56"/>
  <c r="H79" i="56"/>
  <c r="G79" i="56"/>
  <c r="F79" i="56"/>
  <c r="E79" i="56"/>
  <c r="X78" i="56"/>
  <c r="W78" i="56"/>
  <c r="V78" i="56"/>
  <c r="U78" i="56"/>
  <c r="T78" i="56"/>
  <c r="S78" i="56"/>
  <c r="R78" i="56"/>
  <c r="Q78" i="56"/>
  <c r="P78" i="56"/>
  <c r="O78" i="56"/>
  <c r="N78" i="56"/>
  <c r="M78" i="56"/>
  <c r="L78" i="56"/>
  <c r="K78" i="56"/>
  <c r="J78" i="56"/>
  <c r="I78" i="56"/>
  <c r="H78" i="56"/>
  <c r="G78" i="56"/>
  <c r="F78" i="56"/>
  <c r="E78" i="56"/>
  <c r="X77" i="56"/>
  <c r="W77" i="56"/>
  <c r="V77" i="56"/>
  <c r="U77" i="56"/>
  <c r="T77" i="56"/>
  <c r="S77" i="56"/>
  <c r="R77" i="56"/>
  <c r="Q77" i="56"/>
  <c r="P77" i="56"/>
  <c r="O77" i="56"/>
  <c r="N77" i="56"/>
  <c r="M77" i="56"/>
  <c r="L77" i="56"/>
  <c r="K77" i="56"/>
  <c r="J77" i="56"/>
  <c r="I77" i="56"/>
  <c r="H77" i="56"/>
  <c r="G77" i="56"/>
  <c r="F77" i="56"/>
  <c r="E77" i="56"/>
  <c r="X76" i="56"/>
  <c r="W76" i="56"/>
  <c r="V76" i="56"/>
  <c r="U76" i="56"/>
  <c r="T76" i="56"/>
  <c r="S76" i="56"/>
  <c r="R76" i="56"/>
  <c r="Q76" i="56"/>
  <c r="P76" i="56"/>
  <c r="O76" i="56"/>
  <c r="N76" i="56"/>
  <c r="M76" i="56"/>
  <c r="L76" i="56"/>
  <c r="K76" i="56"/>
  <c r="J76" i="56"/>
  <c r="I76" i="56"/>
  <c r="H76" i="56"/>
  <c r="G76" i="56"/>
  <c r="F76" i="56"/>
  <c r="E76" i="56"/>
  <c r="X75" i="56"/>
  <c r="W75" i="56"/>
  <c r="V75" i="56"/>
  <c r="U75" i="56"/>
  <c r="T75" i="56"/>
  <c r="S75" i="56"/>
  <c r="R75" i="56"/>
  <c r="Q75" i="56"/>
  <c r="P75" i="56"/>
  <c r="O75" i="56"/>
  <c r="N75" i="56"/>
  <c r="M75" i="56"/>
  <c r="L75" i="56"/>
  <c r="K75" i="56"/>
  <c r="J75" i="56"/>
  <c r="I75" i="56"/>
  <c r="H75" i="56"/>
  <c r="G75" i="56"/>
  <c r="F75" i="56"/>
  <c r="E75" i="56"/>
  <c r="X74" i="56"/>
  <c r="W74" i="56"/>
  <c r="V74" i="56"/>
  <c r="U74" i="56"/>
  <c r="T74" i="56"/>
  <c r="S74" i="56"/>
  <c r="R74" i="56"/>
  <c r="Q74" i="56"/>
  <c r="P74" i="56"/>
  <c r="O74" i="56"/>
  <c r="N74" i="56"/>
  <c r="M74" i="56"/>
  <c r="L74" i="56"/>
  <c r="K74" i="56"/>
  <c r="J74" i="56"/>
  <c r="I74" i="56"/>
  <c r="H74" i="56"/>
  <c r="G74" i="56"/>
  <c r="F74" i="56"/>
  <c r="E74" i="56"/>
  <c r="X73" i="56"/>
  <c r="W73" i="56"/>
  <c r="V73" i="56"/>
  <c r="U73" i="56"/>
  <c r="T73" i="56"/>
  <c r="S73" i="56"/>
  <c r="R73" i="56"/>
  <c r="Q73" i="56"/>
  <c r="P73" i="56"/>
  <c r="O73" i="56"/>
  <c r="N73" i="56"/>
  <c r="M73" i="56"/>
  <c r="L73" i="56"/>
  <c r="K73" i="56"/>
  <c r="J73" i="56"/>
  <c r="I73" i="56"/>
  <c r="H73" i="56"/>
  <c r="G73" i="56"/>
  <c r="F73" i="56"/>
  <c r="E73" i="56"/>
  <c r="X72" i="56"/>
  <c r="W72" i="56"/>
  <c r="V72" i="56"/>
  <c r="U72" i="56"/>
  <c r="T72" i="56"/>
  <c r="S72" i="56"/>
  <c r="R72" i="56"/>
  <c r="Q72" i="56"/>
  <c r="P72" i="56"/>
  <c r="O72" i="56"/>
  <c r="N72" i="56"/>
  <c r="M72" i="56"/>
  <c r="L72" i="56"/>
  <c r="K72" i="56"/>
  <c r="J72" i="56"/>
  <c r="I72" i="56"/>
  <c r="H72" i="56"/>
  <c r="G72" i="56"/>
  <c r="F72" i="56"/>
  <c r="E72" i="56"/>
  <c r="X71" i="56"/>
  <c r="X102" i="56" s="1"/>
  <c r="W71" i="56"/>
  <c r="V71" i="56"/>
  <c r="U71" i="56"/>
  <c r="T71" i="56"/>
  <c r="S71" i="56"/>
  <c r="R71" i="56"/>
  <c r="Q71" i="56"/>
  <c r="P71" i="56"/>
  <c r="O71" i="56"/>
  <c r="N71" i="56"/>
  <c r="M71" i="56"/>
  <c r="L71" i="56"/>
  <c r="K71" i="56"/>
  <c r="J71" i="56"/>
  <c r="I71" i="56"/>
  <c r="I102" i="56" s="1"/>
  <c r="H71" i="56"/>
  <c r="G71" i="56"/>
  <c r="F71" i="56"/>
  <c r="E71" i="56"/>
  <c r="X67" i="56"/>
  <c r="W67" i="56"/>
  <c r="V67" i="56"/>
  <c r="U67" i="56"/>
  <c r="T67" i="56"/>
  <c r="S67" i="56"/>
  <c r="R67" i="56"/>
  <c r="Q67" i="56"/>
  <c r="P67" i="56"/>
  <c r="O67" i="56"/>
  <c r="N67" i="56"/>
  <c r="M67" i="56"/>
  <c r="L67" i="56"/>
  <c r="K67" i="56"/>
  <c r="J67" i="56"/>
  <c r="I67" i="56"/>
  <c r="H67" i="56"/>
  <c r="G67" i="56"/>
  <c r="F67" i="56"/>
  <c r="E67" i="56"/>
  <c r="X66" i="56"/>
  <c r="W66" i="56"/>
  <c r="V66" i="56"/>
  <c r="U66" i="56"/>
  <c r="T66" i="56"/>
  <c r="S66" i="56"/>
  <c r="R66" i="56"/>
  <c r="Q66" i="56"/>
  <c r="P66" i="56"/>
  <c r="O66" i="56"/>
  <c r="N66" i="56"/>
  <c r="M66" i="56"/>
  <c r="L66" i="56"/>
  <c r="K66" i="56"/>
  <c r="J66" i="56"/>
  <c r="I66" i="56"/>
  <c r="H66" i="56"/>
  <c r="G66" i="56"/>
  <c r="F66" i="56"/>
  <c r="E66" i="56"/>
  <c r="X65" i="56"/>
  <c r="W65" i="56"/>
  <c r="V65" i="56"/>
  <c r="U65" i="56"/>
  <c r="T65" i="56"/>
  <c r="S65" i="56"/>
  <c r="R65" i="56"/>
  <c r="Q65" i="56"/>
  <c r="P65" i="56"/>
  <c r="O65" i="56"/>
  <c r="N65" i="56"/>
  <c r="M65" i="56"/>
  <c r="L65" i="56"/>
  <c r="K65" i="56"/>
  <c r="J65" i="56"/>
  <c r="I65" i="56"/>
  <c r="H65" i="56"/>
  <c r="G65" i="56"/>
  <c r="F65" i="56"/>
  <c r="E65" i="56"/>
  <c r="X64" i="56"/>
  <c r="W64" i="56"/>
  <c r="V64" i="56"/>
  <c r="U64" i="56"/>
  <c r="T64" i="56"/>
  <c r="S64" i="56"/>
  <c r="R64" i="56"/>
  <c r="Q64" i="56"/>
  <c r="P64" i="56"/>
  <c r="O64" i="56"/>
  <c r="N64" i="56"/>
  <c r="M64" i="56"/>
  <c r="L64" i="56"/>
  <c r="K64" i="56"/>
  <c r="J64" i="56"/>
  <c r="I64" i="56"/>
  <c r="H64" i="56"/>
  <c r="G64" i="56"/>
  <c r="F64" i="56"/>
  <c r="E64" i="56"/>
  <c r="X63" i="56"/>
  <c r="W63" i="56"/>
  <c r="V63" i="56"/>
  <c r="U63" i="56"/>
  <c r="T63" i="56"/>
  <c r="S63" i="56"/>
  <c r="R63" i="56"/>
  <c r="Q63" i="56"/>
  <c r="P63" i="56"/>
  <c r="O63" i="56"/>
  <c r="N63" i="56"/>
  <c r="M63" i="56"/>
  <c r="L63" i="56"/>
  <c r="K63" i="56"/>
  <c r="J63" i="56"/>
  <c r="I63" i="56"/>
  <c r="H63" i="56"/>
  <c r="G63" i="56"/>
  <c r="F63" i="56"/>
  <c r="E63" i="56"/>
  <c r="X62" i="56"/>
  <c r="W62" i="56"/>
  <c r="V62" i="56"/>
  <c r="U62" i="56"/>
  <c r="T62" i="56"/>
  <c r="S62" i="56"/>
  <c r="R62" i="56"/>
  <c r="Q62" i="56"/>
  <c r="P62" i="56"/>
  <c r="O62" i="56"/>
  <c r="N62" i="56"/>
  <c r="M62" i="56"/>
  <c r="L62" i="56"/>
  <c r="K62" i="56"/>
  <c r="J62" i="56"/>
  <c r="I62" i="56"/>
  <c r="H62" i="56"/>
  <c r="G62" i="56"/>
  <c r="F62" i="56"/>
  <c r="E62" i="56"/>
  <c r="X61" i="56"/>
  <c r="W61" i="56"/>
  <c r="V61" i="56"/>
  <c r="U61" i="56"/>
  <c r="T61" i="56"/>
  <c r="S61" i="56"/>
  <c r="R61" i="56"/>
  <c r="Q61" i="56"/>
  <c r="P61" i="56"/>
  <c r="O61" i="56"/>
  <c r="N61" i="56"/>
  <c r="M61" i="56"/>
  <c r="L61" i="56"/>
  <c r="K61" i="56"/>
  <c r="J61" i="56"/>
  <c r="I61" i="56"/>
  <c r="H61" i="56"/>
  <c r="G61" i="56"/>
  <c r="F61" i="56"/>
  <c r="E61" i="56"/>
  <c r="X60" i="56"/>
  <c r="W60" i="56"/>
  <c r="V60" i="56"/>
  <c r="U60" i="56"/>
  <c r="T60" i="56"/>
  <c r="S60" i="56"/>
  <c r="R60" i="56"/>
  <c r="Q60" i="56"/>
  <c r="P60" i="56"/>
  <c r="O60" i="56"/>
  <c r="N60" i="56"/>
  <c r="M60" i="56"/>
  <c r="L60" i="56"/>
  <c r="K60" i="56"/>
  <c r="J60" i="56"/>
  <c r="I60" i="56"/>
  <c r="H60" i="56"/>
  <c r="G60" i="56"/>
  <c r="F60" i="56"/>
  <c r="E60" i="56"/>
  <c r="X59" i="56"/>
  <c r="W59" i="56"/>
  <c r="V59" i="56"/>
  <c r="U59" i="56"/>
  <c r="T59" i="56"/>
  <c r="S59" i="56"/>
  <c r="R59" i="56"/>
  <c r="Q59" i="56"/>
  <c r="P59" i="56"/>
  <c r="O59" i="56"/>
  <c r="N59" i="56"/>
  <c r="M59" i="56"/>
  <c r="L59" i="56"/>
  <c r="K59" i="56"/>
  <c r="J59" i="56"/>
  <c r="I59" i="56"/>
  <c r="H59" i="56"/>
  <c r="G59" i="56"/>
  <c r="F59" i="56"/>
  <c r="E59" i="56"/>
  <c r="X58" i="56"/>
  <c r="W58" i="56"/>
  <c r="V58" i="56"/>
  <c r="U58" i="56"/>
  <c r="T58" i="56"/>
  <c r="S58" i="56"/>
  <c r="R58" i="56"/>
  <c r="Q58" i="56"/>
  <c r="P58" i="56"/>
  <c r="O58" i="56"/>
  <c r="N58" i="56"/>
  <c r="M58" i="56"/>
  <c r="L58" i="56"/>
  <c r="K58" i="56"/>
  <c r="J58" i="56"/>
  <c r="I58" i="56"/>
  <c r="H58" i="56"/>
  <c r="G58" i="56"/>
  <c r="F58" i="56"/>
  <c r="E58" i="56"/>
  <c r="X57" i="56"/>
  <c r="W57" i="56"/>
  <c r="V57" i="56"/>
  <c r="U57" i="56"/>
  <c r="T57" i="56"/>
  <c r="S57" i="56"/>
  <c r="R57" i="56"/>
  <c r="Q57" i="56"/>
  <c r="P57" i="56"/>
  <c r="O57" i="56"/>
  <c r="N57" i="56"/>
  <c r="M57" i="56"/>
  <c r="L57" i="56"/>
  <c r="K57" i="56"/>
  <c r="J57" i="56"/>
  <c r="I57" i="56"/>
  <c r="H57" i="56"/>
  <c r="G57" i="56"/>
  <c r="F57" i="56"/>
  <c r="E57" i="56"/>
  <c r="X56" i="56"/>
  <c r="W56" i="56"/>
  <c r="V56" i="56"/>
  <c r="U56" i="56"/>
  <c r="T56" i="56"/>
  <c r="S56" i="56"/>
  <c r="R56" i="56"/>
  <c r="Q56" i="56"/>
  <c r="P56" i="56"/>
  <c r="O56" i="56"/>
  <c r="N56" i="56"/>
  <c r="M56" i="56"/>
  <c r="L56" i="56"/>
  <c r="K56" i="56"/>
  <c r="J56" i="56"/>
  <c r="I56" i="56"/>
  <c r="H56" i="56"/>
  <c r="G56" i="56"/>
  <c r="F56" i="56"/>
  <c r="E56" i="56"/>
  <c r="X55" i="56"/>
  <c r="W55" i="56"/>
  <c r="V55" i="56"/>
  <c r="U55" i="56"/>
  <c r="T55" i="56"/>
  <c r="S55" i="56"/>
  <c r="R55" i="56"/>
  <c r="Q55" i="56"/>
  <c r="P55" i="56"/>
  <c r="O55" i="56"/>
  <c r="N55" i="56"/>
  <c r="M55" i="56"/>
  <c r="L55" i="56"/>
  <c r="K55" i="56"/>
  <c r="J55" i="56"/>
  <c r="I55" i="56"/>
  <c r="H55" i="56"/>
  <c r="G55" i="56"/>
  <c r="F55" i="56"/>
  <c r="E55" i="56"/>
  <c r="X54" i="56"/>
  <c r="W54" i="56"/>
  <c r="V54" i="56"/>
  <c r="U54" i="56"/>
  <c r="T54" i="56"/>
  <c r="S54" i="56"/>
  <c r="R54" i="56"/>
  <c r="Q54" i="56"/>
  <c r="P54" i="56"/>
  <c r="O54" i="56"/>
  <c r="N54" i="56"/>
  <c r="M54" i="56"/>
  <c r="L54" i="56"/>
  <c r="K54" i="56"/>
  <c r="J54" i="56"/>
  <c r="I54" i="56"/>
  <c r="H54" i="56"/>
  <c r="G54" i="56"/>
  <c r="F54" i="56"/>
  <c r="E54" i="56"/>
  <c r="X53" i="56"/>
  <c r="W53" i="56"/>
  <c r="V53" i="56"/>
  <c r="U53" i="56"/>
  <c r="T53" i="56"/>
  <c r="S53" i="56"/>
  <c r="R53" i="56"/>
  <c r="Q53" i="56"/>
  <c r="P53" i="56"/>
  <c r="O53" i="56"/>
  <c r="N53" i="56"/>
  <c r="M53" i="56"/>
  <c r="L53" i="56"/>
  <c r="K53" i="56"/>
  <c r="J53" i="56"/>
  <c r="I53" i="56"/>
  <c r="H53" i="56"/>
  <c r="G53" i="56"/>
  <c r="F53" i="56"/>
  <c r="E53" i="56"/>
  <c r="X52" i="56"/>
  <c r="W52" i="56"/>
  <c r="V52" i="56"/>
  <c r="U52" i="56"/>
  <c r="T52" i="56"/>
  <c r="S52" i="56"/>
  <c r="R52" i="56"/>
  <c r="Q52" i="56"/>
  <c r="P52" i="56"/>
  <c r="O52" i="56"/>
  <c r="N52" i="56"/>
  <c r="M52" i="56"/>
  <c r="L52" i="56"/>
  <c r="K52" i="56"/>
  <c r="J52" i="56"/>
  <c r="I52" i="56"/>
  <c r="H52" i="56"/>
  <c r="G52" i="56"/>
  <c r="F52" i="56"/>
  <c r="E52" i="56"/>
  <c r="X51" i="56"/>
  <c r="W51" i="56"/>
  <c r="V51" i="56"/>
  <c r="U51" i="56"/>
  <c r="T51" i="56"/>
  <c r="S51" i="56"/>
  <c r="R51" i="56"/>
  <c r="Q51" i="56"/>
  <c r="P51" i="56"/>
  <c r="O51" i="56"/>
  <c r="N51" i="56"/>
  <c r="M51" i="56"/>
  <c r="L51" i="56"/>
  <c r="K51" i="56"/>
  <c r="J51" i="56"/>
  <c r="I51" i="56"/>
  <c r="H51" i="56"/>
  <c r="G51" i="56"/>
  <c r="F51" i="56"/>
  <c r="E51" i="56"/>
  <c r="X50" i="56"/>
  <c r="W50" i="56"/>
  <c r="V50" i="56"/>
  <c r="U50" i="56"/>
  <c r="T50" i="56"/>
  <c r="S50" i="56"/>
  <c r="R50" i="56"/>
  <c r="Q50" i="56"/>
  <c r="P50" i="56"/>
  <c r="O50" i="56"/>
  <c r="N50" i="56"/>
  <c r="M50" i="56"/>
  <c r="L50" i="56"/>
  <c r="K50" i="56"/>
  <c r="J50" i="56"/>
  <c r="I50" i="56"/>
  <c r="H50" i="56"/>
  <c r="G50" i="56"/>
  <c r="F50" i="56"/>
  <c r="E50" i="56"/>
  <c r="X49" i="56"/>
  <c r="W49" i="56"/>
  <c r="V49" i="56"/>
  <c r="U49" i="56"/>
  <c r="T49" i="56"/>
  <c r="S49" i="56"/>
  <c r="R49" i="56"/>
  <c r="Q49" i="56"/>
  <c r="P49" i="56"/>
  <c r="O49" i="56"/>
  <c r="N49" i="56"/>
  <c r="M49" i="56"/>
  <c r="L49" i="56"/>
  <c r="K49" i="56"/>
  <c r="J49" i="56"/>
  <c r="I49" i="56"/>
  <c r="H49" i="56"/>
  <c r="G49" i="56"/>
  <c r="F49" i="56"/>
  <c r="E49" i="56"/>
  <c r="X48" i="56"/>
  <c r="W48" i="56"/>
  <c r="V48" i="56"/>
  <c r="U48" i="56"/>
  <c r="T48" i="56"/>
  <c r="S48" i="56"/>
  <c r="R48" i="56"/>
  <c r="Q48" i="56"/>
  <c r="P48" i="56"/>
  <c r="O48" i="56"/>
  <c r="N48" i="56"/>
  <c r="M48" i="56"/>
  <c r="L48" i="56"/>
  <c r="K48" i="56"/>
  <c r="J48" i="56"/>
  <c r="I48" i="56"/>
  <c r="H48" i="56"/>
  <c r="G48" i="56"/>
  <c r="F48" i="56"/>
  <c r="E48" i="56"/>
  <c r="X47" i="56"/>
  <c r="W47" i="56"/>
  <c r="V47" i="56"/>
  <c r="U47" i="56"/>
  <c r="T47" i="56"/>
  <c r="S47" i="56"/>
  <c r="R47" i="56"/>
  <c r="Q47" i="56"/>
  <c r="P47" i="56"/>
  <c r="O47" i="56"/>
  <c r="N47" i="56"/>
  <c r="M47" i="56"/>
  <c r="L47" i="56"/>
  <c r="K47" i="56"/>
  <c r="J47" i="56"/>
  <c r="I47" i="56"/>
  <c r="H47" i="56"/>
  <c r="G47" i="56"/>
  <c r="F47" i="56"/>
  <c r="E47" i="56"/>
  <c r="X46" i="56"/>
  <c r="W46" i="56"/>
  <c r="V46" i="56"/>
  <c r="U46" i="56"/>
  <c r="T46" i="56"/>
  <c r="S46" i="56"/>
  <c r="R46" i="56"/>
  <c r="Q46" i="56"/>
  <c r="P46" i="56"/>
  <c r="O46" i="56"/>
  <c r="N46" i="56"/>
  <c r="M46" i="56"/>
  <c r="L46" i="56"/>
  <c r="K46" i="56"/>
  <c r="J46" i="56"/>
  <c r="I46" i="56"/>
  <c r="H46" i="56"/>
  <c r="G46" i="56"/>
  <c r="F46" i="56"/>
  <c r="E46" i="56"/>
  <c r="X45" i="56"/>
  <c r="W45" i="56"/>
  <c r="V45" i="56"/>
  <c r="U45" i="56"/>
  <c r="T45" i="56"/>
  <c r="S45" i="56"/>
  <c r="R45" i="56"/>
  <c r="Q45" i="56"/>
  <c r="P45" i="56"/>
  <c r="O45" i="56"/>
  <c r="N45" i="56"/>
  <c r="M45" i="56"/>
  <c r="L45" i="56"/>
  <c r="K45" i="56"/>
  <c r="J45" i="56"/>
  <c r="I45" i="56"/>
  <c r="H45" i="56"/>
  <c r="G45" i="56"/>
  <c r="F45" i="56"/>
  <c r="E45" i="56"/>
  <c r="X44" i="56"/>
  <c r="W44" i="56"/>
  <c r="V44" i="56"/>
  <c r="U44" i="56"/>
  <c r="T44" i="56"/>
  <c r="S44" i="56"/>
  <c r="R44" i="56"/>
  <c r="Q44" i="56"/>
  <c r="P44" i="56"/>
  <c r="O44" i="56"/>
  <c r="N44" i="56"/>
  <c r="M44" i="56"/>
  <c r="L44" i="56"/>
  <c r="K44" i="56"/>
  <c r="J44" i="56"/>
  <c r="I44" i="56"/>
  <c r="H44" i="56"/>
  <c r="G44" i="56"/>
  <c r="F44" i="56"/>
  <c r="E44" i="56"/>
  <c r="X43" i="56"/>
  <c r="W43" i="56"/>
  <c r="V43" i="56"/>
  <c r="U43" i="56"/>
  <c r="T43" i="56"/>
  <c r="S43" i="56"/>
  <c r="R43" i="56"/>
  <c r="Q43" i="56"/>
  <c r="P43" i="56"/>
  <c r="O43" i="56"/>
  <c r="N43" i="56"/>
  <c r="M43" i="56"/>
  <c r="L43" i="56"/>
  <c r="K43" i="56"/>
  <c r="J43" i="56"/>
  <c r="I43" i="56"/>
  <c r="H43" i="56"/>
  <c r="G43" i="56"/>
  <c r="F43" i="56"/>
  <c r="E43" i="56"/>
  <c r="X42" i="56"/>
  <c r="W42" i="56"/>
  <c r="V42" i="56"/>
  <c r="U42" i="56"/>
  <c r="T42" i="56"/>
  <c r="S42" i="56"/>
  <c r="R42" i="56"/>
  <c r="Q42" i="56"/>
  <c r="P42" i="56"/>
  <c r="O42" i="56"/>
  <c r="N42" i="56"/>
  <c r="M42" i="56"/>
  <c r="L42" i="56"/>
  <c r="K42" i="56"/>
  <c r="J42" i="56"/>
  <c r="I42" i="56"/>
  <c r="H42" i="56"/>
  <c r="G42" i="56"/>
  <c r="F42" i="56"/>
  <c r="E42" i="56"/>
  <c r="X41" i="56"/>
  <c r="W41" i="56"/>
  <c r="V41" i="56"/>
  <c r="U41" i="56"/>
  <c r="T41" i="56"/>
  <c r="S41" i="56"/>
  <c r="R41" i="56"/>
  <c r="Q41" i="56"/>
  <c r="P41" i="56"/>
  <c r="O41" i="56"/>
  <c r="N41" i="56"/>
  <c r="M41" i="56"/>
  <c r="L41" i="56"/>
  <c r="K41" i="56"/>
  <c r="J41" i="56"/>
  <c r="I41" i="56"/>
  <c r="H41" i="56"/>
  <c r="G41" i="56"/>
  <c r="F41" i="56"/>
  <c r="E41" i="56"/>
  <c r="X40" i="56"/>
  <c r="W40" i="56"/>
  <c r="V40" i="56"/>
  <c r="U40" i="56"/>
  <c r="T40" i="56"/>
  <c r="S40" i="56"/>
  <c r="R40" i="56"/>
  <c r="Q40" i="56"/>
  <c r="P40" i="56"/>
  <c r="O40" i="56"/>
  <c r="N40" i="56"/>
  <c r="M40" i="56"/>
  <c r="L40" i="56"/>
  <c r="K40" i="56"/>
  <c r="J40" i="56"/>
  <c r="I40" i="56"/>
  <c r="H40" i="56"/>
  <c r="G40" i="56"/>
  <c r="F40" i="56"/>
  <c r="E40" i="56"/>
  <c r="X39" i="56"/>
  <c r="W39" i="56"/>
  <c r="V39" i="56"/>
  <c r="U39" i="56"/>
  <c r="T39" i="56"/>
  <c r="S39" i="56"/>
  <c r="R39" i="56"/>
  <c r="Q39" i="56"/>
  <c r="P39" i="56"/>
  <c r="O39" i="56"/>
  <c r="N39" i="56"/>
  <c r="M39" i="56"/>
  <c r="L39" i="56"/>
  <c r="K39" i="56"/>
  <c r="J39" i="56"/>
  <c r="I39" i="56"/>
  <c r="H39" i="56"/>
  <c r="G39" i="56"/>
  <c r="F39" i="56"/>
  <c r="E39" i="56"/>
  <c r="X38" i="56"/>
  <c r="W38" i="56"/>
  <c r="V38" i="56"/>
  <c r="U38" i="56"/>
  <c r="T38" i="56"/>
  <c r="S38" i="56"/>
  <c r="R38" i="56"/>
  <c r="Q38" i="56"/>
  <c r="P38" i="56"/>
  <c r="O38" i="56"/>
  <c r="N38" i="56"/>
  <c r="M38" i="56"/>
  <c r="L38" i="56"/>
  <c r="K38" i="56"/>
  <c r="J38" i="56"/>
  <c r="I38" i="56"/>
  <c r="H38" i="56"/>
  <c r="G38" i="56"/>
  <c r="F38" i="56"/>
  <c r="E38" i="56"/>
  <c r="X37" i="56"/>
  <c r="X68" i="56" s="1"/>
  <c r="W37" i="56"/>
  <c r="V37" i="56"/>
  <c r="U37" i="56"/>
  <c r="T37" i="56"/>
  <c r="S37" i="56"/>
  <c r="R37" i="56"/>
  <c r="Q37" i="56"/>
  <c r="P37" i="56"/>
  <c r="O37" i="56"/>
  <c r="N37" i="56"/>
  <c r="M37" i="56"/>
  <c r="L37" i="56"/>
  <c r="K37" i="56"/>
  <c r="J37" i="56"/>
  <c r="I37" i="56"/>
  <c r="I68" i="56" s="1"/>
  <c r="H37" i="56"/>
  <c r="G37" i="56"/>
  <c r="F37" i="56"/>
  <c r="E37" i="56"/>
  <c r="X33" i="56"/>
  <c r="W33" i="56"/>
  <c r="V33" i="56"/>
  <c r="U33" i="56"/>
  <c r="T33" i="56"/>
  <c r="S33" i="56"/>
  <c r="R33" i="56"/>
  <c r="Q33" i="56"/>
  <c r="P33" i="56"/>
  <c r="O33" i="56"/>
  <c r="N33" i="56"/>
  <c r="M33" i="56"/>
  <c r="L33" i="56"/>
  <c r="K33" i="56"/>
  <c r="J33" i="56"/>
  <c r="I33" i="56"/>
  <c r="H33" i="56"/>
  <c r="G33" i="56"/>
  <c r="F33" i="56"/>
  <c r="E33" i="56"/>
  <c r="X32" i="56"/>
  <c r="W32" i="56"/>
  <c r="V32" i="56"/>
  <c r="U32" i="56"/>
  <c r="T32" i="56"/>
  <c r="S32" i="56"/>
  <c r="R32" i="56"/>
  <c r="Q32" i="56"/>
  <c r="P32" i="56"/>
  <c r="O32" i="56"/>
  <c r="N32" i="56"/>
  <c r="M32" i="56"/>
  <c r="L32" i="56"/>
  <c r="K32" i="56"/>
  <c r="J32" i="56"/>
  <c r="I32" i="56"/>
  <c r="H32" i="56"/>
  <c r="G32" i="56"/>
  <c r="F32" i="56"/>
  <c r="E32" i="56"/>
  <c r="X31" i="56"/>
  <c r="W31" i="56"/>
  <c r="V31" i="56"/>
  <c r="U31" i="56"/>
  <c r="T31" i="56"/>
  <c r="S31" i="56"/>
  <c r="R31" i="56"/>
  <c r="Q31" i="56"/>
  <c r="P31" i="56"/>
  <c r="O31" i="56"/>
  <c r="N31" i="56"/>
  <c r="M31" i="56"/>
  <c r="L31" i="56"/>
  <c r="K31" i="56"/>
  <c r="J31" i="56"/>
  <c r="I31" i="56"/>
  <c r="H31" i="56"/>
  <c r="G31" i="56"/>
  <c r="F31" i="56"/>
  <c r="E31" i="56"/>
  <c r="X30" i="56"/>
  <c r="W30" i="56"/>
  <c r="V30" i="56"/>
  <c r="U30" i="56"/>
  <c r="T30" i="56"/>
  <c r="S30" i="56"/>
  <c r="R30" i="56"/>
  <c r="Q30" i="56"/>
  <c r="P30" i="56"/>
  <c r="O30" i="56"/>
  <c r="N30" i="56"/>
  <c r="M30" i="56"/>
  <c r="L30" i="56"/>
  <c r="K30" i="56"/>
  <c r="J30" i="56"/>
  <c r="I30" i="56"/>
  <c r="H30" i="56"/>
  <c r="G30" i="56"/>
  <c r="F30" i="56"/>
  <c r="E30" i="56"/>
  <c r="X29" i="56"/>
  <c r="W29" i="56"/>
  <c r="V29" i="56"/>
  <c r="U29" i="56"/>
  <c r="T29" i="56"/>
  <c r="S29" i="56"/>
  <c r="R29" i="56"/>
  <c r="Q29" i="56"/>
  <c r="P29" i="56"/>
  <c r="O29" i="56"/>
  <c r="N29" i="56"/>
  <c r="M29" i="56"/>
  <c r="L29" i="56"/>
  <c r="K29" i="56"/>
  <c r="J29" i="56"/>
  <c r="I29" i="56"/>
  <c r="H29" i="56"/>
  <c r="G29" i="56"/>
  <c r="F29" i="56"/>
  <c r="E29" i="56"/>
  <c r="X28" i="56"/>
  <c r="W28" i="56"/>
  <c r="V28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X27" i="56"/>
  <c r="W27" i="56"/>
  <c r="V27" i="56"/>
  <c r="U27" i="56"/>
  <c r="T27" i="56"/>
  <c r="S27" i="56"/>
  <c r="R27" i="56"/>
  <c r="Q27" i="56"/>
  <c r="P27" i="56"/>
  <c r="O27" i="56"/>
  <c r="N27" i="56"/>
  <c r="M27" i="56"/>
  <c r="L27" i="56"/>
  <c r="K27" i="56"/>
  <c r="J27" i="56"/>
  <c r="I27" i="56"/>
  <c r="H27" i="56"/>
  <c r="G27" i="56"/>
  <c r="F27" i="56"/>
  <c r="E27" i="56"/>
  <c r="X26" i="56"/>
  <c r="W26" i="56"/>
  <c r="V26" i="56"/>
  <c r="U26" i="56"/>
  <c r="T26" i="56"/>
  <c r="S26" i="56"/>
  <c r="R26" i="56"/>
  <c r="Q26" i="56"/>
  <c r="P26" i="56"/>
  <c r="O26" i="56"/>
  <c r="N26" i="56"/>
  <c r="M26" i="56"/>
  <c r="L26" i="56"/>
  <c r="K26" i="56"/>
  <c r="J26" i="56"/>
  <c r="I26" i="56"/>
  <c r="H26" i="56"/>
  <c r="G26" i="56"/>
  <c r="F26" i="56"/>
  <c r="E26" i="56"/>
  <c r="X25" i="56"/>
  <c r="W25" i="56"/>
  <c r="V25" i="56"/>
  <c r="U25" i="56"/>
  <c r="T25" i="56"/>
  <c r="S25" i="56"/>
  <c r="R25" i="56"/>
  <c r="Q25" i="56"/>
  <c r="P25" i="56"/>
  <c r="O25" i="56"/>
  <c r="N25" i="56"/>
  <c r="M25" i="56"/>
  <c r="L25" i="56"/>
  <c r="K25" i="56"/>
  <c r="J25" i="56"/>
  <c r="I25" i="56"/>
  <c r="H25" i="56"/>
  <c r="G25" i="56"/>
  <c r="F25" i="56"/>
  <c r="E25" i="56"/>
  <c r="X24" i="56"/>
  <c r="W24" i="56"/>
  <c r="V24" i="56"/>
  <c r="U24" i="56"/>
  <c r="T24" i="56"/>
  <c r="S24" i="56"/>
  <c r="R24" i="56"/>
  <c r="Q24" i="56"/>
  <c r="P24" i="56"/>
  <c r="O24" i="56"/>
  <c r="N24" i="56"/>
  <c r="M24" i="56"/>
  <c r="L24" i="56"/>
  <c r="K24" i="56"/>
  <c r="J24" i="56"/>
  <c r="I24" i="56"/>
  <c r="H24" i="56"/>
  <c r="G24" i="56"/>
  <c r="F24" i="56"/>
  <c r="E24" i="56"/>
  <c r="X23" i="56"/>
  <c r="W23" i="56"/>
  <c r="V23" i="56"/>
  <c r="U23" i="56"/>
  <c r="T23" i="56"/>
  <c r="S23" i="56"/>
  <c r="R23" i="56"/>
  <c r="Q23" i="56"/>
  <c r="P23" i="56"/>
  <c r="O23" i="56"/>
  <c r="N23" i="56"/>
  <c r="M23" i="56"/>
  <c r="L23" i="56"/>
  <c r="K23" i="56"/>
  <c r="J23" i="56"/>
  <c r="I23" i="56"/>
  <c r="H23" i="56"/>
  <c r="G23" i="56"/>
  <c r="F23" i="56"/>
  <c r="E23" i="56"/>
  <c r="X22" i="56"/>
  <c r="W22" i="56"/>
  <c r="V22" i="56"/>
  <c r="U22" i="56"/>
  <c r="T22" i="56"/>
  <c r="S22" i="56"/>
  <c r="R22" i="56"/>
  <c r="Q22" i="56"/>
  <c r="P22" i="56"/>
  <c r="O22" i="56"/>
  <c r="N22" i="56"/>
  <c r="M22" i="56"/>
  <c r="L22" i="56"/>
  <c r="K22" i="56"/>
  <c r="J22" i="56"/>
  <c r="I22" i="56"/>
  <c r="H22" i="56"/>
  <c r="G22" i="56"/>
  <c r="F22" i="56"/>
  <c r="E22" i="56"/>
  <c r="X21" i="56"/>
  <c r="W21" i="56"/>
  <c r="V21" i="56"/>
  <c r="U21" i="56"/>
  <c r="T21" i="56"/>
  <c r="S21" i="56"/>
  <c r="R21" i="56"/>
  <c r="Q21" i="56"/>
  <c r="P21" i="56"/>
  <c r="O21" i="56"/>
  <c r="N21" i="56"/>
  <c r="M21" i="56"/>
  <c r="L21" i="56"/>
  <c r="K21" i="56"/>
  <c r="J21" i="56"/>
  <c r="I21" i="56"/>
  <c r="H21" i="56"/>
  <c r="G21" i="56"/>
  <c r="F21" i="56"/>
  <c r="E21" i="56"/>
  <c r="X20" i="56"/>
  <c r="W20" i="56"/>
  <c r="V20" i="56"/>
  <c r="U20" i="56"/>
  <c r="T20" i="56"/>
  <c r="S20" i="56"/>
  <c r="R20" i="56"/>
  <c r="Q20" i="56"/>
  <c r="P20" i="56"/>
  <c r="O20" i="56"/>
  <c r="N20" i="56"/>
  <c r="M20" i="56"/>
  <c r="L20" i="56"/>
  <c r="K20" i="56"/>
  <c r="J20" i="56"/>
  <c r="I20" i="56"/>
  <c r="H20" i="56"/>
  <c r="G20" i="56"/>
  <c r="F20" i="56"/>
  <c r="E20" i="56"/>
  <c r="X19" i="56"/>
  <c r="W19" i="56"/>
  <c r="V19" i="56"/>
  <c r="U19" i="56"/>
  <c r="T19" i="56"/>
  <c r="S19" i="56"/>
  <c r="R19" i="56"/>
  <c r="Q19" i="56"/>
  <c r="P19" i="56"/>
  <c r="O19" i="56"/>
  <c r="N19" i="56"/>
  <c r="M19" i="56"/>
  <c r="L19" i="56"/>
  <c r="K19" i="56"/>
  <c r="J19" i="56"/>
  <c r="I19" i="56"/>
  <c r="H19" i="56"/>
  <c r="G19" i="56"/>
  <c r="F19" i="56"/>
  <c r="E19" i="56"/>
  <c r="X18" i="56"/>
  <c r="W18" i="56"/>
  <c r="V18" i="56"/>
  <c r="U18" i="56"/>
  <c r="T18" i="56"/>
  <c r="S18" i="56"/>
  <c r="R18" i="56"/>
  <c r="Q18" i="56"/>
  <c r="P18" i="56"/>
  <c r="O18" i="56"/>
  <c r="N18" i="56"/>
  <c r="M18" i="56"/>
  <c r="L18" i="56"/>
  <c r="K18" i="56"/>
  <c r="J18" i="56"/>
  <c r="I18" i="56"/>
  <c r="H18" i="56"/>
  <c r="G18" i="56"/>
  <c r="F18" i="56"/>
  <c r="E18" i="56"/>
  <c r="X17" i="56"/>
  <c r="W17" i="56"/>
  <c r="V17" i="56"/>
  <c r="U17" i="56"/>
  <c r="T17" i="56"/>
  <c r="S17" i="56"/>
  <c r="R17" i="56"/>
  <c r="Q17" i="56"/>
  <c r="P17" i="56"/>
  <c r="O17" i="56"/>
  <c r="N17" i="56"/>
  <c r="M17" i="56"/>
  <c r="L17" i="56"/>
  <c r="K17" i="56"/>
  <c r="J17" i="56"/>
  <c r="I17" i="56"/>
  <c r="H17" i="56"/>
  <c r="G17" i="56"/>
  <c r="F17" i="56"/>
  <c r="E17" i="56"/>
  <c r="X16" i="56"/>
  <c r="W16" i="56"/>
  <c r="V16" i="56"/>
  <c r="U16" i="56"/>
  <c r="T16" i="56"/>
  <c r="S16" i="56"/>
  <c r="R16" i="56"/>
  <c r="Q16" i="56"/>
  <c r="P16" i="56"/>
  <c r="O16" i="56"/>
  <c r="N16" i="56"/>
  <c r="M16" i="56"/>
  <c r="L16" i="56"/>
  <c r="K16" i="56"/>
  <c r="J16" i="56"/>
  <c r="I16" i="56"/>
  <c r="H16" i="56"/>
  <c r="G16" i="56"/>
  <c r="F16" i="56"/>
  <c r="E16" i="56"/>
  <c r="X15" i="56"/>
  <c r="W15" i="56"/>
  <c r="V15" i="56"/>
  <c r="U15" i="56"/>
  <c r="T15" i="56"/>
  <c r="S15" i="56"/>
  <c r="R15" i="56"/>
  <c r="Q15" i="56"/>
  <c r="P15" i="56"/>
  <c r="O15" i="56"/>
  <c r="N15" i="56"/>
  <c r="M15" i="56"/>
  <c r="L15" i="56"/>
  <c r="K15" i="56"/>
  <c r="J15" i="56"/>
  <c r="I15" i="56"/>
  <c r="H15" i="56"/>
  <c r="G15" i="56"/>
  <c r="F15" i="56"/>
  <c r="E15" i="56"/>
  <c r="X14" i="56"/>
  <c r="W14" i="56"/>
  <c r="V14" i="56"/>
  <c r="U14" i="56"/>
  <c r="T14" i="56"/>
  <c r="S14" i="56"/>
  <c r="R14" i="56"/>
  <c r="Q14" i="56"/>
  <c r="P14" i="56"/>
  <c r="O14" i="56"/>
  <c r="N14" i="56"/>
  <c r="M14" i="56"/>
  <c r="L14" i="56"/>
  <c r="K14" i="56"/>
  <c r="J14" i="56"/>
  <c r="I14" i="56"/>
  <c r="H14" i="56"/>
  <c r="G14" i="56"/>
  <c r="F14" i="56"/>
  <c r="E14" i="56"/>
  <c r="X13" i="56"/>
  <c r="W13" i="56"/>
  <c r="V13" i="56"/>
  <c r="U13" i="56"/>
  <c r="T13" i="56"/>
  <c r="S13" i="56"/>
  <c r="R13" i="56"/>
  <c r="Q13" i="56"/>
  <c r="P13" i="56"/>
  <c r="O13" i="56"/>
  <c r="N13" i="56"/>
  <c r="M13" i="56"/>
  <c r="L13" i="56"/>
  <c r="K13" i="56"/>
  <c r="J13" i="56"/>
  <c r="I13" i="56"/>
  <c r="H13" i="56"/>
  <c r="G13" i="56"/>
  <c r="F13" i="56"/>
  <c r="E13" i="56"/>
  <c r="X12" i="56"/>
  <c r="W12" i="56"/>
  <c r="V12" i="56"/>
  <c r="U12" i="56"/>
  <c r="T12" i="56"/>
  <c r="S12" i="56"/>
  <c r="R12" i="56"/>
  <c r="Q12" i="56"/>
  <c r="P12" i="56"/>
  <c r="O12" i="56"/>
  <c r="N12" i="56"/>
  <c r="M12" i="56"/>
  <c r="L12" i="56"/>
  <c r="K12" i="56"/>
  <c r="J12" i="56"/>
  <c r="I12" i="56"/>
  <c r="H12" i="56"/>
  <c r="G12" i="56"/>
  <c r="F12" i="56"/>
  <c r="E12" i="56"/>
  <c r="X11" i="56"/>
  <c r="W11" i="56"/>
  <c r="V11" i="56"/>
  <c r="U11" i="56"/>
  <c r="T11" i="56"/>
  <c r="S11" i="56"/>
  <c r="R11" i="56"/>
  <c r="Q11" i="56"/>
  <c r="P11" i="56"/>
  <c r="O11" i="56"/>
  <c r="N11" i="56"/>
  <c r="M11" i="56"/>
  <c r="L11" i="56"/>
  <c r="K11" i="56"/>
  <c r="J11" i="56"/>
  <c r="I11" i="56"/>
  <c r="H11" i="56"/>
  <c r="G11" i="56"/>
  <c r="F11" i="56"/>
  <c r="E11" i="56"/>
  <c r="X10" i="56"/>
  <c r="W10" i="56"/>
  <c r="V10" i="56"/>
  <c r="U10" i="56"/>
  <c r="T10" i="56"/>
  <c r="S10" i="56"/>
  <c r="R10" i="56"/>
  <c r="Q10" i="56"/>
  <c r="P10" i="56"/>
  <c r="O10" i="56"/>
  <c r="N10" i="56"/>
  <c r="M10" i="56"/>
  <c r="L10" i="56"/>
  <c r="K10" i="56"/>
  <c r="J10" i="56"/>
  <c r="I10" i="56"/>
  <c r="H10" i="56"/>
  <c r="G10" i="56"/>
  <c r="F10" i="56"/>
  <c r="E10" i="56"/>
  <c r="X9" i="56"/>
  <c r="W9" i="56"/>
  <c r="V9" i="56"/>
  <c r="U9" i="56"/>
  <c r="T9" i="56"/>
  <c r="S9" i="56"/>
  <c r="R9" i="56"/>
  <c r="Q9" i="56"/>
  <c r="P9" i="56"/>
  <c r="O9" i="56"/>
  <c r="N9" i="56"/>
  <c r="M9" i="56"/>
  <c r="L9" i="56"/>
  <c r="K9" i="56"/>
  <c r="J9" i="56"/>
  <c r="I9" i="56"/>
  <c r="H9" i="56"/>
  <c r="G9" i="56"/>
  <c r="F9" i="56"/>
  <c r="E9" i="56"/>
  <c r="X8" i="56"/>
  <c r="W8" i="56"/>
  <c r="V8" i="56"/>
  <c r="U8" i="56"/>
  <c r="T8" i="56"/>
  <c r="S8" i="56"/>
  <c r="R8" i="56"/>
  <c r="Q8" i="56"/>
  <c r="P8" i="56"/>
  <c r="O8" i="56"/>
  <c r="N8" i="56"/>
  <c r="M8" i="56"/>
  <c r="L8" i="56"/>
  <c r="K8" i="56"/>
  <c r="J8" i="56"/>
  <c r="I8" i="56"/>
  <c r="H8" i="56"/>
  <c r="G8" i="56"/>
  <c r="F8" i="56"/>
  <c r="E8" i="56"/>
  <c r="X7" i="56"/>
  <c r="W7" i="56"/>
  <c r="V7" i="56"/>
  <c r="U7" i="56"/>
  <c r="T7" i="56"/>
  <c r="S7" i="56"/>
  <c r="R7" i="56"/>
  <c r="Q7" i="56"/>
  <c r="P7" i="56"/>
  <c r="O7" i="56"/>
  <c r="N7" i="56"/>
  <c r="M7" i="56"/>
  <c r="L7" i="56"/>
  <c r="K7" i="56"/>
  <c r="J7" i="56"/>
  <c r="I7" i="56"/>
  <c r="H7" i="56"/>
  <c r="G7" i="56"/>
  <c r="F7" i="56"/>
  <c r="E7" i="56"/>
  <c r="X6" i="56"/>
  <c r="W6" i="56"/>
  <c r="V6" i="56"/>
  <c r="U6" i="56"/>
  <c r="T6" i="56"/>
  <c r="S6" i="56"/>
  <c r="R6" i="56"/>
  <c r="Q6" i="56"/>
  <c r="P6" i="56"/>
  <c r="O6" i="56"/>
  <c r="N6" i="56"/>
  <c r="M6" i="56"/>
  <c r="L6" i="56"/>
  <c r="K6" i="56"/>
  <c r="J6" i="56"/>
  <c r="I6" i="56"/>
  <c r="H6" i="56"/>
  <c r="G6" i="56"/>
  <c r="F6" i="56"/>
  <c r="E6" i="56"/>
  <c r="X5" i="56"/>
  <c r="W5" i="56"/>
  <c r="V5" i="56"/>
  <c r="U5" i="56"/>
  <c r="T5" i="56"/>
  <c r="S5" i="56"/>
  <c r="R5" i="56"/>
  <c r="Q5" i="56"/>
  <c r="P5" i="56"/>
  <c r="O5" i="56"/>
  <c r="N5" i="56"/>
  <c r="M5" i="56"/>
  <c r="L5" i="56"/>
  <c r="K5" i="56"/>
  <c r="J5" i="56"/>
  <c r="I5" i="56"/>
  <c r="H5" i="56"/>
  <c r="G5" i="56"/>
  <c r="F5" i="56"/>
  <c r="E5" i="56"/>
  <c r="X4" i="56"/>
  <c r="W4" i="56"/>
  <c r="V4" i="56"/>
  <c r="U4" i="56"/>
  <c r="T4" i="56"/>
  <c r="S4" i="56"/>
  <c r="R4" i="56"/>
  <c r="Q4" i="56"/>
  <c r="P4" i="56"/>
  <c r="O4" i="56"/>
  <c r="N4" i="56"/>
  <c r="M4" i="56"/>
  <c r="L4" i="56"/>
  <c r="K4" i="56"/>
  <c r="J4" i="56"/>
  <c r="I4" i="56"/>
  <c r="H4" i="56"/>
  <c r="G4" i="56"/>
  <c r="F4" i="56"/>
  <c r="E4" i="56"/>
  <c r="X3" i="56"/>
  <c r="X34" i="56" s="1"/>
  <c r="X138" i="56" s="1"/>
  <c r="W3" i="56"/>
  <c r="V3" i="56"/>
  <c r="U3" i="56"/>
  <c r="T3" i="56"/>
  <c r="S3" i="56"/>
  <c r="R3" i="56"/>
  <c r="Q3" i="56"/>
  <c r="P3" i="56"/>
  <c r="O3" i="56"/>
  <c r="N3" i="56"/>
  <c r="M3" i="56"/>
  <c r="L3" i="56"/>
  <c r="K3" i="56"/>
  <c r="J3" i="56"/>
  <c r="I3" i="56"/>
  <c r="I34" i="56" s="1"/>
  <c r="I138" i="56" s="1"/>
  <c r="H3" i="56"/>
  <c r="G3" i="56"/>
  <c r="F3" i="56"/>
  <c r="E3" i="56"/>
  <c r="X135" i="50"/>
  <c r="W135" i="50"/>
  <c r="V135" i="50"/>
  <c r="U135" i="50"/>
  <c r="T135" i="50"/>
  <c r="S135" i="50"/>
  <c r="R135" i="50"/>
  <c r="Q135" i="50"/>
  <c r="P135" i="50"/>
  <c r="O135" i="50"/>
  <c r="N135" i="50"/>
  <c r="M135" i="50"/>
  <c r="L135" i="50"/>
  <c r="K135" i="50"/>
  <c r="J135" i="50"/>
  <c r="I135" i="50"/>
  <c r="H135" i="50"/>
  <c r="G135" i="50"/>
  <c r="F135" i="50"/>
  <c r="E135" i="50"/>
  <c r="X134" i="50"/>
  <c r="W134" i="50"/>
  <c r="V134" i="50"/>
  <c r="U134" i="50"/>
  <c r="T134" i="50"/>
  <c r="S134" i="50"/>
  <c r="R134" i="50"/>
  <c r="Q134" i="50"/>
  <c r="P134" i="50"/>
  <c r="O134" i="50"/>
  <c r="N134" i="50"/>
  <c r="M134" i="50"/>
  <c r="L134" i="50"/>
  <c r="K134" i="50"/>
  <c r="J134" i="50"/>
  <c r="I134" i="50"/>
  <c r="H134" i="50"/>
  <c r="G134" i="50"/>
  <c r="F134" i="50"/>
  <c r="E134" i="50"/>
  <c r="X133" i="50"/>
  <c r="W133" i="50"/>
  <c r="V133" i="50"/>
  <c r="U133" i="50"/>
  <c r="T133" i="50"/>
  <c r="S133" i="50"/>
  <c r="R133" i="50"/>
  <c r="Q133" i="50"/>
  <c r="P133" i="50"/>
  <c r="O133" i="50"/>
  <c r="N133" i="50"/>
  <c r="M133" i="50"/>
  <c r="L133" i="50"/>
  <c r="K133" i="50"/>
  <c r="J133" i="50"/>
  <c r="I133" i="50"/>
  <c r="H133" i="50"/>
  <c r="G133" i="50"/>
  <c r="F133" i="50"/>
  <c r="E133" i="50"/>
  <c r="X132" i="50"/>
  <c r="W132" i="50"/>
  <c r="V132" i="50"/>
  <c r="U132" i="50"/>
  <c r="T132" i="50"/>
  <c r="S132" i="50"/>
  <c r="R132" i="50"/>
  <c r="Q132" i="50"/>
  <c r="P132" i="50"/>
  <c r="O132" i="50"/>
  <c r="N132" i="50"/>
  <c r="M132" i="50"/>
  <c r="L132" i="50"/>
  <c r="K132" i="50"/>
  <c r="J132" i="50"/>
  <c r="I132" i="50"/>
  <c r="H132" i="50"/>
  <c r="G132" i="50"/>
  <c r="F132" i="50"/>
  <c r="E132" i="50"/>
  <c r="X131" i="50"/>
  <c r="W131" i="50"/>
  <c r="V131" i="50"/>
  <c r="U131" i="50"/>
  <c r="T131" i="50"/>
  <c r="S131" i="50"/>
  <c r="R131" i="50"/>
  <c r="Q131" i="50"/>
  <c r="P131" i="50"/>
  <c r="O131" i="50"/>
  <c r="N131" i="50"/>
  <c r="M131" i="50"/>
  <c r="L131" i="50"/>
  <c r="K131" i="50"/>
  <c r="J131" i="50"/>
  <c r="I131" i="50"/>
  <c r="H131" i="50"/>
  <c r="G131" i="50"/>
  <c r="F131" i="50"/>
  <c r="E131" i="50"/>
  <c r="X130" i="50"/>
  <c r="W130" i="50"/>
  <c r="V130" i="50"/>
  <c r="U130" i="50"/>
  <c r="T130" i="50"/>
  <c r="S130" i="50"/>
  <c r="R130" i="50"/>
  <c r="Q130" i="50"/>
  <c r="P130" i="50"/>
  <c r="O130" i="50"/>
  <c r="N130" i="50"/>
  <c r="M130" i="50"/>
  <c r="L130" i="50"/>
  <c r="K130" i="50"/>
  <c r="J130" i="50"/>
  <c r="I130" i="50"/>
  <c r="H130" i="50"/>
  <c r="G130" i="50"/>
  <c r="F130" i="50"/>
  <c r="E130" i="50"/>
  <c r="X129" i="50"/>
  <c r="W129" i="50"/>
  <c r="V129" i="50"/>
  <c r="U129" i="50"/>
  <c r="T129" i="50"/>
  <c r="S129" i="50"/>
  <c r="R129" i="50"/>
  <c r="Q129" i="50"/>
  <c r="P129" i="50"/>
  <c r="O129" i="50"/>
  <c r="N129" i="50"/>
  <c r="M129" i="50"/>
  <c r="L129" i="50"/>
  <c r="K129" i="50"/>
  <c r="J129" i="50"/>
  <c r="I129" i="50"/>
  <c r="H129" i="50"/>
  <c r="G129" i="50"/>
  <c r="F129" i="50"/>
  <c r="E129" i="50"/>
  <c r="X128" i="50"/>
  <c r="W128" i="50"/>
  <c r="V128" i="50"/>
  <c r="U128" i="50"/>
  <c r="T128" i="50"/>
  <c r="S128" i="50"/>
  <c r="R128" i="50"/>
  <c r="Q128" i="50"/>
  <c r="P128" i="50"/>
  <c r="O128" i="50"/>
  <c r="N128" i="50"/>
  <c r="M128" i="50"/>
  <c r="L128" i="50"/>
  <c r="K128" i="50"/>
  <c r="J128" i="50"/>
  <c r="I128" i="50"/>
  <c r="H128" i="50"/>
  <c r="G128" i="50"/>
  <c r="F128" i="50"/>
  <c r="E128" i="50"/>
  <c r="X127" i="50"/>
  <c r="W127" i="50"/>
  <c r="V127" i="50"/>
  <c r="U127" i="50"/>
  <c r="T127" i="50"/>
  <c r="S127" i="50"/>
  <c r="R127" i="50"/>
  <c r="Q127" i="50"/>
  <c r="P127" i="50"/>
  <c r="O127" i="50"/>
  <c r="N127" i="50"/>
  <c r="M127" i="50"/>
  <c r="L127" i="50"/>
  <c r="K127" i="50"/>
  <c r="J127" i="50"/>
  <c r="I127" i="50"/>
  <c r="H127" i="50"/>
  <c r="G127" i="50"/>
  <c r="F127" i="50"/>
  <c r="E127" i="50"/>
  <c r="X126" i="50"/>
  <c r="W126" i="50"/>
  <c r="V126" i="50"/>
  <c r="U126" i="50"/>
  <c r="T126" i="50"/>
  <c r="S126" i="50"/>
  <c r="R126" i="50"/>
  <c r="Q126" i="50"/>
  <c r="P126" i="50"/>
  <c r="O126" i="50"/>
  <c r="N126" i="50"/>
  <c r="M126" i="50"/>
  <c r="L126" i="50"/>
  <c r="K126" i="50"/>
  <c r="J126" i="50"/>
  <c r="I126" i="50"/>
  <c r="H126" i="50"/>
  <c r="G126" i="50"/>
  <c r="F126" i="50"/>
  <c r="E126" i="50"/>
  <c r="X125" i="50"/>
  <c r="W125" i="50"/>
  <c r="V125" i="50"/>
  <c r="U125" i="50"/>
  <c r="T125" i="50"/>
  <c r="S125" i="50"/>
  <c r="R125" i="50"/>
  <c r="Q125" i="50"/>
  <c r="P125" i="50"/>
  <c r="O125" i="50"/>
  <c r="N125" i="50"/>
  <c r="M125" i="50"/>
  <c r="L125" i="50"/>
  <c r="K125" i="50"/>
  <c r="J125" i="50"/>
  <c r="I125" i="50"/>
  <c r="H125" i="50"/>
  <c r="G125" i="50"/>
  <c r="F125" i="50"/>
  <c r="E125" i="50"/>
  <c r="X124" i="50"/>
  <c r="W124" i="50"/>
  <c r="V124" i="50"/>
  <c r="U124" i="50"/>
  <c r="T124" i="50"/>
  <c r="S124" i="50"/>
  <c r="R124" i="50"/>
  <c r="Q124" i="50"/>
  <c r="P124" i="50"/>
  <c r="O124" i="50"/>
  <c r="N124" i="50"/>
  <c r="M124" i="50"/>
  <c r="L124" i="50"/>
  <c r="K124" i="50"/>
  <c r="J124" i="50"/>
  <c r="I124" i="50"/>
  <c r="H124" i="50"/>
  <c r="G124" i="50"/>
  <c r="F124" i="50"/>
  <c r="E124" i="50"/>
  <c r="X123" i="50"/>
  <c r="W123" i="50"/>
  <c r="V123" i="50"/>
  <c r="U123" i="50"/>
  <c r="T123" i="50"/>
  <c r="S123" i="50"/>
  <c r="R123" i="50"/>
  <c r="Q123" i="50"/>
  <c r="P123" i="50"/>
  <c r="O123" i="50"/>
  <c r="N123" i="50"/>
  <c r="M123" i="50"/>
  <c r="L123" i="50"/>
  <c r="K123" i="50"/>
  <c r="J123" i="50"/>
  <c r="I123" i="50"/>
  <c r="H123" i="50"/>
  <c r="G123" i="50"/>
  <c r="F123" i="50"/>
  <c r="E123" i="50"/>
  <c r="X122" i="50"/>
  <c r="W122" i="50"/>
  <c r="V122" i="50"/>
  <c r="U122" i="50"/>
  <c r="T122" i="50"/>
  <c r="S122" i="50"/>
  <c r="R122" i="50"/>
  <c r="Q122" i="50"/>
  <c r="P122" i="50"/>
  <c r="O122" i="50"/>
  <c r="N122" i="50"/>
  <c r="M122" i="50"/>
  <c r="L122" i="50"/>
  <c r="K122" i="50"/>
  <c r="J122" i="50"/>
  <c r="I122" i="50"/>
  <c r="H122" i="50"/>
  <c r="G122" i="50"/>
  <c r="F122" i="50"/>
  <c r="E122" i="50"/>
  <c r="X121" i="50"/>
  <c r="W121" i="50"/>
  <c r="V121" i="50"/>
  <c r="U121" i="50"/>
  <c r="T121" i="50"/>
  <c r="S121" i="50"/>
  <c r="R121" i="50"/>
  <c r="Q121" i="50"/>
  <c r="P121" i="50"/>
  <c r="O121" i="50"/>
  <c r="N121" i="50"/>
  <c r="M121" i="50"/>
  <c r="L121" i="50"/>
  <c r="K121" i="50"/>
  <c r="J121" i="50"/>
  <c r="I121" i="50"/>
  <c r="H121" i="50"/>
  <c r="G121" i="50"/>
  <c r="F121" i="50"/>
  <c r="E121" i="50"/>
  <c r="X120" i="50"/>
  <c r="W120" i="50"/>
  <c r="V120" i="50"/>
  <c r="U120" i="50"/>
  <c r="T120" i="50"/>
  <c r="S120" i="50"/>
  <c r="R120" i="50"/>
  <c r="Q120" i="50"/>
  <c r="P120" i="50"/>
  <c r="O120" i="50"/>
  <c r="N120" i="50"/>
  <c r="M120" i="50"/>
  <c r="L120" i="50"/>
  <c r="K120" i="50"/>
  <c r="J120" i="50"/>
  <c r="I120" i="50"/>
  <c r="H120" i="50"/>
  <c r="G120" i="50"/>
  <c r="F120" i="50"/>
  <c r="E120" i="50"/>
  <c r="X119" i="50"/>
  <c r="W119" i="50"/>
  <c r="V119" i="50"/>
  <c r="U119" i="50"/>
  <c r="T119" i="50"/>
  <c r="S119" i="50"/>
  <c r="R119" i="50"/>
  <c r="Q119" i="50"/>
  <c r="P119" i="50"/>
  <c r="O119" i="50"/>
  <c r="N119" i="50"/>
  <c r="M119" i="50"/>
  <c r="L119" i="50"/>
  <c r="K119" i="50"/>
  <c r="J119" i="50"/>
  <c r="I119" i="50"/>
  <c r="H119" i="50"/>
  <c r="G119" i="50"/>
  <c r="F119" i="50"/>
  <c r="E119" i="50"/>
  <c r="X118" i="50"/>
  <c r="W118" i="50"/>
  <c r="V118" i="50"/>
  <c r="U118" i="50"/>
  <c r="T118" i="50"/>
  <c r="S118" i="50"/>
  <c r="R118" i="50"/>
  <c r="Q118" i="50"/>
  <c r="P118" i="50"/>
  <c r="O118" i="50"/>
  <c r="N118" i="50"/>
  <c r="M118" i="50"/>
  <c r="L118" i="50"/>
  <c r="K118" i="50"/>
  <c r="J118" i="50"/>
  <c r="I118" i="50"/>
  <c r="H118" i="50"/>
  <c r="G118" i="50"/>
  <c r="F118" i="50"/>
  <c r="E118" i="50"/>
  <c r="X117" i="50"/>
  <c r="W117" i="50"/>
  <c r="V117" i="50"/>
  <c r="U117" i="50"/>
  <c r="T117" i="50"/>
  <c r="S117" i="50"/>
  <c r="R117" i="50"/>
  <c r="Q117" i="50"/>
  <c r="P117" i="50"/>
  <c r="O117" i="50"/>
  <c r="N117" i="50"/>
  <c r="M117" i="50"/>
  <c r="L117" i="50"/>
  <c r="K117" i="50"/>
  <c r="J117" i="50"/>
  <c r="I117" i="50"/>
  <c r="H117" i="50"/>
  <c r="G117" i="50"/>
  <c r="F117" i="50"/>
  <c r="E117" i="50"/>
  <c r="X116" i="50"/>
  <c r="W116" i="50"/>
  <c r="V116" i="50"/>
  <c r="U116" i="50"/>
  <c r="T116" i="50"/>
  <c r="S116" i="50"/>
  <c r="R116" i="50"/>
  <c r="Q116" i="50"/>
  <c r="P116" i="50"/>
  <c r="O116" i="50"/>
  <c r="N116" i="50"/>
  <c r="M116" i="50"/>
  <c r="L116" i="50"/>
  <c r="K116" i="50"/>
  <c r="J116" i="50"/>
  <c r="I116" i="50"/>
  <c r="H116" i="50"/>
  <c r="G116" i="50"/>
  <c r="F116" i="50"/>
  <c r="E116" i="50"/>
  <c r="X115" i="50"/>
  <c r="W115" i="50"/>
  <c r="V115" i="50"/>
  <c r="U115" i="50"/>
  <c r="T115" i="50"/>
  <c r="S115" i="50"/>
  <c r="R115" i="50"/>
  <c r="Q115" i="50"/>
  <c r="P115" i="50"/>
  <c r="O115" i="50"/>
  <c r="N115" i="50"/>
  <c r="M115" i="50"/>
  <c r="L115" i="50"/>
  <c r="K115" i="50"/>
  <c r="J115" i="50"/>
  <c r="I115" i="50"/>
  <c r="H115" i="50"/>
  <c r="G115" i="50"/>
  <c r="F115" i="50"/>
  <c r="E115" i="50"/>
  <c r="X114" i="50"/>
  <c r="W114" i="50"/>
  <c r="V114" i="50"/>
  <c r="U114" i="50"/>
  <c r="T114" i="50"/>
  <c r="S114" i="50"/>
  <c r="R114" i="50"/>
  <c r="Q114" i="50"/>
  <c r="P114" i="50"/>
  <c r="O114" i="50"/>
  <c r="N114" i="50"/>
  <c r="M114" i="50"/>
  <c r="L114" i="50"/>
  <c r="K114" i="50"/>
  <c r="J114" i="50"/>
  <c r="I114" i="50"/>
  <c r="H114" i="50"/>
  <c r="G114" i="50"/>
  <c r="F114" i="50"/>
  <c r="E114" i="50"/>
  <c r="X113" i="50"/>
  <c r="W113" i="50"/>
  <c r="V113" i="50"/>
  <c r="U113" i="50"/>
  <c r="T113" i="50"/>
  <c r="S113" i="50"/>
  <c r="R113" i="50"/>
  <c r="Q113" i="50"/>
  <c r="P113" i="50"/>
  <c r="O113" i="50"/>
  <c r="N113" i="50"/>
  <c r="M113" i="50"/>
  <c r="L113" i="50"/>
  <c r="K113" i="50"/>
  <c r="J113" i="50"/>
  <c r="I113" i="50"/>
  <c r="H113" i="50"/>
  <c r="G113" i="50"/>
  <c r="F113" i="50"/>
  <c r="E113" i="50"/>
  <c r="X112" i="50"/>
  <c r="W112" i="50"/>
  <c r="V112" i="50"/>
  <c r="U112" i="50"/>
  <c r="T112" i="50"/>
  <c r="S112" i="50"/>
  <c r="R112" i="50"/>
  <c r="Q112" i="50"/>
  <c r="P112" i="50"/>
  <c r="O112" i="50"/>
  <c r="N112" i="50"/>
  <c r="M112" i="50"/>
  <c r="L112" i="50"/>
  <c r="K112" i="50"/>
  <c r="J112" i="50"/>
  <c r="I112" i="50"/>
  <c r="H112" i="50"/>
  <c r="G112" i="50"/>
  <c r="F112" i="50"/>
  <c r="E112" i="50"/>
  <c r="X111" i="50"/>
  <c r="W111" i="50"/>
  <c r="V111" i="50"/>
  <c r="U111" i="50"/>
  <c r="T111" i="50"/>
  <c r="S111" i="50"/>
  <c r="R111" i="50"/>
  <c r="Q111" i="50"/>
  <c r="P111" i="50"/>
  <c r="O111" i="50"/>
  <c r="N111" i="50"/>
  <c r="M111" i="50"/>
  <c r="L111" i="50"/>
  <c r="K111" i="50"/>
  <c r="J111" i="50"/>
  <c r="I111" i="50"/>
  <c r="H111" i="50"/>
  <c r="G111" i="50"/>
  <c r="F111" i="50"/>
  <c r="E111" i="50"/>
  <c r="X110" i="50"/>
  <c r="W110" i="50"/>
  <c r="V110" i="50"/>
  <c r="U110" i="50"/>
  <c r="T110" i="50"/>
  <c r="S110" i="50"/>
  <c r="R110" i="50"/>
  <c r="Q110" i="50"/>
  <c r="P110" i="50"/>
  <c r="O110" i="50"/>
  <c r="N110" i="50"/>
  <c r="M110" i="50"/>
  <c r="L110" i="50"/>
  <c r="K110" i="50"/>
  <c r="J110" i="50"/>
  <c r="I110" i="50"/>
  <c r="H110" i="50"/>
  <c r="G110" i="50"/>
  <c r="F110" i="50"/>
  <c r="E110" i="50"/>
  <c r="X109" i="50"/>
  <c r="W109" i="50"/>
  <c r="V109" i="50"/>
  <c r="U109" i="50"/>
  <c r="T109" i="50"/>
  <c r="S109" i="50"/>
  <c r="R109" i="50"/>
  <c r="Q109" i="50"/>
  <c r="P109" i="50"/>
  <c r="O109" i="50"/>
  <c r="N109" i="50"/>
  <c r="M109" i="50"/>
  <c r="L109" i="50"/>
  <c r="K109" i="50"/>
  <c r="J109" i="50"/>
  <c r="I109" i="50"/>
  <c r="H109" i="50"/>
  <c r="G109" i="50"/>
  <c r="F109" i="50"/>
  <c r="E109" i="50"/>
  <c r="X108" i="50"/>
  <c r="W108" i="50"/>
  <c r="V108" i="50"/>
  <c r="U108" i="50"/>
  <c r="T108" i="50"/>
  <c r="S108" i="50"/>
  <c r="R108" i="50"/>
  <c r="Q108" i="50"/>
  <c r="P108" i="50"/>
  <c r="O108" i="50"/>
  <c r="N108" i="50"/>
  <c r="M108" i="50"/>
  <c r="L108" i="50"/>
  <c r="K108" i="50"/>
  <c r="J108" i="50"/>
  <c r="I108" i="50"/>
  <c r="H108" i="50"/>
  <c r="G108" i="50"/>
  <c r="F108" i="50"/>
  <c r="E108" i="50"/>
  <c r="X107" i="50"/>
  <c r="W107" i="50"/>
  <c r="V107" i="50"/>
  <c r="U107" i="50"/>
  <c r="T107" i="50"/>
  <c r="S107" i="50"/>
  <c r="R107" i="50"/>
  <c r="Q107" i="50"/>
  <c r="P107" i="50"/>
  <c r="O107" i="50"/>
  <c r="N107" i="50"/>
  <c r="M107" i="50"/>
  <c r="L107" i="50"/>
  <c r="K107" i="50"/>
  <c r="J107" i="50"/>
  <c r="I107" i="50"/>
  <c r="H107" i="50"/>
  <c r="G107" i="50"/>
  <c r="F107" i="50"/>
  <c r="E107" i="50"/>
  <c r="X106" i="50"/>
  <c r="W106" i="50"/>
  <c r="V106" i="50"/>
  <c r="U106" i="50"/>
  <c r="T106" i="50"/>
  <c r="S106" i="50"/>
  <c r="R106" i="50"/>
  <c r="Q106" i="50"/>
  <c r="P106" i="50"/>
  <c r="O106" i="50"/>
  <c r="N106" i="50"/>
  <c r="M106" i="50"/>
  <c r="L106" i="50"/>
  <c r="K106" i="50"/>
  <c r="J106" i="50"/>
  <c r="I106" i="50"/>
  <c r="H106" i="50"/>
  <c r="G106" i="50"/>
  <c r="F106" i="50"/>
  <c r="E106" i="50"/>
  <c r="X105" i="50"/>
  <c r="X136" i="50" s="1"/>
  <c r="W105" i="50"/>
  <c r="V105" i="50"/>
  <c r="U105" i="50"/>
  <c r="T105" i="50"/>
  <c r="S105" i="50"/>
  <c r="R105" i="50"/>
  <c r="Q105" i="50"/>
  <c r="P105" i="50"/>
  <c r="O105" i="50"/>
  <c r="N105" i="50"/>
  <c r="M105" i="50"/>
  <c r="L105" i="50"/>
  <c r="K105" i="50"/>
  <c r="J105" i="50"/>
  <c r="I105" i="50"/>
  <c r="I136" i="50" s="1"/>
  <c r="H105" i="50"/>
  <c r="G105" i="50"/>
  <c r="F105" i="50"/>
  <c r="E105" i="50"/>
  <c r="X101" i="50"/>
  <c r="W101" i="50"/>
  <c r="V101" i="50"/>
  <c r="U101" i="50"/>
  <c r="T101" i="50"/>
  <c r="S101" i="50"/>
  <c r="R101" i="50"/>
  <c r="Q101" i="50"/>
  <c r="P101" i="50"/>
  <c r="O101" i="50"/>
  <c r="N101" i="50"/>
  <c r="M101" i="50"/>
  <c r="L101" i="50"/>
  <c r="K101" i="50"/>
  <c r="J101" i="50"/>
  <c r="I101" i="50"/>
  <c r="H101" i="50"/>
  <c r="G101" i="50"/>
  <c r="F101" i="50"/>
  <c r="E101" i="50"/>
  <c r="X100" i="50"/>
  <c r="W100" i="50"/>
  <c r="V100" i="50"/>
  <c r="U100" i="50"/>
  <c r="T100" i="50"/>
  <c r="S100" i="50"/>
  <c r="R100" i="50"/>
  <c r="Q100" i="50"/>
  <c r="P100" i="50"/>
  <c r="O100" i="50"/>
  <c r="N100" i="50"/>
  <c r="M100" i="50"/>
  <c r="L100" i="50"/>
  <c r="K100" i="50"/>
  <c r="J100" i="50"/>
  <c r="I100" i="50"/>
  <c r="H100" i="50"/>
  <c r="G100" i="50"/>
  <c r="F100" i="50"/>
  <c r="E100" i="50"/>
  <c r="X99" i="50"/>
  <c r="W99" i="50"/>
  <c r="V99" i="50"/>
  <c r="U99" i="50"/>
  <c r="T99" i="50"/>
  <c r="S99" i="50"/>
  <c r="R99" i="50"/>
  <c r="Q99" i="50"/>
  <c r="P99" i="50"/>
  <c r="O99" i="50"/>
  <c r="N99" i="50"/>
  <c r="M99" i="50"/>
  <c r="L99" i="50"/>
  <c r="K99" i="50"/>
  <c r="J99" i="50"/>
  <c r="I99" i="50"/>
  <c r="H99" i="50"/>
  <c r="G99" i="50"/>
  <c r="F99" i="50"/>
  <c r="E99" i="50"/>
  <c r="X98" i="50"/>
  <c r="W98" i="50"/>
  <c r="V98" i="50"/>
  <c r="U98" i="50"/>
  <c r="T98" i="50"/>
  <c r="S98" i="50"/>
  <c r="R98" i="50"/>
  <c r="Q98" i="50"/>
  <c r="P98" i="50"/>
  <c r="O98" i="50"/>
  <c r="N98" i="50"/>
  <c r="M98" i="50"/>
  <c r="L98" i="50"/>
  <c r="K98" i="50"/>
  <c r="J98" i="50"/>
  <c r="I98" i="50"/>
  <c r="H98" i="50"/>
  <c r="G98" i="50"/>
  <c r="F98" i="50"/>
  <c r="E98" i="50"/>
  <c r="X97" i="50"/>
  <c r="W97" i="50"/>
  <c r="V97" i="50"/>
  <c r="U97" i="50"/>
  <c r="T97" i="50"/>
  <c r="S97" i="50"/>
  <c r="R97" i="50"/>
  <c r="Q97" i="50"/>
  <c r="P97" i="50"/>
  <c r="O97" i="50"/>
  <c r="N97" i="50"/>
  <c r="M97" i="50"/>
  <c r="L97" i="50"/>
  <c r="K97" i="50"/>
  <c r="J97" i="50"/>
  <c r="I97" i="50"/>
  <c r="H97" i="50"/>
  <c r="G97" i="50"/>
  <c r="F97" i="50"/>
  <c r="E97" i="50"/>
  <c r="X96" i="50"/>
  <c r="W96" i="50"/>
  <c r="V96" i="50"/>
  <c r="U96" i="50"/>
  <c r="T96" i="50"/>
  <c r="S96" i="50"/>
  <c r="R96" i="50"/>
  <c r="Q96" i="50"/>
  <c r="P96" i="50"/>
  <c r="O96" i="50"/>
  <c r="N96" i="50"/>
  <c r="M96" i="50"/>
  <c r="L96" i="50"/>
  <c r="K96" i="50"/>
  <c r="J96" i="50"/>
  <c r="I96" i="50"/>
  <c r="H96" i="50"/>
  <c r="G96" i="50"/>
  <c r="F96" i="50"/>
  <c r="E96" i="50"/>
  <c r="X95" i="50"/>
  <c r="W95" i="50"/>
  <c r="V95" i="50"/>
  <c r="U95" i="50"/>
  <c r="T95" i="50"/>
  <c r="S95" i="50"/>
  <c r="R95" i="50"/>
  <c r="Q95" i="50"/>
  <c r="P95" i="50"/>
  <c r="O95" i="50"/>
  <c r="N95" i="50"/>
  <c r="M95" i="50"/>
  <c r="L95" i="50"/>
  <c r="K95" i="50"/>
  <c r="J95" i="50"/>
  <c r="I95" i="50"/>
  <c r="H95" i="50"/>
  <c r="G95" i="50"/>
  <c r="F95" i="50"/>
  <c r="E95" i="50"/>
  <c r="X94" i="50"/>
  <c r="W94" i="50"/>
  <c r="V94" i="50"/>
  <c r="U94" i="50"/>
  <c r="T94" i="50"/>
  <c r="S94" i="50"/>
  <c r="R94" i="50"/>
  <c r="Q94" i="50"/>
  <c r="P94" i="50"/>
  <c r="O94" i="50"/>
  <c r="N94" i="50"/>
  <c r="M94" i="50"/>
  <c r="L94" i="50"/>
  <c r="K94" i="50"/>
  <c r="J94" i="50"/>
  <c r="I94" i="50"/>
  <c r="H94" i="50"/>
  <c r="G94" i="50"/>
  <c r="F94" i="50"/>
  <c r="E94" i="50"/>
  <c r="X93" i="50"/>
  <c r="W93" i="50"/>
  <c r="V93" i="50"/>
  <c r="U93" i="50"/>
  <c r="T93" i="50"/>
  <c r="S93" i="50"/>
  <c r="R93" i="50"/>
  <c r="Q93" i="50"/>
  <c r="P93" i="50"/>
  <c r="O93" i="50"/>
  <c r="N93" i="50"/>
  <c r="M93" i="50"/>
  <c r="L93" i="50"/>
  <c r="K93" i="50"/>
  <c r="J93" i="50"/>
  <c r="I93" i="50"/>
  <c r="H93" i="50"/>
  <c r="G93" i="50"/>
  <c r="F93" i="50"/>
  <c r="E93" i="50"/>
  <c r="X92" i="50"/>
  <c r="W92" i="50"/>
  <c r="V92" i="50"/>
  <c r="U92" i="50"/>
  <c r="T92" i="50"/>
  <c r="S92" i="50"/>
  <c r="R92" i="50"/>
  <c r="Q92" i="50"/>
  <c r="P92" i="50"/>
  <c r="O92" i="50"/>
  <c r="N92" i="50"/>
  <c r="M92" i="50"/>
  <c r="L92" i="50"/>
  <c r="K92" i="50"/>
  <c r="J92" i="50"/>
  <c r="I92" i="50"/>
  <c r="H92" i="50"/>
  <c r="G92" i="50"/>
  <c r="F92" i="50"/>
  <c r="E92" i="50"/>
  <c r="X91" i="50"/>
  <c r="W91" i="50"/>
  <c r="V91" i="50"/>
  <c r="U91" i="50"/>
  <c r="T91" i="50"/>
  <c r="S91" i="50"/>
  <c r="R91" i="50"/>
  <c r="Q91" i="50"/>
  <c r="P91" i="50"/>
  <c r="O91" i="50"/>
  <c r="N91" i="50"/>
  <c r="M91" i="50"/>
  <c r="L91" i="50"/>
  <c r="K91" i="50"/>
  <c r="J91" i="50"/>
  <c r="I91" i="50"/>
  <c r="H91" i="50"/>
  <c r="G91" i="50"/>
  <c r="F91" i="50"/>
  <c r="E91" i="50"/>
  <c r="X90" i="50"/>
  <c r="W90" i="50"/>
  <c r="V90" i="50"/>
  <c r="U90" i="50"/>
  <c r="T90" i="50"/>
  <c r="S90" i="50"/>
  <c r="R90" i="50"/>
  <c r="Q90" i="50"/>
  <c r="P90" i="50"/>
  <c r="O90" i="50"/>
  <c r="N90" i="50"/>
  <c r="M90" i="50"/>
  <c r="L90" i="50"/>
  <c r="K90" i="50"/>
  <c r="J90" i="50"/>
  <c r="I90" i="50"/>
  <c r="H90" i="50"/>
  <c r="G90" i="50"/>
  <c r="F90" i="50"/>
  <c r="E90" i="50"/>
  <c r="X89" i="50"/>
  <c r="W89" i="50"/>
  <c r="V89" i="50"/>
  <c r="U89" i="50"/>
  <c r="T89" i="50"/>
  <c r="S89" i="50"/>
  <c r="R89" i="50"/>
  <c r="Q89" i="50"/>
  <c r="P89" i="50"/>
  <c r="O89" i="50"/>
  <c r="N89" i="50"/>
  <c r="M89" i="50"/>
  <c r="L89" i="50"/>
  <c r="K89" i="50"/>
  <c r="J89" i="50"/>
  <c r="I89" i="50"/>
  <c r="H89" i="50"/>
  <c r="G89" i="50"/>
  <c r="F89" i="50"/>
  <c r="E89" i="50"/>
  <c r="X88" i="50"/>
  <c r="W88" i="50"/>
  <c r="V88" i="50"/>
  <c r="U88" i="50"/>
  <c r="T88" i="50"/>
  <c r="S88" i="50"/>
  <c r="R88" i="50"/>
  <c r="Q88" i="50"/>
  <c r="P88" i="50"/>
  <c r="O88" i="50"/>
  <c r="N88" i="50"/>
  <c r="M88" i="50"/>
  <c r="L88" i="50"/>
  <c r="K88" i="50"/>
  <c r="J88" i="50"/>
  <c r="I88" i="50"/>
  <c r="H88" i="50"/>
  <c r="G88" i="50"/>
  <c r="F88" i="50"/>
  <c r="E88" i="50"/>
  <c r="X87" i="50"/>
  <c r="W87" i="50"/>
  <c r="V87" i="50"/>
  <c r="U87" i="50"/>
  <c r="T87" i="50"/>
  <c r="S87" i="50"/>
  <c r="R87" i="50"/>
  <c r="Q87" i="50"/>
  <c r="P87" i="50"/>
  <c r="O87" i="50"/>
  <c r="N87" i="50"/>
  <c r="M87" i="50"/>
  <c r="L87" i="50"/>
  <c r="K87" i="50"/>
  <c r="J87" i="50"/>
  <c r="I87" i="50"/>
  <c r="H87" i="50"/>
  <c r="G87" i="50"/>
  <c r="F87" i="50"/>
  <c r="E87" i="50"/>
  <c r="X86" i="50"/>
  <c r="W86" i="50"/>
  <c r="V86" i="50"/>
  <c r="U86" i="50"/>
  <c r="T86" i="50"/>
  <c r="S86" i="50"/>
  <c r="R86" i="50"/>
  <c r="Q86" i="50"/>
  <c r="P86" i="50"/>
  <c r="O86" i="50"/>
  <c r="N86" i="50"/>
  <c r="M86" i="50"/>
  <c r="L86" i="50"/>
  <c r="K86" i="50"/>
  <c r="J86" i="50"/>
  <c r="I86" i="50"/>
  <c r="H86" i="50"/>
  <c r="G86" i="50"/>
  <c r="F86" i="50"/>
  <c r="E86" i="50"/>
  <c r="X85" i="50"/>
  <c r="W85" i="50"/>
  <c r="V85" i="50"/>
  <c r="U85" i="50"/>
  <c r="T85" i="50"/>
  <c r="S85" i="50"/>
  <c r="R85" i="50"/>
  <c r="Q85" i="50"/>
  <c r="P85" i="50"/>
  <c r="O85" i="50"/>
  <c r="N85" i="50"/>
  <c r="M85" i="50"/>
  <c r="L85" i="50"/>
  <c r="K85" i="50"/>
  <c r="J85" i="50"/>
  <c r="I85" i="50"/>
  <c r="H85" i="50"/>
  <c r="G85" i="50"/>
  <c r="F85" i="50"/>
  <c r="E85" i="50"/>
  <c r="X84" i="50"/>
  <c r="W84" i="50"/>
  <c r="V84" i="50"/>
  <c r="U84" i="50"/>
  <c r="T84" i="50"/>
  <c r="S84" i="50"/>
  <c r="R84" i="50"/>
  <c r="Q84" i="50"/>
  <c r="P84" i="50"/>
  <c r="O84" i="50"/>
  <c r="N84" i="50"/>
  <c r="M84" i="50"/>
  <c r="L84" i="50"/>
  <c r="K84" i="50"/>
  <c r="J84" i="50"/>
  <c r="I84" i="50"/>
  <c r="H84" i="50"/>
  <c r="G84" i="50"/>
  <c r="F84" i="50"/>
  <c r="E84" i="50"/>
  <c r="X83" i="50"/>
  <c r="W83" i="50"/>
  <c r="V83" i="50"/>
  <c r="U83" i="50"/>
  <c r="T83" i="50"/>
  <c r="S83" i="50"/>
  <c r="R83" i="50"/>
  <c r="Q83" i="50"/>
  <c r="P83" i="50"/>
  <c r="O83" i="50"/>
  <c r="N83" i="50"/>
  <c r="M83" i="50"/>
  <c r="L83" i="50"/>
  <c r="K83" i="50"/>
  <c r="J83" i="50"/>
  <c r="I83" i="50"/>
  <c r="H83" i="50"/>
  <c r="G83" i="50"/>
  <c r="F83" i="50"/>
  <c r="E83" i="50"/>
  <c r="X82" i="50"/>
  <c r="W82" i="50"/>
  <c r="V82" i="50"/>
  <c r="U82" i="50"/>
  <c r="T82" i="50"/>
  <c r="S82" i="50"/>
  <c r="R82" i="50"/>
  <c r="Q82" i="50"/>
  <c r="P82" i="50"/>
  <c r="O82" i="50"/>
  <c r="N82" i="50"/>
  <c r="M82" i="50"/>
  <c r="L82" i="50"/>
  <c r="K82" i="50"/>
  <c r="J82" i="50"/>
  <c r="I82" i="50"/>
  <c r="H82" i="50"/>
  <c r="G82" i="50"/>
  <c r="F82" i="50"/>
  <c r="E82" i="50"/>
  <c r="X81" i="50"/>
  <c r="W81" i="50"/>
  <c r="V81" i="50"/>
  <c r="U81" i="50"/>
  <c r="T81" i="50"/>
  <c r="S81" i="50"/>
  <c r="R81" i="50"/>
  <c r="Q81" i="50"/>
  <c r="P81" i="50"/>
  <c r="O81" i="50"/>
  <c r="N81" i="50"/>
  <c r="M81" i="50"/>
  <c r="L81" i="50"/>
  <c r="K81" i="50"/>
  <c r="J81" i="50"/>
  <c r="I81" i="50"/>
  <c r="H81" i="50"/>
  <c r="G81" i="50"/>
  <c r="F81" i="50"/>
  <c r="E81" i="50"/>
  <c r="X80" i="50"/>
  <c r="W80" i="50"/>
  <c r="V80" i="50"/>
  <c r="U80" i="50"/>
  <c r="T80" i="50"/>
  <c r="S80" i="50"/>
  <c r="R80" i="50"/>
  <c r="Q80" i="50"/>
  <c r="P80" i="50"/>
  <c r="O80" i="50"/>
  <c r="N80" i="50"/>
  <c r="M80" i="50"/>
  <c r="L80" i="50"/>
  <c r="K80" i="50"/>
  <c r="J80" i="50"/>
  <c r="I80" i="50"/>
  <c r="H80" i="50"/>
  <c r="G80" i="50"/>
  <c r="F80" i="50"/>
  <c r="E80" i="50"/>
  <c r="X79" i="50"/>
  <c r="W79" i="50"/>
  <c r="V79" i="50"/>
  <c r="U79" i="50"/>
  <c r="T79" i="50"/>
  <c r="S79" i="50"/>
  <c r="R79" i="50"/>
  <c r="Q79" i="50"/>
  <c r="P79" i="50"/>
  <c r="O79" i="50"/>
  <c r="N79" i="50"/>
  <c r="M79" i="50"/>
  <c r="L79" i="50"/>
  <c r="K79" i="50"/>
  <c r="J79" i="50"/>
  <c r="I79" i="50"/>
  <c r="H79" i="50"/>
  <c r="G79" i="50"/>
  <c r="F79" i="50"/>
  <c r="E79" i="50"/>
  <c r="X78" i="50"/>
  <c r="W78" i="50"/>
  <c r="V78" i="50"/>
  <c r="U78" i="50"/>
  <c r="T78" i="50"/>
  <c r="S78" i="50"/>
  <c r="R78" i="50"/>
  <c r="Q78" i="50"/>
  <c r="P78" i="50"/>
  <c r="O78" i="50"/>
  <c r="N78" i="50"/>
  <c r="M78" i="50"/>
  <c r="L78" i="50"/>
  <c r="K78" i="50"/>
  <c r="J78" i="50"/>
  <c r="I78" i="50"/>
  <c r="H78" i="50"/>
  <c r="G78" i="50"/>
  <c r="F78" i="50"/>
  <c r="E78" i="50"/>
  <c r="X77" i="50"/>
  <c r="W77" i="50"/>
  <c r="V77" i="50"/>
  <c r="U77" i="50"/>
  <c r="T77" i="50"/>
  <c r="S77" i="50"/>
  <c r="R77" i="50"/>
  <c r="Q77" i="50"/>
  <c r="P77" i="50"/>
  <c r="O77" i="50"/>
  <c r="N77" i="50"/>
  <c r="M77" i="50"/>
  <c r="L77" i="50"/>
  <c r="K77" i="50"/>
  <c r="J77" i="50"/>
  <c r="I77" i="50"/>
  <c r="H77" i="50"/>
  <c r="G77" i="50"/>
  <c r="F77" i="50"/>
  <c r="E77" i="50"/>
  <c r="X76" i="50"/>
  <c r="W76" i="50"/>
  <c r="V76" i="50"/>
  <c r="U76" i="50"/>
  <c r="T76" i="50"/>
  <c r="S76" i="50"/>
  <c r="R76" i="50"/>
  <c r="Q76" i="50"/>
  <c r="P76" i="50"/>
  <c r="O76" i="50"/>
  <c r="N76" i="50"/>
  <c r="M76" i="50"/>
  <c r="L76" i="50"/>
  <c r="K76" i="50"/>
  <c r="J76" i="50"/>
  <c r="I76" i="50"/>
  <c r="H76" i="50"/>
  <c r="G76" i="50"/>
  <c r="F76" i="50"/>
  <c r="E76" i="50"/>
  <c r="X75" i="50"/>
  <c r="W75" i="50"/>
  <c r="V75" i="50"/>
  <c r="U75" i="50"/>
  <c r="T75" i="50"/>
  <c r="S75" i="50"/>
  <c r="R75" i="50"/>
  <c r="Q75" i="50"/>
  <c r="P75" i="50"/>
  <c r="O75" i="50"/>
  <c r="N75" i="50"/>
  <c r="M75" i="50"/>
  <c r="L75" i="50"/>
  <c r="K75" i="50"/>
  <c r="J75" i="50"/>
  <c r="I75" i="50"/>
  <c r="H75" i="50"/>
  <c r="G75" i="50"/>
  <c r="F75" i="50"/>
  <c r="E75" i="50"/>
  <c r="X74" i="50"/>
  <c r="W74" i="50"/>
  <c r="V74" i="50"/>
  <c r="U74" i="50"/>
  <c r="T74" i="50"/>
  <c r="S74" i="50"/>
  <c r="R74" i="50"/>
  <c r="Q74" i="50"/>
  <c r="P74" i="50"/>
  <c r="O74" i="50"/>
  <c r="N74" i="50"/>
  <c r="M74" i="50"/>
  <c r="L74" i="50"/>
  <c r="K74" i="50"/>
  <c r="J74" i="50"/>
  <c r="I74" i="50"/>
  <c r="H74" i="50"/>
  <c r="G74" i="50"/>
  <c r="F74" i="50"/>
  <c r="E74" i="50"/>
  <c r="X73" i="50"/>
  <c r="W73" i="50"/>
  <c r="V73" i="50"/>
  <c r="U73" i="50"/>
  <c r="T73" i="50"/>
  <c r="S73" i="50"/>
  <c r="R73" i="50"/>
  <c r="Q73" i="50"/>
  <c r="P73" i="50"/>
  <c r="O73" i="50"/>
  <c r="N73" i="50"/>
  <c r="M73" i="50"/>
  <c r="L73" i="50"/>
  <c r="K73" i="50"/>
  <c r="J73" i="50"/>
  <c r="I73" i="50"/>
  <c r="H73" i="50"/>
  <c r="G73" i="50"/>
  <c r="F73" i="50"/>
  <c r="E73" i="50"/>
  <c r="X72" i="50"/>
  <c r="W72" i="50"/>
  <c r="V72" i="50"/>
  <c r="U72" i="50"/>
  <c r="T72" i="50"/>
  <c r="S72" i="50"/>
  <c r="R72" i="50"/>
  <c r="Q72" i="50"/>
  <c r="P72" i="50"/>
  <c r="O72" i="50"/>
  <c r="N72" i="50"/>
  <c r="M72" i="50"/>
  <c r="L72" i="50"/>
  <c r="K72" i="50"/>
  <c r="J72" i="50"/>
  <c r="I72" i="50"/>
  <c r="H72" i="50"/>
  <c r="G72" i="50"/>
  <c r="F72" i="50"/>
  <c r="E72" i="50"/>
  <c r="X71" i="50"/>
  <c r="X102" i="50" s="1"/>
  <c r="W71" i="50"/>
  <c r="V71" i="50"/>
  <c r="U71" i="50"/>
  <c r="T71" i="50"/>
  <c r="S71" i="50"/>
  <c r="R71" i="50"/>
  <c r="Q71" i="50"/>
  <c r="P71" i="50"/>
  <c r="O71" i="50"/>
  <c r="N71" i="50"/>
  <c r="M71" i="50"/>
  <c r="L71" i="50"/>
  <c r="K71" i="50"/>
  <c r="J71" i="50"/>
  <c r="I71" i="50"/>
  <c r="I102" i="50" s="1"/>
  <c r="H71" i="50"/>
  <c r="G71" i="50"/>
  <c r="F71" i="50"/>
  <c r="E71" i="50"/>
  <c r="X67" i="50"/>
  <c r="W67" i="50"/>
  <c r="V67" i="50"/>
  <c r="U67" i="50"/>
  <c r="T67" i="50"/>
  <c r="S67" i="50"/>
  <c r="R67" i="50"/>
  <c r="Q67" i="50"/>
  <c r="P67" i="50"/>
  <c r="O67" i="50"/>
  <c r="N67" i="50"/>
  <c r="M67" i="50"/>
  <c r="L67" i="50"/>
  <c r="K67" i="50"/>
  <c r="J67" i="50"/>
  <c r="I67" i="50"/>
  <c r="H67" i="50"/>
  <c r="G67" i="50"/>
  <c r="F67" i="50"/>
  <c r="E67" i="50"/>
  <c r="X66" i="50"/>
  <c r="W66" i="50"/>
  <c r="V66" i="50"/>
  <c r="U66" i="50"/>
  <c r="T66" i="50"/>
  <c r="S66" i="50"/>
  <c r="R66" i="50"/>
  <c r="Q66" i="50"/>
  <c r="P66" i="50"/>
  <c r="O66" i="50"/>
  <c r="N66" i="50"/>
  <c r="M66" i="50"/>
  <c r="L66" i="50"/>
  <c r="K66" i="50"/>
  <c r="J66" i="50"/>
  <c r="I66" i="50"/>
  <c r="H66" i="50"/>
  <c r="G66" i="50"/>
  <c r="F66" i="50"/>
  <c r="E66" i="50"/>
  <c r="X65" i="50"/>
  <c r="W65" i="50"/>
  <c r="V65" i="50"/>
  <c r="U65" i="50"/>
  <c r="T65" i="50"/>
  <c r="S65" i="50"/>
  <c r="R65" i="50"/>
  <c r="Q65" i="50"/>
  <c r="P65" i="50"/>
  <c r="O65" i="50"/>
  <c r="N65" i="50"/>
  <c r="M65" i="50"/>
  <c r="L65" i="50"/>
  <c r="K65" i="50"/>
  <c r="J65" i="50"/>
  <c r="I65" i="50"/>
  <c r="H65" i="50"/>
  <c r="G65" i="50"/>
  <c r="F65" i="50"/>
  <c r="E65" i="50"/>
  <c r="X64" i="50"/>
  <c r="W64" i="50"/>
  <c r="V64" i="50"/>
  <c r="U64" i="50"/>
  <c r="T64" i="50"/>
  <c r="S64" i="50"/>
  <c r="R64" i="50"/>
  <c r="Q64" i="50"/>
  <c r="P64" i="50"/>
  <c r="O64" i="50"/>
  <c r="N64" i="50"/>
  <c r="M64" i="50"/>
  <c r="L64" i="50"/>
  <c r="K64" i="50"/>
  <c r="J64" i="50"/>
  <c r="I64" i="50"/>
  <c r="H64" i="50"/>
  <c r="G64" i="50"/>
  <c r="F64" i="50"/>
  <c r="E64" i="50"/>
  <c r="X63" i="50"/>
  <c r="W63" i="50"/>
  <c r="V63" i="50"/>
  <c r="U63" i="50"/>
  <c r="T63" i="50"/>
  <c r="S63" i="50"/>
  <c r="R63" i="50"/>
  <c r="Q63" i="50"/>
  <c r="P63" i="50"/>
  <c r="O63" i="50"/>
  <c r="N63" i="50"/>
  <c r="M63" i="50"/>
  <c r="L63" i="50"/>
  <c r="K63" i="50"/>
  <c r="J63" i="50"/>
  <c r="I63" i="50"/>
  <c r="H63" i="50"/>
  <c r="G63" i="50"/>
  <c r="F63" i="50"/>
  <c r="E63" i="50"/>
  <c r="X62" i="50"/>
  <c r="W62" i="50"/>
  <c r="V62" i="50"/>
  <c r="U62" i="50"/>
  <c r="T62" i="50"/>
  <c r="S62" i="50"/>
  <c r="R62" i="50"/>
  <c r="Q62" i="50"/>
  <c r="P62" i="50"/>
  <c r="O62" i="50"/>
  <c r="N62" i="50"/>
  <c r="M62" i="50"/>
  <c r="L62" i="50"/>
  <c r="K62" i="50"/>
  <c r="J62" i="50"/>
  <c r="I62" i="50"/>
  <c r="H62" i="50"/>
  <c r="G62" i="50"/>
  <c r="F62" i="50"/>
  <c r="E62" i="50"/>
  <c r="X61" i="50"/>
  <c r="W61" i="50"/>
  <c r="V61" i="50"/>
  <c r="U61" i="50"/>
  <c r="T61" i="50"/>
  <c r="S61" i="50"/>
  <c r="R61" i="50"/>
  <c r="Q61" i="50"/>
  <c r="P61" i="50"/>
  <c r="O61" i="50"/>
  <c r="N61" i="50"/>
  <c r="M61" i="50"/>
  <c r="L61" i="50"/>
  <c r="K61" i="50"/>
  <c r="J61" i="50"/>
  <c r="I61" i="50"/>
  <c r="H61" i="50"/>
  <c r="G61" i="50"/>
  <c r="F61" i="50"/>
  <c r="E61" i="50"/>
  <c r="X60" i="50"/>
  <c r="W60" i="50"/>
  <c r="V60" i="50"/>
  <c r="U60" i="50"/>
  <c r="T60" i="50"/>
  <c r="S60" i="50"/>
  <c r="R60" i="50"/>
  <c r="Q60" i="50"/>
  <c r="P60" i="50"/>
  <c r="O60" i="50"/>
  <c r="N60" i="50"/>
  <c r="M60" i="50"/>
  <c r="L60" i="50"/>
  <c r="K60" i="50"/>
  <c r="J60" i="50"/>
  <c r="I60" i="50"/>
  <c r="H60" i="50"/>
  <c r="G60" i="50"/>
  <c r="F60" i="50"/>
  <c r="E60" i="50"/>
  <c r="X59" i="50"/>
  <c r="W59" i="50"/>
  <c r="V59" i="50"/>
  <c r="U59" i="50"/>
  <c r="T59" i="50"/>
  <c r="S59" i="50"/>
  <c r="R59" i="50"/>
  <c r="Q59" i="50"/>
  <c r="P59" i="50"/>
  <c r="O59" i="50"/>
  <c r="N59" i="50"/>
  <c r="M59" i="50"/>
  <c r="L59" i="50"/>
  <c r="K59" i="50"/>
  <c r="J59" i="50"/>
  <c r="I59" i="50"/>
  <c r="H59" i="50"/>
  <c r="G59" i="50"/>
  <c r="F59" i="50"/>
  <c r="E59" i="50"/>
  <c r="X58" i="50"/>
  <c r="W58" i="50"/>
  <c r="V58" i="50"/>
  <c r="U58" i="50"/>
  <c r="T58" i="50"/>
  <c r="S58" i="50"/>
  <c r="R58" i="50"/>
  <c r="Q58" i="50"/>
  <c r="P58" i="50"/>
  <c r="O58" i="50"/>
  <c r="N58" i="50"/>
  <c r="M58" i="50"/>
  <c r="L58" i="50"/>
  <c r="K58" i="50"/>
  <c r="J58" i="50"/>
  <c r="I58" i="50"/>
  <c r="H58" i="50"/>
  <c r="G58" i="50"/>
  <c r="F58" i="50"/>
  <c r="E58" i="50"/>
  <c r="X57" i="50"/>
  <c r="W57" i="50"/>
  <c r="V57" i="50"/>
  <c r="U57" i="50"/>
  <c r="T57" i="50"/>
  <c r="S57" i="50"/>
  <c r="R57" i="50"/>
  <c r="Q57" i="50"/>
  <c r="P57" i="50"/>
  <c r="O57" i="50"/>
  <c r="N57" i="50"/>
  <c r="M57" i="50"/>
  <c r="L57" i="50"/>
  <c r="K57" i="50"/>
  <c r="J57" i="50"/>
  <c r="I57" i="50"/>
  <c r="H57" i="50"/>
  <c r="G57" i="50"/>
  <c r="F57" i="50"/>
  <c r="E57" i="50"/>
  <c r="X56" i="50"/>
  <c r="W56" i="50"/>
  <c r="V56" i="50"/>
  <c r="U56" i="50"/>
  <c r="T56" i="50"/>
  <c r="S56" i="50"/>
  <c r="R56" i="50"/>
  <c r="Q56" i="50"/>
  <c r="P56" i="50"/>
  <c r="O56" i="50"/>
  <c r="N56" i="50"/>
  <c r="M56" i="50"/>
  <c r="L56" i="50"/>
  <c r="K56" i="50"/>
  <c r="J56" i="50"/>
  <c r="I56" i="50"/>
  <c r="H56" i="50"/>
  <c r="G56" i="50"/>
  <c r="F56" i="50"/>
  <c r="E56" i="50"/>
  <c r="X55" i="50"/>
  <c r="W55" i="50"/>
  <c r="V55" i="50"/>
  <c r="U55" i="50"/>
  <c r="T55" i="50"/>
  <c r="S55" i="50"/>
  <c r="R55" i="50"/>
  <c r="Q55" i="50"/>
  <c r="P55" i="50"/>
  <c r="O55" i="50"/>
  <c r="N55" i="50"/>
  <c r="M55" i="50"/>
  <c r="L55" i="50"/>
  <c r="K55" i="50"/>
  <c r="J55" i="50"/>
  <c r="I55" i="50"/>
  <c r="H55" i="50"/>
  <c r="G55" i="50"/>
  <c r="F55" i="50"/>
  <c r="E55" i="50"/>
  <c r="X54" i="50"/>
  <c r="W54" i="50"/>
  <c r="V54" i="50"/>
  <c r="U54" i="50"/>
  <c r="T54" i="50"/>
  <c r="S54" i="50"/>
  <c r="R54" i="50"/>
  <c r="Q54" i="50"/>
  <c r="P54" i="50"/>
  <c r="O54" i="50"/>
  <c r="N54" i="50"/>
  <c r="M54" i="50"/>
  <c r="L54" i="50"/>
  <c r="K54" i="50"/>
  <c r="J54" i="50"/>
  <c r="I54" i="50"/>
  <c r="H54" i="50"/>
  <c r="G54" i="50"/>
  <c r="F54" i="50"/>
  <c r="E54" i="50"/>
  <c r="X53" i="50"/>
  <c r="W53" i="50"/>
  <c r="V53" i="50"/>
  <c r="U53" i="50"/>
  <c r="T53" i="50"/>
  <c r="S53" i="50"/>
  <c r="R53" i="50"/>
  <c r="Q53" i="50"/>
  <c r="P53" i="50"/>
  <c r="O53" i="50"/>
  <c r="N53" i="50"/>
  <c r="M53" i="50"/>
  <c r="L53" i="50"/>
  <c r="K53" i="50"/>
  <c r="J53" i="50"/>
  <c r="I53" i="50"/>
  <c r="H53" i="50"/>
  <c r="G53" i="50"/>
  <c r="F53" i="50"/>
  <c r="E53" i="50"/>
  <c r="X52" i="50"/>
  <c r="W52" i="50"/>
  <c r="V52" i="50"/>
  <c r="U52" i="50"/>
  <c r="T52" i="50"/>
  <c r="S52" i="50"/>
  <c r="R52" i="50"/>
  <c r="Q52" i="50"/>
  <c r="P52" i="50"/>
  <c r="O52" i="50"/>
  <c r="N52" i="50"/>
  <c r="M52" i="50"/>
  <c r="L52" i="50"/>
  <c r="K52" i="50"/>
  <c r="J52" i="50"/>
  <c r="I52" i="50"/>
  <c r="H52" i="50"/>
  <c r="G52" i="50"/>
  <c r="F52" i="50"/>
  <c r="E52" i="50"/>
  <c r="X51" i="50"/>
  <c r="W51" i="50"/>
  <c r="V51" i="50"/>
  <c r="U51" i="50"/>
  <c r="T51" i="50"/>
  <c r="S51" i="50"/>
  <c r="R51" i="50"/>
  <c r="Q51" i="50"/>
  <c r="P51" i="50"/>
  <c r="O51" i="50"/>
  <c r="N51" i="50"/>
  <c r="M51" i="50"/>
  <c r="L51" i="50"/>
  <c r="K51" i="50"/>
  <c r="J51" i="50"/>
  <c r="I51" i="50"/>
  <c r="H51" i="50"/>
  <c r="G51" i="50"/>
  <c r="F51" i="50"/>
  <c r="E51" i="50"/>
  <c r="X50" i="50"/>
  <c r="W50" i="50"/>
  <c r="V50" i="50"/>
  <c r="U50" i="50"/>
  <c r="T50" i="50"/>
  <c r="S50" i="50"/>
  <c r="R50" i="50"/>
  <c r="Q50" i="50"/>
  <c r="P50" i="50"/>
  <c r="O50" i="50"/>
  <c r="N50" i="50"/>
  <c r="M50" i="50"/>
  <c r="L50" i="50"/>
  <c r="K50" i="50"/>
  <c r="J50" i="50"/>
  <c r="I50" i="50"/>
  <c r="H50" i="50"/>
  <c r="G50" i="50"/>
  <c r="F50" i="50"/>
  <c r="E50" i="50"/>
  <c r="X49" i="50"/>
  <c r="W49" i="50"/>
  <c r="V49" i="50"/>
  <c r="U49" i="50"/>
  <c r="T49" i="50"/>
  <c r="S49" i="50"/>
  <c r="R49" i="50"/>
  <c r="Q49" i="50"/>
  <c r="P49" i="50"/>
  <c r="O49" i="50"/>
  <c r="N49" i="50"/>
  <c r="M49" i="50"/>
  <c r="L49" i="50"/>
  <c r="K49" i="50"/>
  <c r="J49" i="50"/>
  <c r="I49" i="50"/>
  <c r="H49" i="50"/>
  <c r="G49" i="50"/>
  <c r="F49" i="50"/>
  <c r="E49" i="50"/>
  <c r="X48" i="50"/>
  <c r="W48" i="50"/>
  <c r="V48" i="50"/>
  <c r="U48" i="50"/>
  <c r="T48" i="50"/>
  <c r="S48" i="50"/>
  <c r="R48" i="50"/>
  <c r="Q48" i="50"/>
  <c r="P48" i="50"/>
  <c r="O48" i="50"/>
  <c r="N48" i="50"/>
  <c r="M48" i="50"/>
  <c r="L48" i="50"/>
  <c r="K48" i="50"/>
  <c r="J48" i="50"/>
  <c r="I48" i="50"/>
  <c r="H48" i="50"/>
  <c r="G48" i="50"/>
  <c r="F48" i="50"/>
  <c r="E48" i="50"/>
  <c r="X47" i="50"/>
  <c r="W47" i="50"/>
  <c r="V47" i="50"/>
  <c r="U47" i="50"/>
  <c r="T47" i="50"/>
  <c r="S47" i="50"/>
  <c r="R47" i="50"/>
  <c r="Q47" i="50"/>
  <c r="P47" i="50"/>
  <c r="O47" i="50"/>
  <c r="N47" i="50"/>
  <c r="M47" i="50"/>
  <c r="L47" i="50"/>
  <c r="K47" i="50"/>
  <c r="J47" i="50"/>
  <c r="I47" i="50"/>
  <c r="H47" i="50"/>
  <c r="G47" i="50"/>
  <c r="F47" i="50"/>
  <c r="E47" i="50"/>
  <c r="X46" i="50"/>
  <c r="W46" i="50"/>
  <c r="V46" i="50"/>
  <c r="U46" i="50"/>
  <c r="T46" i="50"/>
  <c r="S46" i="50"/>
  <c r="R46" i="50"/>
  <c r="Q46" i="50"/>
  <c r="P46" i="50"/>
  <c r="O46" i="50"/>
  <c r="N46" i="50"/>
  <c r="M46" i="50"/>
  <c r="L46" i="50"/>
  <c r="K46" i="50"/>
  <c r="J46" i="50"/>
  <c r="I46" i="50"/>
  <c r="H46" i="50"/>
  <c r="G46" i="50"/>
  <c r="F46" i="50"/>
  <c r="E46" i="50"/>
  <c r="X45" i="50"/>
  <c r="W45" i="50"/>
  <c r="V45" i="50"/>
  <c r="U45" i="50"/>
  <c r="T45" i="50"/>
  <c r="S45" i="50"/>
  <c r="R45" i="50"/>
  <c r="Q45" i="50"/>
  <c r="P45" i="50"/>
  <c r="O45" i="50"/>
  <c r="N45" i="50"/>
  <c r="M45" i="50"/>
  <c r="L45" i="50"/>
  <c r="K45" i="50"/>
  <c r="J45" i="50"/>
  <c r="I45" i="50"/>
  <c r="H45" i="50"/>
  <c r="G45" i="50"/>
  <c r="F45" i="50"/>
  <c r="E45" i="50"/>
  <c r="X44" i="50"/>
  <c r="W44" i="50"/>
  <c r="V44" i="50"/>
  <c r="U44" i="50"/>
  <c r="T44" i="50"/>
  <c r="S44" i="50"/>
  <c r="R44" i="50"/>
  <c r="Q44" i="50"/>
  <c r="P44" i="50"/>
  <c r="O44" i="50"/>
  <c r="N44" i="50"/>
  <c r="M44" i="50"/>
  <c r="L44" i="50"/>
  <c r="K44" i="50"/>
  <c r="J44" i="50"/>
  <c r="I44" i="50"/>
  <c r="H44" i="50"/>
  <c r="G44" i="50"/>
  <c r="F44" i="50"/>
  <c r="E44" i="50"/>
  <c r="X43" i="50"/>
  <c r="W43" i="50"/>
  <c r="V43" i="50"/>
  <c r="U43" i="50"/>
  <c r="T43" i="50"/>
  <c r="S43" i="50"/>
  <c r="R43" i="50"/>
  <c r="Q43" i="50"/>
  <c r="P43" i="50"/>
  <c r="O43" i="50"/>
  <c r="N43" i="50"/>
  <c r="M43" i="50"/>
  <c r="L43" i="50"/>
  <c r="K43" i="50"/>
  <c r="J43" i="50"/>
  <c r="I43" i="50"/>
  <c r="H43" i="50"/>
  <c r="G43" i="50"/>
  <c r="F43" i="50"/>
  <c r="E43" i="50"/>
  <c r="X42" i="50"/>
  <c r="W42" i="50"/>
  <c r="V42" i="50"/>
  <c r="U42" i="50"/>
  <c r="T42" i="50"/>
  <c r="S42" i="50"/>
  <c r="R42" i="50"/>
  <c r="Q42" i="50"/>
  <c r="P42" i="50"/>
  <c r="O42" i="50"/>
  <c r="N42" i="50"/>
  <c r="M42" i="50"/>
  <c r="L42" i="50"/>
  <c r="K42" i="50"/>
  <c r="J42" i="50"/>
  <c r="I42" i="50"/>
  <c r="H42" i="50"/>
  <c r="G42" i="50"/>
  <c r="F42" i="50"/>
  <c r="E42" i="50"/>
  <c r="X41" i="50"/>
  <c r="W41" i="50"/>
  <c r="V41" i="50"/>
  <c r="U41" i="50"/>
  <c r="T41" i="50"/>
  <c r="S41" i="50"/>
  <c r="R41" i="50"/>
  <c r="Q41" i="50"/>
  <c r="P41" i="50"/>
  <c r="O41" i="50"/>
  <c r="N41" i="50"/>
  <c r="M41" i="50"/>
  <c r="L41" i="50"/>
  <c r="K41" i="50"/>
  <c r="J41" i="50"/>
  <c r="I41" i="50"/>
  <c r="H41" i="50"/>
  <c r="G41" i="50"/>
  <c r="F41" i="50"/>
  <c r="E41" i="50"/>
  <c r="X40" i="50"/>
  <c r="W40" i="50"/>
  <c r="V40" i="50"/>
  <c r="U40" i="50"/>
  <c r="T40" i="50"/>
  <c r="S40" i="50"/>
  <c r="R40" i="50"/>
  <c r="Q40" i="50"/>
  <c r="P40" i="50"/>
  <c r="O40" i="50"/>
  <c r="N40" i="50"/>
  <c r="M40" i="50"/>
  <c r="L40" i="50"/>
  <c r="K40" i="50"/>
  <c r="J40" i="50"/>
  <c r="I40" i="50"/>
  <c r="H40" i="50"/>
  <c r="G40" i="50"/>
  <c r="F40" i="50"/>
  <c r="E40" i="50"/>
  <c r="X39" i="50"/>
  <c r="W39" i="50"/>
  <c r="V39" i="50"/>
  <c r="U39" i="50"/>
  <c r="T39" i="50"/>
  <c r="S39" i="50"/>
  <c r="R39" i="50"/>
  <c r="Q39" i="50"/>
  <c r="P39" i="50"/>
  <c r="O39" i="50"/>
  <c r="N39" i="50"/>
  <c r="M39" i="50"/>
  <c r="L39" i="50"/>
  <c r="K39" i="50"/>
  <c r="J39" i="50"/>
  <c r="I39" i="50"/>
  <c r="H39" i="50"/>
  <c r="G39" i="50"/>
  <c r="F39" i="50"/>
  <c r="E39" i="50"/>
  <c r="X38" i="50"/>
  <c r="W38" i="50"/>
  <c r="V38" i="50"/>
  <c r="U38" i="50"/>
  <c r="T38" i="50"/>
  <c r="S38" i="50"/>
  <c r="R38" i="50"/>
  <c r="Q38" i="50"/>
  <c r="P38" i="50"/>
  <c r="O38" i="50"/>
  <c r="N38" i="50"/>
  <c r="M38" i="50"/>
  <c r="L38" i="50"/>
  <c r="K38" i="50"/>
  <c r="J38" i="50"/>
  <c r="I38" i="50"/>
  <c r="H38" i="50"/>
  <c r="G38" i="50"/>
  <c r="F38" i="50"/>
  <c r="E38" i="50"/>
  <c r="X37" i="50"/>
  <c r="X68" i="50" s="1"/>
  <c r="W37" i="50"/>
  <c r="V37" i="50"/>
  <c r="U37" i="50"/>
  <c r="T37" i="50"/>
  <c r="S37" i="50"/>
  <c r="R37" i="50"/>
  <c r="Q37" i="50"/>
  <c r="P37" i="50"/>
  <c r="O37" i="50"/>
  <c r="N37" i="50"/>
  <c r="M37" i="50"/>
  <c r="L37" i="50"/>
  <c r="K37" i="50"/>
  <c r="J37" i="50"/>
  <c r="I37" i="50"/>
  <c r="I68" i="50" s="1"/>
  <c r="H37" i="50"/>
  <c r="G37" i="50"/>
  <c r="F37" i="50"/>
  <c r="E37" i="50"/>
  <c r="X33" i="50"/>
  <c r="W33" i="50"/>
  <c r="V33" i="50"/>
  <c r="U33" i="50"/>
  <c r="T33" i="50"/>
  <c r="S33" i="50"/>
  <c r="R33" i="50"/>
  <c r="Q33" i="50"/>
  <c r="P33" i="50"/>
  <c r="O33" i="50"/>
  <c r="N33" i="50"/>
  <c r="M33" i="50"/>
  <c r="L33" i="50"/>
  <c r="K33" i="50"/>
  <c r="J33" i="50"/>
  <c r="I33" i="50"/>
  <c r="H33" i="50"/>
  <c r="G33" i="50"/>
  <c r="F33" i="50"/>
  <c r="E33" i="50"/>
  <c r="X32" i="50"/>
  <c r="W32" i="50"/>
  <c r="V32" i="50"/>
  <c r="U32" i="50"/>
  <c r="T32" i="50"/>
  <c r="S32" i="50"/>
  <c r="R32" i="50"/>
  <c r="Q32" i="50"/>
  <c r="P32" i="50"/>
  <c r="O32" i="50"/>
  <c r="N32" i="50"/>
  <c r="M32" i="50"/>
  <c r="L32" i="50"/>
  <c r="K32" i="50"/>
  <c r="J32" i="50"/>
  <c r="I32" i="50"/>
  <c r="H32" i="50"/>
  <c r="G32" i="50"/>
  <c r="F32" i="50"/>
  <c r="E32" i="50"/>
  <c r="X31" i="50"/>
  <c r="W31" i="50"/>
  <c r="V31" i="50"/>
  <c r="U31" i="50"/>
  <c r="T31" i="50"/>
  <c r="S31" i="50"/>
  <c r="R31" i="50"/>
  <c r="Q31" i="50"/>
  <c r="P31" i="50"/>
  <c r="O31" i="50"/>
  <c r="N31" i="50"/>
  <c r="M31" i="50"/>
  <c r="L31" i="50"/>
  <c r="K31" i="50"/>
  <c r="J31" i="50"/>
  <c r="I31" i="50"/>
  <c r="H31" i="50"/>
  <c r="G31" i="50"/>
  <c r="F31" i="50"/>
  <c r="E31" i="50"/>
  <c r="X30" i="50"/>
  <c r="W30" i="50"/>
  <c r="V30" i="50"/>
  <c r="U30" i="50"/>
  <c r="T30" i="50"/>
  <c r="S30" i="50"/>
  <c r="R30" i="50"/>
  <c r="Q30" i="50"/>
  <c r="P30" i="50"/>
  <c r="O30" i="50"/>
  <c r="N30" i="50"/>
  <c r="M30" i="50"/>
  <c r="L30" i="50"/>
  <c r="K30" i="50"/>
  <c r="J30" i="50"/>
  <c r="I30" i="50"/>
  <c r="H30" i="50"/>
  <c r="G30" i="50"/>
  <c r="F30" i="50"/>
  <c r="E30" i="50"/>
  <c r="X29" i="50"/>
  <c r="W29" i="50"/>
  <c r="V29" i="50"/>
  <c r="U29" i="50"/>
  <c r="T29" i="50"/>
  <c r="S29" i="50"/>
  <c r="R29" i="50"/>
  <c r="Q29" i="50"/>
  <c r="P29" i="50"/>
  <c r="O29" i="50"/>
  <c r="N29" i="50"/>
  <c r="M29" i="50"/>
  <c r="L29" i="50"/>
  <c r="K29" i="50"/>
  <c r="J29" i="50"/>
  <c r="I29" i="50"/>
  <c r="H29" i="50"/>
  <c r="G29" i="50"/>
  <c r="F29" i="50"/>
  <c r="E29" i="50"/>
  <c r="X28" i="50"/>
  <c r="W28" i="50"/>
  <c r="V28" i="50"/>
  <c r="U28" i="50"/>
  <c r="T28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X27" i="50"/>
  <c r="W27" i="50"/>
  <c r="V27" i="50"/>
  <c r="U27" i="50"/>
  <c r="T27" i="50"/>
  <c r="S27" i="50"/>
  <c r="R27" i="50"/>
  <c r="Q27" i="50"/>
  <c r="P27" i="50"/>
  <c r="O27" i="50"/>
  <c r="N27" i="50"/>
  <c r="M27" i="50"/>
  <c r="L27" i="50"/>
  <c r="K27" i="50"/>
  <c r="J27" i="50"/>
  <c r="I27" i="50"/>
  <c r="H27" i="50"/>
  <c r="G27" i="50"/>
  <c r="F27" i="50"/>
  <c r="E27" i="50"/>
  <c r="X26" i="50"/>
  <c r="W26" i="50"/>
  <c r="V26" i="50"/>
  <c r="U26" i="50"/>
  <c r="T26" i="50"/>
  <c r="S26" i="50"/>
  <c r="R26" i="50"/>
  <c r="Q26" i="50"/>
  <c r="P26" i="50"/>
  <c r="O26" i="50"/>
  <c r="N26" i="50"/>
  <c r="M26" i="50"/>
  <c r="L26" i="50"/>
  <c r="K26" i="50"/>
  <c r="J26" i="50"/>
  <c r="I26" i="50"/>
  <c r="H26" i="50"/>
  <c r="G26" i="50"/>
  <c r="F26" i="50"/>
  <c r="E26" i="50"/>
  <c r="X25" i="50"/>
  <c r="W25" i="50"/>
  <c r="V25" i="50"/>
  <c r="U25" i="50"/>
  <c r="T25" i="50"/>
  <c r="S25" i="50"/>
  <c r="R25" i="50"/>
  <c r="Q25" i="50"/>
  <c r="P25" i="50"/>
  <c r="O25" i="50"/>
  <c r="N25" i="50"/>
  <c r="M25" i="50"/>
  <c r="L25" i="50"/>
  <c r="K25" i="50"/>
  <c r="J25" i="50"/>
  <c r="I25" i="50"/>
  <c r="H25" i="50"/>
  <c r="G25" i="50"/>
  <c r="F25" i="50"/>
  <c r="E25" i="50"/>
  <c r="X24" i="50"/>
  <c r="W24" i="50"/>
  <c r="V24" i="50"/>
  <c r="U24" i="50"/>
  <c r="T24" i="50"/>
  <c r="S24" i="50"/>
  <c r="R24" i="50"/>
  <c r="Q24" i="50"/>
  <c r="P24" i="50"/>
  <c r="O24" i="50"/>
  <c r="N24" i="50"/>
  <c r="M24" i="50"/>
  <c r="L24" i="50"/>
  <c r="K24" i="50"/>
  <c r="J24" i="50"/>
  <c r="I24" i="50"/>
  <c r="H24" i="50"/>
  <c r="G24" i="50"/>
  <c r="F24" i="50"/>
  <c r="E24" i="50"/>
  <c r="X23" i="50"/>
  <c r="W23" i="50"/>
  <c r="V23" i="50"/>
  <c r="U23" i="50"/>
  <c r="T23" i="50"/>
  <c r="S23" i="50"/>
  <c r="R23" i="50"/>
  <c r="Q23" i="50"/>
  <c r="P23" i="50"/>
  <c r="O23" i="50"/>
  <c r="N23" i="50"/>
  <c r="M23" i="50"/>
  <c r="L23" i="50"/>
  <c r="K23" i="50"/>
  <c r="J23" i="50"/>
  <c r="I23" i="50"/>
  <c r="H23" i="50"/>
  <c r="G23" i="50"/>
  <c r="F23" i="50"/>
  <c r="E23" i="50"/>
  <c r="X22" i="50"/>
  <c r="W22" i="50"/>
  <c r="V22" i="50"/>
  <c r="U22" i="50"/>
  <c r="T22" i="50"/>
  <c r="S22" i="50"/>
  <c r="R22" i="50"/>
  <c r="Q22" i="50"/>
  <c r="P22" i="50"/>
  <c r="O22" i="50"/>
  <c r="N22" i="50"/>
  <c r="M22" i="50"/>
  <c r="L22" i="50"/>
  <c r="K22" i="50"/>
  <c r="J22" i="50"/>
  <c r="I22" i="50"/>
  <c r="H22" i="50"/>
  <c r="G22" i="50"/>
  <c r="F22" i="50"/>
  <c r="E22" i="50"/>
  <c r="X21" i="50"/>
  <c r="W21" i="50"/>
  <c r="V21" i="50"/>
  <c r="U21" i="50"/>
  <c r="T21" i="50"/>
  <c r="S21" i="50"/>
  <c r="R21" i="50"/>
  <c r="Q21" i="50"/>
  <c r="P21" i="50"/>
  <c r="O21" i="50"/>
  <c r="N21" i="50"/>
  <c r="M21" i="50"/>
  <c r="L21" i="50"/>
  <c r="K21" i="50"/>
  <c r="J21" i="50"/>
  <c r="I21" i="50"/>
  <c r="H21" i="50"/>
  <c r="G21" i="50"/>
  <c r="F21" i="50"/>
  <c r="E21" i="50"/>
  <c r="X20" i="50"/>
  <c r="W20" i="50"/>
  <c r="V20" i="50"/>
  <c r="U20" i="50"/>
  <c r="T20" i="50"/>
  <c r="S20" i="50"/>
  <c r="R20" i="50"/>
  <c r="Q20" i="50"/>
  <c r="P20" i="50"/>
  <c r="O20" i="50"/>
  <c r="N20" i="50"/>
  <c r="M20" i="50"/>
  <c r="L20" i="50"/>
  <c r="K20" i="50"/>
  <c r="J20" i="50"/>
  <c r="I20" i="50"/>
  <c r="H20" i="50"/>
  <c r="G20" i="50"/>
  <c r="F20" i="50"/>
  <c r="E20" i="50"/>
  <c r="X19" i="50"/>
  <c r="W19" i="50"/>
  <c r="V19" i="50"/>
  <c r="U19" i="50"/>
  <c r="T19" i="50"/>
  <c r="S19" i="50"/>
  <c r="R19" i="50"/>
  <c r="Q19" i="50"/>
  <c r="P19" i="50"/>
  <c r="O19" i="50"/>
  <c r="N19" i="50"/>
  <c r="M19" i="50"/>
  <c r="L19" i="50"/>
  <c r="K19" i="50"/>
  <c r="J19" i="50"/>
  <c r="I19" i="50"/>
  <c r="H19" i="50"/>
  <c r="G19" i="50"/>
  <c r="F19" i="50"/>
  <c r="E19" i="50"/>
  <c r="X18" i="50"/>
  <c r="W18" i="50"/>
  <c r="V18" i="50"/>
  <c r="U18" i="50"/>
  <c r="T18" i="50"/>
  <c r="S18" i="50"/>
  <c r="R18" i="50"/>
  <c r="Q18" i="50"/>
  <c r="P18" i="50"/>
  <c r="O18" i="50"/>
  <c r="N18" i="50"/>
  <c r="M18" i="50"/>
  <c r="L18" i="50"/>
  <c r="K18" i="50"/>
  <c r="J18" i="50"/>
  <c r="I18" i="50"/>
  <c r="H18" i="50"/>
  <c r="G18" i="50"/>
  <c r="F18" i="50"/>
  <c r="E18" i="50"/>
  <c r="X17" i="50"/>
  <c r="W17" i="50"/>
  <c r="V17" i="50"/>
  <c r="U17" i="50"/>
  <c r="T17" i="50"/>
  <c r="S17" i="50"/>
  <c r="R17" i="50"/>
  <c r="Q17" i="50"/>
  <c r="P17" i="50"/>
  <c r="O17" i="50"/>
  <c r="N17" i="50"/>
  <c r="M17" i="50"/>
  <c r="L17" i="50"/>
  <c r="K17" i="50"/>
  <c r="J17" i="50"/>
  <c r="I17" i="50"/>
  <c r="H17" i="50"/>
  <c r="G17" i="50"/>
  <c r="F17" i="50"/>
  <c r="E17" i="50"/>
  <c r="X16" i="50"/>
  <c r="W16" i="50"/>
  <c r="V16" i="50"/>
  <c r="U16" i="50"/>
  <c r="T16" i="50"/>
  <c r="S16" i="50"/>
  <c r="R16" i="50"/>
  <c r="Q16" i="50"/>
  <c r="P16" i="50"/>
  <c r="O16" i="50"/>
  <c r="N16" i="50"/>
  <c r="M16" i="50"/>
  <c r="L16" i="50"/>
  <c r="K16" i="50"/>
  <c r="J16" i="50"/>
  <c r="I16" i="50"/>
  <c r="H16" i="50"/>
  <c r="G16" i="50"/>
  <c r="F16" i="50"/>
  <c r="E16" i="50"/>
  <c r="X15" i="50"/>
  <c r="W15" i="50"/>
  <c r="V15" i="50"/>
  <c r="U15" i="50"/>
  <c r="T15" i="50"/>
  <c r="S15" i="50"/>
  <c r="R15" i="50"/>
  <c r="Q15" i="50"/>
  <c r="P15" i="50"/>
  <c r="O15" i="50"/>
  <c r="N15" i="50"/>
  <c r="M15" i="50"/>
  <c r="L15" i="50"/>
  <c r="K15" i="50"/>
  <c r="J15" i="50"/>
  <c r="I15" i="50"/>
  <c r="H15" i="50"/>
  <c r="G15" i="50"/>
  <c r="F15" i="50"/>
  <c r="E15" i="50"/>
  <c r="X14" i="50"/>
  <c r="W14" i="50"/>
  <c r="V14" i="50"/>
  <c r="U14" i="50"/>
  <c r="T14" i="50"/>
  <c r="S14" i="50"/>
  <c r="R14" i="50"/>
  <c r="Q14" i="50"/>
  <c r="P14" i="50"/>
  <c r="O14" i="50"/>
  <c r="N14" i="50"/>
  <c r="M14" i="50"/>
  <c r="L14" i="50"/>
  <c r="K14" i="50"/>
  <c r="J14" i="50"/>
  <c r="I14" i="50"/>
  <c r="H14" i="50"/>
  <c r="G14" i="50"/>
  <c r="F14" i="50"/>
  <c r="E14" i="50"/>
  <c r="X13" i="50"/>
  <c r="W13" i="50"/>
  <c r="V13" i="50"/>
  <c r="U13" i="50"/>
  <c r="T13" i="50"/>
  <c r="S13" i="50"/>
  <c r="R13" i="50"/>
  <c r="Q13" i="50"/>
  <c r="P13" i="50"/>
  <c r="O13" i="50"/>
  <c r="N13" i="50"/>
  <c r="M13" i="50"/>
  <c r="L13" i="50"/>
  <c r="K13" i="50"/>
  <c r="J13" i="50"/>
  <c r="I13" i="50"/>
  <c r="H13" i="50"/>
  <c r="G13" i="50"/>
  <c r="F13" i="50"/>
  <c r="E13" i="50"/>
  <c r="X12" i="50"/>
  <c r="W12" i="50"/>
  <c r="V12" i="50"/>
  <c r="U12" i="50"/>
  <c r="T12" i="50"/>
  <c r="S12" i="50"/>
  <c r="R12" i="50"/>
  <c r="Q12" i="50"/>
  <c r="P12" i="50"/>
  <c r="O12" i="50"/>
  <c r="N12" i="50"/>
  <c r="M12" i="50"/>
  <c r="L12" i="50"/>
  <c r="K12" i="50"/>
  <c r="J12" i="50"/>
  <c r="I12" i="50"/>
  <c r="H12" i="50"/>
  <c r="G12" i="50"/>
  <c r="F12" i="50"/>
  <c r="E12" i="50"/>
  <c r="X11" i="50"/>
  <c r="W11" i="50"/>
  <c r="V11" i="50"/>
  <c r="U11" i="50"/>
  <c r="T11" i="50"/>
  <c r="S11" i="50"/>
  <c r="R11" i="50"/>
  <c r="Q11" i="50"/>
  <c r="P11" i="50"/>
  <c r="O11" i="50"/>
  <c r="N11" i="50"/>
  <c r="M11" i="50"/>
  <c r="L11" i="50"/>
  <c r="K11" i="50"/>
  <c r="J11" i="50"/>
  <c r="I11" i="50"/>
  <c r="H11" i="50"/>
  <c r="G11" i="50"/>
  <c r="F11" i="50"/>
  <c r="E11" i="50"/>
  <c r="X10" i="50"/>
  <c r="W10" i="50"/>
  <c r="V10" i="50"/>
  <c r="U10" i="50"/>
  <c r="T10" i="50"/>
  <c r="S10" i="50"/>
  <c r="R10" i="50"/>
  <c r="Q10" i="50"/>
  <c r="P10" i="50"/>
  <c r="O10" i="50"/>
  <c r="N10" i="50"/>
  <c r="M10" i="50"/>
  <c r="L10" i="50"/>
  <c r="K10" i="50"/>
  <c r="J10" i="50"/>
  <c r="I10" i="50"/>
  <c r="H10" i="50"/>
  <c r="G10" i="50"/>
  <c r="F10" i="50"/>
  <c r="E10" i="50"/>
  <c r="X9" i="50"/>
  <c r="W9" i="50"/>
  <c r="V9" i="50"/>
  <c r="U9" i="50"/>
  <c r="T9" i="50"/>
  <c r="S9" i="50"/>
  <c r="R9" i="50"/>
  <c r="Q9" i="50"/>
  <c r="P9" i="50"/>
  <c r="O9" i="50"/>
  <c r="N9" i="50"/>
  <c r="M9" i="50"/>
  <c r="L9" i="50"/>
  <c r="K9" i="50"/>
  <c r="J9" i="50"/>
  <c r="I9" i="50"/>
  <c r="H9" i="50"/>
  <c r="G9" i="50"/>
  <c r="F9" i="50"/>
  <c r="E9" i="50"/>
  <c r="X8" i="50"/>
  <c r="W8" i="50"/>
  <c r="V8" i="50"/>
  <c r="U8" i="50"/>
  <c r="T8" i="50"/>
  <c r="S8" i="50"/>
  <c r="R8" i="50"/>
  <c r="Q8" i="50"/>
  <c r="P8" i="50"/>
  <c r="O8" i="50"/>
  <c r="N8" i="50"/>
  <c r="M8" i="50"/>
  <c r="L8" i="50"/>
  <c r="K8" i="50"/>
  <c r="J8" i="50"/>
  <c r="I8" i="50"/>
  <c r="H8" i="50"/>
  <c r="G8" i="50"/>
  <c r="F8" i="50"/>
  <c r="E8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X6" i="50"/>
  <c r="W6" i="50"/>
  <c r="V6" i="50"/>
  <c r="U6" i="50"/>
  <c r="T6" i="50"/>
  <c r="S6" i="50"/>
  <c r="R6" i="50"/>
  <c r="Q6" i="50"/>
  <c r="P6" i="50"/>
  <c r="O6" i="50"/>
  <c r="N6" i="50"/>
  <c r="M6" i="50"/>
  <c r="L6" i="50"/>
  <c r="K6" i="50"/>
  <c r="J6" i="50"/>
  <c r="I6" i="50"/>
  <c r="H6" i="50"/>
  <c r="G6" i="50"/>
  <c r="F6" i="50"/>
  <c r="E6" i="50"/>
  <c r="X5" i="50"/>
  <c r="W5" i="50"/>
  <c r="V5" i="50"/>
  <c r="U5" i="50"/>
  <c r="T5" i="50"/>
  <c r="S5" i="50"/>
  <c r="R5" i="50"/>
  <c r="Q5" i="50"/>
  <c r="P5" i="50"/>
  <c r="O5" i="50"/>
  <c r="N5" i="50"/>
  <c r="M5" i="50"/>
  <c r="L5" i="50"/>
  <c r="K5" i="50"/>
  <c r="J5" i="50"/>
  <c r="I5" i="50"/>
  <c r="H5" i="50"/>
  <c r="G5" i="50"/>
  <c r="F5" i="50"/>
  <c r="E5" i="50"/>
  <c r="X4" i="50"/>
  <c r="W4" i="50"/>
  <c r="V4" i="50"/>
  <c r="U4" i="50"/>
  <c r="T4" i="50"/>
  <c r="S4" i="50"/>
  <c r="R4" i="50"/>
  <c r="Q4" i="50"/>
  <c r="P4" i="50"/>
  <c r="O4" i="50"/>
  <c r="N4" i="50"/>
  <c r="M4" i="50"/>
  <c r="L4" i="50"/>
  <c r="K4" i="50"/>
  <c r="J4" i="50"/>
  <c r="I4" i="50"/>
  <c r="H4" i="50"/>
  <c r="G4" i="50"/>
  <c r="F4" i="50"/>
  <c r="E4" i="50"/>
  <c r="X3" i="50"/>
  <c r="X34" i="50" s="1"/>
  <c r="X138" i="50" s="1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I34" i="50" s="1"/>
  <c r="I138" i="50" s="1"/>
  <c r="H3" i="50"/>
  <c r="G3" i="50"/>
  <c r="F3" i="50"/>
  <c r="E3" i="50"/>
  <c r="X135" i="55"/>
  <c r="W135" i="55"/>
  <c r="V135" i="55"/>
  <c r="U135" i="55"/>
  <c r="T135" i="55"/>
  <c r="S135" i="55"/>
  <c r="R135" i="55"/>
  <c r="Q135" i="55"/>
  <c r="P135" i="55"/>
  <c r="O135" i="55"/>
  <c r="N135" i="55"/>
  <c r="M135" i="55"/>
  <c r="L135" i="55"/>
  <c r="K135" i="55"/>
  <c r="J135" i="55"/>
  <c r="I135" i="55"/>
  <c r="H135" i="55"/>
  <c r="G135" i="55"/>
  <c r="F135" i="55"/>
  <c r="E135" i="55"/>
  <c r="X134" i="55"/>
  <c r="W134" i="55"/>
  <c r="V134" i="55"/>
  <c r="U134" i="55"/>
  <c r="T134" i="55"/>
  <c r="S134" i="55"/>
  <c r="R134" i="55"/>
  <c r="Q134" i="55"/>
  <c r="P134" i="55"/>
  <c r="O134" i="55"/>
  <c r="N134" i="55"/>
  <c r="M134" i="55"/>
  <c r="L134" i="55"/>
  <c r="K134" i="55"/>
  <c r="J134" i="55"/>
  <c r="I134" i="55"/>
  <c r="H134" i="55"/>
  <c r="G134" i="55"/>
  <c r="F134" i="55"/>
  <c r="E134" i="55"/>
  <c r="X133" i="55"/>
  <c r="W133" i="55"/>
  <c r="V133" i="55"/>
  <c r="U133" i="55"/>
  <c r="T133" i="55"/>
  <c r="S133" i="55"/>
  <c r="R133" i="55"/>
  <c r="Q133" i="55"/>
  <c r="P133" i="55"/>
  <c r="O133" i="55"/>
  <c r="N133" i="55"/>
  <c r="M133" i="55"/>
  <c r="L133" i="55"/>
  <c r="K133" i="55"/>
  <c r="J133" i="55"/>
  <c r="I133" i="55"/>
  <c r="H133" i="55"/>
  <c r="G133" i="55"/>
  <c r="F133" i="55"/>
  <c r="E133" i="55"/>
  <c r="X132" i="55"/>
  <c r="W132" i="55"/>
  <c r="V132" i="55"/>
  <c r="U132" i="55"/>
  <c r="T132" i="55"/>
  <c r="S132" i="55"/>
  <c r="R132" i="55"/>
  <c r="Q132" i="55"/>
  <c r="P132" i="55"/>
  <c r="O132" i="55"/>
  <c r="N132" i="55"/>
  <c r="M132" i="55"/>
  <c r="L132" i="55"/>
  <c r="K132" i="55"/>
  <c r="J132" i="55"/>
  <c r="I132" i="55"/>
  <c r="H132" i="55"/>
  <c r="G132" i="55"/>
  <c r="F132" i="55"/>
  <c r="E132" i="55"/>
  <c r="X131" i="55"/>
  <c r="W131" i="55"/>
  <c r="V131" i="55"/>
  <c r="U131" i="55"/>
  <c r="T131" i="55"/>
  <c r="S131" i="55"/>
  <c r="R131" i="55"/>
  <c r="Q131" i="55"/>
  <c r="P131" i="55"/>
  <c r="O131" i="55"/>
  <c r="N131" i="55"/>
  <c r="M131" i="55"/>
  <c r="L131" i="55"/>
  <c r="K131" i="55"/>
  <c r="J131" i="55"/>
  <c r="I131" i="55"/>
  <c r="H131" i="55"/>
  <c r="G131" i="55"/>
  <c r="F131" i="55"/>
  <c r="E131" i="55"/>
  <c r="X130" i="55"/>
  <c r="W130" i="55"/>
  <c r="V130" i="55"/>
  <c r="U130" i="55"/>
  <c r="T130" i="55"/>
  <c r="S130" i="55"/>
  <c r="R130" i="55"/>
  <c r="Q130" i="55"/>
  <c r="P130" i="55"/>
  <c r="O130" i="55"/>
  <c r="N130" i="55"/>
  <c r="M130" i="55"/>
  <c r="L130" i="55"/>
  <c r="K130" i="55"/>
  <c r="J130" i="55"/>
  <c r="I130" i="55"/>
  <c r="H130" i="55"/>
  <c r="G130" i="55"/>
  <c r="F130" i="55"/>
  <c r="E130" i="55"/>
  <c r="X129" i="55"/>
  <c r="W129" i="55"/>
  <c r="V129" i="55"/>
  <c r="U129" i="55"/>
  <c r="T129" i="55"/>
  <c r="S129" i="55"/>
  <c r="R129" i="55"/>
  <c r="Q129" i="55"/>
  <c r="P129" i="55"/>
  <c r="O129" i="55"/>
  <c r="N129" i="55"/>
  <c r="M129" i="55"/>
  <c r="L129" i="55"/>
  <c r="K129" i="55"/>
  <c r="J129" i="55"/>
  <c r="I129" i="55"/>
  <c r="H129" i="55"/>
  <c r="G129" i="55"/>
  <c r="F129" i="55"/>
  <c r="E129" i="55"/>
  <c r="X128" i="55"/>
  <c r="W128" i="55"/>
  <c r="V128" i="55"/>
  <c r="U128" i="55"/>
  <c r="T128" i="55"/>
  <c r="S128" i="55"/>
  <c r="R128" i="55"/>
  <c r="Q128" i="55"/>
  <c r="P128" i="55"/>
  <c r="O128" i="55"/>
  <c r="N128" i="55"/>
  <c r="M128" i="55"/>
  <c r="L128" i="55"/>
  <c r="K128" i="55"/>
  <c r="J128" i="55"/>
  <c r="I128" i="55"/>
  <c r="H128" i="55"/>
  <c r="G128" i="55"/>
  <c r="F128" i="55"/>
  <c r="E128" i="55"/>
  <c r="X127" i="55"/>
  <c r="W127" i="55"/>
  <c r="V127" i="55"/>
  <c r="U127" i="55"/>
  <c r="T127" i="55"/>
  <c r="S127" i="55"/>
  <c r="R127" i="55"/>
  <c r="Q127" i="55"/>
  <c r="P127" i="55"/>
  <c r="O127" i="55"/>
  <c r="N127" i="55"/>
  <c r="M127" i="55"/>
  <c r="L127" i="55"/>
  <c r="K127" i="55"/>
  <c r="J127" i="55"/>
  <c r="I127" i="55"/>
  <c r="H127" i="55"/>
  <c r="G127" i="55"/>
  <c r="F127" i="55"/>
  <c r="E127" i="55"/>
  <c r="X126" i="55"/>
  <c r="W126" i="55"/>
  <c r="V126" i="55"/>
  <c r="U126" i="55"/>
  <c r="T126" i="55"/>
  <c r="S126" i="55"/>
  <c r="R126" i="55"/>
  <c r="Q126" i="55"/>
  <c r="P126" i="55"/>
  <c r="O126" i="55"/>
  <c r="N126" i="55"/>
  <c r="M126" i="55"/>
  <c r="L126" i="55"/>
  <c r="K126" i="55"/>
  <c r="J126" i="55"/>
  <c r="I126" i="55"/>
  <c r="H126" i="55"/>
  <c r="G126" i="55"/>
  <c r="F126" i="55"/>
  <c r="E126" i="55"/>
  <c r="X125" i="55"/>
  <c r="W125" i="55"/>
  <c r="V125" i="55"/>
  <c r="U125" i="55"/>
  <c r="T125" i="55"/>
  <c r="S125" i="55"/>
  <c r="R125" i="55"/>
  <c r="Q125" i="55"/>
  <c r="P125" i="55"/>
  <c r="O125" i="55"/>
  <c r="N125" i="55"/>
  <c r="M125" i="55"/>
  <c r="L125" i="55"/>
  <c r="K125" i="55"/>
  <c r="J125" i="55"/>
  <c r="I125" i="55"/>
  <c r="H125" i="55"/>
  <c r="G125" i="55"/>
  <c r="F125" i="55"/>
  <c r="E125" i="55"/>
  <c r="X124" i="55"/>
  <c r="W124" i="55"/>
  <c r="V124" i="55"/>
  <c r="U124" i="55"/>
  <c r="T124" i="55"/>
  <c r="S124" i="55"/>
  <c r="R124" i="55"/>
  <c r="Q124" i="55"/>
  <c r="P124" i="55"/>
  <c r="O124" i="55"/>
  <c r="N124" i="55"/>
  <c r="M124" i="55"/>
  <c r="L124" i="55"/>
  <c r="K124" i="55"/>
  <c r="J124" i="55"/>
  <c r="I124" i="55"/>
  <c r="H124" i="55"/>
  <c r="G124" i="55"/>
  <c r="F124" i="55"/>
  <c r="E124" i="55"/>
  <c r="X123" i="55"/>
  <c r="W123" i="55"/>
  <c r="V123" i="55"/>
  <c r="U123" i="55"/>
  <c r="T123" i="55"/>
  <c r="S123" i="55"/>
  <c r="R123" i="55"/>
  <c r="Q123" i="55"/>
  <c r="P123" i="55"/>
  <c r="O123" i="55"/>
  <c r="N123" i="55"/>
  <c r="M123" i="55"/>
  <c r="L123" i="55"/>
  <c r="K123" i="55"/>
  <c r="J123" i="55"/>
  <c r="I123" i="55"/>
  <c r="H123" i="55"/>
  <c r="G123" i="55"/>
  <c r="F123" i="55"/>
  <c r="E123" i="55"/>
  <c r="X122" i="55"/>
  <c r="W122" i="55"/>
  <c r="V122" i="55"/>
  <c r="U122" i="55"/>
  <c r="T122" i="55"/>
  <c r="S122" i="55"/>
  <c r="R122" i="55"/>
  <c r="Q122" i="55"/>
  <c r="P122" i="55"/>
  <c r="O122" i="55"/>
  <c r="N122" i="55"/>
  <c r="M122" i="55"/>
  <c r="L122" i="55"/>
  <c r="K122" i="55"/>
  <c r="J122" i="55"/>
  <c r="I122" i="55"/>
  <c r="H122" i="55"/>
  <c r="G122" i="55"/>
  <c r="F122" i="55"/>
  <c r="E122" i="55"/>
  <c r="X121" i="55"/>
  <c r="W121" i="55"/>
  <c r="V121" i="55"/>
  <c r="U121" i="55"/>
  <c r="T121" i="55"/>
  <c r="S121" i="55"/>
  <c r="R121" i="55"/>
  <c r="Q121" i="55"/>
  <c r="P121" i="55"/>
  <c r="O121" i="55"/>
  <c r="N121" i="55"/>
  <c r="M121" i="55"/>
  <c r="L121" i="55"/>
  <c r="K121" i="55"/>
  <c r="J121" i="55"/>
  <c r="I121" i="55"/>
  <c r="H121" i="55"/>
  <c r="G121" i="55"/>
  <c r="F121" i="55"/>
  <c r="E121" i="55"/>
  <c r="X120" i="55"/>
  <c r="W120" i="55"/>
  <c r="V120" i="55"/>
  <c r="U120" i="55"/>
  <c r="T120" i="55"/>
  <c r="S120" i="55"/>
  <c r="R120" i="55"/>
  <c r="Q120" i="55"/>
  <c r="P120" i="55"/>
  <c r="O120" i="55"/>
  <c r="N120" i="55"/>
  <c r="M120" i="55"/>
  <c r="L120" i="55"/>
  <c r="K120" i="55"/>
  <c r="J120" i="55"/>
  <c r="I120" i="55"/>
  <c r="H120" i="55"/>
  <c r="G120" i="55"/>
  <c r="F120" i="55"/>
  <c r="E120" i="55"/>
  <c r="X119" i="55"/>
  <c r="W119" i="55"/>
  <c r="V119" i="55"/>
  <c r="U119" i="55"/>
  <c r="T119" i="55"/>
  <c r="S119" i="55"/>
  <c r="R119" i="55"/>
  <c r="Q119" i="55"/>
  <c r="P119" i="55"/>
  <c r="O119" i="55"/>
  <c r="N119" i="55"/>
  <c r="M119" i="55"/>
  <c r="L119" i="55"/>
  <c r="K119" i="55"/>
  <c r="J119" i="55"/>
  <c r="I119" i="55"/>
  <c r="H119" i="55"/>
  <c r="G119" i="55"/>
  <c r="F119" i="55"/>
  <c r="E119" i="55"/>
  <c r="X118" i="55"/>
  <c r="W118" i="55"/>
  <c r="V118" i="55"/>
  <c r="U118" i="55"/>
  <c r="T118" i="55"/>
  <c r="S118" i="55"/>
  <c r="R118" i="55"/>
  <c r="Q118" i="55"/>
  <c r="P118" i="55"/>
  <c r="O118" i="55"/>
  <c r="N118" i="55"/>
  <c r="M118" i="55"/>
  <c r="L118" i="55"/>
  <c r="K118" i="55"/>
  <c r="J118" i="55"/>
  <c r="I118" i="55"/>
  <c r="H118" i="55"/>
  <c r="G118" i="55"/>
  <c r="F118" i="55"/>
  <c r="E118" i="55"/>
  <c r="X117" i="55"/>
  <c r="W117" i="55"/>
  <c r="V117" i="55"/>
  <c r="U117" i="55"/>
  <c r="T117" i="55"/>
  <c r="S117" i="55"/>
  <c r="R117" i="55"/>
  <c r="Q117" i="55"/>
  <c r="P117" i="55"/>
  <c r="O117" i="55"/>
  <c r="N117" i="55"/>
  <c r="M117" i="55"/>
  <c r="L117" i="55"/>
  <c r="K117" i="55"/>
  <c r="J117" i="55"/>
  <c r="I117" i="55"/>
  <c r="H117" i="55"/>
  <c r="G117" i="55"/>
  <c r="F117" i="55"/>
  <c r="E117" i="55"/>
  <c r="X116" i="55"/>
  <c r="W116" i="55"/>
  <c r="V116" i="55"/>
  <c r="U116" i="55"/>
  <c r="T116" i="55"/>
  <c r="S116" i="55"/>
  <c r="R116" i="55"/>
  <c r="Q116" i="55"/>
  <c r="P116" i="55"/>
  <c r="O116" i="55"/>
  <c r="N116" i="55"/>
  <c r="M116" i="55"/>
  <c r="L116" i="55"/>
  <c r="K116" i="55"/>
  <c r="J116" i="55"/>
  <c r="I116" i="55"/>
  <c r="H116" i="55"/>
  <c r="G116" i="55"/>
  <c r="F116" i="55"/>
  <c r="E116" i="55"/>
  <c r="X115" i="55"/>
  <c r="W115" i="55"/>
  <c r="V115" i="55"/>
  <c r="U115" i="55"/>
  <c r="T115" i="55"/>
  <c r="S115" i="55"/>
  <c r="R115" i="55"/>
  <c r="Q115" i="55"/>
  <c r="P115" i="55"/>
  <c r="O115" i="55"/>
  <c r="N115" i="55"/>
  <c r="M115" i="55"/>
  <c r="L115" i="55"/>
  <c r="K115" i="55"/>
  <c r="J115" i="55"/>
  <c r="I115" i="55"/>
  <c r="H115" i="55"/>
  <c r="G115" i="55"/>
  <c r="F115" i="55"/>
  <c r="E115" i="55"/>
  <c r="X114" i="55"/>
  <c r="W114" i="55"/>
  <c r="V114" i="55"/>
  <c r="U114" i="55"/>
  <c r="T114" i="55"/>
  <c r="S114" i="55"/>
  <c r="R114" i="55"/>
  <c r="Q114" i="55"/>
  <c r="P114" i="55"/>
  <c r="O114" i="55"/>
  <c r="N114" i="55"/>
  <c r="M114" i="55"/>
  <c r="L114" i="55"/>
  <c r="K114" i="55"/>
  <c r="J114" i="55"/>
  <c r="I114" i="55"/>
  <c r="H114" i="55"/>
  <c r="G114" i="55"/>
  <c r="F114" i="55"/>
  <c r="E114" i="55"/>
  <c r="X113" i="55"/>
  <c r="W113" i="55"/>
  <c r="V113" i="55"/>
  <c r="U113" i="55"/>
  <c r="T113" i="55"/>
  <c r="S113" i="55"/>
  <c r="R113" i="55"/>
  <c r="Q113" i="55"/>
  <c r="P113" i="55"/>
  <c r="O113" i="55"/>
  <c r="N113" i="55"/>
  <c r="M113" i="55"/>
  <c r="L113" i="55"/>
  <c r="K113" i="55"/>
  <c r="J113" i="55"/>
  <c r="I113" i="55"/>
  <c r="H113" i="55"/>
  <c r="G113" i="55"/>
  <c r="F113" i="55"/>
  <c r="E113" i="55"/>
  <c r="X112" i="55"/>
  <c r="W112" i="55"/>
  <c r="V112" i="55"/>
  <c r="U112" i="55"/>
  <c r="T112" i="55"/>
  <c r="S112" i="55"/>
  <c r="R112" i="55"/>
  <c r="Q112" i="55"/>
  <c r="P112" i="55"/>
  <c r="O112" i="55"/>
  <c r="N112" i="55"/>
  <c r="M112" i="55"/>
  <c r="L112" i="55"/>
  <c r="K112" i="55"/>
  <c r="J112" i="55"/>
  <c r="I112" i="55"/>
  <c r="H112" i="55"/>
  <c r="G112" i="55"/>
  <c r="F112" i="55"/>
  <c r="E112" i="55"/>
  <c r="X111" i="55"/>
  <c r="W111" i="55"/>
  <c r="V111" i="55"/>
  <c r="U111" i="55"/>
  <c r="T111" i="55"/>
  <c r="S111" i="55"/>
  <c r="R111" i="55"/>
  <c r="Q111" i="55"/>
  <c r="P111" i="55"/>
  <c r="O111" i="55"/>
  <c r="N111" i="55"/>
  <c r="M111" i="55"/>
  <c r="L111" i="55"/>
  <c r="K111" i="55"/>
  <c r="J111" i="55"/>
  <c r="I111" i="55"/>
  <c r="H111" i="55"/>
  <c r="G111" i="55"/>
  <c r="F111" i="55"/>
  <c r="E111" i="55"/>
  <c r="X110" i="55"/>
  <c r="W110" i="55"/>
  <c r="V110" i="55"/>
  <c r="U110" i="55"/>
  <c r="T110" i="55"/>
  <c r="S110" i="55"/>
  <c r="R110" i="55"/>
  <c r="Q110" i="55"/>
  <c r="P110" i="55"/>
  <c r="O110" i="55"/>
  <c r="N110" i="55"/>
  <c r="M110" i="55"/>
  <c r="L110" i="55"/>
  <c r="K110" i="55"/>
  <c r="J110" i="55"/>
  <c r="I110" i="55"/>
  <c r="H110" i="55"/>
  <c r="G110" i="55"/>
  <c r="F110" i="55"/>
  <c r="E110" i="55"/>
  <c r="X109" i="55"/>
  <c r="W109" i="55"/>
  <c r="V109" i="55"/>
  <c r="U109" i="55"/>
  <c r="T109" i="55"/>
  <c r="S109" i="55"/>
  <c r="R109" i="55"/>
  <c r="Q109" i="55"/>
  <c r="P109" i="55"/>
  <c r="O109" i="55"/>
  <c r="N109" i="55"/>
  <c r="M109" i="55"/>
  <c r="L109" i="55"/>
  <c r="K109" i="55"/>
  <c r="J109" i="55"/>
  <c r="I109" i="55"/>
  <c r="H109" i="55"/>
  <c r="G109" i="55"/>
  <c r="F109" i="55"/>
  <c r="E109" i="55"/>
  <c r="X108" i="55"/>
  <c r="W108" i="55"/>
  <c r="V108" i="55"/>
  <c r="U108" i="55"/>
  <c r="T108" i="55"/>
  <c r="S108" i="55"/>
  <c r="R108" i="55"/>
  <c r="Q108" i="55"/>
  <c r="P108" i="55"/>
  <c r="O108" i="55"/>
  <c r="N108" i="55"/>
  <c r="M108" i="55"/>
  <c r="L108" i="55"/>
  <c r="K108" i="55"/>
  <c r="J108" i="55"/>
  <c r="I108" i="55"/>
  <c r="H108" i="55"/>
  <c r="G108" i="55"/>
  <c r="F108" i="55"/>
  <c r="E108" i="55"/>
  <c r="X107" i="55"/>
  <c r="W107" i="55"/>
  <c r="V107" i="55"/>
  <c r="U107" i="55"/>
  <c r="T107" i="55"/>
  <c r="S107" i="55"/>
  <c r="R107" i="55"/>
  <c r="Q107" i="55"/>
  <c r="P107" i="55"/>
  <c r="O107" i="55"/>
  <c r="N107" i="55"/>
  <c r="M107" i="55"/>
  <c r="L107" i="55"/>
  <c r="K107" i="55"/>
  <c r="J107" i="55"/>
  <c r="I107" i="55"/>
  <c r="H107" i="55"/>
  <c r="G107" i="55"/>
  <c r="F107" i="55"/>
  <c r="E107" i="55"/>
  <c r="X106" i="55"/>
  <c r="W106" i="55"/>
  <c r="V106" i="55"/>
  <c r="U106" i="55"/>
  <c r="T106" i="55"/>
  <c r="S106" i="55"/>
  <c r="R106" i="55"/>
  <c r="Q106" i="55"/>
  <c r="P106" i="55"/>
  <c r="O106" i="55"/>
  <c r="N106" i="55"/>
  <c r="M106" i="55"/>
  <c r="L106" i="55"/>
  <c r="K106" i="55"/>
  <c r="J106" i="55"/>
  <c r="I106" i="55"/>
  <c r="H106" i="55"/>
  <c r="G106" i="55"/>
  <c r="F106" i="55"/>
  <c r="E106" i="55"/>
  <c r="X105" i="55"/>
  <c r="X136" i="55" s="1"/>
  <c r="W105" i="55"/>
  <c r="V105" i="55"/>
  <c r="U105" i="55"/>
  <c r="T105" i="55"/>
  <c r="S105" i="55"/>
  <c r="R105" i="55"/>
  <c r="Q105" i="55"/>
  <c r="P105" i="55"/>
  <c r="O105" i="55"/>
  <c r="N105" i="55"/>
  <c r="M105" i="55"/>
  <c r="L105" i="55"/>
  <c r="K105" i="55"/>
  <c r="J105" i="55"/>
  <c r="I105" i="55"/>
  <c r="I136" i="55" s="1"/>
  <c r="H105" i="55"/>
  <c r="G105" i="55"/>
  <c r="F105" i="55"/>
  <c r="E105" i="55"/>
  <c r="X101" i="55"/>
  <c r="W101" i="55"/>
  <c r="V101" i="55"/>
  <c r="U101" i="55"/>
  <c r="T101" i="55"/>
  <c r="S101" i="55"/>
  <c r="R101" i="55"/>
  <c r="Q101" i="55"/>
  <c r="P101" i="55"/>
  <c r="O101" i="55"/>
  <c r="N101" i="55"/>
  <c r="M101" i="55"/>
  <c r="L101" i="55"/>
  <c r="K101" i="55"/>
  <c r="J101" i="55"/>
  <c r="I101" i="55"/>
  <c r="H101" i="55"/>
  <c r="G101" i="55"/>
  <c r="F101" i="55"/>
  <c r="E101" i="55"/>
  <c r="X100" i="55"/>
  <c r="W100" i="55"/>
  <c r="V100" i="55"/>
  <c r="U100" i="55"/>
  <c r="T100" i="55"/>
  <c r="S100" i="55"/>
  <c r="R100" i="55"/>
  <c r="Q100" i="55"/>
  <c r="P100" i="55"/>
  <c r="O100" i="55"/>
  <c r="N100" i="55"/>
  <c r="M100" i="55"/>
  <c r="L100" i="55"/>
  <c r="K100" i="55"/>
  <c r="J100" i="55"/>
  <c r="I100" i="55"/>
  <c r="H100" i="55"/>
  <c r="G100" i="55"/>
  <c r="F100" i="55"/>
  <c r="E100" i="55"/>
  <c r="X99" i="55"/>
  <c r="W99" i="55"/>
  <c r="V99" i="55"/>
  <c r="U99" i="55"/>
  <c r="T99" i="55"/>
  <c r="S99" i="55"/>
  <c r="R99" i="55"/>
  <c r="Q99" i="55"/>
  <c r="P99" i="55"/>
  <c r="O99" i="55"/>
  <c r="N99" i="55"/>
  <c r="M99" i="55"/>
  <c r="L99" i="55"/>
  <c r="K99" i="55"/>
  <c r="J99" i="55"/>
  <c r="I99" i="55"/>
  <c r="H99" i="55"/>
  <c r="G99" i="55"/>
  <c r="F99" i="55"/>
  <c r="E99" i="55"/>
  <c r="X98" i="55"/>
  <c r="W98" i="55"/>
  <c r="V98" i="55"/>
  <c r="U98" i="55"/>
  <c r="T98" i="55"/>
  <c r="S98" i="55"/>
  <c r="R98" i="55"/>
  <c r="Q98" i="55"/>
  <c r="P98" i="55"/>
  <c r="O98" i="55"/>
  <c r="N98" i="55"/>
  <c r="M98" i="55"/>
  <c r="L98" i="55"/>
  <c r="K98" i="55"/>
  <c r="J98" i="55"/>
  <c r="I98" i="55"/>
  <c r="H98" i="55"/>
  <c r="G98" i="55"/>
  <c r="F98" i="55"/>
  <c r="E98" i="55"/>
  <c r="X97" i="55"/>
  <c r="W97" i="55"/>
  <c r="V97" i="55"/>
  <c r="U97" i="55"/>
  <c r="T97" i="55"/>
  <c r="S97" i="55"/>
  <c r="R97" i="55"/>
  <c r="Q97" i="55"/>
  <c r="P97" i="55"/>
  <c r="O97" i="55"/>
  <c r="N97" i="55"/>
  <c r="M97" i="55"/>
  <c r="L97" i="55"/>
  <c r="K97" i="55"/>
  <c r="J97" i="55"/>
  <c r="I97" i="55"/>
  <c r="H97" i="55"/>
  <c r="G97" i="55"/>
  <c r="F97" i="55"/>
  <c r="E97" i="55"/>
  <c r="X96" i="55"/>
  <c r="W96" i="55"/>
  <c r="V96" i="55"/>
  <c r="U96" i="55"/>
  <c r="T96" i="55"/>
  <c r="S96" i="55"/>
  <c r="R96" i="55"/>
  <c r="Q96" i="55"/>
  <c r="P96" i="55"/>
  <c r="O96" i="55"/>
  <c r="N96" i="55"/>
  <c r="M96" i="55"/>
  <c r="L96" i="55"/>
  <c r="K96" i="55"/>
  <c r="J96" i="55"/>
  <c r="I96" i="55"/>
  <c r="H96" i="55"/>
  <c r="G96" i="55"/>
  <c r="F96" i="55"/>
  <c r="E96" i="55"/>
  <c r="X95" i="55"/>
  <c r="W95" i="55"/>
  <c r="V95" i="55"/>
  <c r="U95" i="55"/>
  <c r="T95" i="55"/>
  <c r="S95" i="55"/>
  <c r="R95" i="55"/>
  <c r="Q95" i="55"/>
  <c r="P95" i="55"/>
  <c r="O95" i="55"/>
  <c r="N95" i="55"/>
  <c r="M95" i="55"/>
  <c r="L95" i="55"/>
  <c r="K95" i="55"/>
  <c r="J95" i="55"/>
  <c r="I95" i="55"/>
  <c r="H95" i="55"/>
  <c r="G95" i="55"/>
  <c r="F95" i="55"/>
  <c r="E95" i="55"/>
  <c r="X94" i="55"/>
  <c r="W94" i="55"/>
  <c r="V94" i="55"/>
  <c r="U94" i="55"/>
  <c r="T94" i="55"/>
  <c r="S94" i="55"/>
  <c r="R94" i="55"/>
  <c r="Q94" i="55"/>
  <c r="P94" i="55"/>
  <c r="O94" i="55"/>
  <c r="N94" i="55"/>
  <c r="M94" i="55"/>
  <c r="L94" i="55"/>
  <c r="K94" i="55"/>
  <c r="J94" i="55"/>
  <c r="I94" i="55"/>
  <c r="H94" i="55"/>
  <c r="G94" i="55"/>
  <c r="F94" i="55"/>
  <c r="E94" i="55"/>
  <c r="X93" i="55"/>
  <c r="W93" i="55"/>
  <c r="V93" i="55"/>
  <c r="U93" i="55"/>
  <c r="T93" i="55"/>
  <c r="S93" i="55"/>
  <c r="R93" i="55"/>
  <c r="Q93" i="55"/>
  <c r="P93" i="55"/>
  <c r="O93" i="55"/>
  <c r="N93" i="55"/>
  <c r="M93" i="55"/>
  <c r="L93" i="55"/>
  <c r="K93" i="55"/>
  <c r="J93" i="55"/>
  <c r="I93" i="55"/>
  <c r="H93" i="55"/>
  <c r="G93" i="55"/>
  <c r="F93" i="55"/>
  <c r="E93" i="55"/>
  <c r="X92" i="55"/>
  <c r="W92" i="55"/>
  <c r="V92" i="55"/>
  <c r="U92" i="55"/>
  <c r="T92" i="55"/>
  <c r="S92" i="55"/>
  <c r="R92" i="55"/>
  <c r="Q92" i="55"/>
  <c r="P92" i="55"/>
  <c r="O92" i="55"/>
  <c r="N92" i="55"/>
  <c r="M92" i="55"/>
  <c r="L92" i="55"/>
  <c r="K92" i="55"/>
  <c r="J92" i="55"/>
  <c r="I92" i="55"/>
  <c r="H92" i="55"/>
  <c r="G92" i="55"/>
  <c r="F92" i="55"/>
  <c r="E92" i="55"/>
  <c r="X91" i="55"/>
  <c r="W91" i="55"/>
  <c r="V91" i="55"/>
  <c r="U91" i="55"/>
  <c r="T91" i="55"/>
  <c r="S91" i="55"/>
  <c r="R91" i="55"/>
  <c r="Q91" i="55"/>
  <c r="P91" i="55"/>
  <c r="O91" i="55"/>
  <c r="N91" i="55"/>
  <c r="M91" i="55"/>
  <c r="L91" i="55"/>
  <c r="K91" i="55"/>
  <c r="J91" i="55"/>
  <c r="I91" i="55"/>
  <c r="H91" i="55"/>
  <c r="G91" i="55"/>
  <c r="F91" i="55"/>
  <c r="E91" i="55"/>
  <c r="X90" i="55"/>
  <c r="W90" i="55"/>
  <c r="V90" i="55"/>
  <c r="U90" i="55"/>
  <c r="T90" i="55"/>
  <c r="S90" i="55"/>
  <c r="R90" i="55"/>
  <c r="Q90" i="55"/>
  <c r="P90" i="55"/>
  <c r="O90" i="55"/>
  <c r="N90" i="55"/>
  <c r="M90" i="55"/>
  <c r="L90" i="55"/>
  <c r="K90" i="55"/>
  <c r="J90" i="55"/>
  <c r="I90" i="55"/>
  <c r="H90" i="55"/>
  <c r="G90" i="55"/>
  <c r="F90" i="55"/>
  <c r="E90" i="55"/>
  <c r="X89" i="55"/>
  <c r="W89" i="55"/>
  <c r="V89" i="55"/>
  <c r="U89" i="55"/>
  <c r="T89" i="55"/>
  <c r="S89" i="55"/>
  <c r="R89" i="55"/>
  <c r="Q89" i="55"/>
  <c r="P89" i="55"/>
  <c r="O89" i="55"/>
  <c r="N89" i="55"/>
  <c r="M89" i="55"/>
  <c r="L89" i="55"/>
  <c r="K89" i="55"/>
  <c r="J89" i="55"/>
  <c r="I89" i="55"/>
  <c r="H89" i="55"/>
  <c r="G89" i="55"/>
  <c r="F89" i="55"/>
  <c r="E89" i="55"/>
  <c r="X88" i="55"/>
  <c r="W88" i="55"/>
  <c r="V88" i="55"/>
  <c r="U88" i="55"/>
  <c r="T88" i="55"/>
  <c r="S88" i="55"/>
  <c r="R88" i="55"/>
  <c r="Q88" i="55"/>
  <c r="P88" i="55"/>
  <c r="O88" i="55"/>
  <c r="N88" i="55"/>
  <c r="M88" i="55"/>
  <c r="L88" i="55"/>
  <c r="K88" i="55"/>
  <c r="J88" i="55"/>
  <c r="I88" i="55"/>
  <c r="H88" i="55"/>
  <c r="G88" i="55"/>
  <c r="F88" i="55"/>
  <c r="E88" i="55"/>
  <c r="X87" i="55"/>
  <c r="W87" i="55"/>
  <c r="V87" i="55"/>
  <c r="U87" i="55"/>
  <c r="T87" i="55"/>
  <c r="S87" i="55"/>
  <c r="R87" i="55"/>
  <c r="Q87" i="55"/>
  <c r="P87" i="55"/>
  <c r="O87" i="55"/>
  <c r="N87" i="55"/>
  <c r="M87" i="55"/>
  <c r="L87" i="55"/>
  <c r="K87" i="55"/>
  <c r="J87" i="55"/>
  <c r="I87" i="55"/>
  <c r="H87" i="55"/>
  <c r="G87" i="55"/>
  <c r="F87" i="55"/>
  <c r="E87" i="55"/>
  <c r="X86" i="55"/>
  <c r="W86" i="55"/>
  <c r="V86" i="55"/>
  <c r="U86" i="55"/>
  <c r="T86" i="55"/>
  <c r="S86" i="55"/>
  <c r="R86" i="55"/>
  <c r="Q86" i="55"/>
  <c r="P86" i="55"/>
  <c r="O86" i="55"/>
  <c r="N86" i="55"/>
  <c r="M86" i="55"/>
  <c r="L86" i="55"/>
  <c r="K86" i="55"/>
  <c r="J86" i="55"/>
  <c r="I86" i="55"/>
  <c r="H86" i="55"/>
  <c r="G86" i="55"/>
  <c r="F86" i="55"/>
  <c r="E86" i="55"/>
  <c r="X85" i="55"/>
  <c r="W85" i="55"/>
  <c r="V85" i="55"/>
  <c r="U85" i="55"/>
  <c r="T85" i="55"/>
  <c r="S85" i="55"/>
  <c r="R85" i="55"/>
  <c r="Q85" i="55"/>
  <c r="P85" i="55"/>
  <c r="O85" i="55"/>
  <c r="N85" i="55"/>
  <c r="M85" i="55"/>
  <c r="L85" i="55"/>
  <c r="K85" i="55"/>
  <c r="J85" i="55"/>
  <c r="I85" i="55"/>
  <c r="H85" i="55"/>
  <c r="G85" i="55"/>
  <c r="F85" i="55"/>
  <c r="E85" i="55"/>
  <c r="X84" i="55"/>
  <c r="W84" i="55"/>
  <c r="V84" i="55"/>
  <c r="U84" i="55"/>
  <c r="T84" i="55"/>
  <c r="S84" i="55"/>
  <c r="R84" i="55"/>
  <c r="Q84" i="55"/>
  <c r="P84" i="55"/>
  <c r="O84" i="55"/>
  <c r="N84" i="55"/>
  <c r="M84" i="55"/>
  <c r="L84" i="55"/>
  <c r="K84" i="55"/>
  <c r="J84" i="55"/>
  <c r="I84" i="55"/>
  <c r="H84" i="55"/>
  <c r="G84" i="55"/>
  <c r="F84" i="55"/>
  <c r="E84" i="55"/>
  <c r="X83" i="55"/>
  <c r="W83" i="55"/>
  <c r="V83" i="55"/>
  <c r="U83" i="55"/>
  <c r="T83" i="55"/>
  <c r="S83" i="55"/>
  <c r="R83" i="55"/>
  <c r="Q83" i="55"/>
  <c r="P83" i="55"/>
  <c r="O83" i="55"/>
  <c r="N83" i="55"/>
  <c r="M83" i="55"/>
  <c r="L83" i="55"/>
  <c r="K83" i="55"/>
  <c r="J83" i="55"/>
  <c r="I83" i="55"/>
  <c r="H83" i="55"/>
  <c r="G83" i="55"/>
  <c r="F83" i="55"/>
  <c r="E83" i="55"/>
  <c r="X82" i="55"/>
  <c r="W82" i="55"/>
  <c r="V82" i="55"/>
  <c r="U82" i="55"/>
  <c r="T82" i="55"/>
  <c r="S82" i="55"/>
  <c r="R82" i="55"/>
  <c r="Q82" i="55"/>
  <c r="P82" i="55"/>
  <c r="O82" i="55"/>
  <c r="N82" i="55"/>
  <c r="M82" i="55"/>
  <c r="L82" i="55"/>
  <c r="K82" i="55"/>
  <c r="J82" i="55"/>
  <c r="I82" i="55"/>
  <c r="H82" i="55"/>
  <c r="G82" i="55"/>
  <c r="F82" i="55"/>
  <c r="E82" i="55"/>
  <c r="X81" i="55"/>
  <c r="W81" i="55"/>
  <c r="V81" i="55"/>
  <c r="U81" i="55"/>
  <c r="T81" i="55"/>
  <c r="S81" i="55"/>
  <c r="R81" i="55"/>
  <c r="Q81" i="55"/>
  <c r="P81" i="55"/>
  <c r="O81" i="55"/>
  <c r="N81" i="55"/>
  <c r="M81" i="55"/>
  <c r="L81" i="55"/>
  <c r="K81" i="55"/>
  <c r="J81" i="55"/>
  <c r="I81" i="55"/>
  <c r="H81" i="55"/>
  <c r="G81" i="55"/>
  <c r="F81" i="55"/>
  <c r="E81" i="55"/>
  <c r="X80" i="55"/>
  <c r="W80" i="55"/>
  <c r="V80" i="55"/>
  <c r="U80" i="55"/>
  <c r="T80" i="55"/>
  <c r="S80" i="55"/>
  <c r="R80" i="55"/>
  <c r="Q80" i="55"/>
  <c r="P80" i="55"/>
  <c r="O80" i="55"/>
  <c r="N80" i="55"/>
  <c r="M80" i="55"/>
  <c r="L80" i="55"/>
  <c r="K80" i="55"/>
  <c r="J80" i="55"/>
  <c r="I80" i="55"/>
  <c r="H80" i="55"/>
  <c r="G80" i="55"/>
  <c r="F80" i="55"/>
  <c r="E80" i="55"/>
  <c r="X79" i="55"/>
  <c r="W79" i="55"/>
  <c r="V79" i="55"/>
  <c r="U79" i="55"/>
  <c r="T79" i="55"/>
  <c r="S79" i="55"/>
  <c r="R79" i="55"/>
  <c r="Q79" i="55"/>
  <c r="P79" i="55"/>
  <c r="O79" i="55"/>
  <c r="N79" i="55"/>
  <c r="M79" i="55"/>
  <c r="L79" i="55"/>
  <c r="K79" i="55"/>
  <c r="J79" i="55"/>
  <c r="I79" i="55"/>
  <c r="H79" i="55"/>
  <c r="G79" i="55"/>
  <c r="F79" i="55"/>
  <c r="E79" i="55"/>
  <c r="X78" i="55"/>
  <c r="W78" i="55"/>
  <c r="V78" i="55"/>
  <c r="U78" i="55"/>
  <c r="T78" i="55"/>
  <c r="S78" i="55"/>
  <c r="R78" i="55"/>
  <c r="Q78" i="55"/>
  <c r="P78" i="55"/>
  <c r="O78" i="55"/>
  <c r="N78" i="55"/>
  <c r="M78" i="55"/>
  <c r="L78" i="55"/>
  <c r="K78" i="55"/>
  <c r="J78" i="55"/>
  <c r="I78" i="55"/>
  <c r="H78" i="55"/>
  <c r="G78" i="55"/>
  <c r="F78" i="55"/>
  <c r="E78" i="55"/>
  <c r="X77" i="55"/>
  <c r="W77" i="55"/>
  <c r="V77" i="55"/>
  <c r="U77" i="55"/>
  <c r="T77" i="55"/>
  <c r="S77" i="55"/>
  <c r="R77" i="55"/>
  <c r="Q77" i="55"/>
  <c r="P77" i="55"/>
  <c r="O77" i="55"/>
  <c r="N77" i="55"/>
  <c r="M77" i="55"/>
  <c r="L77" i="55"/>
  <c r="K77" i="55"/>
  <c r="J77" i="55"/>
  <c r="I77" i="55"/>
  <c r="H77" i="55"/>
  <c r="G77" i="55"/>
  <c r="F77" i="55"/>
  <c r="E77" i="55"/>
  <c r="X76" i="55"/>
  <c r="W76" i="55"/>
  <c r="V76" i="55"/>
  <c r="U76" i="55"/>
  <c r="T76" i="55"/>
  <c r="S76" i="55"/>
  <c r="R76" i="55"/>
  <c r="Q76" i="55"/>
  <c r="P76" i="55"/>
  <c r="O76" i="55"/>
  <c r="N76" i="55"/>
  <c r="M76" i="55"/>
  <c r="L76" i="55"/>
  <c r="K76" i="55"/>
  <c r="J76" i="55"/>
  <c r="I76" i="55"/>
  <c r="H76" i="55"/>
  <c r="G76" i="55"/>
  <c r="F76" i="55"/>
  <c r="E76" i="55"/>
  <c r="X75" i="55"/>
  <c r="W75" i="55"/>
  <c r="V75" i="55"/>
  <c r="U75" i="55"/>
  <c r="T75" i="55"/>
  <c r="S75" i="55"/>
  <c r="R75" i="55"/>
  <c r="Q75" i="55"/>
  <c r="P75" i="55"/>
  <c r="O75" i="55"/>
  <c r="N75" i="55"/>
  <c r="M75" i="55"/>
  <c r="L75" i="55"/>
  <c r="K75" i="55"/>
  <c r="J75" i="55"/>
  <c r="I75" i="55"/>
  <c r="H75" i="55"/>
  <c r="G75" i="55"/>
  <c r="F75" i="55"/>
  <c r="E75" i="55"/>
  <c r="X74" i="55"/>
  <c r="W74" i="55"/>
  <c r="V74" i="55"/>
  <c r="U74" i="55"/>
  <c r="T74" i="55"/>
  <c r="S74" i="55"/>
  <c r="R74" i="55"/>
  <c r="Q74" i="55"/>
  <c r="P74" i="55"/>
  <c r="O74" i="55"/>
  <c r="N74" i="55"/>
  <c r="M74" i="55"/>
  <c r="L74" i="55"/>
  <c r="K74" i="55"/>
  <c r="J74" i="55"/>
  <c r="I74" i="55"/>
  <c r="H74" i="55"/>
  <c r="G74" i="55"/>
  <c r="F74" i="55"/>
  <c r="E74" i="55"/>
  <c r="X73" i="55"/>
  <c r="W73" i="55"/>
  <c r="V73" i="55"/>
  <c r="U73" i="55"/>
  <c r="T73" i="55"/>
  <c r="S73" i="55"/>
  <c r="R73" i="55"/>
  <c r="Q73" i="55"/>
  <c r="P73" i="55"/>
  <c r="O73" i="55"/>
  <c r="N73" i="55"/>
  <c r="M73" i="55"/>
  <c r="L73" i="55"/>
  <c r="K73" i="55"/>
  <c r="J73" i="55"/>
  <c r="I73" i="55"/>
  <c r="H73" i="55"/>
  <c r="G73" i="55"/>
  <c r="F73" i="55"/>
  <c r="E73" i="55"/>
  <c r="X72" i="55"/>
  <c r="W72" i="55"/>
  <c r="V72" i="55"/>
  <c r="U72" i="55"/>
  <c r="T72" i="55"/>
  <c r="S72" i="55"/>
  <c r="R72" i="55"/>
  <c r="Q72" i="55"/>
  <c r="P72" i="55"/>
  <c r="O72" i="55"/>
  <c r="N72" i="55"/>
  <c r="M72" i="55"/>
  <c r="L72" i="55"/>
  <c r="K72" i="55"/>
  <c r="J72" i="55"/>
  <c r="I72" i="55"/>
  <c r="H72" i="55"/>
  <c r="G72" i="55"/>
  <c r="F72" i="55"/>
  <c r="E72" i="55"/>
  <c r="X71" i="55"/>
  <c r="X102" i="55" s="1"/>
  <c r="W71" i="55"/>
  <c r="V71" i="55"/>
  <c r="U71" i="55"/>
  <c r="T71" i="55"/>
  <c r="S71" i="55"/>
  <c r="R71" i="55"/>
  <c r="Q71" i="55"/>
  <c r="P71" i="55"/>
  <c r="O71" i="55"/>
  <c r="N71" i="55"/>
  <c r="M71" i="55"/>
  <c r="L71" i="55"/>
  <c r="K71" i="55"/>
  <c r="J71" i="55"/>
  <c r="I71" i="55"/>
  <c r="I102" i="55" s="1"/>
  <c r="H71" i="55"/>
  <c r="G71" i="55"/>
  <c r="F71" i="55"/>
  <c r="E71" i="55"/>
  <c r="X67" i="55"/>
  <c r="W67" i="55"/>
  <c r="V67" i="55"/>
  <c r="U67" i="55"/>
  <c r="T67" i="55"/>
  <c r="S67" i="55"/>
  <c r="R67" i="55"/>
  <c r="Q67" i="55"/>
  <c r="P67" i="55"/>
  <c r="O67" i="55"/>
  <c r="N67" i="55"/>
  <c r="M67" i="55"/>
  <c r="L67" i="55"/>
  <c r="K67" i="55"/>
  <c r="J67" i="55"/>
  <c r="I67" i="55"/>
  <c r="H67" i="55"/>
  <c r="G67" i="55"/>
  <c r="F67" i="55"/>
  <c r="E67" i="55"/>
  <c r="X66" i="55"/>
  <c r="W66" i="55"/>
  <c r="V66" i="55"/>
  <c r="U66" i="55"/>
  <c r="T66" i="55"/>
  <c r="S66" i="55"/>
  <c r="R66" i="55"/>
  <c r="Q66" i="55"/>
  <c r="P66" i="55"/>
  <c r="O66" i="55"/>
  <c r="N66" i="55"/>
  <c r="M66" i="55"/>
  <c r="L66" i="55"/>
  <c r="K66" i="55"/>
  <c r="J66" i="55"/>
  <c r="I66" i="55"/>
  <c r="H66" i="55"/>
  <c r="G66" i="55"/>
  <c r="F66" i="55"/>
  <c r="E66" i="55"/>
  <c r="X65" i="55"/>
  <c r="W65" i="55"/>
  <c r="V65" i="55"/>
  <c r="U65" i="55"/>
  <c r="T65" i="55"/>
  <c r="S65" i="55"/>
  <c r="R65" i="55"/>
  <c r="Q65" i="55"/>
  <c r="P65" i="55"/>
  <c r="O65" i="55"/>
  <c r="N65" i="55"/>
  <c r="M65" i="55"/>
  <c r="L65" i="55"/>
  <c r="K65" i="55"/>
  <c r="J65" i="55"/>
  <c r="I65" i="55"/>
  <c r="H65" i="55"/>
  <c r="G65" i="55"/>
  <c r="F65" i="55"/>
  <c r="E65" i="55"/>
  <c r="X64" i="55"/>
  <c r="W64" i="55"/>
  <c r="V64" i="55"/>
  <c r="U64" i="55"/>
  <c r="T64" i="55"/>
  <c r="S64" i="55"/>
  <c r="R64" i="55"/>
  <c r="Q64" i="55"/>
  <c r="P64" i="55"/>
  <c r="O64" i="55"/>
  <c r="N64" i="55"/>
  <c r="M64" i="55"/>
  <c r="L64" i="55"/>
  <c r="K64" i="55"/>
  <c r="J64" i="55"/>
  <c r="I64" i="55"/>
  <c r="H64" i="55"/>
  <c r="G64" i="55"/>
  <c r="F64" i="55"/>
  <c r="E64" i="55"/>
  <c r="X63" i="55"/>
  <c r="W63" i="55"/>
  <c r="V63" i="55"/>
  <c r="U63" i="55"/>
  <c r="T63" i="55"/>
  <c r="S63" i="55"/>
  <c r="R63" i="55"/>
  <c r="Q63" i="55"/>
  <c r="P63" i="55"/>
  <c r="O63" i="55"/>
  <c r="N63" i="55"/>
  <c r="M63" i="55"/>
  <c r="L63" i="55"/>
  <c r="K63" i="55"/>
  <c r="J63" i="55"/>
  <c r="I63" i="55"/>
  <c r="H63" i="55"/>
  <c r="G63" i="55"/>
  <c r="F63" i="55"/>
  <c r="E63" i="55"/>
  <c r="X62" i="55"/>
  <c r="W62" i="55"/>
  <c r="V62" i="55"/>
  <c r="U62" i="55"/>
  <c r="T62" i="55"/>
  <c r="S62" i="55"/>
  <c r="R62" i="55"/>
  <c r="Q62" i="55"/>
  <c r="P62" i="55"/>
  <c r="O62" i="55"/>
  <c r="N62" i="55"/>
  <c r="M62" i="55"/>
  <c r="L62" i="55"/>
  <c r="K62" i="55"/>
  <c r="J62" i="55"/>
  <c r="I62" i="55"/>
  <c r="H62" i="55"/>
  <c r="G62" i="55"/>
  <c r="F62" i="55"/>
  <c r="E62" i="55"/>
  <c r="X61" i="55"/>
  <c r="W61" i="55"/>
  <c r="V61" i="55"/>
  <c r="U61" i="55"/>
  <c r="T61" i="55"/>
  <c r="S61" i="55"/>
  <c r="R61" i="55"/>
  <c r="Q61" i="55"/>
  <c r="P61" i="55"/>
  <c r="O61" i="55"/>
  <c r="N61" i="55"/>
  <c r="M61" i="55"/>
  <c r="L61" i="55"/>
  <c r="K61" i="55"/>
  <c r="J61" i="55"/>
  <c r="I61" i="55"/>
  <c r="H61" i="55"/>
  <c r="G61" i="55"/>
  <c r="F61" i="55"/>
  <c r="E61" i="55"/>
  <c r="X60" i="55"/>
  <c r="W60" i="55"/>
  <c r="V60" i="55"/>
  <c r="U60" i="55"/>
  <c r="T60" i="55"/>
  <c r="S60" i="55"/>
  <c r="R60" i="55"/>
  <c r="Q60" i="55"/>
  <c r="P60" i="55"/>
  <c r="O60" i="55"/>
  <c r="N60" i="55"/>
  <c r="M60" i="55"/>
  <c r="L60" i="55"/>
  <c r="K60" i="55"/>
  <c r="J60" i="55"/>
  <c r="I60" i="55"/>
  <c r="H60" i="55"/>
  <c r="G60" i="55"/>
  <c r="F60" i="55"/>
  <c r="E60" i="55"/>
  <c r="X59" i="55"/>
  <c r="W59" i="55"/>
  <c r="V59" i="55"/>
  <c r="U59" i="55"/>
  <c r="T59" i="55"/>
  <c r="S59" i="55"/>
  <c r="R59" i="55"/>
  <c r="Q59" i="55"/>
  <c r="P59" i="55"/>
  <c r="O59" i="55"/>
  <c r="N59" i="55"/>
  <c r="M59" i="55"/>
  <c r="L59" i="55"/>
  <c r="K59" i="55"/>
  <c r="J59" i="55"/>
  <c r="I59" i="55"/>
  <c r="H59" i="55"/>
  <c r="G59" i="55"/>
  <c r="F59" i="55"/>
  <c r="E59" i="55"/>
  <c r="X58" i="55"/>
  <c r="W58" i="55"/>
  <c r="V58" i="55"/>
  <c r="U58" i="55"/>
  <c r="T58" i="55"/>
  <c r="S58" i="55"/>
  <c r="R58" i="55"/>
  <c r="Q58" i="55"/>
  <c r="P58" i="55"/>
  <c r="O58" i="55"/>
  <c r="N58" i="55"/>
  <c r="M58" i="55"/>
  <c r="L58" i="55"/>
  <c r="K58" i="55"/>
  <c r="J58" i="55"/>
  <c r="I58" i="55"/>
  <c r="H58" i="55"/>
  <c r="G58" i="55"/>
  <c r="F58" i="55"/>
  <c r="E58" i="55"/>
  <c r="X57" i="55"/>
  <c r="W57" i="55"/>
  <c r="V57" i="55"/>
  <c r="U57" i="55"/>
  <c r="T57" i="55"/>
  <c r="S57" i="55"/>
  <c r="R57" i="55"/>
  <c r="Q57" i="55"/>
  <c r="P57" i="55"/>
  <c r="O57" i="55"/>
  <c r="N57" i="55"/>
  <c r="M57" i="55"/>
  <c r="L57" i="55"/>
  <c r="K57" i="55"/>
  <c r="J57" i="55"/>
  <c r="I57" i="55"/>
  <c r="H57" i="55"/>
  <c r="G57" i="55"/>
  <c r="F57" i="55"/>
  <c r="E57" i="55"/>
  <c r="X56" i="55"/>
  <c r="W56" i="55"/>
  <c r="V56" i="55"/>
  <c r="U56" i="55"/>
  <c r="T56" i="55"/>
  <c r="S56" i="55"/>
  <c r="R56" i="55"/>
  <c r="Q56" i="55"/>
  <c r="P56" i="55"/>
  <c r="O56" i="55"/>
  <c r="N56" i="55"/>
  <c r="M56" i="55"/>
  <c r="L56" i="55"/>
  <c r="K56" i="55"/>
  <c r="J56" i="55"/>
  <c r="I56" i="55"/>
  <c r="H56" i="55"/>
  <c r="G56" i="55"/>
  <c r="F56" i="55"/>
  <c r="E56" i="55"/>
  <c r="X55" i="55"/>
  <c r="W55" i="55"/>
  <c r="V55" i="55"/>
  <c r="U55" i="55"/>
  <c r="T55" i="55"/>
  <c r="S55" i="55"/>
  <c r="R55" i="55"/>
  <c r="Q55" i="55"/>
  <c r="P55" i="55"/>
  <c r="O55" i="55"/>
  <c r="N55" i="55"/>
  <c r="M55" i="55"/>
  <c r="L55" i="55"/>
  <c r="K55" i="55"/>
  <c r="J55" i="55"/>
  <c r="I55" i="55"/>
  <c r="H55" i="55"/>
  <c r="G55" i="55"/>
  <c r="F55" i="55"/>
  <c r="E55" i="55"/>
  <c r="X54" i="55"/>
  <c r="W54" i="55"/>
  <c r="V54" i="55"/>
  <c r="U54" i="55"/>
  <c r="T54" i="55"/>
  <c r="S54" i="55"/>
  <c r="R54" i="55"/>
  <c r="Q54" i="55"/>
  <c r="P54" i="55"/>
  <c r="O54" i="55"/>
  <c r="N54" i="55"/>
  <c r="M54" i="55"/>
  <c r="L54" i="55"/>
  <c r="K54" i="55"/>
  <c r="J54" i="55"/>
  <c r="I54" i="55"/>
  <c r="H54" i="55"/>
  <c r="G54" i="55"/>
  <c r="F54" i="55"/>
  <c r="E54" i="55"/>
  <c r="X53" i="55"/>
  <c r="W53" i="55"/>
  <c r="V53" i="55"/>
  <c r="U53" i="55"/>
  <c r="T53" i="55"/>
  <c r="S53" i="55"/>
  <c r="R53" i="55"/>
  <c r="Q53" i="55"/>
  <c r="P53" i="55"/>
  <c r="O53" i="55"/>
  <c r="N53" i="55"/>
  <c r="M53" i="55"/>
  <c r="L53" i="55"/>
  <c r="K53" i="55"/>
  <c r="J53" i="55"/>
  <c r="I53" i="55"/>
  <c r="H53" i="55"/>
  <c r="G53" i="55"/>
  <c r="F53" i="55"/>
  <c r="E53" i="55"/>
  <c r="X52" i="55"/>
  <c r="W52" i="55"/>
  <c r="V52" i="55"/>
  <c r="U52" i="55"/>
  <c r="T52" i="55"/>
  <c r="S52" i="55"/>
  <c r="R52" i="55"/>
  <c r="Q52" i="55"/>
  <c r="P52" i="55"/>
  <c r="O52" i="55"/>
  <c r="N52" i="55"/>
  <c r="M52" i="55"/>
  <c r="L52" i="55"/>
  <c r="K52" i="55"/>
  <c r="J52" i="55"/>
  <c r="I52" i="55"/>
  <c r="H52" i="55"/>
  <c r="G52" i="55"/>
  <c r="F52" i="55"/>
  <c r="E52" i="55"/>
  <c r="X51" i="55"/>
  <c r="W51" i="55"/>
  <c r="V51" i="55"/>
  <c r="U51" i="55"/>
  <c r="T51" i="55"/>
  <c r="S51" i="55"/>
  <c r="R51" i="55"/>
  <c r="Q51" i="55"/>
  <c r="P51" i="55"/>
  <c r="O51" i="55"/>
  <c r="N51" i="55"/>
  <c r="M51" i="55"/>
  <c r="L51" i="55"/>
  <c r="K51" i="55"/>
  <c r="J51" i="55"/>
  <c r="I51" i="55"/>
  <c r="H51" i="55"/>
  <c r="G51" i="55"/>
  <c r="F51" i="55"/>
  <c r="E51" i="55"/>
  <c r="X50" i="55"/>
  <c r="W50" i="55"/>
  <c r="V50" i="55"/>
  <c r="U50" i="55"/>
  <c r="T50" i="55"/>
  <c r="S50" i="55"/>
  <c r="R50" i="55"/>
  <c r="Q50" i="55"/>
  <c r="P50" i="55"/>
  <c r="O50" i="55"/>
  <c r="N50" i="55"/>
  <c r="M50" i="55"/>
  <c r="L50" i="55"/>
  <c r="K50" i="55"/>
  <c r="J50" i="55"/>
  <c r="I50" i="55"/>
  <c r="H50" i="55"/>
  <c r="G50" i="55"/>
  <c r="F50" i="55"/>
  <c r="E50" i="55"/>
  <c r="X49" i="55"/>
  <c r="W49" i="55"/>
  <c r="V49" i="55"/>
  <c r="U49" i="55"/>
  <c r="T49" i="55"/>
  <c r="S49" i="55"/>
  <c r="R49" i="55"/>
  <c r="Q49" i="55"/>
  <c r="P49" i="55"/>
  <c r="O49" i="55"/>
  <c r="N49" i="55"/>
  <c r="M49" i="55"/>
  <c r="L49" i="55"/>
  <c r="K49" i="55"/>
  <c r="J49" i="55"/>
  <c r="I49" i="55"/>
  <c r="H49" i="55"/>
  <c r="G49" i="55"/>
  <c r="F49" i="55"/>
  <c r="E49" i="55"/>
  <c r="X48" i="55"/>
  <c r="W48" i="55"/>
  <c r="V48" i="55"/>
  <c r="U48" i="55"/>
  <c r="T48" i="55"/>
  <c r="S48" i="55"/>
  <c r="R48" i="55"/>
  <c r="Q48" i="55"/>
  <c r="P48" i="55"/>
  <c r="O48" i="55"/>
  <c r="N48" i="55"/>
  <c r="M48" i="55"/>
  <c r="L48" i="55"/>
  <c r="K48" i="55"/>
  <c r="J48" i="55"/>
  <c r="I48" i="55"/>
  <c r="H48" i="55"/>
  <c r="G48" i="55"/>
  <c r="F48" i="55"/>
  <c r="E48" i="55"/>
  <c r="X47" i="55"/>
  <c r="W47" i="55"/>
  <c r="V47" i="55"/>
  <c r="U47" i="55"/>
  <c r="T47" i="55"/>
  <c r="S47" i="55"/>
  <c r="R47" i="55"/>
  <c r="Q47" i="55"/>
  <c r="P47" i="55"/>
  <c r="O47" i="55"/>
  <c r="N47" i="55"/>
  <c r="M47" i="55"/>
  <c r="L47" i="55"/>
  <c r="K47" i="55"/>
  <c r="J47" i="55"/>
  <c r="I47" i="55"/>
  <c r="H47" i="55"/>
  <c r="G47" i="55"/>
  <c r="F47" i="55"/>
  <c r="E47" i="55"/>
  <c r="X46" i="55"/>
  <c r="W46" i="55"/>
  <c r="V46" i="55"/>
  <c r="U46" i="55"/>
  <c r="T46" i="55"/>
  <c r="S46" i="55"/>
  <c r="R46" i="55"/>
  <c r="Q46" i="55"/>
  <c r="P46" i="55"/>
  <c r="O46" i="55"/>
  <c r="N46" i="55"/>
  <c r="M46" i="55"/>
  <c r="L46" i="55"/>
  <c r="K46" i="55"/>
  <c r="J46" i="55"/>
  <c r="I46" i="55"/>
  <c r="H46" i="55"/>
  <c r="G46" i="55"/>
  <c r="F46" i="55"/>
  <c r="E46" i="55"/>
  <c r="X45" i="55"/>
  <c r="W45" i="55"/>
  <c r="V45" i="55"/>
  <c r="U45" i="55"/>
  <c r="T45" i="55"/>
  <c r="S45" i="55"/>
  <c r="R45" i="55"/>
  <c r="Q45" i="55"/>
  <c r="P45" i="55"/>
  <c r="O45" i="55"/>
  <c r="N45" i="55"/>
  <c r="M45" i="55"/>
  <c r="L45" i="55"/>
  <c r="K45" i="55"/>
  <c r="J45" i="55"/>
  <c r="I45" i="55"/>
  <c r="H45" i="55"/>
  <c r="G45" i="55"/>
  <c r="F45" i="55"/>
  <c r="E45" i="55"/>
  <c r="X44" i="55"/>
  <c r="W44" i="55"/>
  <c r="V44" i="55"/>
  <c r="U44" i="55"/>
  <c r="T44" i="55"/>
  <c r="S44" i="55"/>
  <c r="R44" i="55"/>
  <c r="Q44" i="55"/>
  <c r="P44" i="55"/>
  <c r="O44" i="55"/>
  <c r="N44" i="55"/>
  <c r="M44" i="55"/>
  <c r="L44" i="55"/>
  <c r="K44" i="55"/>
  <c r="J44" i="55"/>
  <c r="I44" i="55"/>
  <c r="H44" i="55"/>
  <c r="G44" i="55"/>
  <c r="F44" i="55"/>
  <c r="E44" i="55"/>
  <c r="X43" i="55"/>
  <c r="W43" i="55"/>
  <c r="V43" i="55"/>
  <c r="U43" i="55"/>
  <c r="T43" i="55"/>
  <c r="S43" i="55"/>
  <c r="R43" i="55"/>
  <c r="Q43" i="55"/>
  <c r="P43" i="55"/>
  <c r="O43" i="55"/>
  <c r="N43" i="55"/>
  <c r="M43" i="55"/>
  <c r="L43" i="55"/>
  <c r="K43" i="55"/>
  <c r="J43" i="55"/>
  <c r="I43" i="55"/>
  <c r="H43" i="55"/>
  <c r="G43" i="55"/>
  <c r="F43" i="55"/>
  <c r="E43" i="55"/>
  <c r="X42" i="55"/>
  <c r="W42" i="55"/>
  <c r="V42" i="55"/>
  <c r="U42" i="55"/>
  <c r="T42" i="55"/>
  <c r="S42" i="55"/>
  <c r="R42" i="55"/>
  <c r="Q42" i="55"/>
  <c r="P42" i="55"/>
  <c r="O42" i="55"/>
  <c r="N42" i="55"/>
  <c r="M42" i="55"/>
  <c r="L42" i="55"/>
  <c r="K42" i="55"/>
  <c r="J42" i="55"/>
  <c r="I42" i="55"/>
  <c r="H42" i="55"/>
  <c r="G42" i="55"/>
  <c r="F42" i="55"/>
  <c r="E42" i="55"/>
  <c r="X41" i="55"/>
  <c r="W41" i="55"/>
  <c r="V41" i="55"/>
  <c r="U41" i="55"/>
  <c r="T41" i="55"/>
  <c r="S41" i="55"/>
  <c r="R41" i="55"/>
  <c r="Q41" i="55"/>
  <c r="P41" i="55"/>
  <c r="O41" i="55"/>
  <c r="N41" i="55"/>
  <c r="M41" i="55"/>
  <c r="L41" i="55"/>
  <c r="K41" i="55"/>
  <c r="J41" i="55"/>
  <c r="I41" i="55"/>
  <c r="H41" i="55"/>
  <c r="G41" i="55"/>
  <c r="F41" i="55"/>
  <c r="E41" i="55"/>
  <c r="X40" i="55"/>
  <c r="W40" i="55"/>
  <c r="V40" i="55"/>
  <c r="U40" i="55"/>
  <c r="T40" i="55"/>
  <c r="S40" i="55"/>
  <c r="R40" i="55"/>
  <c r="Q40" i="55"/>
  <c r="P40" i="55"/>
  <c r="O40" i="55"/>
  <c r="N40" i="55"/>
  <c r="M40" i="55"/>
  <c r="L40" i="55"/>
  <c r="K40" i="55"/>
  <c r="J40" i="55"/>
  <c r="I40" i="55"/>
  <c r="H40" i="55"/>
  <c r="G40" i="55"/>
  <c r="F40" i="55"/>
  <c r="E40" i="55"/>
  <c r="X39" i="55"/>
  <c r="W39" i="55"/>
  <c r="V39" i="55"/>
  <c r="U39" i="55"/>
  <c r="T39" i="55"/>
  <c r="S39" i="55"/>
  <c r="R39" i="55"/>
  <c r="Q39" i="55"/>
  <c r="P39" i="55"/>
  <c r="O39" i="55"/>
  <c r="N39" i="55"/>
  <c r="M39" i="55"/>
  <c r="L39" i="55"/>
  <c r="K39" i="55"/>
  <c r="J39" i="55"/>
  <c r="I39" i="55"/>
  <c r="H39" i="55"/>
  <c r="G39" i="55"/>
  <c r="F39" i="55"/>
  <c r="E39" i="55"/>
  <c r="X38" i="55"/>
  <c r="W38" i="55"/>
  <c r="V38" i="55"/>
  <c r="U38" i="55"/>
  <c r="T38" i="55"/>
  <c r="S38" i="55"/>
  <c r="R38" i="55"/>
  <c r="Q38" i="55"/>
  <c r="P38" i="55"/>
  <c r="O38" i="55"/>
  <c r="N38" i="55"/>
  <c r="M38" i="55"/>
  <c r="L38" i="55"/>
  <c r="K38" i="55"/>
  <c r="J38" i="55"/>
  <c r="I38" i="55"/>
  <c r="H38" i="55"/>
  <c r="G38" i="55"/>
  <c r="F38" i="55"/>
  <c r="E38" i="55"/>
  <c r="X37" i="55"/>
  <c r="X68" i="55" s="1"/>
  <c r="W37" i="55"/>
  <c r="V37" i="55"/>
  <c r="U37" i="55"/>
  <c r="T37" i="55"/>
  <c r="S37" i="55"/>
  <c r="R37" i="55"/>
  <c r="Q37" i="55"/>
  <c r="P37" i="55"/>
  <c r="O37" i="55"/>
  <c r="N37" i="55"/>
  <c r="M37" i="55"/>
  <c r="L37" i="55"/>
  <c r="K37" i="55"/>
  <c r="J37" i="55"/>
  <c r="I37" i="55"/>
  <c r="I68" i="55" s="1"/>
  <c r="H37" i="55"/>
  <c r="G37" i="55"/>
  <c r="F37" i="55"/>
  <c r="E37" i="55"/>
  <c r="X33" i="55"/>
  <c r="W33" i="55"/>
  <c r="V33" i="55"/>
  <c r="U33" i="55"/>
  <c r="T33" i="55"/>
  <c r="S33" i="55"/>
  <c r="R33" i="55"/>
  <c r="Q33" i="55"/>
  <c r="P33" i="55"/>
  <c r="O33" i="55"/>
  <c r="N33" i="55"/>
  <c r="M33" i="55"/>
  <c r="L33" i="55"/>
  <c r="K33" i="55"/>
  <c r="J33" i="55"/>
  <c r="I33" i="55"/>
  <c r="H33" i="55"/>
  <c r="G33" i="55"/>
  <c r="F33" i="55"/>
  <c r="E33" i="55"/>
  <c r="X32" i="55"/>
  <c r="W32" i="55"/>
  <c r="V32" i="55"/>
  <c r="U32" i="55"/>
  <c r="T32" i="55"/>
  <c r="S32" i="55"/>
  <c r="R32" i="55"/>
  <c r="Q32" i="55"/>
  <c r="P32" i="55"/>
  <c r="O32" i="55"/>
  <c r="N32" i="55"/>
  <c r="M32" i="55"/>
  <c r="L32" i="55"/>
  <c r="K32" i="55"/>
  <c r="J32" i="55"/>
  <c r="I32" i="55"/>
  <c r="H32" i="55"/>
  <c r="G32" i="55"/>
  <c r="F32" i="55"/>
  <c r="E32" i="55"/>
  <c r="X31" i="55"/>
  <c r="W31" i="55"/>
  <c r="V31" i="55"/>
  <c r="U31" i="55"/>
  <c r="T31" i="55"/>
  <c r="S31" i="55"/>
  <c r="R31" i="55"/>
  <c r="Q31" i="55"/>
  <c r="P31" i="55"/>
  <c r="O31" i="55"/>
  <c r="N31" i="55"/>
  <c r="M31" i="55"/>
  <c r="L31" i="55"/>
  <c r="K31" i="55"/>
  <c r="J31" i="55"/>
  <c r="I31" i="55"/>
  <c r="H31" i="55"/>
  <c r="G31" i="55"/>
  <c r="F31" i="55"/>
  <c r="E31" i="55"/>
  <c r="X30" i="55"/>
  <c r="W30" i="55"/>
  <c r="V30" i="55"/>
  <c r="U30" i="55"/>
  <c r="T30" i="55"/>
  <c r="S30" i="55"/>
  <c r="R30" i="55"/>
  <c r="Q30" i="55"/>
  <c r="P30" i="55"/>
  <c r="O30" i="55"/>
  <c r="N30" i="55"/>
  <c r="M30" i="55"/>
  <c r="L30" i="55"/>
  <c r="K30" i="55"/>
  <c r="J30" i="55"/>
  <c r="I30" i="55"/>
  <c r="H30" i="55"/>
  <c r="G30" i="55"/>
  <c r="F30" i="55"/>
  <c r="E30" i="55"/>
  <c r="X29" i="55"/>
  <c r="W29" i="55"/>
  <c r="V29" i="55"/>
  <c r="U29" i="55"/>
  <c r="T29" i="55"/>
  <c r="S29" i="55"/>
  <c r="R29" i="55"/>
  <c r="Q29" i="55"/>
  <c r="P29" i="55"/>
  <c r="O29" i="55"/>
  <c r="N29" i="55"/>
  <c r="M29" i="55"/>
  <c r="L29" i="55"/>
  <c r="K29" i="55"/>
  <c r="J29" i="55"/>
  <c r="I29" i="55"/>
  <c r="H29" i="55"/>
  <c r="G29" i="55"/>
  <c r="F29" i="55"/>
  <c r="E29" i="55"/>
  <c r="X28" i="55"/>
  <c r="W28" i="55"/>
  <c r="V28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X27" i="55"/>
  <c r="W27" i="55"/>
  <c r="V27" i="55"/>
  <c r="U27" i="55"/>
  <c r="T27" i="55"/>
  <c r="S27" i="55"/>
  <c r="R27" i="55"/>
  <c r="Q27" i="55"/>
  <c r="P27" i="55"/>
  <c r="O27" i="55"/>
  <c r="N27" i="55"/>
  <c r="M27" i="55"/>
  <c r="L27" i="55"/>
  <c r="K27" i="55"/>
  <c r="J27" i="55"/>
  <c r="I27" i="55"/>
  <c r="H27" i="55"/>
  <c r="G27" i="55"/>
  <c r="F27" i="55"/>
  <c r="E27" i="55"/>
  <c r="X26" i="55"/>
  <c r="W26" i="55"/>
  <c r="V26" i="55"/>
  <c r="U26" i="55"/>
  <c r="T26" i="55"/>
  <c r="S26" i="55"/>
  <c r="R26" i="55"/>
  <c r="Q26" i="55"/>
  <c r="P26" i="55"/>
  <c r="O26" i="55"/>
  <c r="N26" i="55"/>
  <c r="M26" i="55"/>
  <c r="L26" i="55"/>
  <c r="K26" i="55"/>
  <c r="J26" i="55"/>
  <c r="I26" i="55"/>
  <c r="H26" i="55"/>
  <c r="G26" i="55"/>
  <c r="F26" i="55"/>
  <c r="E26" i="55"/>
  <c r="X25" i="55"/>
  <c r="W25" i="55"/>
  <c r="V25" i="55"/>
  <c r="U25" i="55"/>
  <c r="T25" i="55"/>
  <c r="S25" i="55"/>
  <c r="R25" i="55"/>
  <c r="Q25" i="55"/>
  <c r="P25" i="55"/>
  <c r="O25" i="55"/>
  <c r="N25" i="55"/>
  <c r="M25" i="55"/>
  <c r="L25" i="55"/>
  <c r="K25" i="55"/>
  <c r="J25" i="55"/>
  <c r="I25" i="55"/>
  <c r="H25" i="55"/>
  <c r="G25" i="55"/>
  <c r="F25" i="55"/>
  <c r="E25" i="55"/>
  <c r="X24" i="55"/>
  <c r="W24" i="55"/>
  <c r="V24" i="55"/>
  <c r="U24" i="55"/>
  <c r="T24" i="55"/>
  <c r="S24" i="55"/>
  <c r="R24" i="55"/>
  <c r="Q24" i="55"/>
  <c r="P24" i="55"/>
  <c r="O24" i="55"/>
  <c r="N24" i="55"/>
  <c r="M24" i="55"/>
  <c r="L24" i="55"/>
  <c r="K24" i="55"/>
  <c r="J24" i="55"/>
  <c r="I24" i="55"/>
  <c r="H24" i="55"/>
  <c r="G24" i="55"/>
  <c r="F24" i="55"/>
  <c r="E24" i="55"/>
  <c r="X23" i="55"/>
  <c r="W23" i="55"/>
  <c r="V23" i="55"/>
  <c r="U23" i="55"/>
  <c r="T23" i="55"/>
  <c r="S23" i="55"/>
  <c r="R23" i="55"/>
  <c r="Q23" i="55"/>
  <c r="P23" i="55"/>
  <c r="O23" i="55"/>
  <c r="N23" i="55"/>
  <c r="M23" i="55"/>
  <c r="L23" i="55"/>
  <c r="K23" i="55"/>
  <c r="J23" i="55"/>
  <c r="I23" i="55"/>
  <c r="H23" i="55"/>
  <c r="G23" i="55"/>
  <c r="F23" i="55"/>
  <c r="E23" i="55"/>
  <c r="X22" i="55"/>
  <c r="W22" i="55"/>
  <c r="V22" i="55"/>
  <c r="U22" i="55"/>
  <c r="T22" i="55"/>
  <c r="S22" i="55"/>
  <c r="R22" i="55"/>
  <c r="Q22" i="55"/>
  <c r="P22" i="55"/>
  <c r="O22" i="55"/>
  <c r="N22" i="55"/>
  <c r="M22" i="55"/>
  <c r="L22" i="55"/>
  <c r="K22" i="55"/>
  <c r="J22" i="55"/>
  <c r="I22" i="55"/>
  <c r="H22" i="55"/>
  <c r="G22" i="55"/>
  <c r="F22" i="55"/>
  <c r="E22" i="55"/>
  <c r="X21" i="55"/>
  <c r="W21" i="55"/>
  <c r="V21" i="55"/>
  <c r="U21" i="55"/>
  <c r="T21" i="55"/>
  <c r="S21" i="55"/>
  <c r="R21" i="55"/>
  <c r="Q21" i="55"/>
  <c r="P21" i="55"/>
  <c r="O21" i="55"/>
  <c r="N21" i="55"/>
  <c r="M21" i="55"/>
  <c r="L21" i="55"/>
  <c r="K21" i="55"/>
  <c r="J21" i="55"/>
  <c r="I21" i="55"/>
  <c r="H21" i="55"/>
  <c r="G21" i="55"/>
  <c r="F21" i="55"/>
  <c r="E21" i="55"/>
  <c r="X20" i="55"/>
  <c r="W20" i="55"/>
  <c r="V20" i="55"/>
  <c r="U20" i="55"/>
  <c r="T20" i="55"/>
  <c r="S20" i="55"/>
  <c r="R20" i="55"/>
  <c r="Q20" i="55"/>
  <c r="P20" i="55"/>
  <c r="O20" i="55"/>
  <c r="N20" i="55"/>
  <c r="M20" i="55"/>
  <c r="L20" i="55"/>
  <c r="K20" i="55"/>
  <c r="J20" i="55"/>
  <c r="I20" i="55"/>
  <c r="H20" i="55"/>
  <c r="G20" i="55"/>
  <c r="F20" i="55"/>
  <c r="E20" i="55"/>
  <c r="X19" i="55"/>
  <c r="W19" i="55"/>
  <c r="V19" i="55"/>
  <c r="U19" i="55"/>
  <c r="T19" i="55"/>
  <c r="S19" i="55"/>
  <c r="R19" i="55"/>
  <c r="Q19" i="55"/>
  <c r="P19" i="55"/>
  <c r="O19" i="55"/>
  <c r="N19" i="55"/>
  <c r="M19" i="55"/>
  <c r="L19" i="55"/>
  <c r="K19" i="55"/>
  <c r="J19" i="55"/>
  <c r="I19" i="55"/>
  <c r="H19" i="55"/>
  <c r="G19" i="55"/>
  <c r="F19" i="55"/>
  <c r="E19" i="55"/>
  <c r="X18" i="55"/>
  <c r="W18" i="55"/>
  <c r="V18" i="55"/>
  <c r="U18" i="55"/>
  <c r="T18" i="55"/>
  <c r="S18" i="55"/>
  <c r="R18" i="55"/>
  <c r="Q18" i="55"/>
  <c r="P18" i="55"/>
  <c r="O18" i="55"/>
  <c r="N18" i="55"/>
  <c r="M18" i="55"/>
  <c r="L18" i="55"/>
  <c r="K18" i="55"/>
  <c r="J18" i="55"/>
  <c r="I18" i="55"/>
  <c r="H18" i="55"/>
  <c r="G18" i="55"/>
  <c r="F18" i="55"/>
  <c r="E18" i="55"/>
  <c r="X17" i="55"/>
  <c r="W17" i="55"/>
  <c r="V17" i="55"/>
  <c r="U17" i="55"/>
  <c r="T17" i="55"/>
  <c r="S17" i="55"/>
  <c r="R17" i="55"/>
  <c r="Q17" i="55"/>
  <c r="P17" i="55"/>
  <c r="O17" i="55"/>
  <c r="N17" i="55"/>
  <c r="M17" i="55"/>
  <c r="L17" i="55"/>
  <c r="K17" i="55"/>
  <c r="J17" i="55"/>
  <c r="I17" i="55"/>
  <c r="H17" i="55"/>
  <c r="G17" i="55"/>
  <c r="F17" i="55"/>
  <c r="E17" i="55"/>
  <c r="X16" i="55"/>
  <c r="W16" i="55"/>
  <c r="V16" i="55"/>
  <c r="U16" i="55"/>
  <c r="T16" i="55"/>
  <c r="S16" i="55"/>
  <c r="R16" i="55"/>
  <c r="Q16" i="55"/>
  <c r="P16" i="55"/>
  <c r="O16" i="55"/>
  <c r="N16" i="55"/>
  <c r="M16" i="55"/>
  <c r="L16" i="55"/>
  <c r="K16" i="55"/>
  <c r="J16" i="55"/>
  <c r="I16" i="55"/>
  <c r="H16" i="55"/>
  <c r="G16" i="55"/>
  <c r="F16" i="55"/>
  <c r="E16" i="55"/>
  <c r="X15" i="55"/>
  <c r="W15" i="55"/>
  <c r="V15" i="55"/>
  <c r="U15" i="55"/>
  <c r="T15" i="55"/>
  <c r="S15" i="55"/>
  <c r="R15" i="55"/>
  <c r="Q15" i="55"/>
  <c r="P15" i="55"/>
  <c r="O15" i="55"/>
  <c r="N15" i="55"/>
  <c r="M15" i="55"/>
  <c r="L15" i="55"/>
  <c r="K15" i="55"/>
  <c r="J15" i="55"/>
  <c r="I15" i="55"/>
  <c r="H15" i="55"/>
  <c r="G15" i="55"/>
  <c r="F15" i="55"/>
  <c r="E15" i="55"/>
  <c r="X14" i="55"/>
  <c r="W14" i="55"/>
  <c r="V14" i="55"/>
  <c r="U14" i="55"/>
  <c r="T14" i="55"/>
  <c r="S14" i="55"/>
  <c r="R14" i="55"/>
  <c r="Q14" i="55"/>
  <c r="P14" i="55"/>
  <c r="O14" i="55"/>
  <c r="N14" i="55"/>
  <c r="M14" i="55"/>
  <c r="L14" i="55"/>
  <c r="K14" i="55"/>
  <c r="J14" i="55"/>
  <c r="I14" i="55"/>
  <c r="H14" i="55"/>
  <c r="G14" i="55"/>
  <c r="F14" i="55"/>
  <c r="E14" i="55"/>
  <c r="X13" i="55"/>
  <c r="W13" i="55"/>
  <c r="V13" i="55"/>
  <c r="U13" i="55"/>
  <c r="T13" i="55"/>
  <c r="S13" i="55"/>
  <c r="R13" i="55"/>
  <c r="Q13" i="55"/>
  <c r="P13" i="55"/>
  <c r="O13" i="55"/>
  <c r="N13" i="55"/>
  <c r="M13" i="55"/>
  <c r="L13" i="55"/>
  <c r="K13" i="55"/>
  <c r="J13" i="55"/>
  <c r="I13" i="55"/>
  <c r="H13" i="55"/>
  <c r="G13" i="55"/>
  <c r="F13" i="55"/>
  <c r="E13" i="55"/>
  <c r="X12" i="55"/>
  <c r="W12" i="55"/>
  <c r="V12" i="55"/>
  <c r="U12" i="55"/>
  <c r="T12" i="55"/>
  <c r="S12" i="55"/>
  <c r="R12" i="55"/>
  <c r="Q12" i="55"/>
  <c r="P12" i="55"/>
  <c r="O12" i="55"/>
  <c r="N12" i="55"/>
  <c r="M12" i="55"/>
  <c r="L12" i="55"/>
  <c r="K12" i="55"/>
  <c r="J12" i="55"/>
  <c r="I12" i="55"/>
  <c r="H12" i="55"/>
  <c r="G12" i="55"/>
  <c r="F12" i="55"/>
  <c r="E12" i="55"/>
  <c r="X11" i="55"/>
  <c r="W11" i="55"/>
  <c r="V11" i="55"/>
  <c r="U11" i="55"/>
  <c r="T11" i="55"/>
  <c r="S11" i="55"/>
  <c r="R11" i="55"/>
  <c r="Q11" i="55"/>
  <c r="P11" i="55"/>
  <c r="O11" i="55"/>
  <c r="N11" i="55"/>
  <c r="M11" i="55"/>
  <c r="L11" i="55"/>
  <c r="K11" i="55"/>
  <c r="J11" i="55"/>
  <c r="I11" i="55"/>
  <c r="H11" i="55"/>
  <c r="G11" i="55"/>
  <c r="F11" i="55"/>
  <c r="E11" i="55"/>
  <c r="X10" i="55"/>
  <c r="W10" i="55"/>
  <c r="V10" i="55"/>
  <c r="U10" i="55"/>
  <c r="T10" i="55"/>
  <c r="S10" i="55"/>
  <c r="R10" i="55"/>
  <c r="Q10" i="55"/>
  <c r="P10" i="55"/>
  <c r="O10" i="55"/>
  <c r="N10" i="55"/>
  <c r="M10" i="55"/>
  <c r="L10" i="55"/>
  <c r="K10" i="55"/>
  <c r="J10" i="55"/>
  <c r="I10" i="55"/>
  <c r="H10" i="55"/>
  <c r="G10" i="55"/>
  <c r="F10" i="55"/>
  <c r="E10" i="55"/>
  <c r="X9" i="55"/>
  <c r="W9" i="55"/>
  <c r="V9" i="55"/>
  <c r="U9" i="55"/>
  <c r="T9" i="55"/>
  <c r="S9" i="55"/>
  <c r="R9" i="55"/>
  <c r="Q9" i="55"/>
  <c r="P9" i="55"/>
  <c r="O9" i="55"/>
  <c r="N9" i="55"/>
  <c r="M9" i="55"/>
  <c r="L9" i="55"/>
  <c r="K9" i="55"/>
  <c r="J9" i="55"/>
  <c r="I9" i="55"/>
  <c r="H9" i="55"/>
  <c r="G9" i="55"/>
  <c r="F9" i="55"/>
  <c r="E9" i="55"/>
  <c r="X8" i="55"/>
  <c r="W8" i="55"/>
  <c r="V8" i="55"/>
  <c r="U8" i="55"/>
  <c r="T8" i="55"/>
  <c r="S8" i="55"/>
  <c r="R8" i="55"/>
  <c r="Q8" i="55"/>
  <c r="P8" i="55"/>
  <c r="O8" i="55"/>
  <c r="N8" i="55"/>
  <c r="M8" i="55"/>
  <c r="L8" i="55"/>
  <c r="K8" i="55"/>
  <c r="J8" i="55"/>
  <c r="I8" i="55"/>
  <c r="H8" i="55"/>
  <c r="G8" i="55"/>
  <c r="F8" i="55"/>
  <c r="E8" i="55"/>
  <c r="X7" i="55"/>
  <c r="W7" i="55"/>
  <c r="V7" i="55"/>
  <c r="U7" i="55"/>
  <c r="T7" i="55"/>
  <c r="S7" i="55"/>
  <c r="R7" i="55"/>
  <c r="Q7" i="55"/>
  <c r="P7" i="55"/>
  <c r="O7" i="55"/>
  <c r="N7" i="55"/>
  <c r="M7" i="55"/>
  <c r="L7" i="55"/>
  <c r="K7" i="55"/>
  <c r="J7" i="55"/>
  <c r="I7" i="55"/>
  <c r="H7" i="55"/>
  <c r="G7" i="55"/>
  <c r="F7" i="55"/>
  <c r="E7" i="55"/>
  <c r="X6" i="55"/>
  <c r="W6" i="55"/>
  <c r="V6" i="55"/>
  <c r="U6" i="55"/>
  <c r="T6" i="55"/>
  <c r="S6" i="55"/>
  <c r="R6" i="55"/>
  <c r="Q6" i="55"/>
  <c r="P6" i="55"/>
  <c r="O6" i="55"/>
  <c r="N6" i="55"/>
  <c r="M6" i="55"/>
  <c r="L6" i="55"/>
  <c r="K6" i="55"/>
  <c r="J6" i="55"/>
  <c r="I6" i="55"/>
  <c r="H6" i="55"/>
  <c r="G6" i="55"/>
  <c r="F6" i="55"/>
  <c r="E6" i="55"/>
  <c r="X5" i="55"/>
  <c r="W5" i="55"/>
  <c r="V5" i="55"/>
  <c r="U5" i="55"/>
  <c r="T5" i="55"/>
  <c r="S5" i="55"/>
  <c r="R5" i="55"/>
  <c r="Q5" i="55"/>
  <c r="P5" i="55"/>
  <c r="O5" i="55"/>
  <c r="N5" i="55"/>
  <c r="M5" i="55"/>
  <c r="L5" i="55"/>
  <c r="K5" i="55"/>
  <c r="J5" i="55"/>
  <c r="I5" i="55"/>
  <c r="H5" i="55"/>
  <c r="G5" i="55"/>
  <c r="F5" i="55"/>
  <c r="E5" i="55"/>
  <c r="X4" i="55"/>
  <c r="W4" i="55"/>
  <c r="V4" i="55"/>
  <c r="U4" i="55"/>
  <c r="T4" i="55"/>
  <c r="S4" i="55"/>
  <c r="R4" i="55"/>
  <c r="Q4" i="55"/>
  <c r="P4" i="55"/>
  <c r="O4" i="55"/>
  <c r="N4" i="55"/>
  <c r="M4" i="55"/>
  <c r="L4" i="55"/>
  <c r="K4" i="55"/>
  <c r="J4" i="55"/>
  <c r="I4" i="55"/>
  <c r="H4" i="55"/>
  <c r="G4" i="55"/>
  <c r="F4" i="55"/>
  <c r="E4" i="55"/>
  <c r="X3" i="55"/>
  <c r="X34" i="55" s="1"/>
  <c r="X138" i="55" s="1"/>
  <c r="W3" i="55"/>
  <c r="V3" i="55"/>
  <c r="U3" i="55"/>
  <c r="T3" i="55"/>
  <c r="S3" i="55"/>
  <c r="R3" i="55"/>
  <c r="Q3" i="55"/>
  <c r="P3" i="55"/>
  <c r="O3" i="55"/>
  <c r="N3" i="55"/>
  <c r="M3" i="55"/>
  <c r="L3" i="55"/>
  <c r="K3" i="55"/>
  <c r="J3" i="55"/>
  <c r="I3" i="55"/>
  <c r="I34" i="55" s="1"/>
  <c r="I138" i="55" s="1"/>
  <c r="H3" i="55"/>
  <c r="G3" i="55"/>
  <c r="F3" i="55"/>
  <c r="E3" i="55"/>
  <c r="X135" i="49"/>
  <c r="W135" i="49"/>
  <c r="V135" i="49"/>
  <c r="U135" i="49"/>
  <c r="T135" i="49"/>
  <c r="S135" i="49"/>
  <c r="R135" i="49"/>
  <c r="Q135" i="49"/>
  <c r="P135" i="49"/>
  <c r="O135" i="49"/>
  <c r="N135" i="49"/>
  <c r="M135" i="49"/>
  <c r="L135" i="49"/>
  <c r="K135" i="49"/>
  <c r="J135" i="49"/>
  <c r="I135" i="49"/>
  <c r="H135" i="49"/>
  <c r="G135" i="49"/>
  <c r="F135" i="49"/>
  <c r="E135" i="49"/>
  <c r="X134" i="49"/>
  <c r="W134" i="49"/>
  <c r="V134" i="49"/>
  <c r="U134" i="49"/>
  <c r="T134" i="49"/>
  <c r="S134" i="49"/>
  <c r="R134" i="49"/>
  <c r="Q134" i="49"/>
  <c r="P134" i="49"/>
  <c r="O134" i="49"/>
  <c r="N134" i="49"/>
  <c r="M134" i="49"/>
  <c r="L134" i="49"/>
  <c r="K134" i="49"/>
  <c r="J134" i="49"/>
  <c r="I134" i="49"/>
  <c r="H134" i="49"/>
  <c r="G134" i="49"/>
  <c r="F134" i="49"/>
  <c r="E134" i="49"/>
  <c r="X133" i="49"/>
  <c r="W133" i="49"/>
  <c r="V133" i="49"/>
  <c r="U133" i="49"/>
  <c r="T133" i="49"/>
  <c r="S133" i="49"/>
  <c r="R133" i="49"/>
  <c r="Q133" i="49"/>
  <c r="P133" i="49"/>
  <c r="O133" i="49"/>
  <c r="N133" i="49"/>
  <c r="M133" i="49"/>
  <c r="L133" i="49"/>
  <c r="K133" i="49"/>
  <c r="J133" i="49"/>
  <c r="I133" i="49"/>
  <c r="H133" i="49"/>
  <c r="G133" i="49"/>
  <c r="F133" i="49"/>
  <c r="E133" i="49"/>
  <c r="X132" i="49"/>
  <c r="W132" i="49"/>
  <c r="V132" i="49"/>
  <c r="U132" i="49"/>
  <c r="T132" i="49"/>
  <c r="S132" i="49"/>
  <c r="R132" i="49"/>
  <c r="Q132" i="49"/>
  <c r="P132" i="49"/>
  <c r="O132" i="49"/>
  <c r="N132" i="49"/>
  <c r="M132" i="49"/>
  <c r="L132" i="49"/>
  <c r="K132" i="49"/>
  <c r="J132" i="49"/>
  <c r="I132" i="49"/>
  <c r="H132" i="49"/>
  <c r="G132" i="49"/>
  <c r="F132" i="49"/>
  <c r="E132" i="49"/>
  <c r="X131" i="49"/>
  <c r="W131" i="49"/>
  <c r="V131" i="49"/>
  <c r="U131" i="49"/>
  <c r="T131" i="49"/>
  <c r="S131" i="49"/>
  <c r="R131" i="49"/>
  <c r="Q131" i="49"/>
  <c r="P131" i="49"/>
  <c r="O131" i="49"/>
  <c r="N131" i="49"/>
  <c r="M131" i="49"/>
  <c r="L131" i="49"/>
  <c r="K131" i="49"/>
  <c r="J131" i="49"/>
  <c r="I131" i="49"/>
  <c r="H131" i="49"/>
  <c r="G131" i="49"/>
  <c r="F131" i="49"/>
  <c r="E131" i="49"/>
  <c r="X130" i="49"/>
  <c r="W130" i="49"/>
  <c r="V130" i="49"/>
  <c r="U130" i="49"/>
  <c r="T130" i="49"/>
  <c r="S130" i="49"/>
  <c r="R130" i="49"/>
  <c r="Q130" i="49"/>
  <c r="P130" i="49"/>
  <c r="O130" i="49"/>
  <c r="N130" i="49"/>
  <c r="M130" i="49"/>
  <c r="L130" i="49"/>
  <c r="K130" i="49"/>
  <c r="J130" i="49"/>
  <c r="I130" i="49"/>
  <c r="H130" i="49"/>
  <c r="G130" i="49"/>
  <c r="F130" i="49"/>
  <c r="E130" i="49"/>
  <c r="X129" i="49"/>
  <c r="W129" i="49"/>
  <c r="V129" i="49"/>
  <c r="U129" i="49"/>
  <c r="T129" i="49"/>
  <c r="S129" i="49"/>
  <c r="R129" i="49"/>
  <c r="Q129" i="49"/>
  <c r="P129" i="49"/>
  <c r="O129" i="49"/>
  <c r="N129" i="49"/>
  <c r="M129" i="49"/>
  <c r="L129" i="49"/>
  <c r="K129" i="49"/>
  <c r="J129" i="49"/>
  <c r="I129" i="49"/>
  <c r="H129" i="49"/>
  <c r="G129" i="49"/>
  <c r="F129" i="49"/>
  <c r="E129" i="49"/>
  <c r="X128" i="49"/>
  <c r="W128" i="49"/>
  <c r="V128" i="49"/>
  <c r="U128" i="49"/>
  <c r="T128" i="49"/>
  <c r="S128" i="49"/>
  <c r="R128" i="49"/>
  <c r="Q128" i="49"/>
  <c r="P128" i="49"/>
  <c r="O128" i="49"/>
  <c r="N128" i="49"/>
  <c r="M128" i="49"/>
  <c r="L128" i="49"/>
  <c r="K128" i="49"/>
  <c r="J128" i="49"/>
  <c r="I128" i="49"/>
  <c r="H128" i="49"/>
  <c r="G128" i="49"/>
  <c r="F128" i="49"/>
  <c r="E128" i="49"/>
  <c r="X127" i="49"/>
  <c r="W127" i="49"/>
  <c r="V127" i="49"/>
  <c r="U127" i="49"/>
  <c r="T127" i="49"/>
  <c r="S127" i="49"/>
  <c r="R127" i="49"/>
  <c r="Q127" i="49"/>
  <c r="P127" i="49"/>
  <c r="O127" i="49"/>
  <c r="N127" i="49"/>
  <c r="M127" i="49"/>
  <c r="L127" i="49"/>
  <c r="K127" i="49"/>
  <c r="J127" i="49"/>
  <c r="I127" i="49"/>
  <c r="H127" i="49"/>
  <c r="G127" i="49"/>
  <c r="F127" i="49"/>
  <c r="E127" i="49"/>
  <c r="X126" i="49"/>
  <c r="W126" i="49"/>
  <c r="V126" i="49"/>
  <c r="U126" i="49"/>
  <c r="T126" i="49"/>
  <c r="S126" i="49"/>
  <c r="R126" i="49"/>
  <c r="Q126" i="49"/>
  <c r="P126" i="49"/>
  <c r="O126" i="49"/>
  <c r="N126" i="49"/>
  <c r="M126" i="49"/>
  <c r="L126" i="49"/>
  <c r="K126" i="49"/>
  <c r="J126" i="49"/>
  <c r="I126" i="49"/>
  <c r="H126" i="49"/>
  <c r="G126" i="49"/>
  <c r="F126" i="49"/>
  <c r="E126" i="49"/>
  <c r="X125" i="49"/>
  <c r="W125" i="49"/>
  <c r="V125" i="49"/>
  <c r="U125" i="49"/>
  <c r="T125" i="49"/>
  <c r="S125" i="49"/>
  <c r="R125" i="49"/>
  <c r="Q125" i="49"/>
  <c r="P125" i="49"/>
  <c r="O125" i="49"/>
  <c r="N125" i="49"/>
  <c r="M125" i="49"/>
  <c r="L125" i="49"/>
  <c r="K125" i="49"/>
  <c r="J125" i="49"/>
  <c r="I125" i="49"/>
  <c r="H125" i="49"/>
  <c r="G125" i="49"/>
  <c r="F125" i="49"/>
  <c r="E125" i="49"/>
  <c r="X124" i="49"/>
  <c r="W124" i="49"/>
  <c r="V124" i="49"/>
  <c r="U124" i="49"/>
  <c r="T124" i="49"/>
  <c r="S124" i="49"/>
  <c r="R124" i="49"/>
  <c r="Q124" i="49"/>
  <c r="P124" i="49"/>
  <c r="O124" i="49"/>
  <c r="N124" i="49"/>
  <c r="M124" i="49"/>
  <c r="L124" i="49"/>
  <c r="K124" i="49"/>
  <c r="J124" i="49"/>
  <c r="I124" i="49"/>
  <c r="H124" i="49"/>
  <c r="G124" i="49"/>
  <c r="F124" i="49"/>
  <c r="E124" i="49"/>
  <c r="X123" i="49"/>
  <c r="W123" i="49"/>
  <c r="V123" i="49"/>
  <c r="U123" i="49"/>
  <c r="T123" i="49"/>
  <c r="S123" i="49"/>
  <c r="R123" i="49"/>
  <c r="Q123" i="49"/>
  <c r="P123" i="49"/>
  <c r="O123" i="49"/>
  <c r="N123" i="49"/>
  <c r="M123" i="49"/>
  <c r="L123" i="49"/>
  <c r="K123" i="49"/>
  <c r="J123" i="49"/>
  <c r="I123" i="49"/>
  <c r="H123" i="49"/>
  <c r="G123" i="49"/>
  <c r="F123" i="49"/>
  <c r="E123" i="49"/>
  <c r="X122" i="49"/>
  <c r="W122" i="49"/>
  <c r="V122" i="49"/>
  <c r="U122" i="49"/>
  <c r="T122" i="49"/>
  <c r="S122" i="49"/>
  <c r="R122" i="49"/>
  <c r="Q122" i="49"/>
  <c r="P122" i="49"/>
  <c r="O122" i="49"/>
  <c r="N122" i="49"/>
  <c r="M122" i="49"/>
  <c r="L122" i="49"/>
  <c r="K122" i="49"/>
  <c r="J122" i="49"/>
  <c r="I122" i="49"/>
  <c r="H122" i="49"/>
  <c r="G122" i="49"/>
  <c r="F122" i="49"/>
  <c r="E122" i="49"/>
  <c r="X121" i="49"/>
  <c r="W121" i="49"/>
  <c r="V121" i="49"/>
  <c r="U121" i="49"/>
  <c r="T121" i="49"/>
  <c r="S121" i="49"/>
  <c r="R121" i="49"/>
  <c r="Q121" i="49"/>
  <c r="P121" i="49"/>
  <c r="O121" i="49"/>
  <c r="N121" i="49"/>
  <c r="M121" i="49"/>
  <c r="L121" i="49"/>
  <c r="K121" i="49"/>
  <c r="J121" i="49"/>
  <c r="I121" i="49"/>
  <c r="H121" i="49"/>
  <c r="G121" i="49"/>
  <c r="F121" i="49"/>
  <c r="E121" i="49"/>
  <c r="X120" i="49"/>
  <c r="W120" i="49"/>
  <c r="V120" i="49"/>
  <c r="U120" i="49"/>
  <c r="T120" i="49"/>
  <c r="S120" i="49"/>
  <c r="R120" i="49"/>
  <c r="Q120" i="49"/>
  <c r="P120" i="49"/>
  <c r="O120" i="49"/>
  <c r="N120" i="49"/>
  <c r="M120" i="49"/>
  <c r="L120" i="49"/>
  <c r="K120" i="49"/>
  <c r="J120" i="49"/>
  <c r="I120" i="49"/>
  <c r="H120" i="49"/>
  <c r="G120" i="49"/>
  <c r="F120" i="49"/>
  <c r="E120" i="49"/>
  <c r="X119" i="49"/>
  <c r="W119" i="49"/>
  <c r="V119" i="49"/>
  <c r="U119" i="49"/>
  <c r="T119" i="49"/>
  <c r="S119" i="49"/>
  <c r="R119" i="49"/>
  <c r="Q119" i="49"/>
  <c r="P119" i="49"/>
  <c r="O119" i="49"/>
  <c r="N119" i="49"/>
  <c r="M119" i="49"/>
  <c r="L119" i="49"/>
  <c r="K119" i="49"/>
  <c r="J119" i="49"/>
  <c r="I119" i="49"/>
  <c r="H119" i="49"/>
  <c r="G119" i="49"/>
  <c r="F119" i="49"/>
  <c r="E119" i="49"/>
  <c r="X118" i="49"/>
  <c r="W118" i="49"/>
  <c r="V118" i="49"/>
  <c r="U118" i="49"/>
  <c r="T118" i="49"/>
  <c r="S118" i="49"/>
  <c r="R118" i="49"/>
  <c r="Q118" i="49"/>
  <c r="P118" i="49"/>
  <c r="O118" i="49"/>
  <c r="N118" i="49"/>
  <c r="M118" i="49"/>
  <c r="L118" i="49"/>
  <c r="K118" i="49"/>
  <c r="J118" i="49"/>
  <c r="I118" i="49"/>
  <c r="H118" i="49"/>
  <c r="G118" i="49"/>
  <c r="F118" i="49"/>
  <c r="E118" i="49"/>
  <c r="X117" i="49"/>
  <c r="W117" i="49"/>
  <c r="V117" i="49"/>
  <c r="U117" i="49"/>
  <c r="T117" i="49"/>
  <c r="S117" i="49"/>
  <c r="R117" i="49"/>
  <c r="Q117" i="49"/>
  <c r="P117" i="49"/>
  <c r="O117" i="49"/>
  <c r="N117" i="49"/>
  <c r="M117" i="49"/>
  <c r="L117" i="49"/>
  <c r="K117" i="49"/>
  <c r="J117" i="49"/>
  <c r="I117" i="49"/>
  <c r="H117" i="49"/>
  <c r="G117" i="49"/>
  <c r="F117" i="49"/>
  <c r="E117" i="49"/>
  <c r="X116" i="49"/>
  <c r="W116" i="49"/>
  <c r="V116" i="49"/>
  <c r="U116" i="49"/>
  <c r="T116" i="49"/>
  <c r="S116" i="49"/>
  <c r="R116" i="49"/>
  <c r="Q116" i="49"/>
  <c r="P116" i="49"/>
  <c r="O116" i="49"/>
  <c r="N116" i="49"/>
  <c r="M116" i="49"/>
  <c r="L116" i="49"/>
  <c r="K116" i="49"/>
  <c r="J116" i="49"/>
  <c r="I116" i="49"/>
  <c r="H116" i="49"/>
  <c r="G116" i="49"/>
  <c r="F116" i="49"/>
  <c r="E116" i="49"/>
  <c r="X115" i="49"/>
  <c r="W115" i="49"/>
  <c r="V115" i="49"/>
  <c r="U115" i="49"/>
  <c r="T115" i="49"/>
  <c r="S115" i="49"/>
  <c r="R115" i="49"/>
  <c r="Q115" i="49"/>
  <c r="P115" i="49"/>
  <c r="O115" i="49"/>
  <c r="N115" i="49"/>
  <c r="M115" i="49"/>
  <c r="L115" i="49"/>
  <c r="K115" i="49"/>
  <c r="J115" i="49"/>
  <c r="I115" i="49"/>
  <c r="H115" i="49"/>
  <c r="G115" i="49"/>
  <c r="F115" i="49"/>
  <c r="E115" i="49"/>
  <c r="X114" i="49"/>
  <c r="W114" i="49"/>
  <c r="V114" i="49"/>
  <c r="U114" i="49"/>
  <c r="T114" i="49"/>
  <c r="S114" i="49"/>
  <c r="R114" i="49"/>
  <c r="Q114" i="49"/>
  <c r="P114" i="49"/>
  <c r="O114" i="49"/>
  <c r="N114" i="49"/>
  <c r="M114" i="49"/>
  <c r="L114" i="49"/>
  <c r="K114" i="49"/>
  <c r="J114" i="49"/>
  <c r="I114" i="49"/>
  <c r="H114" i="49"/>
  <c r="G114" i="49"/>
  <c r="F114" i="49"/>
  <c r="E114" i="49"/>
  <c r="X113" i="49"/>
  <c r="W113" i="49"/>
  <c r="V113" i="49"/>
  <c r="U113" i="49"/>
  <c r="T113" i="49"/>
  <c r="S113" i="49"/>
  <c r="R113" i="49"/>
  <c r="Q113" i="49"/>
  <c r="P113" i="49"/>
  <c r="O113" i="49"/>
  <c r="N113" i="49"/>
  <c r="M113" i="49"/>
  <c r="L113" i="49"/>
  <c r="K113" i="49"/>
  <c r="J113" i="49"/>
  <c r="I113" i="49"/>
  <c r="H113" i="49"/>
  <c r="G113" i="49"/>
  <c r="F113" i="49"/>
  <c r="E113" i="49"/>
  <c r="X112" i="49"/>
  <c r="W112" i="49"/>
  <c r="V112" i="49"/>
  <c r="U112" i="49"/>
  <c r="T112" i="49"/>
  <c r="S112" i="49"/>
  <c r="R112" i="49"/>
  <c r="Q112" i="49"/>
  <c r="P112" i="49"/>
  <c r="O112" i="49"/>
  <c r="N112" i="49"/>
  <c r="M112" i="49"/>
  <c r="L112" i="49"/>
  <c r="K112" i="49"/>
  <c r="J112" i="49"/>
  <c r="I112" i="49"/>
  <c r="H112" i="49"/>
  <c r="G112" i="49"/>
  <c r="F112" i="49"/>
  <c r="E112" i="49"/>
  <c r="X111" i="49"/>
  <c r="W111" i="49"/>
  <c r="V111" i="49"/>
  <c r="U111" i="49"/>
  <c r="T111" i="49"/>
  <c r="S111" i="49"/>
  <c r="R111" i="49"/>
  <c r="Q111" i="49"/>
  <c r="P111" i="49"/>
  <c r="O111" i="49"/>
  <c r="N111" i="49"/>
  <c r="M111" i="49"/>
  <c r="L111" i="49"/>
  <c r="K111" i="49"/>
  <c r="J111" i="49"/>
  <c r="I111" i="49"/>
  <c r="H111" i="49"/>
  <c r="G111" i="49"/>
  <c r="F111" i="49"/>
  <c r="E111" i="49"/>
  <c r="X110" i="49"/>
  <c r="W110" i="49"/>
  <c r="V110" i="49"/>
  <c r="U110" i="49"/>
  <c r="T110" i="49"/>
  <c r="S110" i="49"/>
  <c r="R110" i="49"/>
  <c r="Q110" i="49"/>
  <c r="P110" i="49"/>
  <c r="O110" i="49"/>
  <c r="N110" i="49"/>
  <c r="M110" i="49"/>
  <c r="L110" i="49"/>
  <c r="K110" i="49"/>
  <c r="J110" i="49"/>
  <c r="I110" i="49"/>
  <c r="H110" i="49"/>
  <c r="G110" i="49"/>
  <c r="F110" i="49"/>
  <c r="E110" i="49"/>
  <c r="X109" i="49"/>
  <c r="W109" i="49"/>
  <c r="V109" i="49"/>
  <c r="U109" i="49"/>
  <c r="T109" i="49"/>
  <c r="S109" i="49"/>
  <c r="R109" i="49"/>
  <c r="Q109" i="49"/>
  <c r="P109" i="49"/>
  <c r="O109" i="49"/>
  <c r="N109" i="49"/>
  <c r="M109" i="49"/>
  <c r="L109" i="49"/>
  <c r="K109" i="49"/>
  <c r="J109" i="49"/>
  <c r="I109" i="49"/>
  <c r="H109" i="49"/>
  <c r="G109" i="49"/>
  <c r="F109" i="49"/>
  <c r="E109" i="49"/>
  <c r="X108" i="49"/>
  <c r="W108" i="49"/>
  <c r="V108" i="49"/>
  <c r="U108" i="49"/>
  <c r="T108" i="49"/>
  <c r="S108" i="49"/>
  <c r="R108" i="49"/>
  <c r="Q108" i="49"/>
  <c r="P108" i="49"/>
  <c r="O108" i="49"/>
  <c r="N108" i="49"/>
  <c r="M108" i="49"/>
  <c r="L108" i="49"/>
  <c r="K108" i="49"/>
  <c r="J108" i="49"/>
  <c r="I108" i="49"/>
  <c r="H108" i="49"/>
  <c r="G108" i="49"/>
  <c r="F108" i="49"/>
  <c r="E108" i="49"/>
  <c r="X107" i="49"/>
  <c r="W107" i="49"/>
  <c r="V107" i="49"/>
  <c r="U107" i="49"/>
  <c r="T107" i="49"/>
  <c r="S107" i="49"/>
  <c r="R107" i="49"/>
  <c r="Q107" i="49"/>
  <c r="P107" i="49"/>
  <c r="O107" i="49"/>
  <c r="N107" i="49"/>
  <c r="M107" i="49"/>
  <c r="L107" i="49"/>
  <c r="K107" i="49"/>
  <c r="J107" i="49"/>
  <c r="I107" i="49"/>
  <c r="H107" i="49"/>
  <c r="G107" i="49"/>
  <c r="F107" i="49"/>
  <c r="E107" i="49"/>
  <c r="X106" i="49"/>
  <c r="W106" i="49"/>
  <c r="V106" i="49"/>
  <c r="U106" i="49"/>
  <c r="T106" i="49"/>
  <c r="S106" i="49"/>
  <c r="R106" i="49"/>
  <c r="Q106" i="49"/>
  <c r="P106" i="49"/>
  <c r="O106" i="49"/>
  <c r="N106" i="49"/>
  <c r="M106" i="49"/>
  <c r="L106" i="49"/>
  <c r="K106" i="49"/>
  <c r="J106" i="49"/>
  <c r="I106" i="49"/>
  <c r="H106" i="49"/>
  <c r="G106" i="49"/>
  <c r="F106" i="49"/>
  <c r="E106" i="49"/>
  <c r="X105" i="49"/>
  <c r="X136" i="49" s="1"/>
  <c r="W105" i="49"/>
  <c r="V105" i="49"/>
  <c r="U105" i="49"/>
  <c r="T105" i="49"/>
  <c r="S105" i="49"/>
  <c r="R105" i="49"/>
  <c r="Q105" i="49"/>
  <c r="P105" i="49"/>
  <c r="O105" i="49"/>
  <c r="N105" i="49"/>
  <c r="M105" i="49"/>
  <c r="L105" i="49"/>
  <c r="K105" i="49"/>
  <c r="J105" i="49"/>
  <c r="I105" i="49"/>
  <c r="I136" i="49" s="1"/>
  <c r="H105" i="49"/>
  <c r="G105" i="49"/>
  <c r="F105" i="49"/>
  <c r="E105" i="49"/>
  <c r="X101" i="49"/>
  <c r="W101" i="49"/>
  <c r="V101" i="49"/>
  <c r="U101" i="49"/>
  <c r="T101" i="49"/>
  <c r="S101" i="49"/>
  <c r="R101" i="49"/>
  <c r="Q101" i="49"/>
  <c r="P101" i="49"/>
  <c r="O101" i="49"/>
  <c r="N101" i="49"/>
  <c r="M101" i="49"/>
  <c r="L101" i="49"/>
  <c r="K101" i="49"/>
  <c r="J101" i="49"/>
  <c r="I101" i="49"/>
  <c r="H101" i="49"/>
  <c r="G101" i="49"/>
  <c r="F101" i="49"/>
  <c r="E101" i="49"/>
  <c r="X100" i="49"/>
  <c r="W100" i="49"/>
  <c r="V100" i="49"/>
  <c r="U100" i="49"/>
  <c r="T100" i="49"/>
  <c r="S100" i="49"/>
  <c r="R100" i="49"/>
  <c r="Q100" i="49"/>
  <c r="P100" i="49"/>
  <c r="O100" i="49"/>
  <c r="N100" i="49"/>
  <c r="M100" i="49"/>
  <c r="L100" i="49"/>
  <c r="K100" i="49"/>
  <c r="J100" i="49"/>
  <c r="I100" i="49"/>
  <c r="H100" i="49"/>
  <c r="G100" i="49"/>
  <c r="F100" i="49"/>
  <c r="E100" i="49"/>
  <c r="X99" i="49"/>
  <c r="W99" i="49"/>
  <c r="V99" i="49"/>
  <c r="U99" i="49"/>
  <c r="T99" i="49"/>
  <c r="S99" i="49"/>
  <c r="R99" i="49"/>
  <c r="Q99" i="49"/>
  <c r="P99" i="49"/>
  <c r="O99" i="49"/>
  <c r="N99" i="49"/>
  <c r="M99" i="49"/>
  <c r="L99" i="49"/>
  <c r="K99" i="49"/>
  <c r="J99" i="49"/>
  <c r="I99" i="49"/>
  <c r="H99" i="49"/>
  <c r="G99" i="49"/>
  <c r="F99" i="49"/>
  <c r="E99" i="49"/>
  <c r="X98" i="49"/>
  <c r="W98" i="49"/>
  <c r="V98" i="49"/>
  <c r="U98" i="49"/>
  <c r="T98" i="49"/>
  <c r="S98" i="49"/>
  <c r="R98" i="49"/>
  <c r="Q98" i="49"/>
  <c r="P98" i="49"/>
  <c r="O98" i="49"/>
  <c r="N98" i="49"/>
  <c r="M98" i="49"/>
  <c r="L98" i="49"/>
  <c r="K98" i="49"/>
  <c r="J98" i="49"/>
  <c r="I98" i="49"/>
  <c r="H98" i="49"/>
  <c r="G98" i="49"/>
  <c r="F98" i="49"/>
  <c r="E98" i="49"/>
  <c r="X97" i="49"/>
  <c r="W97" i="49"/>
  <c r="V97" i="49"/>
  <c r="U97" i="49"/>
  <c r="T97" i="49"/>
  <c r="S97" i="49"/>
  <c r="R97" i="49"/>
  <c r="Q97" i="49"/>
  <c r="P97" i="49"/>
  <c r="O97" i="49"/>
  <c r="N97" i="49"/>
  <c r="M97" i="49"/>
  <c r="L97" i="49"/>
  <c r="K97" i="49"/>
  <c r="J97" i="49"/>
  <c r="I97" i="49"/>
  <c r="H97" i="49"/>
  <c r="G97" i="49"/>
  <c r="F97" i="49"/>
  <c r="E97" i="49"/>
  <c r="X96" i="49"/>
  <c r="W96" i="49"/>
  <c r="V96" i="49"/>
  <c r="U96" i="49"/>
  <c r="T96" i="49"/>
  <c r="S96" i="49"/>
  <c r="R96" i="49"/>
  <c r="Q96" i="49"/>
  <c r="P96" i="49"/>
  <c r="O96" i="49"/>
  <c r="N96" i="49"/>
  <c r="M96" i="49"/>
  <c r="L96" i="49"/>
  <c r="K96" i="49"/>
  <c r="J96" i="49"/>
  <c r="I96" i="49"/>
  <c r="H96" i="49"/>
  <c r="G96" i="49"/>
  <c r="F96" i="49"/>
  <c r="E96" i="49"/>
  <c r="X95" i="49"/>
  <c r="W95" i="49"/>
  <c r="V95" i="49"/>
  <c r="U95" i="49"/>
  <c r="T95" i="49"/>
  <c r="S95" i="49"/>
  <c r="R95" i="49"/>
  <c r="Q95" i="49"/>
  <c r="P95" i="49"/>
  <c r="O95" i="49"/>
  <c r="N95" i="49"/>
  <c r="M95" i="49"/>
  <c r="L95" i="49"/>
  <c r="K95" i="49"/>
  <c r="J95" i="49"/>
  <c r="I95" i="49"/>
  <c r="H95" i="49"/>
  <c r="G95" i="49"/>
  <c r="F95" i="49"/>
  <c r="E95" i="49"/>
  <c r="X94" i="49"/>
  <c r="W94" i="49"/>
  <c r="V94" i="49"/>
  <c r="U94" i="49"/>
  <c r="T94" i="49"/>
  <c r="S94" i="49"/>
  <c r="R94" i="49"/>
  <c r="Q94" i="49"/>
  <c r="P94" i="49"/>
  <c r="O94" i="49"/>
  <c r="N94" i="49"/>
  <c r="M94" i="49"/>
  <c r="L94" i="49"/>
  <c r="K94" i="49"/>
  <c r="J94" i="49"/>
  <c r="I94" i="49"/>
  <c r="H94" i="49"/>
  <c r="G94" i="49"/>
  <c r="F94" i="49"/>
  <c r="E94" i="49"/>
  <c r="X93" i="49"/>
  <c r="W93" i="49"/>
  <c r="V93" i="49"/>
  <c r="U93" i="49"/>
  <c r="T93" i="49"/>
  <c r="S93" i="49"/>
  <c r="R93" i="49"/>
  <c r="Q93" i="49"/>
  <c r="P93" i="49"/>
  <c r="O93" i="49"/>
  <c r="N93" i="49"/>
  <c r="M93" i="49"/>
  <c r="L93" i="49"/>
  <c r="K93" i="49"/>
  <c r="J93" i="49"/>
  <c r="I93" i="49"/>
  <c r="H93" i="49"/>
  <c r="G93" i="49"/>
  <c r="F93" i="49"/>
  <c r="E93" i="49"/>
  <c r="X92" i="49"/>
  <c r="W92" i="49"/>
  <c r="V92" i="49"/>
  <c r="U92" i="49"/>
  <c r="T92" i="49"/>
  <c r="S92" i="49"/>
  <c r="R92" i="49"/>
  <c r="Q92" i="49"/>
  <c r="P92" i="49"/>
  <c r="O92" i="49"/>
  <c r="N92" i="49"/>
  <c r="M92" i="49"/>
  <c r="L92" i="49"/>
  <c r="K92" i="49"/>
  <c r="J92" i="49"/>
  <c r="I92" i="49"/>
  <c r="H92" i="49"/>
  <c r="G92" i="49"/>
  <c r="F92" i="49"/>
  <c r="E92" i="49"/>
  <c r="X91" i="49"/>
  <c r="W91" i="49"/>
  <c r="V91" i="49"/>
  <c r="U91" i="49"/>
  <c r="T91" i="49"/>
  <c r="S91" i="49"/>
  <c r="R91" i="49"/>
  <c r="Q91" i="49"/>
  <c r="P91" i="49"/>
  <c r="O91" i="49"/>
  <c r="N91" i="49"/>
  <c r="M91" i="49"/>
  <c r="L91" i="49"/>
  <c r="K91" i="49"/>
  <c r="J91" i="49"/>
  <c r="I91" i="49"/>
  <c r="H91" i="49"/>
  <c r="G91" i="49"/>
  <c r="F91" i="49"/>
  <c r="E91" i="49"/>
  <c r="X90" i="49"/>
  <c r="W90" i="49"/>
  <c r="V90" i="49"/>
  <c r="U90" i="49"/>
  <c r="T90" i="49"/>
  <c r="S90" i="49"/>
  <c r="R90" i="49"/>
  <c r="Q90" i="49"/>
  <c r="P90" i="49"/>
  <c r="O90" i="49"/>
  <c r="N90" i="49"/>
  <c r="M90" i="49"/>
  <c r="L90" i="49"/>
  <c r="K90" i="49"/>
  <c r="J90" i="49"/>
  <c r="I90" i="49"/>
  <c r="H90" i="49"/>
  <c r="G90" i="49"/>
  <c r="F90" i="49"/>
  <c r="E90" i="49"/>
  <c r="X89" i="49"/>
  <c r="W89" i="49"/>
  <c r="V89" i="49"/>
  <c r="U89" i="49"/>
  <c r="T89" i="49"/>
  <c r="S89" i="49"/>
  <c r="R89" i="49"/>
  <c r="Q89" i="49"/>
  <c r="P89" i="49"/>
  <c r="O89" i="49"/>
  <c r="N89" i="49"/>
  <c r="M89" i="49"/>
  <c r="L89" i="49"/>
  <c r="K89" i="49"/>
  <c r="J89" i="49"/>
  <c r="I89" i="49"/>
  <c r="H89" i="49"/>
  <c r="G89" i="49"/>
  <c r="F89" i="49"/>
  <c r="E89" i="49"/>
  <c r="X88" i="49"/>
  <c r="W88" i="49"/>
  <c r="V88" i="49"/>
  <c r="U88" i="49"/>
  <c r="T88" i="49"/>
  <c r="S88" i="49"/>
  <c r="R88" i="49"/>
  <c r="Q88" i="49"/>
  <c r="P88" i="49"/>
  <c r="O88" i="49"/>
  <c r="N88" i="49"/>
  <c r="M88" i="49"/>
  <c r="L88" i="49"/>
  <c r="K88" i="49"/>
  <c r="J88" i="49"/>
  <c r="I88" i="49"/>
  <c r="H88" i="49"/>
  <c r="G88" i="49"/>
  <c r="F88" i="49"/>
  <c r="E88" i="49"/>
  <c r="X87" i="49"/>
  <c r="W87" i="49"/>
  <c r="V87" i="49"/>
  <c r="U87" i="49"/>
  <c r="T87" i="49"/>
  <c r="S87" i="49"/>
  <c r="R87" i="49"/>
  <c r="Q87" i="49"/>
  <c r="P87" i="49"/>
  <c r="O87" i="49"/>
  <c r="N87" i="49"/>
  <c r="M87" i="49"/>
  <c r="L87" i="49"/>
  <c r="K87" i="49"/>
  <c r="J87" i="49"/>
  <c r="I87" i="49"/>
  <c r="H87" i="49"/>
  <c r="G87" i="49"/>
  <c r="F87" i="49"/>
  <c r="E87" i="49"/>
  <c r="X86" i="49"/>
  <c r="W86" i="49"/>
  <c r="V86" i="49"/>
  <c r="U86" i="49"/>
  <c r="T86" i="49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X85" i="49"/>
  <c r="W85" i="49"/>
  <c r="V85" i="49"/>
  <c r="U85" i="49"/>
  <c r="T85" i="49"/>
  <c r="S85" i="49"/>
  <c r="R85" i="49"/>
  <c r="Q85" i="49"/>
  <c r="P85" i="49"/>
  <c r="O85" i="49"/>
  <c r="N85" i="49"/>
  <c r="M85" i="49"/>
  <c r="L85" i="49"/>
  <c r="K85" i="49"/>
  <c r="J85" i="49"/>
  <c r="I85" i="49"/>
  <c r="H85" i="49"/>
  <c r="G85" i="49"/>
  <c r="F85" i="49"/>
  <c r="E85" i="49"/>
  <c r="X84" i="49"/>
  <c r="W84" i="49"/>
  <c r="V84" i="49"/>
  <c r="U84" i="49"/>
  <c r="T84" i="49"/>
  <c r="S84" i="49"/>
  <c r="R84" i="49"/>
  <c r="Q84" i="49"/>
  <c r="P84" i="49"/>
  <c r="O84" i="49"/>
  <c r="N84" i="49"/>
  <c r="M84" i="49"/>
  <c r="L84" i="49"/>
  <c r="K84" i="49"/>
  <c r="J84" i="49"/>
  <c r="I84" i="49"/>
  <c r="H84" i="49"/>
  <c r="G84" i="49"/>
  <c r="F84" i="49"/>
  <c r="E84" i="49"/>
  <c r="X83" i="49"/>
  <c r="W83" i="49"/>
  <c r="V83" i="49"/>
  <c r="U83" i="49"/>
  <c r="T83" i="49"/>
  <c r="S83" i="49"/>
  <c r="R83" i="49"/>
  <c r="Q83" i="49"/>
  <c r="P83" i="49"/>
  <c r="O83" i="49"/>
  <c r="N83" i="49"/>
  <c r="M83" i="49"/>
  <c r="L83" i="49"/>
  <c r="K83" i="49"/>
  <c r="J83" i="49"/>
  <c r="I83" i="49"/>
  <c r="H83" i="49"/>
  <c r="G83" i="49"/>
  <c r="F83" i="49"/>
  <c r="E83" i="49"/>
  <c r="X82" i="49"/>
  <c r="W82" i="49"/>
  <c r="V82" i="49"/>
  <c r="U82" i="49"/>
  <c r="T82" i="49"/>
  <c r="S82" i="49"/>
  <c r="R8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E82" i="49"/>
  <c r="X81" i="49"/>
  <c r="W81" i="49"/>
  <c r="V81" i="49"/>
  <c r="U81" i="49"/>
  <c r="T81" i="49"/>
  <c r="S81" i="49"/>
  <c r="R81" i="49"/>
  <c r="Q81" i="49"/>
  <c r="P81" i="49"/>
  <c r="O81" i="49"/>
  <c r="N81" i="49"/>
  <c r="M81" i="49"/>
  <c r="L81" i="49"/>
  <c r="K81" i="49"/>
  <c r="J81" i="49"/>
  <c r="I81" i="49"/>
  <c r="H81" i="49"/>
  <c r="G81" i="49"/>
  <c r="F81" i="49"/>
  <c r="E81" i="49"/>
  <c r="X80" i="49"/>
  <c r="W80" i="49"/>
  <c r="V80" i="49"/>
  <c r="U80" i="49"/>
  <c r="T80" i="49"/>
  <c r="S80" i="49"/>
  <c r="R80" i="49"/>
  <c r="Q80" i="49"/>
  <c r="P80" i="49"/>
  <c r="O80" i="49"/>
  <c r="N80" i="49"/>
  <c r="M80" i="49"/>
  <c r="L80" i="49"/>
  <c r="K80" i="49"/>
  <c r="J80" i="49"/>
  <c r="I80" i="49"/>
  <c r="H80" i="49"/>
  <c r="G80" i="49"/>
  <c r="F80" i="49"/>
  <c r="E80" i="49"/>
  <c r="X79" i="49"/>
  <c r="W79" i="49"/>
  <c r="V79" i="49"/>
  <c r="U79" i="49"/>
  <c r="T79" i="49"/>
  <c r="S79" i="49"/>
  <c r="R79" i="49"/>
  <c r="Q79" i="49"/>
  <c r="P79" i="49"/>
  <c r="O79" i="49"/>
  <c r="N79" i="49"/>
  <c r="M79" i="49"/>
  <c r="L79" i="49"/>
  <c r="K79" i="49"/>
  <c r="J79" i="49"/>
  <c r="I79" i="49"/>
  <c r="H79" i="49"/>
  <c r="G79" i="49"/>
  <c r="F79" i="49"/>
  <c r="E79" i="49"/>
  <c r="X78" i="49"/>
  <c r="W78" i="49"/>
  <c r="V78" i="49"/>
  <c r="U78" i="49"/>
  <c r="T78" i="49"/>
  <c r="S78" i="49"/>
  <c r="R78" i="49"/>
  <c r="Q78" i="49"/>
  <c r="P78" i="49"/>
  <c r="O78" i="49"/>
  <c r="N78" i="49"/>
  <c r="M78" i="49"/>
  <c r="L78" i="49"/>
  <c r="K78" i="49"/>
  <c r="J78" i="49"/>
  <c r="I78" i="49"/>
  <c r="H78" i="49"/>
  <c r="G78" i="49"/>
  <c r="F78" i="49"/>
  <c r="E78" i="49"/>
  <c r="X77" i="49"/>
  <c r="W77" i="49"/>
  <c r="V77" i="49"/>
  <c r="U77" i="49"/>
  <c r="T77" i="49"/>
  <c r="S77" i="49"/>
  <c r="R77" i="49"/>
  <c r="Q77" i="49"/>
  <c r="P77" i="49"/>
  <c r="O77" i="49"/>
  <c r="N77" i="49"/>
  <c r="M77" i="49"/>
  <c r="L77" i="49"/>
  <c r="K77" i="49"/>
  <c r="J77" i="49"/>
  <c r="I77" i="49"/>
  <c r="H77" i="49"/>
  <c r="G77" i="49"/>
  <c r="F77" i="49"/>
  <c r="E77" i="49"/>
  <c r="X76" i="49"/>
  <c r="W76" i="49"/>
  <c r="V76" i="49"/>
  <c r="U76" i="49"/>
  <c r="T76" i="49"/>
  <c r="S76" i="49"/>
  <c r="R76" i="49"/>
  <c r="Q76" i="49"/>
  <c r="P76" i="49"/>
  <c r="O76" i="49"/>
  <c r="N76" i="49"/>
  <c r="M76" i="49"/>
  <c r="L76" i="49"/>
  <c r="K76" i="49"/>
  <c r="J76" i="49"/>
  <c r="I76" i="49"/>
  <c r="H76" i="49"/>
  <c r="G76" i="49"/>
  <c r="F76" i="49"/>
  <c r="E76" i="49"/>
  <c r="X75" i="49"/>
  <c r="W75" i="49"/>
  <c r="V75" i="49"/>
  <c r="U75" i="49"/>
  <c r="T75" i="49"/>
  <c r="S75" i="49"/>
  <c r="R75" i="49"/>
  <c r="Q75" i="49"/>
  <c r="P75" i="49"/>
  <c r="O75" i="49"/>
  <c r="N75" i="49"/>
  <c r="M75" i="49"/>
  <c r="L75" i="49"/>
  <c r="K75" i="49"/>
  <c r="J75" i="49"/>
  <c r="I75" i="49"/>
  <c r="H75" i="49"/>
  <c r="G75" i="49"/>
  <c r="F75" i="49"/>
  <c r="E75" i="49"/>
  <c r="X74" i="49"/>
  <c r="W74" i="49"/>
  <c r="V74" i="49"/>
  <c r="U74" i="49"/>
  <c r="T74" i="49"/>
  <c r="S74" i="49"/>
  <c r="R74" i="49"/>
  <c r="Q74" i="49"/>
  <c r="P74" i="49"/>
  <c r="O74" i="49"/>
  <c r="N74" i="49"/>
  <c r="M74" i="49"/>
  <c r="L74" i="49"/>
  <c r="K74" i="49"/>
  <c r="J74" i="49"/>
  <c r="I74" i="49"/>
  <c r="H74" i="49"/>
  <c r="G74" i="49"/>
  <c r="F74" i="49"/>
  <c r="E74" i="49"/>
  <c r="X73" i="49"/>
  <c r="W73" i="49"/>
  <c r="V73" i="49"/>
  <c r="U73" i="49"/>
  <c r="T73" i="49"/>
  <c r="S73" i="49"/>
  <c r="R73" i="49"/>
  <c r="Q73" i="49"/>
  <c r="P73" i="49"/>
  <c r="O73" i="49"/>
  <c r="N73" i="49"/>
  <c r="M73" i="49"/>
  <c r="L73" i="49"/>
  <c r="K73" i="49"/>
  <c r="J73" i="49"/>
  <c r="I73" i="49"/>
  <c r="H73" i="49"/>
  <c r="G73" i="49"/>
  <c r="F73" i="49"/>
  <c r="E73" i="49"/>
  <c r="X72" i="49"/>
  <c r="W72" i="49"/>
  <c r="V72" i="49"/>
  <c r="U72" i="49"/>
  <c r="T72" i="49"/>
  <c r="S72" i="49"/>
  <c r="R72" i="49"/>
  <c r="Q72" i="49"/>
  <c r="P72" i="49"/>
  <c r="O72" i="49"/>
  <c r="N72" i="49"/>
  <c r="M72" i="49"/>
  <c r="L72" i="49"/>
  <c r="K72" i="49"/>
  <c r="J72" i="49"/>
  <c r="I72" i="49"/>
  <c r="H72" i="49"/>
  <c r="G72" i="49"/>
  <c r="F72" i="49"/>
  <c r="E72" i="49"/>
  <c r="X71" i="49"/>
  <c r="X102" i="49" s="1"/>
  <c r="W71" i="49"/>
  <c r="V71" i="49"/>
  <c r="U71" i="49"/>
  <c r="T71" i="49"/>
  <c r="S71" i="49"/>
  <c r="R71" i="49"/>
  <c r="Q71" i="49"/>
  <c r="P71" i="49"/>
  <c r="O71" i="49"/>
  <c r="N71" i="49"/>
  <c r="M71" i="49"/>
  <c r="L71" i="49"/>
  <c r="K71" i="49"/>
  <c r="J71" i="49"/>
  <c r="I71" i="49"/>
  <c r="I102" i="49" s="1"/>
  <c r="H71" i="49"/>
  <c r="G71" i="49"/>
  <c r="F71" i="49"/>
  <c r="E71" i="49"/>
  <c r="X67" i="49"/>
  <c r="W67" i="49"/>
  <c r="V67" i="49"/>
  <c r="U67" i="49"/>
  <c r="T67" i="49"/>
  <c r="S67" i="49"/>
  <c r="R67" i="49"/>
  <c r="Q67" i="49"/>
  <c r="P67" i="49"/>
  <c r="O67" i="49"/>
  <c r="N67" i="49"/>
  <c r="M67" i="49"/>
  <c r="L67" i="49"/>
  <c r="K67" i="49"/>
  <c r="J67" i="49"/>
  <c r="I67" i="49"/>
  <c r="H67" i="49"/>
  <c r="G67" i="49"/>
  <c r="F67" i="49"/>
  <c r="E67" i="49"/>
  <c r="X66" i="49"/>
  <c r="W66" i="49"/>
  <c r="V66" i="49"/>
  <c r="U66" i="49"/>
  <c r="T66" i="49"/>
  <c r="S66" i="49"/>
  <c r="R66" i="49"/>
  <c r="Q66" i="49"/>
  <c r="P66" i="49"/>
  <c r="O66" i="49"/>
  <c r="N66" i="49"/>
  <c r="M66" i="49"/>
  <c r="L66" i="49"/>
  <c r="K66" i="49"/>
  <c r="J66" i="49"/>
  <c r="I66" i="49"/>
  <c r="H66" i="49"/>
  <c r="G66" i="49"/>
  <c r="F66" i="49"/>
  <c r="E66" i="49"/>
  <c r="X65" i="49"/>
  <c r="W65" i="49"/>
  <c r="V65" i="49"/>
  <c r="U65" i="49"/>
  <c r="T65" i="49"/>
  <c r="S65" i="49"/>
  <c r="R6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X64" i="49"/>
  <c r="W64" i="49"/>
  <c r="V64" i="49"/>
  <c r="U64" i="49"/>
  <c r="T64" i="49"/>
  <c r="S64" i="49"/>
  <c r="R64" i="49"/>
  <c r="Q64" i="49"/>
  <c r="P64" i="49"/>
  <c r="O64" i="49"/>
  <c r="N64" i="49"/>
  <c r="M64" i="49"/>
  <c r="L64" i="49"/>
  <c r="K64" i="49"/>
  <c r="J64" i="49"/>
  <c r="I64" i="49"/>
  <c r="H64" i="49"/>
  <c r="G64" i="49"/>
  <c r="F64" i="49"/>
  <c r="E64" i="49"/>
  <c r="X63" i="49"/>
  <c r="W63" i="49"/>
  <c r="V63" i="49"/>
  <c r="U63" i="49"/>
  <c r="T63" i="49"/>
  <c r="S63" i="49"/>
  <c r="R63" i="49"/>
  <c r="Q63" i="49"/>
  <c r="P63" i="49"/>
  <c r="O63" i="49"/>
  <c r="N63" i="49"/>
  <c r="M63" i="49"/>
  <c r="L63" i="49"/>
  <c r="K63" i="49"/>
  <c r="J63" i="49"/>
  <c r="I63" i="49"/>
  <c r="H63" i="49"/>
  <c r="G63" i="49"/>
  <c r="F63" i="49"/>
  <c r="E63" i="49"/>
  <c r="X62" i="49"/>
  <c r="W62" i="49"/>
  <c r="V62" i="49"/>
  <c r="U62" i="49"/>
  <c r="T62" i="49"/>
  <c r="S62" i="49"/>
  <c r="R62" i="49"/>
  <c r="Q62" i="49"/>
  <c r="P62" i="49"/>
  <c r="O62" i="49"/>
  <c r="N62" i="49"/>
  <c r="M62" i="49"/>
  <c r="L62" i="49"/>
  <c r="K62" i="49"/>
  <c r="J62" i="49"/>
  <c r="I62" i="49"/>
  <c r="H62" i="49"/>
  <c r="G62" i="49"/>
  <c r="F62" i="49"/>
  <c r="E62" i="49"/>
  <c r="X61" i="49"/>
  <c r="W61" i="49"/>
  <c r="V61" i="49"/>
  <c r="U61" i="49"/>
  <c r="T61" i="49"/>
  <c r="S61" i="49"/>
  <c r="R61" i="49"/>
  <c r="Q61" i="49"/>
  <c r="P61" i="49"/>
  <c r="O61" i="49"/>
  <c r="N61" i="49"/>
  <c r="M61" i="49"/>
  <c r="L61" i="49"/>
  <c r="K61" i="49"/>
  <c r="J61" i="49"/>
  <c r="I61" i="49"/>
  <c r="H61" i="49"/>
  <c r="G61" i="49"/>
  <c r="F61" i="49"/>
  <c r="E61" i="49"/>
  <c r="X60" i="49"/>
  <c r="W60" i="49"/>
  <c r="V60" i="49"/>
  <c r="U60" i="49"/>
  <c r="T60" i="49"/>
  <c r="S60" i="49"/>
  <c r="R60" i="49"/>
  <c r="Q60" i="49"/>
  <c r="P60" i="49"/>
  <c r="O60" i="49"/>
  <c r="N60" i="49"/>
  <c r="M60" i="49"/>
  <c r="L60" i="49"/>
  <c r="K60" i="49"/>
  <c r="J60" i="49"/>
  <c r="I60" i="49"/>
  <c r="H60" i="49"/>
  <c r="G60" i="49"/>
  <c r="F60" i="49"/>
  <c r="E60" i="49"/>
  <c r="X59" i="49"/>
  <c r="W59" i="49"/>
  <c r="V59" i="49"/>
  <c r="U59" i="49"/>
  <c r="T59" i="49"/>
  <c r="S59" i="49"/>
  <c r="R59" i="49"/>
  <c r="Q59" i="49"/>
  <c r="P59" i="49"/>
  <c r="O59" i="49"/>
  <c r="N59" i="49"/>
  <c r="M59" i="49"/>
  <c r="L59" i="49"/>
  <c r="K59" i="49"/>
  <c r="J59" i="49"/>
  <c r="I59" i="49"/>
  <c r="H59" i="49"/>
  <c r="G59" i="49"/>
  <c r="F59" i="49"/>
  <c r="E59" i="49"/>
  <c r="X58" i="49"/>
  <c r="W58" i="49"/>
  <c r="V58" i="49"/>
  <c r="U58" i="49"/>
  <c r="T58" i="49"/>
  <c r="S58" i="49"/>
  <c r="R58" i="49"/>
  <c r="Q58" i="49"/>
  <c r="P58" i="49"/>
  <c r="O58" i="49"/>
  <c r="N58" i="49"/>
  <c r="M58" i="49"/>
  <c r="L58" i="49"/>
  <c r="K58" i="49"/>
  <c r="J58" i="49"/>
  <c r="I58" i="49"/>
  <c r="H58" i="49"/>
  <c r="G58" i="49"/>
  <c r="F58" i="49"/>
  <c r="E58" i="49"/>
  <c r="X57" i="49"/>
  <c r="W57" i="49"/>
  <c r="V57" i="49"/>
  <c r="U57" i="49"/>
  <c r="T57" i="49"/>
  <c r="S57" i="49"/>
  <c r="R57" i="49"/>
  <c r="Q57" i="49"/>
  <c r="P57" i="49"/>
  <c r="O57" i="49"/>
  <c r="N57" i="49"/>
  <c r="M57" i="49"/>
  <c r="L57" i="49"/>
  <c r="K57" i="49"/>
  <c r="J57" i="49"/>
  <c r="I57" i="49"/>
  <c r="H57" i="49"/>
  <c r="G57" i="49"/>
  <c r="F57" i="49"/>
  <c r="E57" i="49"/>
  <c r="X56" i="49"/>
  <c r="W56" i="49"/>
  <c r="V56" i="49"/>
  <c r="U56" i="49"/>
  <c r="T56" i="49"/>
  <c r="S56" i="49"/>
  <c r="R56" i="49"/>
  <c r="Q56" i="49"/>
  <c r="P56" i="49"/>
  <c r="O56" i="49"/>
  <c r="N56" i="49"/>
  <c r="M56" i="49"/>
  <c r="L56" i="49"/>
  <c r="K56" i="49"/>
  <c r="J56" i="49"/>
  <c r="I56" i="49"/>
  <c r="H56" i="49"/>
  <c r="G56" i="49"/>
  <c r="F56" i="49"/>
  <c r="E56" i="49"/>
  <c r="X55" i="49"/>
  <c r="W55" i="49"/>
  <c r="V55" i="49"/>
  <c r="U55" i="49"/>
  <c r="T55" i="49"/>
  <c r="S55" i="49"/>
  <c r="R55" i="49"/>
  <c r="Q55" i="49"/>
  <c r="P55" i="49"/>
  <c r="O55" i="49"/>
  <c r="N55" i="49"/>
  <c r="M55" i="49"/>
  <c r="L55" i="49"/>
  <c r="K55" i="49"/>
  <c r="J55" i="49"/>
  <c r="I55" i="49"/>
  <c r="H55" i="49"/>
  <c r="G55" i="49"/>
  <c r="F55" i="49"/>
  <c r="E55" i="49"/>
  <c r="X54" i="49"/>
  <c r="W54" i="49"/>
  <c r="V54" i="49"/>
  <c r="U54" i="49"/>
  <c r="T54" i="49"/>
  <c r="S54" i="49"/>
  <c r="R54" i="49"/>
  <c r="Q54" i="49"/>
  <c r="P54" i="49"/>
  <c r="O54" i="49"/>
  <c r="N54" i="49"/>
  <c r="M54" i="49"/>
  <c r="L54" i="49"/>
  <c r="K54" i="49"/>
  <c r="J54" i="49"/>
  <c r="I54" i="49"/>
  <c r="H54" i="49"/>
  <c r="G54" i="49"/>
  <c r="F54" i="49"/>
  <c r="E54" i="49"/>
  <c r="X53" i="49"/>
  <c r="W53" i="49"/>
  <c r="V53" i="49"/>
  <c r="U53" i="49"/>
  <c r="T53" i="49"/>
  <c r="S53" i="49"/>
  <c r="R53" i="49"/>
  <c r="Q53" i="49"/>
  <c r="P53" i="49"/>
  <c r="O53" i="49"/>
  <c r="N53" i="49"/>
  <c r="M53" i="49"/>
  <c r="L53" i="49"/>
  <c r="K53" i="49"/>
  <c r="J53" i="49"/>
  <c r="I53" i="49"/>
  <c r="H53" i="49"/>
  <c r="G53" i="49"/>
  <c r="F53" i="49"/>
  <c r="E53" i="49"/>
  <c r="X52" i="49"/>
  <c r="W52" i="49"/>
  <c r="V52" i="49"/>
  <c r="U52" i="49"/>
  <c r="T52" i="49"/>
  <c r="S52" i="49"/>
  <c r="R52" i="49"/>
  <c r="Q52" i="49"/>
  <c r="P52" i="49"/>
  <c r="O52" i="49"/>
  <c r="N52" i="49"/>
  <c r="M52" i="49"/>
  <c r="L52" i="49"/>
  <c r="K52" i="49"/>
  <c r="J52" i="49"/>
  <c r="I52" i="49"/>
  <c r="H52" i="49"/>
  <c r="G52" i="49"/>
  <c r="F52" i="49"/>
  <c r="E52" i="49"/>
  <c r="X51" i="49"/>
  <c r="W51" i="49"/>
  <c r="V51" i="49"/>
  <c r="U51" i="49"/>
  <c r="T51" i="49"/>
  <c r="S51" i="49"/>
  <c r="R51" i="49"/>
  <c r="Q51" i="49"/>
  <c r="P51" i="49"/>
  <c r="O51" i="49"/>
  <c r="N51" i="49"/>
  <c r="M51" i="49"/>
  <c r="L51" i="49"/>
  <c r="K51" i="49"/>
  <c r="J51" i="49"/>
  <c r="I51" i="49"/>
  <c r="H51" i="49"/>
  <c r="G51" i="49"/>
  <c r="F51" i="49"/>
  <c r="E51" i="49"/>
  <c r="X50" i="49"/>
  <c r="W50" i="49"/>
  <c r="V50" i="49"/>
  <c r="U50" i="49"/>
  <c r="T50" i="49"/>
  <c r="S50" i="49"/>
  <c r="R50" i="49"/>
  <c r="Q50" i="49"/>
  <c r="P50" i="49"/>
  <c r="O50" i="49"/>
  <c r="N50" i="49"/>
  <c r="M50" i="49"/>
  <c r="L50" i="49"/>
  <c r="K50" i="49"/>
  <c r="J50" i="49"/>
  <c r="I50" i="49"/>
  <c r="H50" i="49"/>
  <c r="G50" i="49"/>
  <c r="F50" i="49"/>
  <c r="E50" i="49"/>
  <c r="X49" i="49"/>
  <c r="W49" i="49"/>
  <c r="V49" i="49"/>
  <c r="U49" i="49"/>
  <c r="T49" i="49"/>
  <c r="S49" i="49"/>
  <c r="R49" i="49"/>
  <c r="Q49" i="49"/>
  <c r="P49" i="49"/>
  <c r="O49" i="49"/>
  <c r="N49" i="49"/>
  <c r="M49" i="49"/>
  <c r="L49" i="49"/>
  <c r="K49" i="49"/>
  <c r="J49" i="49"/>
  <c r="I49" i="49"/>
  <c r="H49" i="49"/>
  <c r="G49" i="49"/>
  <c r="F49" i="49"/>
  <c r="E49" i="49"/>
  <c r="X48" i="49"/>
  <c r="W48" i="49"/>
  <c r="V48" i="49"/>
  <c r="U48" i="49"/>
  <c r="T48" i="49"/>
  <c r="S48" i="49"/>
  <c r="R48" i="49"/>
  <c r="Q48" i="49"/>
  <c r="P48" i="49"/>
  <c r="O48" i="49"/>
  <c r="N48" i="49"/>
  <c r="M48" i="49"/>
  <c r="L48" i="49"/>
  <c r="K48" i="49"/>
  <c r="J48" i="49"/>
  <c r="I48" i="49"/>
  <c r="H48" i="49"/>
  <c r="G48" i="49"/>
  <c r="F48" i="49"/>
  <c r="E48" i="49"/>
  <c r="X47" i="49"/>
  <c r="W47" i="49"/>
  <c r="V47" i="49"/>
  <c r="U47" i="49"/>
  <c r="T47" i="49"/>
  <c r="S47" i="49"/>
  <c r="R47" i="49"/>
  <c r="Q47" i="49"/>
  <c r="P47" i="49"/>
  <c r="O47" i="49"/>
  <c r="N47" i="49"/>
  <c r="M47" i="49"/>
  <c r="L47" i="49"/>
  <c r="K47" i="49"/>
  <c r="J47" i="49"/>
  <c r="I47" i="49"/>
  <c r="H47" i="49"/>
  <c r="G47" i="49"/>
  <c r="F47" i="49"/>
  <c r="E47" i="49"/>
  <c r="X46" i="49"/>
  <c r="W46" i="49"/>
  <c r="V46" i="49"/>
  <c r="U46" i="49"/>
  <c r="T46" i="49"/>
  <c r="S46" i="49"/>
  <c r="R46" i="49"/>
  <c r="Q46" i="49"/>
  <c r="P46" i="49"/>
  <c r="O46" i="49"/>
  <c r="N46" i="49"/>
  <c r="M46" i="49"/>
  <c r="L46" i="49"/>
  <c r="K46" i="49"/>
  <c r="J46" i="49"/>
  <c r="I46" i="49"/>
  <c r="H46" i="49"/>
  <c r="G46" i="49"/>
  <c r="F46" i="49"/>
  <c r="E46" i="49"/>
  <c r="X45" i="49"/>
  <c r="W45" i="49"/>
  <c r="V45" i="49"/>
  <c r="U45" i="49"/>
  <c r="T45" i="49"/>
  <c r="S45" i="49"/>
  <c r="R45" i="49"/>
  <c r="Q45" i="49"/>
  <c r="P45" i="49"/>
  <c r="O45" i="49"/>
  <c r="N45" i="49"/>
  <c r="M45" i="49"/>
  <c r="L45" i="49"/>
  <c r="K45" i="49"/>
  <c r="J45" i="49"/>
  <c r="I45" i="49"/>
  <c r="H45" i="49"/>
  <c r="G45" i="49"/>
  <c r="F45" i="49"/>
  <c r="E45" i="49"/>
  <c r="X44" i="49"/>
  <c r="W44" i="49"/>
  <c r="V44" i="49"/>
  <c r="U44" i="49"/>
  <c r="T44" i="49"/>
  <c r="S44" i="49"/>
  <c r="R44" i="49"/>
  <c r="Q44" i="49"/>
  <c r="P44" i="49"/>
  <c r="O44" i="49"/>
  <c r="N44" i="49"/>
  <c r="M44" i="49"/>
  <c r="L44" i="49"/>
  <c r="K44" i="49"/>
  <c r="J44" i="49"/>
  <c r="I44" i="49"/>
  <c r="H44" i="49"/>
  <c r="G44" i="49"/>
  <c r="F44" i="49"/>
  <c r="E44" i="49"/>
  <c r="X43" i="49"/>
  <c r="W43" i="49"/>
  <c r="V43" i="49"/>
  <c r="U43" i="49"/>
  <c r="T43" i="49"/>
  <c r="S43" i="49"/>
  <c r="R43" i="49"/>
  <c r="Q43" i="49"/>
  <c r="P43" i="49"/>
  <c r="O43" i="49"/>
  <c r="N43" i="49"/>
  <c r="M43" i="49"/>
  <c r="L43" i="49"/>
  <c r="K43" i="49"/>
  <c r="J43" i="49"/>
  <c r="I43" i="49"/>
  <c r="H43" i="49"/>
  <c r="G43" i="49"/>
  <c r="F43" i="49"/>
  <c r="E43" i="49"/>
  <c r="X42" i="49"/>
  <c r="W42" i="49"/>
  <c r="V42" i="49"/>
  <c r="U42" i="49"/>
  <c r="T42" i="49"/>
  <c r="S42" i="49"/>
  <c r="R42" i="49"/>
  <c r="Q42" i="49"/>
  <c r="P42" i="49"/>
  <c r="O42" i="49"/>
  <c r="N42" i="49"/>
  <c r="M42" i="49"/>
  <c r="L42" i="49"/>
  <c r="K42" i="49"/>
  <c r="J42" i="49"/>
  <c r="I42" i="49"/>
  <c r="H42" i="49"/>
  <c r="G42" i="49"/>
  <c r="F42" i="49"/>
  <c r="E42" i="49"/>
  <c r="X41" i="49"/>
  <c r="W41" i="49"/>
  <c r="V41" i="49"/>
  <c r="U41" i="49"/>
  <c r="T41" i="49"/>
  <c r="S41" i="49"/>
  <c r="R41" i="49"/>
  <c r="Q41" i="49"/>
  <c r="P41" i="49"/>
  <c r="O41" i="49"/>
  <c r="N41" i="49"/>
  <c r="M41" i="49"/>
  <c r="L41" i="49"/>
  <c r="K41" i="49"/>
  <c r="J41" i="49"/>
  <c r="I41" i="49"/>
  <c r="H41" i="49"/>
  <c r="G41" i="49"/>
  <c r="F41" i="49"/>
  <c r="E41" i="49"/>
  <c r="X40" i="49"/>
  <c r="W40" i="49"/>
  <c r="V40" i="49"/>
  <c r="U40" i="49"/>
  <c r="T40" i="49"/>
  <c r="S40" i="49"/>
  <c r="R40" i="49"/>
  <c r="Q40" i="49"/>
  <c r="P40" i="49"/>
  <c r="O40" i="49"/>
  <c r="N40" i="49"/>
  <c r="M40" i="49"/>
  <c r="L40" i="49"/>
  <c r="K40" i="49"/>
  <c r="J40" i="49"/>
  <c r="I40" i="49"/>
  <c r="H40" i="49"/>
  <c r="G40" i="49"/>
  <c r="F40" i="49"/>
  <c r="E40" i="49"/>
  <c r="X39" i="49"/>
  <c r="W39" i="49"/>
  <c r="V39" i="49"/>
  <c r="U39" i="49"/>
  <c r="T39" i="49"/>
  <c r="S39" i="49"/>
  <c r="R39" i="49"/>
  <c r="Q39" i="49"/>
  <c r="P39" i="49"/>
  <c r="O39" i="49"/>
  <c r="N39" i="49"/>
  <c r="M39" i="49"/>
  <c r="L39" i="49"/>
  <c r="K39" i="49"/>
  <c r="J39" i="49"/>
  <c r="I39" i="49"/>
  <c r="H39" i="49"/>
  <c r="G39" i="49"/>
  <c r="F39" i="49"/>
  <c r="E39" i="49"/>
  <c r="X38" i="49"/>
  <c r="W38" i="49"/>
  <c r="V38" i="49"/>
  <c r="U38" i="49"/>
  <c r="T38" i="49"/>
  <c r="S38" i="49"/>
  <c r="R38" i="49"/>
  <c r="Q38" i="49"/>
  <c r="P38" i="49"/>
  <c r="O38" i="49"/>
  <c r="N38" i="49"/>
  <c r="M38" i="49"/>
  <c r="L38" i="49"/>
  <c r="K38" i="49"/>
  <c r="J38" i="49"/>
  <c r="I38" i="49"/>
  <c r="H38" i="49"/>
  <c r="G38" i="49"/>
  <c r="F38" i="49"/>
  <c r="E38" i="49"/>
  <c r="X37" i="49"/>
  <c r="X68" i="49" s="1"/>
  <c r="W37" i="49"/>
  <c r="V37" i="49"/>
  <c r="U37" i="49"/>
  <c r="T37" i="49"/>
  <c r="S37" i="49"/>
  <c r="R37" i="49"/>
  <c r="Q37" i="49"/>
  <c r="P37" i="49"/>
  <c r="O37" i="49"/>
  <c r="N37" i="49"/>
  <c r="M37" i="49"/>
  <c r="L37" i="49"/>
  <c r="K37" i="49"/>
  <c r="J37" i="49"/>
  <c r="I37" i="49"/>
  <c r="I68" i="49" s="1"/>
  <c r="H37" i="49"/>
  <c r="G37" i="49"/>
  <c r="F37" i="49"/>
  <c r="E37" i="49"/>
  <c r="X33" i="49"/>
  <c r="W33" i="49"/>
  <c r="V33" i="49"/>
  <c r="U33" i="49"/>
  <c r="T33" i="49"/>
  <c r="S33" i="49"/>
  <c r="R33" i="49"/>
  <c r="Q33" i="49"/>
  <c r="P33" i="49"/>
  <c r="O33" i="49"/>
  <c r="N33" i="49"/>
  <c r="M33" i="49"/>
  <c r="L33" i="49"/>
  <c r="K33" i="49"/>
  <c r="J33" i="49"/>
  <c r="I33" i="49"/>
  <c r="H33" i="49"/>
  <c r="G33" i="49"/>
  <c r="F33" i="49"/>
  <c r="E33" i="49"/>
  <c r="X32" i="49"/>
  <c r="W32" i="49"/>
  <c r="V32" i="49"/>
  <c r="U32" i="49"/>
  <c r="T32" i="49"/>
  <c r="S32" i="49"/>
  <c r="R32" i="49"/>
  <c r="Q32" i="49"/>
  <c r="P32" i="49"/>
  <c r="O32" i="49"/>
  <c r="N32" i="49"/>
  <c r="M32" i="49"/>
  <c r="L32" i="49"/>
  <c r="K32" i="49"/>
  <c r="J32" i="49"/>
  <c r="I32" i="49"/>
  <c r="H32" i="49"/>
  <c r="G32" i="49"/>
  <c r="F32" i="49"/>
  <c r="E32" i="49"/>
  <c r="X31" i="49"/>
  <c r="W31" i="49"/>
  <c r="V31" i="49"/>
  <c r="U31" i="49"/>
  <c r="T31" i="49"/>
  <c r="S31" i="49"/>
  <c r="R31" i="49"/>
  <c r="Q31" i="49"/>
  <c r="P31" i="49"/>
  <c r="O31" i="49"/>
  <c r="N31" i="49"/>
  <c r="M31" i="49"/>
  <c r="L31" i="49"/>
  <c r="K31" i="49"/>
  <c r="J31" i="49"/>
  <c r="I31" i="49"/>
  <c r="H31" i="49"/>
  <c r="G31" i="49"/>
  <c r="F31" i="49"/>
  <c r="E31" i="49"/>
  <c r="X30" i="49"/>
  <c r="W30" i="49"/>
  <c r="V30" i="49"/>
  <c r="U30" i="49"/>
  <c r="T30" i="49"/>
  <c r="S30" i="49"/>
  <c r="R30" i="49"/>
  <c r="Q30" i="49"/>
  <c r="P30" i="49"/>
  <c r="O30" i="49"/>
  <c r="N30" i="49"/>
  <c r="M30" i="49"/>
  <c r="L30" i="49"/>
  <c r="K30" i="49"/>
  <c r="J30" i="49"/>
  <c r="I30" i="49"/>
  <c r="H30" i="49"/>
  <c r="G30" i="49"/>
  <c r="F30" i="49"/>
  <c r="E30" i="49"/>
  <c r="X29" i="49"/>
  <c r="W29" i="49"/>
  <c r="V29" i="49"/>
  <c r="U29" i="49"/>
  <c r="T29" i="49"/>
  <c r="S29" i="49"/>
  <c r="R2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X28" i="49"/>
  <c r="W28" i="49"/>
  <c r="V28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X27" i="49"/>
  <c r="W27" i="49"/>
  <c r="V27" i="49"/>
  <c r="U27" i="49"/>
  <c r="T27" i="49"/>
  <c r="S27" i="49"/>
  <c r="R2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X26" i="49"/>
  <c r="W26" i="49"/>
  <c r="V26" i="49"/>
  <c r="U26" i="49"/>
  <c r="T26" i="49"/>
  <c r="S26" i="49"/>
  <c r="R26" i="49"/>
  <c r="Q26" i="49"/>
  <c r="P26" i="49"/>
  <c r="O26" i="49"/>
  <c r="N26" i="49"/>
  <c r="M26" i="49"/>
  <c r="L26" i="49"/>
  <c r="K26" i="49"/>
  <c r="J26" i="49"/>
  <c r="I26" i="49"/>
  <c r="H26" i="49"/>
  <c r="G26" i="49"/>
  <c r="F26" i="49"/>
  <c r="E26" i="49"/>
  <c r="X25" i="49"/>
  <c r="W25" i="49"/>
  <c r="V25" i="49"/>
  <c r="U25" i="49"/>
  <c r="T25" i="49"/>
  <c r="S25" i="49"/>
  <c r="R25" i="49"/>
  <c r="Q25" i="49"/>
  <c r="P25" i="49"/>
  <c r="O25" i="49"/>
  <c r="N25" i="49"/>
  <c r="M25" i="49"/>
  <c r="L25" i="49"/>
  <c r="K25" i="49"/>
  <c r="J25" i="49"/>
  <c r="I25" i="49"/>
  <c r="H25" i="49"/>
  <c r="G25" i="49"/>
  <c r="F25" i="49"/>
  <c r="E25" i="49"/>
  <c r="X24" i="49"/>
  <c r="W24" i="49"/>
  <c r="V24" i="49"/>
  <c r="U24" i="49"/>
  <c r="T24" i="49"/>
  <c r="S24" i="49"/>
  <c r="R24" i="49"/>
  <c r="Q24" i="49"/>
  <c r="P24" i="49"/>
  <c r="O24" i="49"/>
  <c r="N24" i="49"/>
  <c r="M24" i="49"/>
  <c r="L24" i="49"/>
  <c r="K24" i="49"/>
  <c r="J24" i="49"/>
  <c r="I24" i="49"/>
  <c r="H24" i="49"/>
  <c r="G24" i="49"/>
  <c r="F24" i="49"/>
  <c r="E24" i="49"/>
  <c r="X23" i="49"/>
  <c r="W23" i="49"/>
  <c r="V23" i="49"/>
  <c r="U23" i="49"/>
  <c r="T23" i="49"/>
  <c r="S23" i="49"/>
  <c r="R23" i="49"/>
  <c r="Q23" i="49"/>
  <c r="P23" i="49"/>
  <c r="O23" i="49"/>
  <c r="N23" i="49"/>
  <c r="M23" i="49"/>
  <c r="L23" i="49"/>
  <c r="K23" i="49"/>
  <c r="J23" i="49"/>
  <c r="I23" i="49"/>
  <c r="H23" i="49"/>
  <c r="G23" i="49"/>
  <c r="F23" i="49"/>
  <c r="E23" i="49"/>
  <c r="X22" i="49"/>
  <c r="W22" i="49"/>
  <c r="V22" i="49"/>
  <c r="U22" i="49"/>
  <c r="T22" i="49"/>
  <c r="S22" i="49"/>
  <c r="R22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X21" i="49"/>
  <c r="W21" i="49"/>
  <c r="V21" i="49"/>
  <c r="U21" i="49"/>
  <c r="T21" i="49"/>
  <c r="S21" i="49"/>
  <c r="R21" i="49"/>
  <c r="Q21" i="49"/>
  <c r="P21" i="49"/>
  <c r="O21" i="49"/>
  <c r="N21" i="49"/>
  <c r="M21" i="49"/>
  <c r="L21" i="49"/>
  <c r="K21" i="49"/>
  <c r="J21" i="49"/>
  <c r="I21" i="49"/>
  <c r="H21" i="49"/>
  <c r="G21" i="49"/>
  <c r="F21" i="49"/>
  <c r="E21" i="49"/>
  <c r="X20" i="49"/>
  <c r="W20" i="49"/>
  <c r="V20" i="49"/>
  <c r="U20" i="49"/>
  <c r="T20" i="49"/>
  <c r="S20" i="49"/>
  <c r="R20" i="49"/>
  <c r="Q20" i="49"/>
  <c r="P20" i="49"/>
  <c r="O20" i="49"/>
  <c r="N20" i="49"/>
  <c r="M20" i="49"/>
  <c r="L20" i="49"/>
  <c r="K20" i="49"/>
  <c r="J20" i="49"/>
  <c r="I20" i="49"/>
  <c r="H20" i="49"/>
  <c r="G20" i="49"/>
  <c r="F20" i="49"/>
  <c r="E20" i="49"/>
  <c r="X19" i="49"/>
  <c r="W19" i="49"/>
  <c r="V19" i="49"/>
  <c r="U19" i="49"/>
  <c r="T19" i="49"/>
  <c r="S19" i="49"/>
  <c r="R19" i="49"/>
  <c r="Q19" i="49"/>
  <c r="P19" i="49"/>
  <c r="O19" i="49"/>
  <c r="N19" i="49"/>
  <c r="M19" i="49"/>
  <c r="L19" i="49"/>
  <c r="K19" i="49"/>
  <c r="J19" i="49"/>
  <c r="I19" i="49"/>
  <c r="H19" i="49"/>
  <c r="G19" i="49"/>
  <c r="F19" i="49"/>
  <c r="E19" i="49"/>
  <c r="X18" i="49"/>
  <c r="W18" i="49"/>
  <c r="V18" i="49"/>
  <c r="U18" i="49"/>
  <c r="T18" i="49"/>
  <c r="S18" i="49"/>
  <c r="R18" i="49"/>
  <c r="Q18" i="49"/>
  <c r="P18" i="49"/>
  <c r="O18" i="49"/>
  <c r="N18" i="49"/>
  <c r="M18" i="49"/>
  <c r="L18" i="49"/>
  <c r="K18" i="49"/>
  <c r="J18" i="49"/>
  <c r="I18" i="49"/>
  <c r="H18" i="49"/>
  <c r="G18" i="49"/>
  <c r="F18" i="49"/>
  <c r="E18" i="49"/>
  <c r="X17" i="49"/>
  <c r="W17" i="49"/>
  <c r="V17" i="49"/>
  <c r="U17" i="49"/>
  <c r="T17" i="49"/>
  <c r="S17" i="49"/>
  <c r="R17" i="49"/>
  <c r="Q17" i="49"/>
  <c r="P17" i="49"/>
  <c r="O17" i="49"/>
  <c r="N17" i="49"/>
  <c r="M17" i="49"/>
  <c r="L17" i="49"/>
  <c r="K17" i="49"/>
  <c r="J17" i="49"/>
  <c r="I17" i="49"/>
  <c r="H17" i="49"/>
  <c r="G17" i="49"/>
  <c r="F17" i="49"/>
  <c r="E17" i="49"/>
  <c r="X16" i="49"/>
  <c r="W16" i="49"/>
  <c r="V16" i="49"/>
  <c r="U16" i="49"/>
  <c r="T16" i="49"/>
  <c r="S16" i="49"/>
  <c r="R16" i="49"/>
  <c r="Q16" i="49"/>
  <c r="P16" i="49"/>
  <c r="O16" i="49"/>
  <c r="N16" i="49"/>
  <c r="M16" i="49"/>
  <c r="L16" i="49"/>
  <c r="K16" i="49"/>
  <c r="J16" i="49"/>
  <c r="I16" i="49"/>
  <c r="H16" i="49"/>
  <c r="G16" i="49"/>
  <c r="F16" i="49"/>
  <c r="E16" i="49"/>
  <c r="X15" i="49"/>
  <c r="W15" i="49"/>
  <c r="V15" i="49"/>
  <c r="U15" i="49"/>
  <c r="T15" i="49"/>
  <c r="S15" i="49"/>
  <c r="R15" i="49"/>
  <c r="Q15" i="49"/>
  <c r="P15" i="49"/>
  <c r="O15" i="49"/>
  <c r="N15" i="49"/>
  <c r="M15" i="49"/>
  <c r="L15" i="49"/>
  <c r="K15" i="49"/>
  <c r="J15" i="49"/>
  <c r="I15" i="49"/>
  <c r="H15" i="49"/>
  <c r="G15" i="49"/>
  <c r="F15" i="49"/>
  <c r="E15" i="49"/>
  <c r="X14" i="49"/>
  <c r="W14" i="49"/>
  <c r="V14" i="49"/>
  <c r="U14" i="49"/>
  <c r="T14" i="49"/>
  <c r="S14" i="49"/>
  <c r="R14" i="49"/>
  <c r="Q14" i="49"/>
  <c r="P14" i="49"/>
  <c r="O14" i="49"/>
  <c r="N14" i="49"/>
  <c r="M14" i="49"/>
  <c r="L14" i="49"/>
  <c r="K14" i="49"/>
  <c r="J14" i="49"/>
  <c r="I14" i="49"/>
  <c r="H14" i="49"/>
  <c r="G14" i="49"/>
  <c r="F14" i="49"/>
  <c r="E14" i="49"/>
  <c r="X13" i="49"/>
  <c r="W13" i="49"/>
  <c r="V13" i="49"/>
  <c r="U13" i="49"/>
  <c r="T13" i="49"/>
  <c r="S13" i="49"/>
  <c r="R13" i="49"/>
  <c r="Q13" i="49"/>
  <c r="P13" i="49"/>
  <c r="O13" i="49"/>
  <c r="N13" i="49"/>
  <c r="M13" i="49"/>
  <c r="L13" i="49"/>
  <c r="K13" i="49"/>
  <c r="J13" i="49"/>
  <c r="I13" i="49"/>
  <c r="H13" i="49"/>
  <c r="G13" i="49"/>
  <c r="F13" i="49"/>
  <c r="E13" i="49"/>
  <c r="X12" i="49"/>
  <c r="W12" i="49"/>
  <c r="V12" i="49"/>
  <c r="U12" i="49"/>
  <c r="T12" i="49"/>
  <c r="S12" i="49"/>
  <c r="R12" i="49"/>
  <c r="Q12" i="49"/>
  <c r="P12" i="49"/>
  <c r="O12" i="49"/>
  <c r="N12" i="49"/>
  <c r="M12" i="49"/>
  <c r="L12" i="49"/>
  <c r="K12" i="49"/>
  <c r="J12" i="49"/>
  <c r="I12" i="49"/>
  <c r="H12" i="49"/>
  <c r="G12" i="49"/>
  <c r="F12" i="49"/>
  <c r="E12" i="49"/>
  <c r="X11" i="49"/>
  <c r="W11" i="49"/>
  <c r="V11" i="49"/>
  <c r="U11" i="49"/>
  <c r="T11" i="49"/>
  <c r="S11" i="49"/>
  <c r="R11" i="49"/>
  <c r="Q11" i="49"/>
  <c r="P11" i="49"/>
  <c r="O11" i="49"/>
  <c r="N11" i="49"/>
  <c r="M11" i="49"/>
  <c r="L11" i="49"/>
  <c r="K11" i="49"/>
  <c r="J11" i="49"/>
  <c r="I11" i="49"/>
  <c r="H11" i="49"/>
  <c r="G11" i="49"/>
  <c r="F11" i="49"/>
  <c r="E11" i="49"/>
  <c r="X10" i="49"/>
  <c r="W10" i="49"/>
  <c r="V10" i="49"/>
  <c r="U10" i="49"/>
  <c r="T10" i="49"/>
  <c r="S10" i="49"/>
  <c r="R10" i="49"/>
  <c r="Q10" i="49"/>
  <c r="P10" i="49"/>
  <c r="O10" i="49"/>
  <c r="N10" i="49"/>
  <c r="M10" i="49"/>
  <c r="L10" i="49"/>
  <c r="K10" i="49"/>
  <c r="J10" i="49"/>
  <c r="I10" i="49"/>
  <c r="H10" i="49"/>
  <c r="G10" i="49"/>
  <c r="F10" i="49"/>
  <c r="E10" i="49"/>
  <c r="X9" i="49"/>
  <c r="W9" i="49"/>
  <c r="V9" i="49"/>
  <c r="U9" i="49"/>
  <c r="T9" i="49"/>
  <c r="S9" i="49"/>
  <c r="R9" i="49"/>
  <c r="Q9" i="49"/>
  <c r="P9" i="49"/>
  <c r="O9" i="49"/>
  <c r="N9" i="49"/>
  <c r="M9" i="49"/>
  <c r="L9" i="49"/>
  <c r="K9" i="49"/>
  <c r="J9" i="49"/>
  <c r="I9" i="49"/>
  <c r="H9" i="49"/>
  <c r="G9" i="49"/>
  <c r="F9" i="49"/>
  <c r="E9" i="49"/>
  <c r="X8" i="49"/>
  <c r="W8" i="49"/>
  <c r="V8" i="49"/>
  <c r="U8" i="49"/>
  <c r="T8" i="49"/>
  <c r="S8" i="49"/>
  <c r="R8" i="49"/>
  <c r="Q8" i="49"/>
  <c r="P8" i="49"/>
  <c r="O8" i="49"/>
  <c r="N8" i="49"/>
  <c r="M8" i="49"/>
  <c r="L8" i="49"/>
  <c r="K8" i="49"/>
  <c r="J8" i="49"/>
  <c r="I8" i="49"/>
  <c r="H8" i="49"/>
  <c r="G8" i="49"/>
  <c r="F8" i="49"/>
  <c r="E8" i="49"/>
  <c r="X7" i="49"/>
  <c r="W7" i="49"/>
  <c r="V7" i="49"/>
  <c r="U7" i="49"/>
  <c r="T7" i="49"/>
  <c r="S7" i="49"/>
  <c r="R7" i="49"/>
  <c r="Q7" i="49"/>
  <c r="P7" i="49"/>
  <c r="O7" i="49"/>
  <c r="N7" i="49"/>
  <c r="M7" i="49"/>
  <c r="L7" i="49"/>
  <c r="K7" i="49"/>
  <c r="J7" i="49"/>
  <c r="I7" i="49"/>
  <c r="H7" i="49"/>
  <c r="G7" i="49"/>
  <c r="F7" i="49"/>
  <c r="E7" i="49"/>
  <c r="X6" i="49"/>
  <c r="W6" i="49"/>
  <c r="V6" i="49"/>
  <c r="U6" i="49"/>
  <c r="T6" i="49"/>
  <c r="S6" i="49"/>
  <c r="R6" i="49"/>
  <c r="Q6" i="49"/>
  <c r="P6" i="49"/>
  <c r="O6" i="49"/>
  <c r="N6" i="49"/>
  <c r="M6" i="49"/>
  <c r="L6" i="49"/>
  <c r="K6" i="49"/>
  <c r="J6" i="49"/>
  <c r="I6" i="49"/>
  <c r="H6" i="49"/>
  <c r="G6" i="49"/>
  <c r="F6" i="49"/>
  <c r="E6" i="49"/>
  <c r="X5" i="49"/>
  <c r="W5" i="49"/>
  <c r="V5" i="49"/>
  <c r="U5" i="49"/>
  <c r="T5" i="49"/>
  <c r="S5" i="49"/>
  <c r="R5" i="49"/>
  <c r="Q5" i="49"/>
  <c r="P5" i="49"/>
  <c r="O5" i="49"/>
  <c r="N5" i="49"/>
  <c r="M5" i="49"/>
  <c r="L5" i="49"/>
  <c r="K5" i="49"/>
  <c r="J5" i="49"/>
  <c r="I5" i="49"/>
  <c r="H5" i="49"/>
  <c r="G5" i="49"/>
  <c r="F5" i="49"/>
  <c r="E5" i="49"/>
  <c r="X4" i="49"/>
  <c r="W4" i="49"/>
  <c r="V4" i="49"/>
  <c r="U4" i="49"/>
  <c r="T4" i="49"/>
  <c r="S4" i="49"/>
  <c r="R4" i="49"/>
  <c r="Q4" i="49"/>
  <c r="P4" i="49"/>
  <c r="O4" i="49"/>
  <c r="N4" i="49"/>
  <c r="M4" i="49"/>
  <c r="L4" i="49"/>
  <c r="K4" i="49"/>
  <c r="J4" i="49"/>
  <c r="I4" i="49"/>
  <c r="H4" i="49"/>
  <c r="G4" i="49"/>
  <c r="F4" i="49"/>
  <c r="E4" i="49"/>
  <c r="X3" i="49"/>
  <c r="X34" i="49" s="1"/>
  <c r="X138" i="49" s="1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I34" i="49" s="1"/>
  <c r="I138" i="49" s="1"/>
  <c r="H3" i="49"/>
  <c r="G3" i="49"/>
  <c r="F3" i="49"/>
  <c r="E3" i="49"/>
  <c r="X135" i="54"/>
  <c r="W135" i="54"/>
  <c r="V135" i="54"/>
  <c r="U135" i="54"/>
  <c r="T135" i="54"/>
  <c r="S135" i="54"/>
  <c r="R135" i="54"/>
  <c r="Q135" i="54"/>
  <c r="P135" i="54"/>
  <c r="O135" i="54"/>
  <c r="N135" i="54"/>
  <c r="M135" i="54"/>
  <c r="L135" i="54"/>
  <c r="K135" i="54"/>
  <c r="J135" i="54"/>
  <c r="I135" i="54"/>
  <c r="H135" i="54"/>
  <c r="G135" i="54"/>
  <c r="F135" i="54"/>
  <c r="E135" i="54"/>
  <c r="X134" i="54"/>
  <c r="W134" i="54"/>
  <c r="V134" i="54"/>
  <c r="U134" i="54"/>
  <c r="T134" i="54"/>
  <c r="S134" i="54"/>
  <c r="R134" i="54"/>
  <c r="Q134" i="54"/>
  <c r="P134" i="54"/>
  <c r="O134" i="54"/>
  <c r="N134" i="54"/>
  <c r="M134" i="54"/>
  <c r="L134" i="54"/>
  <c r="K134" i="54"/>
  <c r="J134" i="54"/>
  <c r="I134" i="54"/>
  <c r="H134" i="54"/>
  <c r="G134" i="54"/>
  <c r="F134" i="54"/>
  <c r="E134" i="54"/>
  <c r="X133" i="54"/>
  <c r="W133" i="54"/>
  <c r="V133" i="54"/>
  <c r="U133" i="54"/>
  <c r="T133" i="54"/>
  <c r="S133" i="54"/>
  <c r="R133" i="54"/>
  <c r="Q133" i="54"/>
  <c r="P133" i="54"/>
  <c r="O133" i="54"/>
  <c r="N133" i="54"/>
  <c r="M133" i="54"/>
  <c r="L133" i="54"/>
  <c r="K133" i="54"/>
  <c r="J133" i="54"/>
  <c r="I133" i="54"/>
  <c r="H133" i="54"/>
  <c r="G133" i="54"/>
  <c r="F133" i="54"/>
  <c r="E133" i="54"/>
  <c r="X132" i="54"/>
  <c r="W132" i="54"/>
  <c r="V132" i="54"/>
  <c r="U132" i="54"/>
  <c r="T132" i="54"/>
  <c r="S132" i="54"/>
  <c r="R132" i="54"/>
  <c r="Q132" i="54"/>
  <c r="P132" i="54"/>
  <c r="O132" i="54"/>
  <c r="N132" i="54"/>
  <c r="M132" i="54"/>
  <c r="L132" i="54"/>
  <c r="K132" i="54"/>
  <c r="J132" i="54"/>
  <c r="I132" i="54"/>
  <c r="H132" i="54"/>
  <c r="G132" i="54"/>
  <c r="F132" i="54"/>
  <c r="E132" i="54"/>
  <c r="X131" i="54"/>
  <c r="W131" i="54"/>
  <c r="V131" i="54"/>
  <c r="U131" i="54"/>
  <c r="T131" i="54"/>
  <c r="S131" i="54"/>
  <c r="R131" i="54"/>
  <c r="Q131" i="54"/>
  <c r="P131" i="54"/>
  <c r="O131" i="54"/>
  <c r="N131" i="54"/>
  <c r="M131" i="54"/>
  <c r="L131" i="54"/>
  <c r="K131" i="54"/>
  <c r="J131" i="54"/>
  <c r="I131" i="54"/>
  <c r="H131" i="54"/>
  <c r="G131" i="54"/>
  <c r="F131" i="54"/>
  <c r="E131" i="54"/>
  <c r="X130" i="54"/>
  <c r="W130" i="54"/>
  <c r="V130" i="54"/>
  <c r="U130" i="54"/>
  <c r="T130" i="54"/>
  <c r="S130" i="54"/>
  <c r="R130" i="54"/>
  <c r="Q130" i="54"/>
  <c r="P130" i="54"/>
  <c r="O130" i="54"/>
  <c r="N130" i="54"/>
  <c r="M130" i="54"/>
  <c r="L130" i="54"/>
  <c r="K130" i="54"/>
  <c r="J130" i="54"/>
  <c r="I130" i="54"/>
  <c r="H130" i="54"/>
  <c r="G130" i="54"/>
  <c r="F130" i="54"/>
  <c r="E130" i="54"/>
  <c r="X129" i="54"/>
  <c r="W129" i="54"/>
  <c r="V129" i="54"/>
  <c r="U129" i="54"/>
  <c r="T129" i="54"/>
  <c r="S129" i="54"/>
  <c r="R129" i="54"/>
  <c r="Q129" i="54"/>
  <c r="P129" i="54"/>
  <c r="O129" i="54"/>
  <c r="N129" i="54"/>
  <c r="M129" i="54"/>
  <c r="L129" i="54"/>
  <c r="K129" i="54"/>
  <c r="J129" i="54"/>
  <c r="I129" i="54"/>
  <c r="H129" i="54"/>
  <c r="G129" i="54"/>
  <c r="F129" i="54"/>
  <c r="E129" i="54"/>
  <c r="X128" i="54"/>
  <c r="W128" i="54"/>
  <c r="V128" i="54"/>
  <c r="U128" i="54"/>
  <c r="T128" i="54"/>
  <c r="S128" i="54"/>
  <c r="R128" i="54"/>
  <c r="Q128" i="54"/>
  <c r="P128" i="54"/>
  <c r="O128" i="54"/>
  <c r="N128" i="54"/>
  <c r="M128" i="54"/>
  <c r="L128" i="54"/>
  <c r="K128" i="54"/>
  <c r="J128" i="54"/>
  <c r="I128" i="54"/>
  <c r="H128" i="54"/>
  <c r="G128" i="54"/>
  <c r="F128" i="54"/>
  <c r="E128" i="54"/>
  <c r="X127" i="54"/>
  <c r="W127" i="54"/>
  <c r="V127" i="54"/>
  <c r="U127" i="54"/>
  <c r="T127" i="54"/>
  <c r="S127" i="54"/>
  <c r="R127" i="54"/>
  <c r="Q127" i="54"/>
  <c r="P127" i="54"/>
  <c r="O127" i="54"/>
  <c r="N127" i="54"/>
  <c r="M127" i="54"/>
  <c r="L127" i="54"/>
  <c r="K127" i="54"/>
  <c r="J127" i="54"/>
  <c r="I127" i="54"/>
  <c r="H127" i="54"/>
  <c r="G127" i="54"/>
  <c r="F127" i="54"/>
  <c r="E127" i="54"/>
  <c r="X126" i="54"/>
  <c r="W126" i="54"/>
  <c r="V126" i="54"/>
  <c r="U126" i="54"/>
  <c r="T126" i="54"/>
  <c r="S126" i="54"/>
  <c r="R126" i="54"/>
  <c r="Q126" i="54"/>
  <c r="P126" i="54"/>
  <c r="O126" i="54"/>
  <c r="N126" i="54"/>
  <c r="M126" i="54"/>
  <c r="L126" i="54"/>
  <c r="K126" i="54"/>
  <c r="J126" i="54"/>
  <c r="I126" i="54"/>
  <c r="H126" i="54"/>
  <c r="G126" i="54"/>
  <c r="F126" i="54"/>
  <c r="E126" i="54"/>
  <c r="X125" i="54"/>
  <c r="W125" i="54"/>
  <c r="V125" i="54"/>
  <c r="U125" i="54"/>
  <c r="T125" i="54"/>
  <c r="S125" i="54"/>
  <c r="R125" i="54"/>
  <c r="Q125" i="54"/>
  <c r="P125" i="54"/>
  <c r="O125" i="54"/>
  <c r="N125" i="54"/>
  <c r="M125" i="54"/>
  <c r="L125" i="54"/>
  <c r="K125" i="54"/>
  <c r="J125" i="54"/>
  <c r="I125" i="54"/>
  <c r="H125" i="54"/>
  <c r="G125" i="54"/>
  <c r="F125" i="54"/>
  <c r="E125" i="54"/>
  <c r="X124" i="54"/>
  <c r="W124" i="54"/>
  <c r="V124" i="54"/>
  <c r="U124" i="54"/>
  <c r="T124" i="54"/>
  <c r="S124" i="54"/>
  <c r="R124" i="54"/>
  <c r="Q124" i="54"/>
  <c r="P124" i="54"/>
  <c r="O124" i="54"/>
  <c r="N124" i="54"/>
  <c r="M124" i="54"/>
  <c r="L124" i="54"/>
  <c r="K124" i="54"/>
  <c r="J124" i="54"/>
  <c r="I124" i="54"/>
  <c r="H124" i="54"/>
  <c r="G124" i="54"/>
  <c r="F124" i="54"/>
  <c r="E124" i="54"/>
  <c r="X123" i="54"/>
  <c r="W123" i="54"/>
  <c r="V123" i="54"/>
  <c r="U123" i="54"/>
  <c r="T123" i="54"/>
  <c r="S123" i="54"/>
  <c r="R123" i="54"/>
  <c r="Q123" i="54"/>
  <c r="P123" i="54"/>
  <c r="O123" i="54"/>
  <c r="N123" i="54"/>
  <c r="M123" i="54"/>
  <c r="L123" i="54"/>
  <c r="K123" i="54"/>
  <c r="J123" i="54"/>
  <c r="I123" i="54"/>
  <c r="H123" i="54"/>
  <c r="G123" i="54"/>
  <c r="F123" i="54"/>
  <c r="E123" i="54"/>
  <c r="X122" i="54"/>
  <c r="W122" i="54"/>
  <c r="V122" i="54"/>
  <c r="U122" i="54"/>
  <c r="T122" i="54"/>
  <c r="S122" i="54"/>
  <c r="R122" i="54"/>
  <c r="Q122" i="54"/>
  <c r="P122" i="54"/>
  <c r="O122" i="54"/>
  <c r="N122" i="54"/>
  <c r="M122" i="54"/>
  <c r="L122" i="54"/>
  <c r="K122" i="54"/>
  <c r="J122" i="54"/>
  <c r="I122" i="54"/>
  <c r="H122" i="54"/>
  <c r="G122" i="54"/>
  <c r="F122" i="54"/>
  <c r="E122" i="54"/>
  <c r="X121" i="54"/>
  <c r="W121" i="54"/>
  <c r="V121" i="54"/>
  <c r="U121" i="54"/>
  <c r="T121" i="54"/>
  <c r="S121" i="54"/>
  <c r="R121" i="54"/>
  <c r="Q121" i="54"/>
  <c r="P121" i="54"/>
  <c r="O121" i="54"/>
  <c r="N121" i="54"/>
  <c r="M121" i="54"/>
  <c r="L121" i="54"/>
  <c r="K121" i="54"/>
  <c r="J121" i="54"/>
  <c r="I121" i="54"/>
  <c r="H121" i="54"/>
  <c r="G121" i="54"/>
  <c r="F121" i="54"/>
  <c r="E121" i="54"/>
  <c r="X120" i="54"/>
  <c r="W120" i="54"/>
  <c r="V120" i="54"/>
  <c r="U120" i="54"/>
  <c r="T120" i="54"/>
  <c r="S120" i="54"/>
  <c r="R120" i="54"/>
  <c r="Q120" i="54"/>
  <c r="P120" i="54"/>
  <c r="O120" i="54"/>
  <c r="N120" i="54"/>
  <c r="M120" i="54"/>
  <c r="L120" i="54"/>
  <c r="K120" i="54"/>
  <c r="J120" i="54"/>
  <c r="I120" i="54"/>
  <c r="H120" i="54"/>
  <c r="G120" i="54"/>
  <c r="F120" i="54"/>
  <c r="E120" i="54"/>
  <c r="X119" i="54"/>
  <c r="W119" i="54"/>
  <c r="V119" i="54"/>
  <c r="U119" i="54"/>
  <c r="T119" i="54"/>
  <c r="S119" i="54"/>
  <c r="R119" i="54"/>
  <c r="Q119" i="54"/>
  <c r="P119" i="54"/>
  <c r="O119" i="54"/>
  <c r="N119" i="54"/>
  <c r="M119" i="54"/>
  <c r="L119" i="54"/>
  <c r="K119" i="54"/>
  <c r="J119" i="54"/>
  <c r="I119" i="54"/>
  <c r="H119" i="54"/>
  <c r="G119" i="54"/>
  <c r="F119" i="54"/>
  <c r="E119" i="54"/>
  <c r="X118" i="54"/>
  <c r="W118" i="54"/>
  <c r="V118" i="54"/>
  <c r="U118" i="54"/>
  <c r="T118" i="54"/>
  <c r="S118" i="54"/>
  <c r="R118" i="54"/>
  <c r="Q118" i="54"/>
  <c r="P118" i="54"/>
  <c r="O118" i="54"/>
  <c r="N118" i="54"/>
  <c r="M118" i="54"/>
  <c r="L118" i="54"/>
  <c r="K118" i="54"/>
  <c r="J118" i="54"/>
  <c r="I118" i="54"/>
  <c r="H118" i="54"/>
  <c r="G118" i="54"/>
  <c r="F118" i="54"/>
  <c r="E118" i="54"/>
  <c r="X117" i="54"/>
  <c r="W117" i="54"/>
  <c r="V117" i="54"/>
  <c r="U117" i="54"/>
  <c r="T117" i="54"/>
  <c r="S117" i="54"/>
  <c r="R117" i="54"/>
  <c r="Q117" i="54"/>
  <c r="P117" i="54"/>
  <c r="O117" i="54"/>
  <c r="N117" i="54"/>
  <c r="M117" i="54"/>
  <c r="L117" i="54"/>
  <c r="K117" i="54"/>
  <c r="J117" i="54"/>
  <c r="I117" i="54"/>
  <c r="H117" i="54"/>
  <c r="G117" i="54"/>
  <c r="F117" i="54"/>
  <c r="E117" i="54"/>
  <c r="X116" i="54"/>
  <c r="W116" i="54"/>
  <c r="V116" i="54"/>
  <c r="U116" i="54"/>
  <c r="T116" i="54"/>
  <c r="S116" i="54"/>
  <c r="R116" i="54"/>
  <c r="Q116" i="54"/>
  <c r="P116" i="54"/>
  <c r="O116" i="54"/>
  <c r="N116" i="54"/>
  <c r="M116" i="54"/>
  <c r="L116" i="54"/>
  <c r="K116" i="54"/>
  <c r="J116" i="54"/>
  <c r="I116" i="54"/>
  <c r="H116" i="54"/>
  <c r="G116" i="54"/>
  <c r="F116" i="54"/>
  <c r="E116" i="54"/>
  <c r="X115" i="54"/>
  <c r="W115" i="54"/>
  <c r="V115" i="54"/>
  <c r="U115" i="54"/>
  <c r="T115" i="54"/>
  <c r="S115" i="54"/>
  <c r="R115" i="54"/>
  <c r="Q115" i="54"/>
  <c r="P115" i="54"/>
  <c r="O115" i="54"/>
  <c r="N115" i="54"/>
  <c r="M115" i="54"/>
  <c r="L115" i="54"/>
  <c r="K115" i="54"/>
  <c r="J115" i="54"/>
  <c r="I115" i="54"/>
  <c r="H115" i="54"/>
  <c r="G115" i="54"/>
  <c r="F115" i="54"/>
  <c r="E115" i="54"/>
  <c r="X114" i="54"/>
  <c r="W114" i="54"/>
  <c r="V114" i="54"/>
  <c r="U114" i="54"/>
  <c r="T114" i="54"/>
  <c r="S114" i="54"/>
  <c r="R114" i="54"/>
  <c r="Q114" i="54"/>
  <c r="P114" i="54"/>
  <c r="O114" i="54"/>
  <c r="N114" i="54"/>
  <c r="M114" i="54"/>
  <c r="L114" i="54"/>
  <c r="K114" i="54"/>
  <c r="J114" i="54"/>
  <c r="I114" i="54"/>
  <c r="H114" i="54"/>
  <c r="G114" i="54"/>
  <c r="F114" i="54"/>
  <c r="E114" i="54"/>
  <c r="X113" i="54"/>
  <c r="W113" i="54"/>
  <c r="V113" i="54"/>
  <c r="U113" i="54"/>
  <c r="T113" i="54"/>
  <c r="S113" i="54"/>
  <c r="R113" i="54"/>
  <c r="Q113" i="54"/>
  <c r="P113" i="54"/>
  <c r="O113" i="54"/>
  <c r="N113" i="54"/>
  <c r="M113" i="54"/>
  <c r="L113" i="54"/>
  <c r="K113" i="54"/>
  <c r="J113" i="54"/>
  <c r="I113" i="54"/>
  <c r="H113" i="54"/>
  <c r="G113" i="54"/>
  <c r="F113" i="54"/>
  <c r="E113" i="54"/>
  <c r="X112" i="54"/>
  <c r="W112" i="54"/>
  <c r="V112" i="54"/>
  <c r="U112" i="54"/>
  <c r="T112" i="54"/>
  <c r="S112" i="54"/>
  <c r="R112" i="54"/>
  <c r="Q112" i="54"/>
  <c r="P112" i="54"/>
  <c r="O112" i="54"/>
  <c r="N112" i="54"/>
  <c r="M112" i="54"/>
  <c r="L112" i="54"/>
  <c r="K112" i="54"/>
  <c r="J112" i="54"/>
  <c r="I112" i="54"/>
  <c r="H112" i="54"/>
  <c r="G112" i="54"/>
  <c r="F112" i="54"/>
  <c r="E112" i="54"/>
  <c r="X111" i="54"/>
  <c r="W111" i="54"/>
  <c r="V111" i="54"/>
  <c r="U111" i="54"/>
  <c r="T111" i="54"/>
  <c r="S111" i="54"/>
  <c r="R111" i="54"/>
  <c r="Q111" i="54"/>
  <c r="P111" i="54"/>
  <c r="O111" i="54"/>
  <c r="N111" i="54"/>
  <c r="M111" i="54"/>
  <c r="L111" i="54"/>
  <c r="K111" i="54"/>
  <c r="J111" i="54"/>
  <c r="I111" i="54"/>
  <c r="H111" i="54"/>
  <c r="G111" i="54"/>
  <c r="F111" i="54"/>
  <c r="E111" i="54"/>
  <c r="X110" i="54"/>
  <c r="W110" i="54"/>
  <c r="V110" i="54"/>
  <c r="U110" i="54"/>
  <c r="T110" i="54"/>
  <c r="S110" i="54"/>
  <c r="R110" i="54"/>
  <c r="Q110" i="54"/>
  <c r="P110" i="54"/>
  <c r="O110" i="54"/>
  <c r="N110" i="54"/>
  <c r="M110" i="54"/>
  <c r="L110" i="54"/>
  <c r="K110" i="54"/>
  <c r="J110" i="54"/>
  <c r="I110" i="54"/>
  <c r="H110" i="54"/>
  <c r="G110" i="54"/>
  <c r="F110" i="54"/>
  <c r="E110" i="54"/>
  <c r="X109" i="54"/>
  <c r="W109" i="54"/>
  <c r="V109" i="54"/>
  <c r="U109" i="54"/>
  <c r="T109" i="54"/>
  <c r="S109" i="54"/>
  <c r="R109" i="54"/>
  <c r="Q109" i="54"/>
  <c r="P109" i="54"/>
  <c r="O109" i="54"/>
  <c r="N109" i="54"/>
  <c r="M109" i="54"/>
  <c r="L109" i="54"/>
  <c r="K109" i="54"/>
  <c r="J109" i="54"/>
  <c r="I109" i="54"/>
  <c r="H109" i="54"/>
  <c r="G109" i="54"/>
  <c r="F109" i="54"/>
  <c r="E109" i="54"/>
  <c r="X108" i="54"/>
  <c r="W108" i="54"/>
  <c r="V108" i="54"/>
  <c r="U108" i="54"/>
  <c r="T108" i="54"/>
  <c r="S108" i="54"/>
  <c r="R108" i="54"/>
  <c r="Q108" i="54"/>
  <c r="P108" i="54"/>
  <c r="O108" i="54"/>
  <c r="N108" i="54"/>
  <c r="M108" i="54"/>
  <c r="L108" i="54"/>
  <c r="K108" i="54"/>
  <c r="J108" i="54"/>
  <c r="I108" i="54"/>
  <c r="H108" i="54"/>
  <c r="G108" i="54"/>
  <c r="F108" i="54"/>
  <c r="E108" i="54"/>
  <c r="X107" i="54"/>
  <c r="W107" i="54"/>
  <c r="V107" i="54"/>
  <c r="U107" i="54"/>
  <c r="T107" i="54"/>
  <c r="S107" i="54"/>
  <c r="R107" i="54"/>
  <c r="Q107" i="54"/>
  <c r="P107" i="54"/>
  <c r="O107" i="54"/>
  <c r="N107" i="54"/>
  <c r="M107" i="54"/>
  <c r="L107" i="54"/>
  <c r="K107" i="54"/>
  <c r="J107" i="54"/>
  <c r="I107" i="54"/>
  <c r="H107" i="54"/>
  <c r="G107" i="54"/>
  <c r="F107" i="54"/>
  <c r="E107" i="54"/>
  <c r="X106" i="54"/>
  <c r="W106" i="54"/>
  <c r="V106" i="54"/>
  <c r="U106" i="54"/>
  <c r="T106" i="54"/>
  <c r="S106" i="54"/>
  <c r="R106" i="54"/>
  <c r="Q106" i="54"/>
  <c r="P106" i="54"/>
  <c r="O106" i="54"/>
  <c r="N106" i="54"/>
  <c r="M106" i="54"/>
  <c r="L106" i="54"/>
  <c r="K106" i="54"/>
  <c r="J106" i="54"/>
  <c r="I106" i="54"/>
  <c r="H106" i="54"/>
  <c r="G106" i="54"/>
  <c r="F106" i="54"/>
  <c r="E106" i="54"/>
  <c r="X105" i="54"/>
  <c r="X136" i="54" s="1"/>
  <c r="W105" i="54"/>
  <c r="V105" i="54"/>
  <c r="U105" i="54"/>
  <c r="T105" i="54"/>
  <c r="S105" i="54"/>
  <c r="R105" i="54"/>
  <c r="Q105" i="54"/>
  <c r="P105" i="54"/>
  <c r="O105" i="54"/>
  <c r="N105" i="54"/>
  <c r="M105" i="54"/>
  <c r="L105" i="54"/>
  <c r="K105" i="54"/>
  <c r="J105" i="54"/>
  <c r="I105" i="54"/>
  <c r="I136" i="54" s="1"/>
  <c r="H105" i="54"/>
  <c r="G105" i="54"/>
  <c r="F105" i="54"/>
  <c r="E105" i="54"/>
  <c r="X101" i="54"/>
  <c r="W101" i="54"/>
  <c r="V101" i="54"/>
  <c r="U101" i="54"/>
  <c r="T101" i="54"/>
  <c r="S101" i="54"/>
  <c r="R101" i="54"/>
  <c r="Q101" i="54"/>
  <c r="P101" i="54"/>
  <c r="O101" i="54"/>
  <c r="N101" i="54"/>
  <c r="M101" i="54"/>
  <c r="L101" i="54"/>
  <c r="K101" i="54"/>
  <c r="J101" i="54"/>
  <c r="I101" i="54"/>
  <c r="H101" i="54"/>
  <c r="G101" i="54"/>
  <c r="F101" i="54"/>
  <c r="E101" i="54"/>
  <c r="X100" i="54"/>
  <c r="W100" i="54"/>
  <c r="V100" i="54"/>
  <c r="U100" i="54"/>
  <c r="T100" i="54"/>
  <c r="S100" i="54"/>
  <c r="R100" i="54"/>
  <c r="Q100" i="54"/>
  <c r="P100" i="54"/>
  <c r="O100" i="54"/>
  <c r="N100" i="54"/>
  <c r="M100" i="54"/>
  <c r="L100" i="54"/>
  <c r="K100" i="54"/>
  <c r="J100" i="54"/>
  <c r="I100" i="54"/>
  <c r="H100" i="54"/>
  <c r="G100" i="54"/>
  <c r="F100" i="54"/>
  <c r="E100" i="54"/>
  <c r="X99" i="54"/>
  <c r="W99" i="54"/>
  <c r="V99" i="54"/>
  <c r="U99" i="54"/>
  <c r="T99" i="54"/>
  <c r="S99" i="54"/>
  <c r="R99" i="54"/>
  <c r="Q99" i="54"/>
  <c r="P99" i="54"/>
  <c r="O99" i="54"/>
  <c r="N99" i="54"/>
  <c r="M99" i="54"/>
  <c r="L99" i="54"/>
  <c r="K99" i="54"/>
  <c r="J99" i="54"/>
  <c r="I99" i="54"/>
  <c r="H99" i="54"/>
  <c r="G99" i="54"/>
  <c r="F99" i="54"/>
  <c r="E99" i="54"/>
  <c r="X98" i="54"/>
  <c r="W98" i="54"/>
  <c r="V98" i="54"/>
  <c r="U98" i="54"/>
  <c r="T98" i="54"/>
  <c r="S98" i="54"/>
  <c r="R98" i="54"/>
  <c r="Q98" i="54"/>
  <c r="P98" i="54"/>
  <c r="O98" i="54"/>
  <c r="N98" i="54"/>
  <c r="M98" i="54"/>
  <c r="L98" i="54"/>
  <c r="K98" i="54"/>
  <c r="J98" i="54"/>
  <c r="I98" i="54"/>
  <c r="H98" i="54"/>
  <c r="G98" i="54"/>
  <c r="F98" i="54"/>
  <c r="E98" i="54"/>
  <c r="X97" i="54"/>
  <c r="W97" i="54"/>
  <c r="V97" i="54"/>
  <c r="U97" i="54"/>
  <c r="T97" i="54"/>
  <c r="S97" i="54"/>
  <c r="R97" i="54"/>
  <c r="Q97" i="54"/>
  <c r="P97" i="54"/>
  <c r="O97" i="54"/>
  <c r="N97" i="54"/>
  <c r="M97" i="54"/>
  <c r="L97" i="54"/>
  <c r="K97" i="54"/>
  <c r="J97" i="54"/>
  <c r="I97" i="54"/>
  <c r="H97" i="54"/>
  <c r="G97" i="54"/>
  <c r="F97" i="54"/>
  <c r="E97" i="54"/>
  <c r="X96" i="54"/>
  <c r="W96" i="54"/>
  <c r="V96" i="54"/>
  <c r="U96" i="54"/>
  <c r="T96" i="54"/>
  <c r="S96" i="54"/>
  <c r="R96" i="54"/>
  <c r="Q96" i="54"/>
  <c r="P96" i="54"/>
  <c r="O96" i="54"/>
  <c r="N96" i="54"/>
  <c r="M96" i="54"/>
  <c r="L96" i="54"/>
  <c r="K96" i="54"/>
  <c r="J96" i="54"/>
  <c r="I96" i="54"/>
  <c r="H96" i="54"/>
  <c r="G96" i="54"/>
  <c r="F96" i="54"/>
  <c r="E96" i="54"/>
  <c r="X95" i="54"/>
  <c r="W95" i="54"/>
  <c r="V95" i="54"/>
  <c r="U95" i="54"/>
  <c r="T95" i="54"/>
  <c r="S95" i="54"/>
  <c r="R95" i="54"/>
  <c r="Q95" i="54"/>
  <c r="P95" i="54"/>
  <c r="O95" i="54"/>
  <c r="N95" i="54"/>
  <c r="M95" i="54"/>
  <c r="L95" i="54"/>
  <c r="K95" i="54"/>
  <c r="J95" i="54"/>
  <c r="I95" i="54"/>
  <c r="H95" i="54"/>
  <c r="G95" i="54"/>
  <c r="F95" i="54"/>
  <c r="E95" i="54"/>
  <c r="X94" i="54"/>
  <c r="W94" i="54"/>
  <c r="V94" i="54"/>
  <c r="U94" i="54"/>
  <c r="T94" i="54"/>
  <c r="S94" i="54"/>
  <c r="R94" i="54"/>
  <c r="Q94" i="54"/>
  <c r="P94" i="54"/>
  <c r="O94" i="54"/>
  <c r="N94" i="54"/>
  <c r="M94" i="54"/>
  <c r="L94" i="54"/>
  <c r="K94" i="54"/>
  <c r="J94" i="54"/>
  <c r="I94" i="54"/>
  <c r="H94" i="54"/>
  <c r="G94" i="54"/>
  <c r="F94" i="54"/>
  <c r="E94" i="54"/>
  <c r="X93" i="54"/>
  <c r="W93" i="54"/>
  <c r="V93" i="54"/>
  <c r="U93" i="54"/>
  <c r="T93" i="54"/>
  <c r="S93" i="54"/>
  <c r="R93" i="54"/>
  <c r="Q93" i="54"/>
  <c r="P93" i="54"/>
  <c r="O93" i="54"/>
  <c r="N93" i="54"/>
  <c r="M93" i="54"/>
  <c r="L93" i="54"/>
  <c r="K93" i="54"/>
  <c r="J93" i="54"/>
  <c r="I93" i="54"/>
  <c r="H93" i="54"/>
  <c r="G93" i="54"/>
  <c r="F93" i="54"/>
  <c r="E93" i="54"/>
  <c r="X92" i="54"/>
  <c r="W92" i="54"/>
  <c r="V92" i="54"/>
  <c r="U92" i="54"/>
  <c r="T92" i="54"/>
  <c r="S92" i="54"/>
  <c r="R92" i="54"/>
  <c r="Q92" i="54"/>
  <c r="P92" i="54"/>
  <c r="O92" i="54"/>
  <c r="N92" i="54"/>
  <c r="M92" i="54"/>
  <c r="L92" i="54"/>
  <c r="K92" i="54"/>
  <c r="J92" i="54"/>
  <c r="I92" i="54"/>
  <c r="H92" i="54"/>
  <c r="G92" i="54"/>
  <c r="F92" i="54"/>
  <c r="E92" i="54"/>
  <c r="X91" i="54"/>
  <c r="W91" i="54"/>
  <c r="V91" i="54"/>
  <c r="U91" i="54"/>
  <c r="T91" i="54"/>
  <c r="S91" i="54"/>
  <c r="R91" i="54"/>
  <c r="Q91" i="54"/>
  <c r="P91" i="54"/>
  <c r="O91" i="54"/>
  <c r="N91" i="54"/>
  <c r="M91" i="54"/>
  <c r="L91" i="54"/>
  <c r="K91" i="54"/>
  <c r="J91" i="54"/>
  <c r="I91" i="54"/>
  <c r="H91" i="54"/>
  <c r="G91" i="54"/>
  <c r="F91" i="54"/>
  <c r="E91" i="54"/>
  <c r="X90" i="54"/>
  <c r="W90" i="54"/>
  <c r="V90" i="54"/>
  <c r="U90" i="54"/>
  <c r="T90" i="54"/>
  <c r="S90" i="54"/>
  <c r="R90" i="54"/>
  <c r="Q90" i="54"/>
  <c r="P90" i="54"/>
  <c r="O90" i="54"/>
  <c r="N90" i="54"/>
  <c r="M90" i="54"/>
  <c r="L90" i="54"/>
  <c r="K90" i="54"/>
  <c r="J90" i="54"/>
  <c r="I90" i="54"/>
  <c r="H90" i="54"/>
  <c r="G90" i="54"/>
  <c r="F90" i="54"/>
  <c r="E90" i="54"/>
  <c r="X89" i="54"/>
  <c r="W89" i="54"/>
  <c r="V89" i="54"/>
  <c r="U89" i="54"/>
  <c r="T89" i="54"/>
  <c r="S89" i="54"/>
  <c r="R89" i="54"/>
  <c r="Q89" i="54"/>
  <c r="P89" i="54"/>
  <c r="O89" i="54"/>
  <c r="N89" i="54"/>
  <c r="M89" i="54"/>
  <c r="L89" i="54"/>
  <c r="K89" i="54"/>
  <c r="J89" i="54"/>
  <c r="I89" i="54"/>
  <c r="H89" i="54"/>
  <c r="G89" i="54"/>
  <c r="F89" i="54"/>
  <c r="E89" i="54"/>
  <c r="X88" i="54"/>
  <c r="W88" i="54"/>
  <c r="V88" i="54"/>
  <c r="U88" i="54"/>
  <c r="T88" i="54"/>
  <c r="S88" i="54"/>
  <c r="R88" i="54"/>
  <c r="Q88" i="54"/>
  <c r="P88" i="54"/>
  <c r="O88" i="54"/>
  <c r="N88" i="54"/>
  <c r="M88" i="54"/>
  <c r="L88" i="54"/>
  <c r="K88" i="54"/>
  <c r="J88" i="54"/>
  <c r="I88" i="54"/>
  <c r="H88" i="54"/>
  <c r="G88" i="54"/>
  <c r="F88" i="54"/>
  <c r="E88" i="54"/>
  <c r="X87" i="54"/>
  <c r="W87" i="54"/>
  <c r="V87" i="54"/>
  <c r="U87" i="54"/>
  <c r="T87" i="54"/>
  <c r="S87" i="54"/>
  <c r="R87" i="54"/>
  <c r="Q87" i="54"/>
  <c r="P87" i="54"/>
  <c r="O87" i="54"/>
  <c r="N87" i="54"/>
  <c r="M87" i="54"/>
  <c r="L87" i="54"/>
  <c r="K87" i="54"/>
  <c r="J87" i="54"/>
  <c r="I87" i="54"/>
  <c r="H87" i="54"/>
  <c r="G87" i="54"/>
  <c r="F87" i="54"/>
  <c r="E87" i="54"/>
  <c r="X86" i="54"/>
  <c r="W86" i="54"/>
  <c r="V86" i="54"/>
  <c r="U86" i="54"/>
  <c r="T86" i="54"/>
  <c r="S86" i="54"/>
  <c r="R86" i="54"/>
  <c r="Q86" i="54"/>
  <c r="P86" i="54"/>
  <c r="O86" i="54"/>
  <c r="N86" i="54"/>
  <c r="M86" i="54"/>
  <c r="L86" i="54"/>
  <c r="K86" i="54"/>
  <c r="J86" i="54"/>
  <c r="I86" i="54"/>
  <c r="H86" i="54"/>
  <c r="G86" i="54"/>
  <c r="F86" i="54"/>
  <c r="E86" i="54"/>
  <c r="X85" i="54"/>
  <c r="W85" i="54"/>
  <c r="V85" i="54"/>
  <c r="U85" i="54"/>
  <c r="T85" i="54"/>
  <c r="S85" i="54"/>
  <c r="R85" i="54"/>
  <c r="Q85" i="54"/>
  <c r="P85" i="54"/>
  <c r="O85" i="54"/>
  <c r="N85" i="54"/>
  <c r="M85" i="54"/>
  <c r="L85" i="54"/>
  <c r="K85" i="54"/>
  <c r="J85" i="54"/>
  <c r="I85" i="54"/>
  <c r="H85" i="54"/>
  <c r="G85" i="54"/>
  <c r="F85" i="54"/>
  <c r="E85" i="54"/>
  <c r="X84" i="54"/>
  <c r="W84" i="54"/>
  <c r="V84" i="54"/>
  <c r="U84" i="54"/>
  <c r="T84" i="54"/>
  <c r="S84" i="54"/>
  <c r="R84" i="54"/>
  <c r="Q84" i="54"/>
  <c r="P84" i="54"/>
  <c r="O84" i="54"/>
  <c r="N84" i="54"/>
  <c r="M84" i="54"/>
  <c r="L84" i="54"/>
  <c r="K84" i="54"/>
  <c r="J84" i="54"/>
  <c r="I84" i="54"/>
  <c r="H84" i="54"/>
  <c r="G84" i="54"/>
  <c r="F84" i="54"/>
  <c r="E84" i="54"/>
  <c r="X83" i="54"/>
  <c r="W83" i="54"/>
  <c r="V83" i="54"/>
  <c r="U83" i="54"/>
  <c r="T83" i="54"/>
  <c r="S83" i="54"/>
  <c r="R83" i="54"/>
  <c r="Q83" i="54"/>
  <c r="P83" i="54"/>
  <c r="O83" i="54"/>
  <c r="N83" i="54"/>
  <c r="M83" i="54"/>
  <c r="L83" i="54"/>
  <c r="K83" i="54"/>
  <c r="J83" i="54"/>
  <c r="I83" i="54"/>
  <c r="H83" i="54"/>
  <c r="G83" i="54"/>
  <c r="F83" i="54"/>
  <c r="E83" i="54"/>
  <c r="X82" i="54"/>
  <c r="W82" i="54"/>
  <c r="V82" i="54"/>
  <c r="U82" i="54"/>
  <c r="T82" i="54"/>
  <c r="S82" i="54"/>
  <c r="R82" i="54"/>
  <c r="Q82" i="54"/>
  <c r="P82" i="54"/>
  <c r="O82" i="54"/>
  <c r="N82" i="54"/>
  <c r="M82" i="54"/>
  <c r="L82" i="54"/>
  <c r="K82" i="54"/>
  <c r="J82" i="54"/>
  <c r="I82" i="54"/>
  <c r="H82" i="54"/>
  <c r="G82" i="54"/>
  <c r="F82" i="54"/>
  <c r="E82" i="54"/>
  <c r="X81" i="54"/>
  <c r="W81" i="54"/>
  <c r="V81" i="54"/>
  <c r="U81" i="54"/>
  <c r="T81" i="54"/>
  <c r="S81" i="54"/>
  <c r="R81" i="54"/>
  <c r="Q81" i="54"/>
  <c r="P81" i="54"/>
  <c r="O81" i="54"/>
  <c r="N81" i="54"/>
  <c r="M81" i="54"/>
  <c r="L81" i="54"/>
  <c r="K81" i="54"/>
  <c r="J81" i="54"/>
  <c r="I81" i="54"/>
  <c r="H81" i="54"/>
  <c r="G81" i="54"/>
  <c r="F81" i="54"/>
  <c r="E81" i="54"/>
  <c r="X80" i="54"/>
  <c r="W80" i="54"/>
  <c r="V80" i="54"/>
  <c r="U80" i="54"/>
  <c r="T80" i="54"/>
  <c r="S80" i="54"/>
  <c r="R80" i="54"/>
  <c r="Q80" i="54"/>
  <c r="P80" i="54"/>
  <c r="O80" i="54"/>
  <c r="N80" i="54"/>
  <c r="M80" i="54"/>
  <c r="L80" i="54"/>
  <c r="K80" i="54"/>
  <c r="J80" i="54"/>
  <c r="I80" i="54"/>
  <c r="H80" i="54"/>
  <c r="G80" i="54"/>
  <c r="F80" i="54"/>
  <c r="E80" i="54"/>
  <c r="X79" i="54"/>
  <c r="W79" i="54"/>
  <c r="V79" i="54"/>
  <c r="U79" i="54"/>
  <c r="T79" i="54"/>
  <c r="S79" i="54"/>
  <c r="R79" i="54"/>
  <c r="Q79" i="54"/>
  <c r="P79" i="54"/>
  <c r="O79" i="54"/>
  <c r="N79" i="54"/>
  <c r="M79" i="54"/>
  <c r="L79" i="54"/>
  <c r="K79" i="54"/>
  <c r="J79" i="54"/>
  <c r="I79" i="54"/>
  <c r="H79" i="54"/>
  <c r="G79" i="54"/>
  <c r="F79" i="54"/>
  <c r="E79" i="54"/>
  <c r="X78" i="54"/>
  <c r="W78" i="54"/>
  <c r="V78" i="54"/>
  <c r="U78" i="54"/>
  <c r="T78" i="54"/>
  <c r="S78" i="54"/>
  <c r="R78" i="54"/>
  <c r="Q78" i="54"/>
  <c r="P78" i="54"/>
  <c r="O78" i="54"/>
  <c r="N78" i="54"/>
  <c r="M78" i="54"/>
  <c r="L78" i="54"/>
  <c r="K78" i="54"/>
  <c r="J78" i="54"/>
  <c r="I78" i="54"/>
  <c r="H78" i="54"/>
  <c r="G78" i="54"/>
  <c r="F78" i="54"/>
  <c r="E78" i="54"/>
  <c r="X77" i="54"/>
  <c r="W77" i="54"/>
  <c r="V77" i="54"/>
  <c r="U77" i="54"/>
  <c r="T77" i="54"/>
  <c r="S77" i="54"/>
  <c r="R77" i="54"/>
  <c r="Q77" i="54"/>
  <c r="P77" i="54"/>
  <c r="O77" i="54"/>
  <c r="N77" i="54"/>
  <c r="M77" i="54"/>
  <c r="L77" i="54"/>
  <c r="K77" i="54"/>
  <c r="J77" i="54"/>
  <c r="I77" i="54"/>
  <c r="H77" i="54"/>
  <c r="G77" i="54"/>
  <c r="F77" i="54"/>
  <c r="E77" i="54"/>
  <c r="X76" i="54"/>
  <c r="W76" i="54"/>
  <c r="V76" i="54"/>
  <c r="U76" i="54"/>
  <c r="T76" i="54"/>
  <c r="S76" i="54"/>
  <c r="R76" i="54"/>
  <c r="Q76" i="54"/>
  <c r="P76" i="54"/>
  <c r="O76" i="54"/>
  <c r="N76" i="54"/>
  <c r="M76" i="54"/>
  <c r="L76" i="54"/>
  <c r="K76" i="54"/>
  <c r="J76" i="54"/>
  <c r="I76" i="54"/>
  <c r="H76" i="54"/>
  <c r="G76" i="54"/>
  <c r="F76" i="54"/>
  <c r="E76" i="54"/>
  <c r="X75" i="54"/>
  <c r="W75" i="54"/>
  <c r="V75" i="54"/>
  <c r="U75" i="54"/>
  <c r="T75" i="54"/>
  <c r="S75" i="54"/>
  <c r="R75" i="54"/>
  <c r="Q75" i="54"/>
  <c r="P75" i="54"/>
  <c r="O75" i="54"/>
  <c r="N75" i="54"/>
  <c r="M75" i="54"/>
  <c r="L75" i="54"/>
  <c r="K75" i="54"/>
  <c r="J75" i="54"/>
  <c r="I75" i="54"/>
  <c r="H75" i="54"/>
  <c r="G75" i="54"/>
  <c r="F75" i="54"/>
  <c r="E75" i="54"/>
  <c r="X74" i="54"/>
  <c r="W74" i="54"/>
  <c r="V74" i="54"/>
  <c r="U74" i="54"/>
  <c r="T74" i="54"/>
  <c r="S74" i="54"/>
  <c r="R74" i="54"/>
  <c r="Q74" i="54"/>
  <c r="P74" i="54"/>
  <c r="O74" i="54"/>
  <c r="N74" i="54"/>
  <c r="M74" i="54"/>
  <c r="L74" i="54"/>
  <c r="K74" i="54"/>
  <c r="J74" i="54"/>
  <c r="I74" i="54"/>
  <c r="H74" i="54"/>
  <c r="G74" i="54"/>
  <c r="F74" i="54"/>
  <c r="E74" i="54"/>
  <c r="X73" i="54"/>
  <c r="W73" i="54"/>
  <c r="V73" i="54"/>
  <c r="U73" i="54"/>
  <c r="T73" i="54"/>
  <c r="S73" i="54"/>
  <c r="R73" i="54"/>
  <c r="Q73" i="54"/>
  <c r="P73" i="54"/>
  <c r="O73" i="54"/>
  <c r="N73" i="54"/>
  <c r="M73" i="54"/>
  <c r="L73" i="54"/>
  <c r="K73" i="54"/>
  <c r="J73" i="54"/>
  <c r="I73" i="54"/>
  <c r="H73" i="54"/>
  <c r="G73" i="54"/>
  <c r="F73" i="54"/>
  <c r="E73" i="54"/>
  <c r="X72" i="54"/>
  <c r="W72" i="54"/>
  <c r="V72" i="54"/>
  <c r="U72" i="54"/>
  <c r="T72" i="54"/>
  <c r="S72" i="54"/>
  <c r="R72" i="54"/>
  <c r="Q72" i="54"/>
  <c r="P72" i="54"/>
  <c r="O72" i="54"/>
  <c r="N72" i="54"/>
  <c r="M72" i="54"/>
  <c r="L72" i="54"/>
  <c r="K72" i="54"/>
  <c r="J72" i="54"/>
  <c r="I72" i="54"/>
  <c r="H72" i="54"/>
  <c r="G72" i="54"/>
  <c r="F72" i="54"/>
  <c r="E72" i="54"/>
  <c r="X71" i="54"/>
  <c r="X102" i="54" s="1"/>
  <c r="W71" i="54"/>
  <c r="V71" i="54"/>
  <c r="U71" i="54"/>
  <c r="T71" i="54"/>
  <c r="S71" i="54"/>
  <c r="R71" i="54"/>
  <c r="Q71" i="54"/>
  <c r="P71" i="54"/>
  <c r="O71" i="54"/>
  <c r="N71" i="54"/>
  <c r="M71" i="54"/>
  <c r="L71" i="54"/>
  <c r="K71" i="54"/>
  <c r="J71" i="54"/>
  <c r="I71" i="54"/>
  <c r="I102" i="54" s="1"/>
  <c r="H71" i="54"/>
  <c r="G71" i="54"/>
  <c r="F71" i="54"/>
  <c r="E71" i="54"/>
  <c r="X67" i="54"/>
  <c r="W67" i="54"/>
  <c r="V67" i="54"/>
  <c r="U67" i="54"/>
  <c r="T67" i="54"/>
  <c r="S67" i="54"/>
  <c r="R67" i="54"/>
  <c r="Q67" i="54"/>
  <c r="P67" i="54"/>
  <c r="O67" i="54"/>
  <c r="N67" i="54"/>
  <c r="M67" i="54"/>
  <c r="L67" i="54"/>
  <c r="K67" i="54"/>
  <c r="J67" i="54"/>
  <c r="I67" i="54"/>
  <c r="H67" i="54"/>
  <c r="G67" i="54"/>
  <c r="F67" i="54"/>
  <c r="E67" i="54"/>
  <c r="X66" i="54"/>
  <c r="W66" i="54"/>
  <c r="V66" i="54"/>
  <c r="U66" i="54"/>
  <c r="T66" i="54"/>
  <c r="S66" i="54"/>
  <c r="R66" i="54"/>
  <c r="Q66" i="54"/>
  <c r="P66" i="54"/>
  <c r="O66" i="54"/>
  <c r="N66" i="54"/>
  <c r="M66" i="54"/>
  <c r="L66" i="54"/>
  <c r="K66" i="54"/>
  <c r="J66" i="54"/>
  <c r="I66" i="54"/>
  <c r="H66" i="54"/>
  <c r="G66" i="54"/>
  <c r="F66" i="54"/>
  <c r="E66" i="54"/>
  <c r="X65" i="54"/>
  <c r="W65" i="54"/>
  <c r="V65" i="54"/>
  <c r="U65" i="54"/>
  <c r="T65" i="54"/>
  <c r="S65" i="54"/>
  <c r="R65" i="54"/>
  <c r="Q65" i="54"/>
  <c r="P65" i="54"/>
  <c r="O65" i="54"/>
  <c r="N65" i="54"/>
  <c r="M65" i="54"/>
  <c r="L65" i="54"/>
  <c r="K65" i="54"/>
  <c r="J65" i="54"/>
  <c r="I65" i="54"/>
  <c r="H65" i="54"/>
  <c r="G65" i="54"/>
  <c r="F65" i="54"/>
  <c r="E65" i="54"/>
  <c r="X64" i="54"/>
  <c r="W64" i="54"/>
  <c r="V64" i="54"/>
  <c r="U64" i="54"/>
  <c r="T64" i="54"/>
  <c r="S64" i="54"/>
  <c r="R64" i="54"/>
  <c r="Q64" i="54"/>
  <c r="P64" i="54"/>
  <c r="O64" i="54"/>
  <c r="N64" i="54"/>
  <c r="M64" i="54"/>
  <c r="L64" i="54"/>
  <c r="K64" i="54"/>
  <c r="J64" i="54"/>
  <c r="I64" i="54"/>
  <c r="H64" i="54"/>
  <c r="G64" i="54"/>
  <c r="F64" i="54"/>
  <c r="E64" i="54"/>
  <c r="X63" i="54"/>
  <c r="W63" i="54"/>
  <c r="V63" i="54"/>
  <c r="U63" i="54"/>
  <c r="T63" i="54"/>
  <c r="S63" i="54"/>
  <c r="R63" i="54"/>
  <c r="Q63" i="54"/>
  <c r="P63" i="54"/>
  <c r="O63" i="54"/>
  <c r="N63" i="54"/>
  <c r="M63" i="54"/>
  <c r="L63" i="54"/>
  <c r="K63" i="54"/>
  <c r="J63" i="54"/>
  <c r="I63" i="54"/>
  <c r="H63" i="54"/>
  <c r="G63" i="54"/>
  <c r="F63" i="54"/>
  <c r="E63" i="54"/>
  <c r="X62" i="54"/>
  <c r="W62" i="54"/>
  <c r="V62" i="54"/>
  <c r="U62" i="54"/>
  <c r="T62" i="54"/>
  <c r="S62" i="54"/>
  <c r="R62" i="54"/>
  <c r="Q62" i="54"/>
  <c r="P62" i="54"/>
  <c r="O62" i="54"/>
  <c r="N62" i="54"/>
  <c r="M62" i="54"/>
  <c r="L62" i="54"/>
  <c r="K62" i="54"/>
  <c r="J62" i="54"/>
  <c r="I62" i="54"/>
  <c r="H62" i="54"/>
  <c r="G62" i="54"/>
  <c r="F62" i="54"/>
  <c r="E62" i="54"/>
  <c r="X61" i="54"/>
  <c r="W61" i="54"/>
  <c r="V61" i="54"/>
  <c r="U61" i="54"/>
  <c r="T61" i="54"/>
  <c r="S61" i="54"/>
  <c r="R61" i="54"/>
  <c r="Q61" i="54"/>
  <c r="P61" i="54"/>
  <c r="O61" i="54"/>
  <c r="N61" i="54"/>
  <c r="M61" i="54"/>
  <c r="L61" i="54"/>
  <c r="K61" i="54"/>
  <c r="J61" i="54"/>
  <c r="I61" i="54"/>
  <c r="H61" i="54"/>
  <c r="G61" i="54"/>
  <c r="F61" i="54"/>
  <c r="E61" i="54"/>
  <c r="X60" i="54"/>
  <c r="W60" i="54"/>
  <c r="V60" i="54"/>
  <c r="U60" i="54"/>
  <c r="T60" i="54"/>
  <c r="S60" i="54"/>
  <c r="R60" i="54"/>
  <c r="Q60" i="54"/>
  <c r="P60" i="54"/>
  <c r="O60" i="54"/>
  <c r="N60" i="54"/>
  <c r="M60" i="54"/>
  <c r="L60" i="54"/>
  <c r="K60" i="54"/>
  <c r="J60" i="54"/>
  <c r="I60" i="54"/>
  <c r="H60" i="54"/>
  <c r="G60" i="54"/>
  <c r="F60" i="54"/>
  <c r="E60" i="54"/>
  <c r="X59" i="54"/>
  <c r="W59" i="54"/>
  <c r="V59" i="54"/>
  <c r="U59" i="54"/>
  <c r="T59" i="54"/>
  <c r="S59" i="54"/>
  <c r="R59" i="54"/>
  <c r="Q59" i="54"/>
  <c r="P59" i="54"/>
  <c r="O59" i="54"/>
  <c r="N59" i="54"/>
  <c r="M59" i="54"/>
  <c r="L59" i="54"/>
  <c r="K59" i="54"/>
  <c r="J59" i="54"/>
  <c r="I59" i="54"/>
  <c r="H59" i="54"/>
  <c r="G59" i="54"/>
  <c r="F59" i="54"/>
  <c r="E59" i="54"/>
  <c r="X58" i="54"/>
  <c r="W58" i="54"/>
  <c r="V58" i="54"/>
  <c r="U58" i="54"/>
  <c r="T58" i="54"/>
  <c r="S58" i="54"/>
  <c r="R58" i="54"/>
  <c r="Q58" i="54"/>
  <c r="P58" i="54"/>
  <c r="O58" i="54"/>
  <c r="N58" i="54"/>
  <c r="M58" i="54"/>
  <c r="L58" i="54"/>
  <c r="K58" i="54"/>
  <c r="J58" i="54"/>
  <c r="I58" i="54"/>
  <c r="H58" i="54"/>
  <c r="G58" i="54"/>
  <c r="F58" i="54"/>
  <c r="E58" i="54"/>
  <c r="X57" i="54"/>
  <c r="W57" i="54"/>
  <c r="V57" i="54"/>
  <c r="U57" i="54"/>
  <c r="T57" i="54"/>
  <c r="S57" i="54"/>
  <c r="R57" i="54"/>
  <c r="Q57" i="54"/>
  <c r="P57" i="54"/>
  <c r="O57" i="54"/>
  <c r="N57" i="54"/>
  <c r="M57" i="54"/>
  <c r="L57" i="54"/>
  <c r="K57" i="54"/>
  <c r="J57" i="54"/>
  <c r="I57" i="54"/>
  <c r="H57" i="54"/>
  <c r="G57" i="54"/>
  <c r="F57" i="54"/>
  <c r="E57" i="54"/>
  <c r="X56" i="54"/>
  <c r="W56" i="54"/>
  <c r="V56" i="54"/>
  <c r="U56" i="54"/>
  <c r="T56" i="54"/>
  <c r="S56" i="54"/>
  <c r="R56" i="54"/>
  <c r="Q56" i="54"/>
  <c r="P56" i="54"/>
  <c r="O56" i="54"/>
  <c r="N56" i="54"/>
  <c r="M56" i="54"/>
  <c r="L56" i="54"/>
  <c r="K56" i="54"/>
  <c r="J56" i="54"/>
  <c r="I56" i="54"/>
  <c r="H56" i="54"/>
  <c r="G56" i="54"/>
  <c r="F56" i="54"/>
  <c r="E56" i="54"/>
  <c r="X55" i="54"/>
  <c r="W55" i="54"/>
  <c r="V55" i="54"/>
  <c r="U55" i="54"/>
  <c r="T55" i="54"/>
  <c r="S55" i="54"/>
  <c r="R55" i="54"/>
  <c r="Q55" i="54"/>
  <c r="P55" i="54"/>
  <c r="O55" i="54"/>
  <c r="N55" i="54"/>
  <c r="M55" i="54"/>
  <c r="L55" i="54"/>
  <c r="K55" i="54"/>
  <c r="J55" i="54"/>
  <c r="I55" i="54"/>
  <c r="H55" i="54"/>
  <c r="G55" i="54"/>
  <c r="F55" i="54"/>
  <c r="E55" i="54"/>
  <c r="X54" i="54"/>
  <c r="W54" i="54"/>
  <c r="V54" i="54"/>
  <c r="U54" i="54"/>
  <c r="T54" i="54"/>
  <c r="S54" i="54"/>
  <c r="R54" i="54"/>
  <c r="Q54" i="54"/>
  <c r="P54" i="54"/>
  <c r="O54" i="54"/>
  <c r="N54" i="54"/>
  <c r="M54" i="54"/>
  <c r="L54" i="54"/>
  <c r="K54" i="54"/>
  <c r="J54" i="54"/>
  <c r="I54" i="54"/>
  <c r="H54" i="54"/>
  <c r="G54" i="54"/>
  <c r="F54" i="54"/>
  <c r="E54" i="54"/>
  <c r="X53" i="54"/>
  <c r="W53" i="54"/>
  <c r="V53" i="54"/>
  <c r="U53" i="54"/>
  <c r="T53" i="54"/>
  <c r="S53" i="54"/>
  <c r="R53" i="54"/>
  <c r="Q53" i="54"/>
  <c r="P53" i="54"/>
  <c r="O53" i="54"/>
  <c r="N53" i="54"/>
  <c r="M53" i="54"/>
  <c r="L53" i="54"/>
  <c r="K53" i="54"/>
  <c r="J53" i="54"/>
  <c r="I53" i="54"/>
  <c r="H53" i="54"/>
  <c r="G53" i="54"/>
  <c r="F53" i="54"/>
  <c r="E53" i="54"/>
  <c r="X52" i="54"/>
  <c r="W52" i="54"/>
  <c r="V52" i="54"/>
  <c r="U52" i="54"/>
  <c r="T52" i="54"/>
  <c r="S52" i="54"/>
  <c r="R52" i="54"/>
  <c r="Q52" i="54"/>
  <c r="P52" i="54"/>
  <c r="O52" i="54"/>
  <c r="N52" i="54"/>
  <c r="M52" i="54"/>
  <c r="L52" i="54"/>
  <c r="K52" i="54"/>
  <c r="J52" i="54"/>
  <c r="I52" i="54"/>
  <c r="H52" i="54"/>
  <c r="G52" i="54"/>
  <c r="F52" i="54"/>
  <c r="E52" i="54"/>
  <c r="X51" i="54"/>
  <c r="W51" i="54"/>
  <c r="V51" i="54"/>
  <c r="U51" i="54"/>
  <c r="T51" i="54"/>
  <c r="S51" i="54"/>
  <c r="R51" i="54"/>
  <c r="Q51" i="54"/>
  <c r="P51" i="54"/>
  <c r="O51" i="54"/>
  <c r="N51" i="54"/>
  <c r="M51" i="54"/>
  <c r="L51" i="54"/>
  <c r="K51" i="54"/>
  <c r="J51" i="54"/>
  <c r="I51" i="54"/>
  <c r="H51" i="54"/>
  <c r="G51" i="54"/>
  <c r="F51" i="54"/>
  <c r="E51" i="54"/>
  <c r="X50" i="54"/>
  <c r="W50" i="54"/>
  <c r="V50" i="54"/>
  <c r="U50" i="54"/>
  <c r="T50" i="54"/>
  <c r="S50" i="54"/>
  <c r="R50" i="54"/>
  <c r="Q50" i="54"/>
  <c r="P50" i="54"/>
  <c r="O50" i="54"/>
  <c r="N50" i="54"/>
  <c r="M50" i="54"/>
  <c r="L50" i="54"/>
  <c r="K50" i="54"/>
  <c r="J50" i="54"/>
  <c r="I50" i="54"/>
  <c r="H50" i="54"/>
  <c r="G50" i="54"/>
  <c r="F50" i="54"/>
  <c r="E50" i="54"/>
  <c r="X49" i="54"/>
  <c r="W49" i="54"/>
  <c r="V49" i="54"/>
  <c r="U49" i="54"/>
  <c r="T49" i="54"/>
  <c r="S49" i="54"/>
  <c r="R49" i="54"/>
  <c r="Q49" i="54"/>
  <c r="P49" i="54"/>
  <c r="O49" i="54"/>
  <c r="N49" i="54"/>
  <c r="M49" i="54"/>
  <c r="L49" i="54"/>
  <c r="K49" i="54"/>
  <c r="J49" i="54"/>
  <c r="I49" i="54"/>
  <c r="H49" i="54"/>
  <c r="G49" i="54"/>
  <c r="F49" i="54"/>
  <c r="E49" i="54"/>
  <c r="X48" i="54"/>
  <c r="W48" i="54"/>
  <c r="V48" i="54"/>
  <c r="U48" i="54"/>
  <c r="T48" i="54"/>
  <c r="S48" i="54"/>
  <c r="R48" i="54"/>
  <c r="Q48" i="54"/>
  <c r="P48" i="54"/>
  <c r="O48" i="54"/>
  <c r="N48" i="54"/>
  <c r="M48" i="54"/>
  <c r="L48" i="54"/>
  <c r="K48" i="54"/>
  <c r="J48" i="54"/>
  <c r="I48" i="54"/>
  <c r="H48" i="54"/>
  <c r="G48" i="54"/>
  <c r="F48" i="54"/>
  <c r="E48" i="54"/>
  <c r="X47" i="54"/>
  <c r="W47" i="54"/>
  <c r="V47" i="54"/>
  <c r="U47" i="54"/>
  <c r="T47" i="54"/>
  <c r="S47" i="54"/>
  <c r="R47" i="54"/>
  <c r="Q47" i="54"/>
  <c r="P47" i="54"/>
  <c r="O47" i="54"/>
  <c r="N47" i="54"/>
  <c r="M47" i="54"/>
  <c r="L47" i="54"/>
  <c r="K47" i="54"/>
  <c r="J47" i="54"/>
  <c r="I47" i="54"/>
  <c r="H47" i="54"/>
  <c r="G47" i="54"/>
  <c r="F47" i="54"/>
  <c r="E47" i="54"/>
  <c r="X46" i="54"/>
  <c r="W46" i="54"/>
  <c r="V46" i="54"/>
  <c r="U46" i="54"/>
  <c r="T46" i="54"/>
  <c r="S46" i="54"/>
  <c r="R46" i="54"/>
  <c r="Q46" i="54"/>
  <c r="P46" i="54"/>
  <c r="O46" i="54"/>
  <c r="N46" i="54"/>
  <c r="M46" i="54"/>
  <c r="L46" i="54"/>
  <c r="K46" i="54"/>
  <c r="J46" i="54"/>
  <c r="I46" i="54"/>
  <c r="H46" i="54"/>
  <c r="G46" i="54"/>
  <c r="F46" i="54"/>
  <c r="E46" i="54"/>
  <c r="X45" i="54"/>
  <c r="W45" i="54"/>
  <c r="V45" i="54"/>
  <c r="U45" i="54"/>
  <c r="T45" i="54"/>
  <c r="S45" i="54"/>
  <c r="R45" i="54"/>
  <c r="Q45" i="54"/>
  <c r="P45" i="54"/>
  <c r="O45" i="54"/>
  <c r="N45" i="54"/>
  <c r="M45" i="54"/>
  <c r="L45" i="54"/>
  <c r="K45" i="54"/>
  <c r="J45" i="54"/>
  <c r="I45" i="54"/>
  <c r="H45" i="54"/>
  <c r="G45" i="54"/>
  <c r="F45" i="54"/>
  <c r="E45" i="54"/>
  <c r="X44" i="54"/>
  <c r="W44" i="54"/>
  <c r="V44" i="54"/>
  <c r="U44" i="54"/>
  <c r="T44" i="54"/>
  <c r="S44" i="54"/>
  <c r="R44" i="54"/>
  <c r="Q44" i="54"/>
  <c r="P44" i="54"/>
  <c r="O44" i="54"/>
  <c r="N44" i="54"/>
  <c r="M44" i="54"/>
  <c r="L44" i="54"/>
  <c r="K44" i="54"/>
  <c r="J44" i="54"/>
  <c r="I44" i="54"/>
  <c r="H44" i="54"/>
  <c r="G44" i="54"/>
  <c r="F44" i="54"/>
  <c r="E44" i="54"/>
  <c r="X43" i="54"/>
  <c r="W43" i="54"/>
  <c r="V43" i="54"/>
  <c r="U43" i="54"/>
  <c r="T43" i="54"/>
  <c r="S43" i="54"/>
  <c r="R43" i="54"/>
  <c r="Q43" i="54"/>
  <c r="P43" i="54"/>
  <c r="O43" i="54"/>
  <c r="N43" i="54"/>
  <c r="M43" i="54"/>
  <c r="L43" i="54"/>
  <c r="K43" i="54"/>
  <c r="J43" i="54"/>
  <c r="I43" i="54"/>
  <c r="H43" i="54"/>
  <c r="G43" i="54"/>
  <c r="F43" i="54"/>
  <c r="E43" i="54"/>
  <c r="X42" i="54"/>
  <c r="W42" i="54"/>
  <c r="V42" i="54"/>
  <c r="U42" i="54"/>
  <c r="T42" i="54"/>
  <c r="S42" i="54"/>
  <c r="R42" i="54"/>
  <c r="Q42" i="54"/>
  <c r="P42" i="54"/>
  <c r="O42" i="54"/>
  <c r="N42" i="54"/>
  <c r="M42" i="54"/>
  <c r="L42" i="54"/>
  <c r="K42" i="54"/>
  <c r="J42" i="54"/>
  <c r="I42" i="54"/>
  <c r="H42" i="54"/>
  <c r="G42" i="54"/>
  <c r="F42" i="54"/>
  <c r="E42" i="54"/>
  <c r="X41" i="54"/>
  <c r="W41" i="54"/>
  <c r="V41" i="54"/>
  <c r="U41" i="54"/>
  <c r="T41" i="54"/>
  <c r="S41" i="54"/>
  <c r="R41" i="54"/>
  <c r="Q41" i="54"/>
  <c r="P41" i="54"/>
  <c r="O41" i="54"/>
  <c r="N41" i="54"/>
  <c r="M41" i="54"/>
  <c r="L41" i="54"/>
  <c r="K41" i="54"/>
  <c r="J41" i="54"/>
  <c r="I41" i="54"/>
  <c r="H41" i="54"/>
  <c r="G41" i="54"/>
  <c r="F41" i="54"/>
  <c r="E41" i="54"/>
  <c r="X40" i="54"/>
  <c r="W40" i="54"/>
  <c r="V40" i="54"/>
  <c r="U40" i="54"/>
  <c r="T40" i="54"/>
  <c r="S40" i="54"/>
  <c r="R40" i="54"/>
  <c r="Q40" i="54"/>
  <c r="P40" i="54"/>
  <c r="O40" i="54"/>
  <c r="N40" i="54"/>
  <c r="M40" i="54"/>
  <c r="L40" i="54"/>
  <c r="K40" i="54"/>
  <c r="J40" i="54"/>
  <c r="I40" i="54"/>
  <c r="H40" i="54"/>
  <c r="G40" i="54"/>
  <c r="F40" i="54"/>
  <c r="E40" i="54"/>
  <c r="X39" i="54"/>
  <c r="W39" i="54"/>
  <c r="V39" i="54"/>
  <c r="U39" i="54"/>
  <c r="T39" i="54"/>
  <c r="S39" i="54"/>
  <c r="R39" i="54"/>
  <c r="Q39" i="54"/>
  <c r="P39" i="54"/>
  <c r="O39" i="54"/>
  <c r="N39" i="54"/>
  <c r="M39" i="54"/>
  <c r="L39" i="54"/>
  <c r="K39" i="54"/>
  <c r="J39" i="54"/>
  <c r="I39" i="54"/>
  <c r="H39" i="54"/>
  <c r="G39" i="54"/>
  <c r="F39" i="54"/>
  <c r="E39" i="54"/>
  <c r="X38" i="54"/>
  <c r="W38" i="54"/>
  <c r="V38" i="54"/>
  <c r="U38" i="54"/>
  <c r="T38" i="54"/>
  <c r="S38" i="54"/>
  <c r="R38" i="54"/>
  <c r="Q38" i="54"/>
  <c r="P38" i="54"/>
  <c r="O38" i="54"/>
  <c r="N38" i="54"/>
  <c r="M38" i="54"/>
  <c r="L38" i="54"/>
  <c r="K38" i="54"/>
  <c r="J38" i="54"/>
  <c r="I38" i="54"/>
  <c r="H38" i="54"/>
  <c r="G38" i="54"/>
  <c r="F38" i="54"/>
  <c r="E38" i="54"/>
  <c r="X37" i="54"/>
  <c r="X68" i="54" s="1"/>
  <c r="W37" i="54"/>
  <c r="V37" i="54"/>
  <c r="U37" i="54"/>
  <c r="T37" i="54"/>
  <c r="S37" i="54"/>
  <c r="R37" i="54"/>
  <c r="Q37" i="54"/>
  <c r="P37" i="54"/>
  <c r="O37" i="54"/>
  <c r="N37" i="54"/>
  <c r="M37" i="54"/>
  <c r="L37" i="54"/>
  <c r="K37" i="54"/>
  <c r="J37" i="54"/>
  <c r="I37" i="54"/>
  <c r="I68" i="54" s="1"/>
  <c r="H37" i="54"/>
  <c r="G37" i="54"/>
  <c r="F37" i="54"/>
  <c r="E37" i="54"/>
  <c r="X33" i="54"/>
  <c r="W33" i="54"/>
  <c r="V33" i="54"/>
  <c r="U33" i="54"/>
  <c r="T33" i="54"/>
  <c r="S33" i="54"/>
  <c r="R33" i="54"/>
  <c r="Q33" i="54"/>
  <c r="P33" i="54"/>
  <c r="O33" i="54"/>
  <c r="N33" i="54"/>
  <c r="M33" i="54"/>
  <c r="L33" i="54"/>
  <c r="K33" i="54"/>
  <c r="J33" i="54"/>
  <c r="I33" i="54"/>
  <c r="H33" i="54"/>
  <c r="G33" i="54"/>
  <c r="F33" i="54"/>
  <c r="E33" i="54"/>
  <c r="X32" i="54"/>
  <c r="W32" i="54"/>
  <c r="V32" i="54"/>
  <c r="U32" i="54"/>
  <c r="T32" i="54"/>
  <c r="S32" i="54"/>
  <c r="R32" i="54"/>
  <c r="Q32" i="54"/>
  <c r="P32" i="54"/>
  <c r="O32" i="54"/>
  <c r="N32" i="54"/>
  <c r="M32" i="54"/>
  <c r="L32" i="54"/>
  <c r="K32" i="54"/>
  <c r="J32" i="54"/>
  <c r="I32" i="54"/>
  <c r="H32" i="54"/>
  <c r="G32" i="54"/>
  <c r="F32" i="54"/>
  <c r="E32" i="54"/>
  <c r="X31" i="54"/>
  <c r="W31" i="54"/>
  <c r="V31" i="54"/>
  <c r="U31" i="54"/>
  <c r="T31" i="54"/>
  <c r="S31" i="54"/>
  <c r="R31" i="54"/>
  <c r="Q31" i="54"/>
  <c r="P31" i="54"/>
  <c r="O31" i="54"/>
  <c r="N31" i="54"/>
  <c r="M31" i="54"/>
  <c r="L31" i="54"/>
  <c r="K31" i="54"/>
  <c r="J31" i="54"/>
  <c r="I31" i="54"/>
  <c r="H31" i="54"/>
  <c r="G31" i="54"/>
  <c r="F31" i="54"/>
  <c r="E31" i="54"/>
  <c r="X30" i="54"/>
  <c r="W30" i="54"/>
  <c r="V30" i="54"/>
  <c r="U30" i="54"/>
  <c r="T30" i="54"/>
  <c r="S30" i="54"/>
  <c r="R30" i="54"/>
  <c r="Q30" i="54"/>
  <c r="P30" i="54"/>
  <c r="O30" i="54"/>
  <c r="N30" i="54"/>
  <c r="M30" i="54"/>
  <c r="L30" i="54"/>
  <c r="K30" i="54"/>
  <c r="J30" i="54"/>
  <c r="I30" i="54"/>
  <c r="H30" i="54"/>
  <c r="G30" i="54"/>
  <c r="F30" i="54"/>
  <c r="E30" i="54"/>
  <c r="X29" i="54"/>
  <c r="W29" i="54"/>
  <c r="V29" i="54"/>
  <c r="U29" i="54"/>
  <c r="T29" i="54"/>
  <c r="S29" i="54"/>
  <c r="R29" i="54"/>
  <c r="Q29" i="54"/>
  <c r="P29" i="54"/>
  <c r="O29" i="54"/>
  <c r="N29" i="54"/>
  <c r="M29" i="54"/>
  <c r="L29" i="54"/>
  <c r="K29" i="54"/>
  <c r="J29" i="54"/>
  <c r="I29" i="54"/>
  <c r="H29" i="54"/>
  <c r="G29" i="54"/>
  <c r="F29" i="54"/>
  <c r="E29" i="54"/>
  <c r="X28" i="54"/>
  <c r="W28" i="54"/>
  <c r="V28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X27" i="54"/>
  <c r="W27" i="54"/>
  <c r="V27" i="54"/>
  <c r="U27" i="54"/>
  <c r="T27" i="54"/>
  <c r="S27" i="54"/>
  <c r="R27" i="54"/>
  <c r="Q27" i="54"/>
  <c r="P27" i="54"/>
  <c r="O27" i="54"/>
  <c r="N27" i="54"/>
  <c r="M27" i="54"/>
  <c r="L27" i="54"/>
  <c r="K27" i="54"/>
  <c r="J27" i="54"/>
  <c r="I27" i="54"/>
  <c r="H27" i="54"/>
  <c r="G27" i="54"/>
  <c r="F27" i="54"/>
  <c r="E27" i="54"/>
  <c r="X26" i="54"/>
  <c r="W26" i="54"/>
  <c r="V26" i="54"/>
  <c r="U26" i="54"/>
  <c r="T26" i="54"/>
  <c r="S26" i="54"/>
  <c r="R26" i="54"/>
  <c r="Q26" i="54"/>
  <c r="P26" i="54"/>
  <c r="O26" i="54"/>
  <c r="N26" i="54"/>
  <c r="M26" i="54"/>
  <c r="L26" i="54"/>
  <c r="K26" i="54"/>
  <c r="J26" i="54"/>
  <c r="I26" i="54"/>
  <c r="H26" i="54"/>
  <c r="G26" i="54"/>
  <c r="F26" i="54"/>
  <c r="E26" i="54"/>
  <c r="X25" i="54"/>
  <c r="W25" i="54"/>
  <c r="V25" i="54"/>
  <c r="U25" i="54"/>
  <c r="T25" i="54"/>
  <c r="S25" i="54"/>
  <c r="R25" i="54"/>
  <c r="Q25" i="54"/>
  <c r="P25" i="54"/>
  <c r="O25" i="54"/>
  <c r="N25" i="54"/>
  <c r="M25" i="54"/>
  <c r="L25" i="54"/>
  <c r="K25" i="54"/>
  <c r="J25" i="54"/>
  <c r="I25" i="54"/>
  <c r="H25" i="54"/>
  <c r="G25" i="54"/>
  <c r="F25" i="54"/>
  <c r="E25" i="54"/>
  <c r="X24" i="54"/>
  <c r="W24" i="54"/>
  <c r="V24" i="54"/>
  <c r="U24" i="54"/>
  <c r="T24" i="54"/>
  <c r="S24" i="54"/>
  <c r="R24" i="54"/>
  <c r="Q24" i="54"/>
  <c r="P24" i="54"/>
  <c r="O24" i="54"/>
  <c r="N24" i="54"/>
  <c r="M24" i="54"/>
  <c r="L24" i="54"/>
  <c r="K24" i="54"/>
  <c r="J24" i="54"/>
  <c r="I24" i="54"/>
  <c r="H24" i="54"/>
  <c r="G24" i="54"/>
  <c r="F24" i="54"/>
  <c r="E24" i="54"/>
  <c r="X23" i="54"/>
  <c r="W23" i="54"/>
  <c r="V23" i="54"/>
  <c r="U23" i="54"/>
  <c r="T23" i="54"/>
  <c r="S23" i="54"/>
  <c r="R23" i="54"/>
  <c r="Q23" i="54"/>
  <c r="P23" i="54"/>
  <c r="O23" i="54"/>
  <c r="N23" i="54"/>
  <c r="M23" i="54"/>
  <c r="L23" i="54"/>
  <c r="K23" i="54"/>
  <c r="J23" i="54"/>
  <c r="I23" i="54"/>
  <c r="H23" i="54"/>
  <c r="G23" i="54"/>
  <c r="F23" i="54"/>
  <c r="E23" i="54"/>
  <c r="X22" i="54"/>
  <c r="W22" i="54"/>
  <c r="V22" i="54"/>
  <c r="U22" i="54"/>
  <c r="T22" i="54"/>
  <c r="S22" i="54"/>
  <c r="R22" i="54"/>
  <c r="Q22" i="54"/>
  <c r="P22" i="54"/>
  <c r="O22" i="54"/>
  <c r="N22" i="54"/>
  <c r="M22" i="54"/>
  <c r="L22" i="54"/>
  <c r="K22" i="54"/>
  <c r="J22" i="54"/>
  <c r="I22" i="54"/>
  <c r="H22" i="54"/>
  <c r="G22" i="54"/>
  <c r="F22" i="54"/>
  <c r="E22" i="54"/>
  <c r="X21" i="54"/>
  <c r="W21" i="54"/>
  <c r="V21" i="54"/>
  <c r="U21" i="54"/>
  <c r="T21" i="54"/>
  <c r="S21" i="54"/>
  <c r="R21" i="54"/>
  <c r="Q21" i="54"/>
  <c r="P21" i="54"/>
  <c r="O21" i="54"/>
  <c r="N21" i="54"/>
  <c r="M21" i="54"/>
  <c r="L21" i="54"/>
  <c r="K21" i="54"/>
  <c r="J21" i="54"/>
  <c r="I21" i="54"/>
  <c r="H21" i="54"/>
  <c r="G21" i="54"/>
  <c r="F21" i="54"/>
  <c r="E21" i="54"/>
  <c r="X20" i="54"/>
  <c r="W20" i="54"/>
  <c r="V20" i="54"/>
  <c r="U20" i="54"/>
  <c r="T20" i="54"/>
  <c r="S20" i="54"/>
  <c r="R20" i="54"/>
  <c r="Q20" i="54"/>
  <c r="P20" i="54"/>
  <c r="O20" i="54"/>
  <c r="N20" i="54"/>
  <c r="M20" i="54"/>
  <c r="L20" i="54"/>
  <c r="K20" i="54"/>
  <c r="J20" i="54"/>
  <c r="I20" i="54"/>
  <c r="H20" i="54"/>
  <c r="G20" i="54"/>
  <c r="F20" i="54"/>
  <c r="E20" i="54"/>
  <c r="X19" i="54"/>
  <c r="W19" i="54"/>
  <c r="V19" i="54"/>
  <c r="U19" i="54"/>
  <c r="T19" i="54"/>
  <c r="S19" i="54"/>
  <c r="R19" i="54"/>
  <c r="Q19" i="54"/>
  <c r="P19" i="54"/>
  <c r="O19" i="54"/>
  <c r="N19" i="54"/>
  <c r="M19" i="54"/>
  <c r="L19" i="54"/>
  <c r="K19" i="54"/>
  <c r="J19" i="54"/>
  <c r="I19" i="54"/>
  <c r="H19" i="54"/>
  <c r="G19" i="54"/>
  <c r="F19" i="54"/>
  <c r="E19" i="54"/>
  <c r="X18" i="54"/>
  <c r="W18" i="54"/>
  <c r="V18" i="54"/>
  <c r="U18" i="54"/>
  <c r="T18" i="54"/>
  <c r="S18" i="54"/>
  <c r="R18" i="54"/>
  <c r="Q18" i="54"/>
  <c r="P18" i="54"/>
  <c r="O18" i="54"/>
  <c r="N18" i="54"/>
  <c r="M18" i="54"/>
  <c r="L18" i="54"/>
  <c r="K18" i="54"/>
  <c r="J18" i="54"/>
  <c r="I18" i="54"/>
  <c r="H18" i="54"/>
  <c r="G18" i="54"/>
  <c r="F18" i="54"/>
  <c r="E18" i="54"/>
  <c r="X17" i="54"/>
  <c r="W17" i="54"/>
  <c r="V17" i="54"/>
  <c r="U17" i="54"/>
  <c r="T17" i="54"/>
  <c r="S17" i="54"/>
  <c r="R17" i="54"/>
  <c r="Q17" i="54"/>
  <c r="P17" i="54"/>
  <c r="O17" i="54"/>
  <c r="N17" i="54"/>
  <c r="M17" i="54"/>
  <c r="L17" i="54"/>
  <c r="K17" i="54"/>
  <c r="J17" i="54"/>
  <c r="I17" i="54"/>
  <c r="H17" i="54"/>
  <c r="G17" i="54"/>
  <c r="F17" i="54"/>
  <c r="E17" i="54"/>
  <c r="X16" i="54"/>
  <c r="W16" i="54"/>
  <c r="V16" i="54"/>
  <c r="U16" i="54"/>
  <c r="T16" i="54"/>
  <c r="S16" i="54"/>
  <c r="R16" i="54"/>
  <c r="Q16" i="54"/>
  <c r="P16" i="54"/>
  <c r="O16" i="54"/>
  <c r="N16" i="54"/>
  <c r="M16" i="54"/>
  <c r="L16" i="54"/>
  <c r="K16" i="54"/>
  <c r="J16" i="54"/>
  <c r="I16" i="54"/>
  <c r="H16" i="54"/>
  <c r="G16" i="54"/>
  <c r="F16" i="54"/>
  <c r="E16" i="54"/>
  <c r="X15" i="54"/>
  <c r="W15" i="54"/>
  <c r="V15" i="54"/>
  <c r="U15" i="54"/>
  <c r="T15" i="54"/>
  <c r="S15" i="54"/>
  <c r="R15" i="54"/>
  <c r="Q15" i="54"/>
  <c r="P15" i="54"/>
  <c r="O15" i="54"/>
  <c r="N15" i="54"/>
  <c r="M15" i="54"/>
  <c r="L15" i="54"/>
  <c r="K15" i="54"/>
  <c r="J15" i="54"/>
  <c r="I15" i="54"/>
  <c r="H15" i="54"/>
  <c r="G15" i="54"/>
  <c r="F15" i="54"/>
  <c r="E15" i="54"/>
  <c r="X14" i="54"/>
  <c r="W14" i="54"/>
  <c r="V14" i="54"/>
  <c r="U14" i="54"/>
  <c r="T14" i="54"/>
  <c r="S14" i="54"/>
  <c r="R14" i="54"/>
  <c r="Q14" i="54"/>
  <c r="P14" i="54"/>
  <c r="O14" i="54"/>
  <c r="N14" i="54"/>
  <c r="M14" i="54"/>
  <c r="L14" i="54"/>
  <c r="K14" i="54"/>
  <c r="J14" i="54"/>
  <c r="I14" i="54"/>
  <c r="H14" i="54"/>
  <c r="G14" i="54"/>
  <c r="F14" i="54"/>
  <c r="E14" i="54"/>
  <c r="X13" i="54"/>
  <c r="W13" i="54"/>
  <c r="V13" i="54"/>
  <c r="U13" i="54"/>
  <c r="T13" i="54"/>
  <c r="S13" i="54"/>
  <c r="R13" i="54"/>
  <c r="Q13" i="54"/>
  <c r="P13" i="54"/>
  <c r="O13" i="54"/>
  <c r="N13" i="54"/>
  <c r="M13" i="54"/>
  <c r="L13" i="54"/>
  <c r="K13" i="54"/>
  <c r="J13" i="54"/>
  <c r="I13" i="54"/>
  <c r="H13" i="54"/>
  <c r="G13" i="54"/>
  <c r="F13" i="54"/>
  <c r="E13" i="54"/>
  <c r="X12" i="54"/>
  <c r="W12" i="54"/>
  <c r="V12" i="54"/>
  <c r="U12" i="54"/>
  <c r="T12" i="54"/>
  <c r="S12" i="54"/>
  <c r="R12" i="54"/>
  <c r="Q12" i="54"/>
  <c r="P12" i="54"/>
  <c r="O12" i="54"/>
  <c r="N12" i="54"/>
  <c r="M12" i="54"/>
  <c r="L12" i="54"/>
  <c r="K12" i="54"/>
  <c r="J12" i="54"/>
  <c r="I12" i="54"/>
  <c r="H12" i="54"/>
  <c r="G12" i="54"/>
  <c r="F12" i="54"/>
  <c r="E12" i="54"/>
  <c r="X11" i="54"/>
  <c r="W11" i="54"/>
  <c r="V11" i="54"/>
  <c r="U11" i="54"/>
  <c r="T11" i="54"/>
  <c r="S11" i="54"/>
  <c r="R11" i="54"/>
  <c r="Q11" i="54"/>
  <c r="P11" i="54"/>
  <c r="O11" i="54"/>
  <c r="N11" i="54"/>
  <c r="M11" i="54"/>
  <c r="L11" i="54"/>
  <c r="K11" i="54"/>
  <c r="J11" i="54"/>
  <c r="I11" i="54"/>
  <c r="H11" i="54"/>
  <c r="G11" i="54"/>
  <c r="F11" i="54"/>
  <c r="E11" i="54"/>
  <c r="X10" i="54"/>
  <c r="W10" i="54"/>
  <c r="V10" i="54"/>
  <c r="U10" i="54"/>
  <c r="T10" i="54"/>
  <c r="S10" i="54"/>
  <c r="R10" i="54"/>
  <c r="Q10" i="54"/>
  <c r="P10" i="54"/>
  <c r="O10" i="54"/>
  <c r="N10" i="54"/>
  <c r="M10" i="54"/>
  <c r="L10" i="54"/>
  <c r="K10" i="54"/>
  <c r="J10" i="54"/>
  <c r="I10" i="54"/>
  <c r="H10" i="54"/>
  <c r="G10" i="54"/>
  <c r="F10" i="54"/>
  <c r="E10" i="54"/>
  <c r="X9" i="54"/>
  <c r="W9" i="54"/>
  <c r="V9" i="54"/>
  <c r="U9" i="54"/>
  <c r="T9" i="54"/>
  <c r="S9" i="54"/>
  <c r="R9" i="54"/>
  <c r="Q9" i="54"/>
  <c r="P9" i="54"/>
  <c r="O9" i="54"/>
  <c r="N9" i="54"/>
  <c r="M9" i="54"/>
  <c r="L9" i="54"/>
  <c r="K9" i="54"/>
  <c r="J9" i="54"/>
  <c r="I9" i="54"/>
  <c r="H9" i="54"/>
  <c r="G9" i="54"/>
  <c r="F9" i="54"/>
  <c r="E9" i="54"/>
  <c r="X8" i="54"/>
  <c r="W8" i="54"/>
  <c r="V8" i="54"/>
  <c r="U8" i="54"/>
  <c r="T8" i="54"/>
  <c r="S8" i="54"/>
  <c r="R8" i="54"/>
  <c r="Q8" i="54"/>
  <c r="P8" i="54"/>
  <c r="O8" i="54"/>
  <c r="N8" i="54"/>
  <c r="M8" i="54"/>
  <c r="L8" i="54"/>
  <c r="K8" i="54"/>
  <c r="J8" i="54"/>
  <c r="I8" i="54"/>
  <c r="H8" i="54"/>
  <c r="G8" i="54"/>
  <c r="F8" i="54"/>
  <c r="E8" i="54"/>
  <c r="X7" i="54"/>
  <c r="W7" i="54"/>
  <c r="V7" i="54"/>
  <c r="U7" i="54"/>
  <c r="T7" i="54"/>
  <c r="S7" i="54"/>
  <c r="R7" i="54"/>
  <c r="Q7" i="54"/>
  <c r="P7" i="54"/>
  <c r="O7" i="54"/>
  <c r="N7" i="54"/>
  <c r="M7" i="54"/>
  <c r="L7" i="54"/>
  <c r="K7" i="54"/>
  <c r="J7" i="54"/>
  <c r="I7" i="54"/>
  <c r="H7" i="54"/>
  <c r="G7" i="54"/>
  <c r="F7" i="54"/>
  <c r="E7" i="54"/>
  <c r="X6" i="54"/>
  <c r="W6" i="54"/>
  <c r="V6" i="54"/>
  <c r="U6" i="54"/>
  <c r="T6" i="54"/>
  <c r="S6" i="54"/>
  <c r="R6" i="54"/>
  <c r="Q6" i="54"/>
  <c r="P6" i="54"/>
  <c r="O6" i="54"/>
  <c r="N6" i="54"/>
  <c r="M6" i="54"/>
  <c r="L6" i="54"/>
  <c r="K6" i="54"/>
  <c r="J6" i="54"/>
  <c r="I6" i="54"/>
  <c r="H6" i="54"/>
  <c r="G6" i="54"/>
  <c r="F6" i="54"/>
  <c r="E6" i="54"/>
  <c r="X5" i="54"/>
  <c r="W5" i="54"/>
  <c r="V5" i="54"/>
  <c r="U5" i="54"/>
  <c r="T5" i="54"/>
  <c r="S5" i="54"/>
  <c r="R5" i="54"/>
  <c r="Q5" i="54"/>
  <c r="P5" i="54"/>
  <c r="O5" i="54"/>
  <c r="N5" i="54"/>
  <c r="M5" i="54"/>
  <c r="L5" i="54"/>
  <c r="K5" i="54"/>
  <c r="J5" i="54"/>
  <c r="I5" i="54"/>
  <c r="H5" i="54"/>
  <c r="G5" i="54"/>
  <c r="F5" i="54"/>
  <c r="E5" i="54"/>
  <c r="X4" i="54"/>
  <c r="W4" i="54"/>
  <c r="V4" i="54"/>
  <c r="U4" i="54"/>
  <c r="T4" i="54"/>
  <c r="S4" i="54"/>
  <c r="R4" i="54"/>
  <c r="Q4" i="54"/>
  <c r="P4" i="54"/>
  <c r="O4" i="54"/>
  <c r="N4" i="54"/>
  <c r="M4" i="54"/>
  <c r="L4" i="54"/>
  <c r="K4" i="54"/>
  <c r="J4" i="54"/>
  <c r="I4" i="54"/>
  <c r="H4" i="54"/>
  <c r="G4" i="54"/>
  <c r="F4" i="54"/>
  <c r="E4" i="54"/>
  <c r="X3" i="54"/>
  <c r="X34" i="54" s="1"/>
  <c r="X138" i="54" s="1"/>
  <c r="W3" i="54"/>
  <c r="V3" i="54"/>
  <c r="U3" i="54"/>
  <c r="T3" i="54"/>
  <c r="S3" i="54"/>
  <c r="R3" i="54"/>
  <c r="Q3" i="54"/>
  <c r="P3" i="54"/>
  <c r="O3" i="54"/>
  <c r="N3" i="54"/>
  <c r="M3" i="54"/>
  <c r="L3" i="54"/>
  <c r="K3" i="54"/>
  <c r="J3" i="54"/>
  <c r="I3" i="54"/>
  <c r="I34" i="54" s="1"/>
  <c r="I138" i="54" s="1"/>
  <c r="H3" i="54"/>
  <c r="G3" i="54"/>
  <c r="F3" i="54"/>
  <c r="E3" i="54"/>
  <c r="X135" i="48"/>
  <c r="W135" i="48"/>
  <c r="V135" i="48"/>
  <c r="U135" i="48"/>
  <c r="T135" i="48"/>
  <c r="S135" i="48"/>
  <c r="R135" i="48"/>
  <c r="Q135" i="48"/>
  <c r="P135" i="48"/>
  <c r="O135" i="48"/>
  <c r="N135" i="48"/>
  <c r="M135" i="48"/>
  <c r="L135" i="48"/>
  <c r="K135" i="48"/>
  <c r="J135" i="48"/>
  <c r="I135" i="48"/>
  <c r="H135" i="48"/>
  <c r="G135" i="48"/>
  <c r="F135" i="48"/>
  <c r="E135" i="48"/>
  <c r="X134" i="48"/>
  <c r="W134" i="48"/>
  <c r="V134" i="48"/>
  <c r="U134" i="48"/>
  <c r="T134" i="48"/>
  <c r="S134" i="48"/>
  <c r="R134" i="48"/>
  <c r="Q134" i="48"/>
  <c r="P134" i="48"/>
  <c r="O134" i="48"/>
  <c r="N134" i="48"/>
  <c r="M134" i="48"/>
  <c r="L134" i="48"/>
  <c r="K134" i="48"/>
  <c r="J134" i="48"/>
  <c r="I134" i="48"/>
  <c r="H134" i="48"/>
  <c r="G134" i="48"/>
  <c r="F134" i="48"/>
  <c r="E134" i="48"/>
  <c r="X133" i="48"/>
  <c r="W133" i="48"/>
  <c r="V133" i="48"/>
  <c r="U133" i="48"/>
  <c r="T133" i="48"/>
  <c r="S133" i="48"/>
  <c r="R133" i="48"/>
  <c r="Q133" i="48"/>
  <c r="P133" i="48"/>
  <c r="O133" i="48"/>
  <c r="N133" i="48"/>
  <c r="M133" i="48"/>
  <c r="L133" i="48"/>
  <c r="K133" i="48"/>
  <c r="J133" i="48"/>
  <c r="I133" i="48"/>
  <c r="H133" i="48"/>
  <c r="G133" i="48"/>
  <c r="F133" i="48"/>
  <c r="E133" i="48"/>
  <c r="X132" i="48"/>
  <c r="W132" i="48"/>
  <c r="V132" i="48"/>
  <c r="U132" i="48"/>
  <c r="T132" i="48"/>
  <c r="S132" i="48"/>
  <c r="R132" i="48"/>
  <c r="Q132" i="48"/>
  <c r="P132" i="48"/>
  <c r="O132" i="48"/>
  <c r="N132" i="48"/>
  <c r="M132" i="48"/>
  <c r="L132" i="48"/>
  <c r="K132" i="48"/>
  <c r="J132" i="48"/>
  <c r="I132" i="48"/>
  <c r="H132" i="48"/>
  <c r="G132" i="48"/>
  <c r="F132" i="48"/>
  <c r="E132" i="48"/>
  <c r="X131" i="48"/>
  <c r="W131" i="48"/>
  <c r="V131" i="48"/>
  <c r="U131" i="48"/>
  <c r="T131" i="48"/>
  <c r="S131" i="48"/>
  <c r="R131" i="48"/>
  <c r="Q131" i="48"/>
  <c r="P131" i="48"/>
  <c r="O131" i="48"/>
  <c r="N131" i="48"/>
  <c r="M131" i="48"/>
  <c r="L131" i="48"/>
  <c r="K131" i="48"/>
  <c r="J131" i="48"/>
  <c r="I131" i="48"/>
  <c r="H131" i="48"/>
  <c r="G131" i="48"/>
  <c r="F131" i="48"/>
  <c r="E131" i="48"/>
  <c r="X130" i="48"/>
  <c r="W130" i="48"/>
  <c r="V130" i="48"/>
  <c r="U130" i="48"/>
  <c r="T130" i="48"/>
  <c r="S130" i="48"/>
  <c r="R130" i="48"/>
  <c r="Q130" i="48"/>
  <c r="P130" i="48"/>
  <c r="O130" i="48"/>
  <c r="N130" i="48"/>
  <c r="M130" i="48"/>
  <c r="L130" i="48"/>
  <c r="K130" i="48"/>
  <c r="J130" i="48"/>
  <c r="I130" i="48"/>
  <c r="H130" i="48"/>
  <c r="G130" i="48"/>
  <c r="F130" i="48"/>
  <c r="E130" i="48"/>
  <c r="X129" i="48"/>
  <c r="W129" i="48"/>
  <c r="V129" i="48"/>
  <c r="U129" i="48"/>
  <c r="T129" i="48"/>
  <c r="S129" i="48"/>
  <c r="R129" i="48"/>
  <c r="Q129" i="48"/>
  <c r="P129" i="48"/>
  <c r="O129" i="48"/>
  <c r="N129" i="48"/>
  <c r="M129" i="48"/>
  <c r="L129" i="48"/>
  <c r="K129" i="48"/>
  <c r="J129" i="48"/>
  <c r="I129" i="48"/>
  <c r="H129" i="48"/>
  <c r="G129" i="48"/>
  <c r="F129" i="48"/>
  <c r="E129" i="48"/>
  <c r="X128" i="48"/>
  <c r="W128" i="48"/>
  <c r="V128" i="48"/>
  <c r="U128" i="48"/>
  <c r="T128" i="48"/>
  <c r="S128" i="48"/>
  <c r="R128" i="48"/>
  <c r="Q128" i="48"/>
  <c r="P128" i="48"/>
  <c r="O128" i="48"/>
  <c r="N128" i="48"/>
  <c r="M128" i="48"/>
  <c r="L128" i="48"/>
  <c r="K128" i="48"/>
  <c r="J128" i="48"/>
  <c r="I128" i="48"/>
  <c r="H128" i="48"/>
  <c r="G128" i="48"/>
  <c r="F128" i="48"/>
  <c r="E128" i="48"/>
  <c r="X127" i="48"/>
  <c r="W127" i="48"/>
  <c r="V127" i="48"/>
  <c r="U127" i="48"/>
  <c r="T127" i="48"/>
  <c r="S127" i="48"/>
  <c r="R127" i="48"/>
  <c r="Q127" i="48"/>
  <c r="P127" i="48"/>
  <c r="O127" i="48"/>
  <c r="N127" i="48"/>
  <c r="M127" i="48"/>
  <c r="L127" i="48"/>
  <c r="K127" i="48"/>
  <c r="J127" i="48"/>
  <c r="I127" i="48"/>
  <c r="H127" i="48"/>
  <c r="G127" i="48"/>
  <c r="F127" i="48"/>
  <c r="E127" i="48"/>
  <c r="X126" i="48"/>
  <c r="W126" i="48"/>
  <c r="V126" i="48"/>
  <c r="U126" i="48"/>
  <c r="T126" i="48"/>
  <c r="S126" i="48"/>
  <c r="R126" i="48"/>
  <c r="Q126" i="48"/>
  <c r="P126" i="48"/>
  <c r="O126" i="48"/>
  <c r="N126" i="48"/>
  <c r="M126" i="48"/>
  <c r="L126" i="48"/>
  <c r="K126" i="48"/>
  <c r="J126" i="48"/>
  <c r="I126" i="48"/>
  <c r="H126" i="48"/>
  <c r="G126" i="48"/>
  <c r="F126" i="48"/>
  <c r="E126" i="48"/>
  <c r="X125" i="48"/>
  <c r="W125" i="48"/>
  <c r="V125" i="48"/>
  <c r="U125" i="48"/>
  <c r="T125" i="48"/>
  <c r="S125" i="48"/>
  <c r="R125" i="48"/>
  <c r="Q125" i="48"/>
  <c r="P125" i="48"/>
  <c r="O125" i="48"/>
  <c r="N125" i="48"/>
  <c r="M125" i="48"/>
  <c r="L125" i="48"/>
  <c r="K125" i="48"/>
  <c r="J125" i="48"/>
  <c r="I125" i="48"/>
  <c r="H125" i="48"/>
  <c r="G125" i="48"/>
  <c r="F125" i="48"/>
  <c r="E125" i="48"/>
  <c r="X124" i="48"/>
  <c r="W124" i="48"/>
  <c r="V124" i="48"/>
  <c r="U124" i="48"/>
  <c r="T124" i="48"/>
  <c r="S124" i="48"/>
  <c r="R124" i="48"/>
  <c r="Q124" i="48"/>
  <c r="P124" i="48"/>
  <c r="O124" i="48"/>
  <c r="N124" i="48"/>
  <c r="M124" i="48"/>
  <c r="L124" i="48"/>
  <c r="K124" i="48"/>
  <c r="J124" i="48"/>
  <c r="I124" i="48"/>
  <c r="H124" i="48"/>
  <c r="G124" i="48"/>
  <c r="F124" i="48"/>
  <c r="E124" i="48"/>
  <c r="X123" i="48"/>
  <c r="W123" i="48"/>
  <c r="V123" i="48"/>
  <c r="U123" i="48"/>
  <c r="T123" i="48"/>
  <c r="S123" i="48"/>
  <c r="R123" i="48"/>
  <c r="Q123" i="48"/>
  <c r="P123" i="48"/>
  <c r="O123" i="48"/>
  <c r="N123" i="48"/>
  <c r="M123" i="48"/>
  <c r="L123" i="48"/>
  <c r="K123" i="48"/>
  <c r="J123" i="48"/>
  <c r="I123" i="48"/>
  <c r="H123" i="48"/>
  <c r="G123" i="48"/>
  <c r="F123" i="48"/>
  <c r="E123" i="48"/>
  <c r="X122" i="48"/>
  <c r="W122" i="48"/>
  <c r="V122" i="48"/>
  <c r="U122" i="48"/>
  <c r="T122" i="48"/>
  <c r="S122" i="48"/>
  <c r="R122" i="48"/>
  <c r="Q122" i="48"/>
  <c r="P122" i="48"/>
  <c r="O122" i="48"/>
  <c r="N122" i="48"/>
  <c r="M122" i="48"/>
  <c r="L122" i="48"/>
  <c r="K122" i="48"/>
  <c r="J122" i="48"/>
  <c r="I122" i="48"/>
  <c r="H122" i="48"/>
  <c r="G122" i="48"/>
  <c r="F122" i="48"/>
  <c r="E122" i="48"/>
  <c r="X121" i="48"/>
  <c r="W121" i="48"/>
  <c r="V121" i="48"/>
  <c r="U121" i="48"/>
  <c r="T121" i="48"/>
  <c r="S121" i="48"/>
  <c r="R121" i="48"/>
  <c r="Q121" i="48"/>
  <c r="P121" i="48"/>
  <c r="O121" i="48"/>
  <c r="N121" i="48"/>
  <c r="M121" i="48"/>
  <c r="L121" i="48"/>
  <c r="K121" i="48"/>
  <c r="J121" i="48"/>
  <c r="I121" i="48"/>
  <c r="H121" i="48"/>
  <c r="G121" i="48"/>
  <c r="F121" i="48"/>
  <c r="E121" i="48"/>
  <c r="X120" i="48"/>
  <c r="W120" i="48"/>
  <c r="V120" i="48"/>
  <c r="U120" i="48"/>
  <c r="T120" i="48"/>
  <c r="S120" i="48"/>
  <c r="R120" i="48"/>
  <c r="Q120" i="48"/>
  <c r="P120" i="48"/>
  <c r="O120" i="48"/>
  <c r="N120" i="48"/>
  <c r="M120" i="48"/>
  <c r="L120" i="48"/>
  <c r="K120" i="48"/>
  <c r="J120" i="48"/>
  <c r="I120" i="48"/>
  <c r="H120" i="48"/>
  <c r="G120" i="48"/>
  <c r="F120" i="48"/>
  <c r="E120" i="48"/>
  <c r="X119" i="48"/>
  <c r="W119" i="48"/>
  <c r="V119" i="48"/>
  <c r="U119" i="48"/>
  <c r="T119" i="48"/>
  <c r="S119" i="48"/>
  <c r="R119" i="48"/>
  <c r="Q119" i="48"/>
  <c r="P119" i="48"/>
  <c r="O119" i="48"/>
  <c r="N119" i="48"/>
  <c r="M119" i="48"/>
  <c r="L119" i="48"/>
  <c r="K119" i="48"/>
  <c r="J119" i="48"/>
  <c r="I119" i="48"/>
  <c r="H119" i="48"/>
  <c r="G119" i="48"/>
  <c r="F119" i="48"/>
  <c r="E119" i="48"/>
  <c r="X118" i="48"/>
  <c r="W118" i="48"/>
  <c r="V118" i="48"/>
  <c r="U118" i="48"/>
  <c r="T118" i="48"/>
  <c r="S118" i="48"/>
  <c r="R118" i="48"/>
  <c r="Q118" i="48"/>
  <c r="P118" i="48"/>
  <c r="O118" i="48"/>
  <c r="N118" i="48"/>
  <c r="M118" i="48"/>
  <c r="L118" i="48"/>
  <c r="K118" i="48"/>
  <c r="J118" i="48"/>
  <c r="I118" i="48"/>
  <c r="H118" i="48"/>
  <c r="G118" i="48"/>
  <c r="F118" i="48"/>
  <c r="E118" i="48"/>
  <c r="X117" i="48"/>
  <c r="W117" i="48"/>
  <c r="V117" i="48"/>
  <c r="U117" i="48"/>
  <c r="T117" i="48"/>
  <c r="S117" i="48"/>
  <c r="R117" i="48"/>
  <c r="Q117" i="48"/>
  <c r="P117" i="48"/>
  <c r="O117" i="48"/>
  <c r="N117" i="48"/>
  <c r="M117" i="48"/>
  <c r="L117" i="48"/>
  <c r="K117" i="48"/>
  <c r="J117" i="48"/>
  <c r="I117" i="48"/>
  <c r="H117" i="48"/>
  <c r="G117" i="48"/>
  <c r="F117" i="48"/>
  <c r="E117" i="48"/>
  <c r="X116" i="48"/>
  <c r="W116" i="48"/>
  <c r="V116" i="48"/>
  <c r="U116" i="48"/>
  <c r="T116" i="48"/>
  <c r="S116" i="48"/>
  <c r="R116" i="48"/>
  <c r="Q116" i="48"/>
  <c r="P116" i="48"/>
  <c r="O116" i="48"/>
  <c r="N116" i="48"/>
  <c r="M116" i="48"/>
  <c r="L116" i="48"/>
  <c r="K116" i="48"/>
  <c r="J116" i="48"/>
  <c r="I116" i="48"/>
  <c r="H116" i="48"/>
  <c r="G116" i="48"/>
  <c r="F116" i="48"/>
  <c r="E116" i="48"/>
  <c r="X115" i="48"/>
  <c r="W115" i="48"/>
  <c r="V115" i="48"/>
  <c r="U115" i="48"/>
  <c r="T115" i="48"/>
  <c r="S115" i="48"/>
  <c r="R115" i="48"/>
  <c r="Q115" i="48"/>
  <c r="P115" i="48"/>
  <c r="O115" i="48"/>
  <c r="N115" i="48"/>
  <c r="M115" i="48"/>
  <c r="L115" i="48"/>
  <c r="K115" i="48"/>
  <c r="J115" i="48"/>
  <c r="I115" i="48"/>
  <c r="H115" i="48"/>
  <c r="G115" i="48"/>
  <c r="F115" i="48"/>
  <c r="E115" i="48"/>
  <c r="X114" i="48"/>
  <c r="W114" i="48"/>
  <c r="V114" i="48"/>
  <c r="U114" i="48"/>
  <c r="T114" i="48"/>
  <c r="S114" i="48"/>
  <c r="R114" i="48"/>
  <c r="Q114" i="48"/>
  <c r="P114" i="48"/>
  <c r="O114" i="48"/>
  <c r="N114" i="48"/>
  <c r="M114" i="48"/>
  <c r="L114" i="48"/>
  <c r="K114" i="48"/>
  <c r="J114" i="48"/>
  <c r="I114" i="48"/>
  <c r="H114" i="48"/>
  <c r="G114" i="48"/>
  <c r="F114" i="48"/>
  <c r="E114" i="48"/>
  <c r="X113" i="48"/>
  <c r="W113" i="48"/>
  <c r="V113" i="48"/>
  <c r="U113" i="48"/>
  <c r="T113" i="48"/>
  <c r="S113" i="48"/>
  <c r="R113" i="48"/>
  <c r="Q113" i="48"/>
  <c r="P113" i="48"/>
  <c r="O113" i="48"/>
  <c r="N113" i="48"/>
  <c r="M113" i="48"/>
  <c r="L113" i="48"/>
  <c r="K113" i="48"/>
  <c r="J113" i="48"/>
  <c r="I113" i="48"/>
  <c r="H113" i="48"/>
  <c r="G113" i="48"/>
  <c r="F113" i="48"/>
  <c r="E113" i="48"/>
  <c r="X112" i="48"/>
  <c r="W112" i="48"/>
  <c r="V112" i="48"/>
  <c r="U112" i="48"/>
  <c r="T112" i="48"/>
  <c r="S112" i="48"/>
  <c r="R112" i="48"/>
  <c r="Q112" i="48"/>
  <c r="P112" i="48"/>
  <c r="O112" i="48"/>
  <c r="N112" i="48"/>
  <c r="M112" i="48"/>
  <c r="L112" i="48"/>
  <c r="K112" i="48"/>
  <c r="J112" i="48"/>
  <c r="I112" i="48"/>
  <c r="H112" i="48"/>
  <c r="G112" i="48"/>
  <c r="F112" i="48"/>
  <c r="E112" i="48"/>
  <c r="X111" i="48"/>
  <c r="W111" i="48"/>
  <c r="V111" i="48"/>
  <c r="U111" i="48"/>
  <c r="T111" i="48"/>
  <c r="S111" i="48"/>
  <c r="R111" i="48"/>
  <c r="Q111" i="48"/>
  <c r="P111" i="48"/>
  <c r="O111" i="48"/>
  <c r="N111" i="48"/>
  <c r="M111" i="48"/>
  <c r="L111" i="48"/>
  <c r="K111" i="48"/>
  <c r="J111" i="48"/>
  <c r="I111" i="48"/>
  <c r="H111" i="48"/>
  <c r="G111" i="48"/>
  <c r="F111" i="48"/>
  <c r="E111" i="48"/>
  <c r="X110" i="48"/>
  <c r="W110" i="48"/>
  <c r="V110" i="48"/>
  <c r="U110" i="48"/>
  <c r="T110" i="48"/>
  <c r="S110" i="48"/>
  <c r="R110" i="48"/>
  <c r="Q110" i="48"/>
  <c r="P110" i="48"/>
  <c r="O110" i="48"/>
  <c r="N110" i="48"/>
  <c r="M110" i="48"/>
  <c r="L110" i="48"/>
  <c r="K110" i="48"/>
  <c r="J110" i="48"/>
  <c r="I110" i="48"/>
  <c r="H110" i="48"/>
  <c r="G110" i="48"/>
  <c r="F110" i="48"/>
  <c r="E110" i="48"/>
  <c r="X109" i="48"/>
  <c r="W109" i="48"/>
  <c r="V109" i="48"/>
  <c r="U109" i="48"/>
  <c r="T109" i="48"/>
  <c r="S109" i="48"/>
  <c r="R109" i="48"/>
  <c r="Q109" i="48"/>
  <c r="P109" i="48"/>
  <c r="O109" i="48"/>
  <c r="N109" i="48"/>
  <c r="M109" i="48"/>
  <c r="L109" i="48"/>
  <c r="K109" i="48"/>
  <c r="J109" i="48"/>
  <c r="I109" i="48"/>
  <c r="H109" i="48"/>
  <c r="G109" i="48"/>
  <c r="F109" i="48"/>
  <c r="E109" i="48"/>
  <c r="X108" i="48"/>
  <c r="W108" i="48"/>
  <c r="V108" i="48"/>
  <c r="U108" i="48"/>
  <c r="T108" i="48"/>
  <c r="S108" i="48"/>
  <c r="R108" i="48"/>
  <c r="Q108" i="48"/>
  <c r="P108" i="48"/>
  <c r="O108" i="48"/>
  <c r="N108" i="48"/>
  <c r="M108" i="48"/>
  <c r="L108" i="48"/>
  <c r="K108" i="48"/>
  <c r="J108" i="48"/>
  <c r="I108" i="48"/>
  <c r="H108" i="48"/>
  <c r="G108" i="48"/>
  <c r="F108" i="48"/>
  <c r="E108" i="48"/>
  <c r="X107" i="48"/>
  <c r="W107" i="48"/>
  <c r="V107" i="48"/>
  <c r="U107" i="48"/>
  <c r="T107" i="48"/>
  <c r="S107" i="48"/>
  <c r="R107" i="48"/>
  <c r="Q107" i="48"/>
  <c r="P107" i="48"/>
  <c r="O107" i="48"/>
  <c r="N107" i="48"/>
  <c r="M107" i="48"/>
  <c r="L107" i="48"/>
  <c r="K107" i="48"/>
  <c r="J107" i="48"/>
  <c r="I107" i="48"/>
  <c r="H107" i="48"/>
  <c r="G107" i="48"/>
  <c r="F107" i="48"/>
  <c r="E107" i="48"/>
  <c r="X106" i="48"/>
  <c r="W106" i="48"/>
  <c r="V106" i="48"/>
  <c r="U106" i="48"/>
  <c r="T106" i="48"/>
  <c r="S106" i="48"/>
  <c r="R106" i="48"/>
  <c r="Q106" i="48"/>
  <c r="P106" i="48"/>
  <c r="O106" i="48"/>
  <c r="N106" i="48"/>
  <c r="M106" i="48"/>
  <c r="L106" i="48"/>
  <c r="K106" i="48"/>
  <c r="J106" i="48"/>
  <c r="I106" i="48"/>
  <c r="H106" i="48"/>
  <c r="G106" i="48"/>
  <c r="F106" i="48"/>
  <c r="E106" i="48"/>
  <c r="X105" i="48"/>
  <c r="X136" i="48" s="1"/>
  <c r="W105" i="48"/>
  <c r="V105" i="48"/>
  <c r="U105" i="48"/>
  <c r="T105" i="48"/>
  <c r="S105" i="48"/>
  <c r="R105" i="48"/>
  <c r="Q105" i="48"/>
  <c r="P105" i="48"/>
  <c r="O105" i="48"/>
  <c r="N105" i="48"/>
  <c r="M105" i="48"/>
  <c r="L105" i="48"/>
  <c r="K105" i="48"/>
  <c r="J105" i="48"/>
  <c r="I105" i="48"/>
  <c r="I136" i="48" s="1"/>
  <c r="H105" i="48"/>
  <c r="G105" i="48"/>
  <c r="F105" i="48"/>
  <c r="E105" i="48"/>
  <c r="X101" i="48"/>
  <c r="W101" i="48"/>
  <c r="V101" i="48"/>
  <c r="U101" i="48"/>
  <c r="T101" i="48"/>
  <c r="S101" i="48"/>
  <c r="R101" i="48"/>
  <c r="Q101" i="48"/>
  <c r="P101" i="48"/>
  <c r="O101" i="48"/>
  <c r="N101" i="48"/>
  <c r="M101" i="48"/>
  <c r="L101" i="48"/>
  <c r="K101" i="48"/>
  <c r="J101" i="48"/>
  <c r="I101" i="48"/>
  <c r="H101" i="48"/>
  <c r="G101" i="48"/>
  <c r="F101" i="48"/>
  <c r="E101" i="48"/>
  <c r="X100" i="48"/>
  <c r="W100" i="48"/>
  <c r="V100" i="48"/>
  <c r="U100" i="48"/>
  <c r="T100" i="48"/>
  <c r="S100" i="48"/>
  <c r="R100" i="48"/>
  <c r="Q100" i="48"/>
  <c r="P100" i="48"/>
  <c r="O100" i="48"/>
  <c r="N100" i="48"/>
  <c r="M100" i="48"/>
  <c r="L100" i="48"/>
  <c r="K100" i="48"/>
  <c r="J100" i="48"/>
  <c r="I100" i="48"/>
  <c r="H100" i="48"/>
  <c r="G100" i="48"/>
  <c r="F100" i="48"/>
  <c r="E100" i="48"/>
  <c r="X99" i="48"/>
  <c r="W99" i="48"/>
  <c r="V99" i="48"/>
  <c r="U99" i="48"/>
  <c r="T99" i="48"/>
  <c r="S99" i="48"/>
  <c r="R99" i="48"/>
  <c r="Q99" i="48"/>
  <c r="P99" i="48"/>
  <c r="O99" i="48"/>
  <c r="N99" i="48"/>
  <c r="M99" i="48"/>
  <c r="L99" i="48"/>
  <c r="K99" i="48"/>
  <c r="J99" i="48"/>
  <c r="I99" i="48"/>
  <c r="H99" i="48"/>
  <c r="G99" i="48"/>
  <c r="F99" i="48"/>
  <c r="E99" i="48"/>
  <c r="X98" i="48"/>
  <c r="W98" i="48"/>
  <c r="V98" i="48"/>
  <c r="U98" i="48"/>
  <c r="T98" i="48"/>
  <c r="S98" i="48"/>
  <c r="R98" i="48"/>
  <c r="Q98" i="48"/>
  <c r="P98" i="48"/>
  <c r="O98" i="48"/>
  <c r="N98" i="48"/>
  <c r="M98" i="48"/>
  <c r="L98" i="48"/>
  <c r="K98" i="48"/>
  <c r="J98" i="48"/>
  <c r="I98" i="48"/>
  <c r="H98" i="48"/>
  <c r="G98" i="48"/>
  <c r="F98" i="48"/>
  <c r="E98" i="48"/>
  <c r="X97" i="48"/>
  <c r="W97" i="48"/>
  <c r="V97" i="48"/>
  <c r="U97" i="48"/>
  <c r="T97" i="48"/>
  <c r="S97" i="48"/>
  <c r="R97" i="48"/>
  <c r="Q97" i="48"/>
  <c r="P97" i="48"/>
  <c r="O97" i="48"/>
  <c r="N97" i="48"/>
  <c r="M97" i="48"/>
  <c r="L97" i="48"/>
  <c r="K97" i="48"/>
  <c r="J97" i="48"/>
  <c r="I97" i="48"/>
  <c r="H97" i="48"/>
  <c r="G97" i="48"/>
  <c r="F97" i="48"/>
  <c r="E97" i="48"/>
  <c r="X96" i="48"/>
  <c r="W96" i="48"/>
  <c r="V96" i="48"/>
  <c r="U96" i="48"/>
  <c r="T96" i="48"/>
  <c r="S96" i="48"/>
  <c r="R96" i="48"/>
  <c r="Q96" i="48"/>
  <c r="P96" i="48"/>
  <c r="O96" i="48"/>
  <c r="N96" i="48"/>
  <c r="M96" i="48"/>
  <c r="L96" i="48"/>
  <c r="K96" i="48"/>
  <c r="J96" i="48"/>
  <c r="I96" i="48"/>
  <c r="H96" i="48"/>
  <c r="G96" i="48"/>
  <c r="F96" i="48"/>
  <c r="E96" i="48"/>
  <c r="X95" i="48"/>
  <c r="W95" i="48"/>
  <c r="V95" i="48"/>
  <c r="U95" i="48"/>
  <c r="T95" i="48"/>
  <c r="S95" i="48"/>
  <c r="R95" i="48"/>
  <c r="Q95" i="48"/>
  <c r="P95" i="48"/>
  <c r="O95" i="48"/>
  <c r="N95" i="48"/>
  <c r="M95" i="48"/>
  <c r="L95" i="48"/>
  <c r="K95" i="48"/>
  <c r="J95" i="48"/>
  <c r="I95" i="48"/>
  <c r="H95" i="48"/>
  <c r="G95" i="48"/>
  <c r="F95" i="48"/>
  <c r="E95" i="48"/>
  <c r="X94" i="48"/>
  <c r="W94" i="48"/>
  <c r="V94" i="48"/>
  <c r="U94" i="48"/>
  <c r="T94" i="48"/>
  <c r="S94" i="48"/>
  <c r="R94" i="48"/>
  <c r="Q94" i="48"/>
  <c r="P94" i="48"/>
  <c r="O94" i="48"/>
  <c r="N94" i="48"/>
  <c r="M94" i="48"/>
  <c r="L94" i="48"/>
  <c r="K94" i="48"/>
  <c r="J94" i="48"/>
  <c r="I94" i="48"/>
  <c r="H94" i="48"/>
  <c r="G94" i="48"/>
  <c r="F94" i="48"/>
  <c r="E94" i="48"/>
  <c r="X93" i="48"/>
  <c r="W93" i="48"/>
  <c r="V93" i="48"/>
  <c r="U93" i="48"/>
  <c r="T93" i="48"/>
  <c r="S93" i="48"/>
  <c r="R93" i="48"/>
  <c r="Q93" i="48"/>
  <c r="P93" i="48"/>
  <c r="O93" i="48"/>
  <c r="N93" i="48"/>
  <c r="M93" i="48"/>
  <c r="L93" i="48"/>
  <c r="K93" i="48"/>
  <c r="J93" i="48"/>
  <c r="I93" i="48"/>
  <c r="H93" i="48"/>
  <c r="G93" i="48"/>
  <c r="F93" i="48"/>
  <c r="E93" i="48"/>
  <c r="X92" i="48"/>
  <c r="W92" i="48"/>
  <c r="V92" i="48"/>
  <c r="U92" i="48"/>
  <c r="T92" i="48"/>
  <c r="S92" i="48"/>
  <c r="R92" i="48"/>
  <c r="Q92" i="48"/>
  <c r="P92" i="48"/>
  <c r="O92" i="48"/>
  <c r="N92" i="48"/>
  <c r="M92" i="48"/>
  <c r="L92" i="48"/>
  <c r="K92" i="48"/>
  <c r="J92" i="48"/>
  <c r="I92" i="48"/>
  <c r="H92" i="48"/>
  <c r="G92" i="48"/>
  <c r="F92" i="48"/>
  <c r="E92" i="48"/>
  <c r="X91" i="48"/>
  <c r="W91" i="48"/>
  <c r="V91" i="48"/>
  <c r="U91" i="48"/>
  <c r="T91" i="48"/>
  <c r="S91" i="48"/>
  <c r="R91" i="48"/>
  <c r="Q91" i="48"/>
  <c r="P91" i="48"/>
  <c r="O91" i="48"/>
  <c r="N91" i="48"/>
  <c r="M91" i="48"/>
  <c r="L91" i="48"/>
  <c r="K91" i="48"/>
  <c r="J91" i="48"/>
  <c r="I91" i="48"/>
  <c r="H91" i="48"/>
  <c r="G91" i="48"/>
  <c r="F91" i="48"/>
  <c r="E91" i="48"/>
  <c r="X90" i="48"/>
  <c r="W90" i="48"/>
  <c r="V90" i="48"/>
  <c r="U90" i="48"/>
  <c r="T90" i="48"/>
  <c r="S90" i="48"/>
  <c r="R90" i="48"/>
  <c r="Q90" i="48"/>
  <c r="P90" i="48"/>
  <c r="O90" i="48"/>
  <c r="N90" i="48"/>
  <c r="M90" i="48"/>
  <c r="L90" i="48"/>
  <c r="K90" i="48"/>
  <c r="J90" i="48"/>
  <c r="I90" i="48"/>
  <c r="H90" i="48"/>
  <c r="G90" i="48"/>
  <c r="F90" i="48"/>
  <c r="E90" i="48"/>
  <c r="X89" i="48"/>
  <c r="W89" i="48"/>
  <c r="V89" i="48"/>
  <c r="U89" i="48"/>
  <c r="T89" i="48"/>
  <c r="S89" i="48"/>
  <c r="R89" i="48"/>
  <c r="Q89" i="48"/>
  <c r="P89" i="48"/>
  <c r="O89" i="48"/>
  <c r="N89" i="48"/>
  <c r="M89" i="48"/>
  <c r="L89" i="48"/>
  <c r="K89" i="48"/>
  <c r="J89" i="48"/>
  <c r="I89" i="48"/>
  <c r="H89" i="48"/>
  <c r="G89" i="48"/>
  <c r="F89" i="48"/>
  <c r="E89" i="48"/>
  <c r="X88" i="48"/>
  <c r="W88" i="48"/>
  <c r="V88" i="48"/>
  <c r="U88" i="48"/>
  <c r="T88" i="48"/>
  <c r="S88" i="48"/>
  <c r="R88" i="48"/>
  <c r="Q88" i="48"/>
  <c r="P88" i="48"/>
  <c r="O88" i="48"/>
  <c r="N88" i="48"/>
  <c r="M88" i="48"/>
  <c r="L88" i="48"/>
  <c r="K88" i="48"/>
  <c r="J88" i="48"/>
  <c r="I88" i="48"/>
  <c r="H88" i="48"/>
  <c r="G88" i="48"/>
  <c r="F88" i="48"/>
  <c r="E88" i="48"/>
  <c r="X87" i="48"/>
  <c r="W87" i="48"/>
  <c r="V87" i="48"/>
  <c r="U87" i="48"/>
  <c r="T87" i="48"/>
  <c r="S87" i="48"/>
  <c r="R87" i="48"/>
  <c r="Q87" i="48"/>
  <c r="P87" i="48"/>
  <c r="O87" i="48"/>
  <c r="N87" i="48"/>
  <c r="M87" i="48"/>
  <c r="L87" i="48"/>
  <c r="K87" i="48"/>
  <c r="J87" i="48"/>
  <c r="I87" i="48"/>
  <c r="H87" i="48"/>
  <c r="G87" i="48"/>
  <c r="F87" i="48"/>
  <c r="E87" i="48"/>
  <c r="X86" i="48"/>
  <c r="W86" i="48"/>
  <c r="V86" i="48"/>
  <c r="U86" i="48"/>
  <c r="T86" i="48"/>
  <c r="S86" i="48"/>
  <c r="R86" i="48"/>
  <c r="Q86" i="48"/>
  <c r="P86" i="48"/>
  <c r="O86" i="48"/>
  <c r="N86" i="48"/>
  <c r="M86" i="48"/>
  <c r="L86" i="48"/>
  <c r="K86" i="48"/>
  <c r="J86" i="48"/>
  <c r="I86" i="48"/>
  <c r="H86" i="48"/>
  <c r="G86" i="48"/>
  <c r="F86" i="48"/>
  <c r="E86" i="48"/>
  <c r="X85" i="48"/>
  <c r="W85" i="48"/>
  <c r="V85" i="48"/>
  <c r="U85" i="48"/>
  <c r="T85" i="48"/>
  <c r="S85" i="48"/>
  <c r="R85" i="48"/>
  <c r="Q85" i="48"/>
  <c r="P85" i="48"/>
  <c r="O85" i="48"/>
  <c r="N85" i="48"/>
  <c r="M85" i="48"/>
  <c r="L85" i="48"/>
  <c r="K85" i="48"/>
  <c r="J85" i="48"/>
  <c r="I85" i="48"/>
  <c r="H85" i="48"/>
  <c r="G85" i="48"/>
  <c r="F85" i="48"/>
  <c r="E85" i="48"/>
  <c r="X84" i="48"/>
  <c r="W84" i="48"/>
  <c r="V84" i="48"/>
  <c r="U84" i="48"/>
  <c r="T84" i="48"/>
  <c r="S84" i="48"/>
  <c r="R84" i="48"/>
  <c r="Q84" i="48"/>
  <c r="P84" i="48"/>
  <c r="O84" i="48"/>
  <c r="N84" i="48"/>
  <c r="M84" i="48"/>
  <c r="L84" i="48"/>
  <c r="K84" i="48"/>
  <c r="J84" i="48"/>
  <c r="I84" i="48"/>
  <c r="H84" i="48"/>
  <c r="G84" i="48"/>
  <c r="F84" i="48"/>
  <c r="E84" i="48"/>
  <c r="X83" i="48"/>
  <c r="W83" i="48"/>
  <c r="V83" i="48"/>
  <c r="U83" i="48"/>
  <c r="T83" i="48"/>
  <c r="S83" i="48"/>
  <c r="R83" i="48"/>
  <c r="Q83" i="48"/>
  <c r="P83" i="48"/>
  <c r="O83" i="48"/>
  <c r="N83" i="48"/>
  <c r="M83" i="48"/>
  <c r="L83" i="48"/>
  <c r="K83" i="48"/>
  <c r="J83" i="48"/>
  <c r="I83" i="48"/>
  <c r="H83" i="48"/>
  <c r="G83" i="48"/>
  <c r="F83" i="48"/>
  <c r="E83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X81" i="48"/>
  <c r="W81" i="48"/>
  <c r="V81" i="48"/>
  <c r="U81" i="48"/>
  <c r="T81" i="48"/>
  <c r="S81" i="48"/>
  <c r="R81" i="48"/>
  <c r="Q81" i="48"/>
  <c r="P81" i="48"/>
  <c r="O81" i="48"/>
  <c r="N81" i="48"/>
  <c r="M81" i="48"/>
  <c r="L81" i="48"/>
  <c r="K81" i="48"/>
  <c r="J81" i="48"/>
  <c r="I81" i="48"/>
  <c r="H81" i="48"/>
  <c r="G81" i="48"/>
  <c r="F81" i="48"/>
  <c r="E81" i="48"/>
  <c r="X80" i="48"/>
  <c r="W80" i="48"/>
  <c r="V80" i="48"/>
  <c r="U80" i="48"/>
  <c r="T80" i="48"/>
  <c r="S80" i="48"/>
  <c r="R80" i="48"/>
  <c r="Q80" i="48"/>
  <c r="P80" i="48"/>
  <c r="O80" i="48"/>
  <c r="N80" i="48"/>
  <c r="M80" i="48"/>
  <c r="L80" i="48"/>
  <c r="K80" i="48"/>
  <c r="J80" i="48"/>
  <c r="I80" i="48"/>
  <c r="H80" i="48"/>
  <c r="G80" i="48"/>
  <c r="F80" i="48"/>
  <c r="E80" i="48"/>
  <c r="X79" i="48"/>
  <c r="W79" i="48"/>
  <c r="V79" i="48"/>
  <c r="U79" i="48"/>
  <c r="T79" i="48"/>
  <c r="S79" i="48"/>
  <c r="R79" i="48"/>
  <c r="Q79" i="48"/>
  <c r="P79" i="48"/>
  <c r="O79" i="48"/>
  <c r="N79" i="48"/>
  <c r="M79" i="48"/>
  <c r="L79" i="48"/>
  <c r="K79" i="48"/>
  <c r="J79" i="48"/>
  <c r="I79" i="48"/>
  <c r="H79" i="48"/>
  <c r="G79" i="48"/>
  <c r="F79" i="48"/>
  <c r="E79" i="48"/>
  <c r="X78" i="48"/>
  <c r="W78" i="48"/>
  <c r="V78" i="48"/>
  <c r="U78" i="48"/>
  <c r="T78" i="48"/>
  <c r="S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X77" i="48"/>
  <c r="W77" i="48"/>
  <c r="V77" i="48"/>
  <c r="U77" i="48"/>
  <c r="T77" i="48"/>
  <c r="S77" i="48"/>
  <c r="R77" i="48"/>
  <c r="Q77" i="48"/>
  <c r="P77" i="48"/>
  <c r="O77" i="48"/>
  <c r="N77" i="48"/>
  <c r="M77" i="48"/>
  <c r="L77" i="48"/>
  <c r="K77" i="48"/>
  <c r="J77" i="48"/>
  <c r="I77" i="48"/>
  <c r="H77" i="48"/>
  <c r="G77" i="48"/>
  <c r="F77" i="48"/>
  <c r="E77" i="48"/>
  <c r="X76" i="48"/>
  <c r="W76" i="48"/>
  <c r="V76" i="48"/>
  <c r="U76" i="48"/>
  <c r="T76" i="48"/>
  <c r="S76" i="48"/>
  <c r="R76" i="48"/>
  <c r="Q76" i="48"/>
  <c r="P76" i="48"/>
  <c r="O76" i="48"/>
  <c r="N76" i="48"/>
  <c r="M76" i="48"/>
  <c r="L76" i="48"/>
  <c r="K76" i="48"/>
  <c r="J76" i="48"/>
  <c r="I76" i="48"/>
  <c r="H76" i="48"/>
  <c r="G76" i="48"/>
  <c r="F76" i="48"/>
  <c r="E76" i="48"/>
  <c r="X75" i="48"/>
  <c r="W75" i="48"/>
  <c r="V75" i="48"/>
  <c r="U75" i="48"/>
  <c r="T75" i="48"/>
  <c r="S75" i="48"/>
  <c r="R75" i="48"/>
  <c r="Q75" i="48"/>
  <c r="P75" i="48"/>
  <c r="O75" i="48"/>
  <c r="N75" i="48"/>
  <c r="M75" i="48"/>
  <c r="L75" i="48"/>
  <c r="K75" i="48"/>
  <c r="J75" i="48"/>
  <c r="I75" i="48"/>
  <c r="H75" i="48"/>
  <c r="G75" i="48"/>
  <c r="F75" i="48"/>
  <c r="E75" i="48"/>
  <c r="X74" i="48"/>
  <c r="W74" i="48"/>
  <c r="V74" i="48"/>
  <c r="U74" i="48"/>
  <c r="T74" i="48"/>
  <c r="S74" i="48"/>
  <c r="R74" i="48"/>
  <c r="Q74" i="48"/>
  <c r="P74" i="48"/>
  <c r="O74" i="48"/>
  <c r="N74" i="48"/>
  <c r="M74" i="48"/>
  <c r="L74" i="48"/>
  <c r="K74" i="48"/>
  <c r="J74" i="48"/>
  <c r="I74" i="48"/>
  <c r="H74" i="48"/>
  <c r="G74" i="48"/>
  <c r="F74" i="48"/>
  <c r="E74" i="48"/>
  <c r="X73" i="48"/>
  <c r="W73" i="48"/>
  <c r="V73" i="48"/>
  <c r="U73" i="48"/>
  <c r="T73" i="48"/>
  <c r="S73" i="48"/>
  <c r="R73" i="48"/>
  <c r="Q73" i="48"/>
  <c r="P73" i="48"/>
  <c r="O73" i="48"/>
  <c r="N73" i="48"/>
  <c r="M73" i="48"/>
  <c r="L73" i="48"/>
  <c r="K73" i="48"/>
  <c r="J73" i="48"/>
  <c r="I73" i="48"/>
  <c r="H73" i="48"/>
  <c r="G73" i="48"/>
  <c r="F73" i="48"/>
  <c r="E73" i="48"/>
  <c r="X72" i="48"/>
  <c r="W72" i="48"/>
  <c r="V72" i="48"/>
  <c r="U72" i="48"/>
  <c r="T72" i="48"/>
  <c r="S72" i="48"/>
  <c r="R72" i="48"/>
  <c r="Q72" i="48"/>
  <c r="P72" i="48"/>
  <c r="O72" i="48"/>
  <c r="N72" i="48"/>
  <c r="M72" i="48"/>
  <c r="L72" i="48"/>
  <c r="K72" i="48"/>
  <c r="J72" i="48"/>
  <c r="I72" i="48"/>
  <c r="H72" i="48"/>
  <c r="G72" i="48"/>
  <c r="F72" i="48"/>
  <c r="E72" i="48"/>
  <c r="X71" i="48"/>
  <c r="X102" i="48" s="1"/>
  <c r="W71" i="48"/>
  <c r="V71" i="48"/>
  <c r="U71" i="48"/>
  <c r="T71" i="48"/>
  <c r="S71" i="48"/>
  <c r="R71" i="48"/>
  <c r="Q71" i="48"/>
  <c r="P71" i="48"/>
  <c r="O71" i="48"/>
  <c r="N71" i="48"/>
  <c r="M71" i="48"/>
  <c r="L71" i="48"/>
  <c r="K71" i="48"/>
  <c r="J71" i="48"/>
  <c r="I71" i="48"/>
  <c r="I102" i="48" s="1"/>
  <c r="H71" i="48"/>
  <c r="G71" i="48"/>
  <c r="F71" i="48"/>
  <c r="E71" i="48"/>
  <c r="X67" i="48"/>
  <c r="W67" i="48"/>
  <c r="V67" i="48"/>
  <c r="U67" i="48"/>
  <c r="T67" i="48"/>
  <c r="S67" i="48"/>
  <c r="R67" i="48"/>
  <c r="Q67" i="48"/>
  <c r="P67" i="48"/>
  <c r="O67" i="48"/>
  <c r="N67" i="48"/>
  <c r="M67" i="48"/>
  <c r="L67" i="48"/>
  <c r="K67" i="48"/>
  <c r="J67" i="48"/>
  <c r="I67" i="48"/>
  <c r="H67" i="48"/>
  <c r="G67" i="48"/>
  <c r="F67" i="48"/>
  <c r="E67" i="48"/>
  <c r="X66" i="48"/>
  <c r="W66" i="48"/>
  <c r="V66" i="48"/>
  <c r="U66" i="48"/>
  <c r="T66" i="48"/>
  <c r="S66" i="48"/>
  <c r="R66" i="48"/>
  <c r="Q66" i="48"/>
  <c r="P66" i="48"/>
  <c r="O66" i="48"/>
  <c r="N66" i="48"/>
  <c r="M66" i="48"/>
  <c r="L66" i="48"/>
  <c r="K66" i="48"/>
  <c r="J66" i="48"/>
  <c r="I66" i="48"/>
  <c r="H66" i="48"/>
  <c r="G66" i="48"/>
  <c r="F66" i="48"/>
  <c r="E66" i="48"/>
  <c r="X65" i="48"/>
  <c r="W65" i="48"/>
  <c r="V65" i="48"/>
  <c r="U65" i="48"/>
  <c r="T65" i="48"/>
  <c r="S65" i="48"/>
  <c r="R65" i="48"/>
  <c r="Q65" i="48"/>
  <c r="P65" i="48"/>
  <c r="O65" i="48"/>
  <c r="N65" i="48"/>
  <c r="M65" i="48"/>
  <c r="L65" i="48"/>
  <c r="K65" i="48"/>
  <c r="J65" i="48"/>
  <c r="I65" i="48"/>
  <c r="H65" i="48"/>
  <c r="G65" i="48"/>
  <c r="F65" i="48"/>
  <c r="E65" i="48"/>
  <c r="X64" i="48"/>
  <c r="W64" i="48"/>
  <c r="V64" i="48"/>
  <c r="U64" i="48"/>
  <c r="T64" i="48"/>
  <c r="S64" i="48"/>
  <c r="R64" i="48"/>
  <c r="Q64" i="48"/>
  <c r="P64" i="48"/>
  <c r="O64" i="48"/>
  <c r="N64" i="48"/>
  <c r="M64" i="48"/>
  <c r="L64" i="48"/>
  <c r="K64" i="48"/>
  <c r="J64" i="48"/>
  <c r="I64" i="48"/>
  <c r="H64" i="48"/>
  <c r="G64" i="48"/>
  <c r="F64" i="48"/>
  <c r="E64" i="48"/>
  <c r="X63" i="48"/>
  <c r="W63" i="48"/>
  <c r="V63" i="48"/>
  <c r="U63" i="48"/>
  <c r="T63" i="48"/>
  <c r="S63" i="48"/>
  <c r="R63" i="48"/>
  <c r="Q63" i="48"/>
  <c r="P63" i="48"/>
  <c r="O63" i="48"/>
  <c r="N63" i="48"/>
  <c r="M63" i="48"/>
  <c r="L63" i="48"/>
  <c r="K63" i="48"/>
  <c r="J63" i="48"/>
  <c r="I63" i="48"/>
  <c r="H63" i="48"/>
  <c r="G63" i="48"/>
  <c r="F63" i="48"/>
  <c r="E63" i="48"/>
  <c r="X62" i="48"/>
  <c r="W62" i="48"/>
  <c r="V62" i="48"/>
  <c r="U62" i="48"/>
  <c r="T62" i="48"/>
  <c r="S62" i="48"/>
  <c r="R62" i="48"/>
  <c r="Q62" i="48"/>
  <c r="P62" i="48"/>
  <c r="O62" i="48"/>
  <c r="N62" i="48"/>
  <c r="M62" i="48"/>
  <c r="L62" i="48"/>
  <c r="K62" i="48"/>
  <c r="J62" i="48"/>
  <c r="I62" i="48"/>
  <c r="H62" i="48"/>
  <c r="G62" i="48"/>
  <c r="F62" i="48"/>
  <c r="E62" i="48"/>
  <c r="X61" i="48"/>
  <c r="W61" i="48"/>
  <c r="V61" i="48"/>
  <c r="U61" i="48"/>
  <c r="T61" i="48"/>
  <c r="S61" i="48"/>
  <c r="R61" i="48"/>
  <c r="Q61" i="48"/>
  <c r="P61" i="48"/>
  <c r="O61" i="48"/>
  <c r="N61" i="48"/>
  <c r="M61" i="48"/>
  <c r="L61" i="48"/>
  <c r="K61" i="48"/>
  <c r="J61" i="48"/>
  <c r="I61" i="48"/>
  <c r="H61" i="48"/>
  <c r="G61" i="48"/>
  <c r="F61" i="48"/>
  <c r="E61" i="48"/>
  <c r="X60" i="48"/>
  <c r="W60" i="48"/>
  <c r="V60" i="48"/>
  <c r="U60" i="48"/>
  <c r="T60" i="48"/>
  <c r="S60" i="48"/>
  <c r="R60" i="48"/>
  <c r="Q60" i="48"/>
  <c r="P60" i="48"/>
  <c r="O60" i="48"/>
  <c r="N60" i="48"/>
  <c r="M60" i="48"/>
  <c r="L60" i="48"/>
  <c r="K60" i="48"/>
  <c r="J60" i="48"/>
  <c r="I60" i="48"/>
  <c r="H60" i="48"/>
  <c r="G60" i="48"/>
  <c r="F60" i="48"/>
  <c r="E60" i="48"/>
  <c r="X59" i="48"/>
  <c r="W59" i="48"/>
  <c r="V59" i="48"/>
  <c r="U59" i="48"/>
  <c r="T59" i="48"/>
  <c r="S59" i="48"/>
  <c r="R59" i="48"/>
  <c r="Q59" i="48"/>
  <c r="P59" i="48"/>
  <c r="O59" i="48"/>
  <c r="N59" i="48"/>
  <c r="M59" i="48"/>
  <c r="L59" i="48"/>
  <c r="K59" i="48"/>
  <c r="J59" i="48"/>
  <c r="I59" i="48"/>
  <c r="H59" i="48"/>
  <c r="G59" i="48"/>
  <c r="F59" i="48"/>
  <c r="E59" i="48"/>
  <c r="X58" i="48"/>
  <c r="W58" i="48"/>
  <c r="V58" i="48"/>
  <c r="U58" i="48"/>
  <c r="T58" i="48"/>
  <c r="S58" i="48"/>
  <c r="R58" i="48"/>
  <c r="Q58" i="48"/>
  <c r="P58" i="48"/>
  <c r="O58" i="48"/>
  <c r="N58" i="48"/>
  <c r="M58" i="48"/>
  <c r="L58" i="48"/>
  <c r="K58" i="48"/>
  <c r="J58" i="48"/>
  <c r="I58" i="48"/>
  <c r="H58" i="48"/>
  <c r="G58" i="48"/>
  <c r="F58" i="48"/>
  <c r="E58" i="48"/>
  <c r="X57" i="48"/>
  <c r="W57" i="48"/>
  <c r="V57" i="48"/>
  <c r="U57" i="48"/>
  <c r="T57" i="48"/>
  <c r="S57" i="48"/>
  <c r="R57" i="48"/>
  <c r="Q57" i="48"/>
  <c r="P57" i="48"/>
  <c r="O57" i="48"/>
  <c r="N57" i="48"/>
  <c r="M57" i="48"/>
  <c r="L57" i="48"/>
  <c r="K57" i="48"/>
  <c r="J57" i="48"/>
  <c r="I57" i="48"/>
  <c r="H57" i="48"/>
  <c r="G57" i="48"/>
  <c r="F57" i="48"/>
  <c r="E57" i="48"/>
  <c r="X56" i="48"/>
  <c r="W56" i="48"/>
  <c r="V56" i="48"/>
  <c r="U56" i="48"/>
  <c r="T56" i="48"/>
  <c r="S56" i="48"/>
  <c r="R56" i="48"/>
  <c r="Q56" i="48"/>
  <c r="P56" i="48"/>
  <c r="O56" i="48"/>
  <c r="N56" i="48"/>
  <c r="M56" i="48"/>
  <c r="L56" i="48"/>
  <c r="K56" i="48"/>
  <c r="J56" i="48"/>
  <c r="I56" i="48"/>
  <c r="H56" i="48"/>
  <c r="G56" i="48"/>
  <c r="F56" i="48"/>
  <c r="E56" i="48"/>
  <c r="X55" i="48"/>
  <c r="W55" i="48"/>
  <c r="V55" i="48"/>
  <c r="U55" i="48"/>
  <c r="T55" i="48"/>
  <c r="S55" i="48"/>
  <c r="R55" i="48"/>
  <c r="Q55" i="48"/>
  <c r="P55" i="48"/>
  <c r="O55" i="48"/>
  <c r="N55" i="48"/>
  <c r="M55" i="48"/>
  <c r="L55" i="48"/>
  <c r="K55" i="48"/>
  <c r="J55" i="48"/>
  <c r="I55" i="48"/>
  <c r="H55" i="48"/>
  <c r="G55" i="48"/>
  <c r="F55" i="48"/>
  <c r="E55" i="48"/>
  <c r="X54" i="48"/>
  <c r="W54" i="48"/>
  <c r="V54" i="48"/>
  <c r="U54" i="48"/>
  <c r="T54" i="48"/>
  <c r="S54" i="48"/>
  <c r="R54" i="48"/>
  <c r="Q54" i="48"/>
  <c r="P54" i="48"/>
  <c r="O54" i="48"/>
  <c r="N54" i="48"/>
  <c r="M54" i="48"/>
  <c r="L54" i="48"/>
  <c r="K54" i="48"/>
  <c r="J54" i="48"/>
  <c r="I54" i="48"/>
  <c r="H54" i="48"/>
  <c r="G54" i="48"/>
  <c r="F54" i="48"/>
  <c r="E54" i="48"/>
  <c r="X53" i="48"/>
  <c r="W53" i="48"/>
  <c r="V53" i="48"/>
  <c r="U53" i="48"/>
  <c r="T53" i="48"/>
  <c r="S53" i="48"/>
  <c r="R53" i="48"/>
  <c r="Q53" i="48"/>
  <c r="P53" i="48"/>
  <c r="O53" i="48"/>
  <c r="N53" i="48"/>
  <c r="M53" i="48"/>
  <c r="L53" i="48"/>
  <c r="K53" i="48"/>
  <c r="J53" i="48"/>
  <c r="I53" i="48"/>
  <c r="H53" i="48"/>
  <c r="G53" i="48"/>
  <c r="F53" i="48"/>
  <c r="E53" i="48"/>
  <c r="X52" i="48"/>
  <c r="W52" i="48"/>
  <c r="V52" i="48"/>
  <c r="U52" i="48"/>
  <c r="T52" i="48"/>
  <c r="S52" i="48"/>
  <c r="R52" i="48"/>
  <c r="Q52" i="48"/>
  <c r="P52" i="48"/>
  <c r="O52" i="48"/>
  <c r="N52" i="48"/>
  <c r="M52" i="48"/>
  <c r="L52" i="48"/>
  <c r="K52" i="48"/>
  <c r="J52" i="48"/>
  <c r="I52" i="48"/>
  <c r="H52" i="48"/>
  <c r="G52" i="48"/>
  <c r="F52" i="48"/>
  <c r="E52" i="48"/>
  <c r="X51" i="48"/>
  <c r="W51" i="48"/>
  <c r="V51" i="48"/>
  <c r="U51" i="48"/>
  <c r="T51" i="48"/>
  <c r="S51" i="48"/>
  <c r="R51" i="48"/>
  <c r="Q51" i="48"/>
  <c r="P51" i="48"/>
  <c r="O51" i="48"/>
  <c r="N51" i="48"/>
  <c r="M51" i="48"/>
  <c r="L51" i="48"/>
  <c r="K51" i="48"/>
  <c r="J51" i="48"/>
  <c r="I51" i="48"/>
  <c r="H51" i="48"/>
  <c r="G51" i="48"/>
  <c r="F51" i="48"/>
  <c r="E51" i="48"/>
  <c r="X50" i="48"/>
  <c r="W50" i="48"/>
  <c r="V50" i="48"/>
  <c r="U50" i="48"/>
  <c r="T50" i="48"/>
  <c r="S50" i="48"/>
  <c r="R50" i="48"/>
  <c r="Q50" i="48"/>
  <c r="P50" i="48"/>
  <c r="O50" i="48"/>
  <c r="N50" i="48"/>
  <c r="M50" i="48"/>
  <c r="L50" i="48"/>
  <c r="K50" i="48"/>
  <c r="J50" i="48"/>
  <c r="I50" i="48"/>
  <c r="H50" i="48"/>
  <c r="G50" i="48"/>
  <c r="F50" i="48"/>
  <c r="E50" i="48"/>
  <c r="X49" i="48"/>
  <c r="W49" i="48"/>
  <c r="V49" i="48"/>
  <c r="U49" i="48"/>
  <c r="T49" i="48"/>
  <c r="S49" i="48"/>
  <c r="R49" i="48"/>
  <c r="Q49" i="48"/>
  <c r="P49" i="48"/>
  <c r="O49" i="48"/>
  <c r="N49" i="48"/>
  <c r="M49" i="48"/>
  <c r="L49" i="48"/>
  <c r="K49" i="48"/>
  <c r="J49" i="48"/>
  <c r="I49" i="48"/>
  <c r="H49" i="48"/>
  <c r="G49" i="48"/>
  <c r="F49" i="48"/>
  <c r="E49" i="48"/>
  <c r="X48" i="48"/>
  <c r="W48" i="48"/>
  <c r="V48" i="48"/>
  <c r="U48" i="48"/>
  <c r="T48" i="48"/>
  <c r="S48" i="48"/>
  <c r="R48" i="48"/>
  <c r="Q48" i="48"/>
  <c r="P48" i="48"/>
  <c r="O48" i="48"/>
  <c r="N48" i="48"/>
  <c r="M48" i="48"/>
  <c r="L48" i="48"/>
  <c r="K48" i="48"/>
  <c r="J48" i="48"/>
  <c r="I48" i="48"/>
  <c r="H48" i="48"/>
  <c r="G48" i="48"/>
  <c r="F48" i="48"/>
  <c r="E48" i="48"/>
  <c r="X47" i="48"/>
  <c r="W47" i="48"/>
  <c r="V47" i="48"/>
  <c r="U47" i="48"/>
  <c r="T47" i="48"/>
  <c r="S47" i="48"/>
  <c r="R47" i="48"/>
  <c r="Q47" i="48"/>
  <c r="P47" i="48"/>
  <c r="O47" i="48"/>
  <c r="N47" i="48"/>
  <c r="M47" i="48"/>
  <c r="L47" i="48"/>
  <c r="K47" i="48"/>
  <c r="J47" i="48"/>
  <c r="I47" i="48"/>
  <c r="H47" i="48"/>
  <c r="G47" i="48"/>
  <c r="F47" i="48"/>
  <c r="E47" i="48"/>
  <c r="X46" i="48"/>
  <c r="W46" i="48"/>
  <c r="V46" i="48"/>
  <c r="U46" i="48"/>
  <c r="T46" i="48"/>
  <c r="S46" i="48"/>
  <c r="R46" i="48"/>
  <c r="Q46" i="48"/>
  <c r="P46" i="48"/>
  <c r="O46" i="48"/>
  <c r="N46" i="48"/>
  <c r="M46" i="48"/>
  <c r="L46" i="48"/>
  <c r="K46" i="48"/>
  <c r="J46" i="48"/>
  <c r="I46" i="48"/>
  <c r="H46" i="48"/>
  <c r="G46" i="48"/>
  <c r="F46" i="48"/>
  <c r="E46" i="48"/>
  <c r="X45" i="48"/>
  <c r="W45" i="48"/>
  <c r="V45" i="48"/>
  <c r="U45" i="48"/>
  <c r="T45" i="48"/>
  <c r="S45" i="48"/>
  <c r="R45" i="48"/>
  <c r="Q45" i="48"/>
  <c r="P45" i="48"/>
  <c r="O45" i="48"/>
  <c r="N45" i="48"/>
  <c r="M45" i="48"/>
  <c r="L45" i="48"/>
  <c r="K45" i="48"/>
  <c r="J45" i="48"/>
  <c r="I45" i="48"/>
  <c r="H45" i="48"/>
  <c r="G45" i="48"/>
  <c r="F45" i="48"/>
  <c r="E45" i="48"/>
  <c r="X44" i="48"/>
  <c r="W44" i="48"/>
  <c r="V44" i="48"/>
  <c r="U44" i="48"/>
  <c r="T44" i="48"/>
  <c r="S44" i="48"/>
  <c r="R44" i="48"/>
  <c r="Q44" i="48"/>
  <c r="P44" i="48"/>
  <c r="O44" i="48"/>
  <c r="N44" i="48"/>
  <c r="M44" i="48"/>
  <c r="L44" i="48"/>
  <c r="K44" i="48"/>
  <c r="J44" i="48"/>
  <c r="I44" i="48"/>
  <c r="H44" i="48"/>
  <c r="G44" i="48"/>
  <c r="F44" i="48"/>
  <c r="E44" i="48"/>
  <c r="X43" i="48"/>
  <c r="W43" i="48"/>
  <c r="V43" i="48"/>
  <c r="U43" i="48"/>
  <c r="T43" i="48"/>
  <c r="S43" i="48"/>
  <c r="R43" i="48"/>
  <c r="Q43" i="48"/>
  <c r="P43" i="48"/>
  <c r="O43" i="48"/>
  <c r="N43" i="48"/>
  <c r="M43" i="48"/>
  <c r="L43" i="48"/>
  <c r="K43" i="48"/>
  <c r="J43" i="48"/>
  <c r="I43" i="48"/>
  <c r="H43" i="48"/>
  <c r="G43" i="48"/>
  <c r="F43" i="48"/>
  <c r="E43" i="48"/>
  <c r="X42" i="48"/>
  <c r="W42" i="48"/>
  <c r="V42" i="48"/>
  <c r="U42" i="48"/>
  <c r="T42" i="48"/>
  <c r="S42" i="48"/>
  <c r="R42" i="48"/>
  <c r="Q42" i="48"/>
  <c r="P42" i="48"/>
  <c r="O42" i="48"/>
  <c r="N42" i="48"/>
  <c r="M42" i="48"/>
  <c r="L42" i="48"/>
  <c r="K42" i="48"/>
  <c r="J42" i="48"/>
  <c r="I42" i="48"/>
  <c r="H42" i="48"/>
  <c r="G42" i="48"/>
  <c r="F42" i="48"/>
  <c r="E42" i="48"/>
  <c r="X41" i="48"/>
  <c r="W41" i="48"/>
  <c r="V41" i="48"/>
  <c r="U41" i="48"/>
  <c r="T41" i="48"/>
  <c r="S41" i="48"/>
  <c r="R41" i="48"/>
  <c r="Q41" i="48"/>
  <c r="P41" i="48"/>
  <c r="O41" i="48"/>
  <c r="N41" i="48"/>
  <c r="M41" i="48"/>
  <c r="L41" i="48"/>
  <c r="K41" i="48"/>
  <c r="J41" i="48"/>
  <c r="I41" i="48"/>
  <c r="H41" i="48"/>
  <c r="G41" i="48"/>
  <c r="F41" i="48"/>
  <c r="E41" i="48"/>
  <c r="X40" i="48"/>
  <c r="W40" i="48"/>
  <c r="V40" i="48"/>
  <c r="U40" i="48"/>
  <c r="T40" i="48"/>
  <c r="S40" i="48"/>
  <c r="R40" i="48"/>
  <c r="Q40" i="48"/>
  <c r="P40" i="48"/>
  <c r="O40" i="48"/>
  <c r="N40" i="48"/>
  <c r="M40" i="48"/>
  <c r="L40" i="48"/>
  <c r="K40" i="48"/>
  <c r="J40" i="48"/>
  <c r="I40" i="48"/>
  <c r="H40" i="48"/>
  <c r="G40" i="48"/>
  <c r="F40" i="48"/>
  <c r="E40" i="48"/>
  <c r="X39" i="48"/>
  <c r="W39" i="48"/>
  <c r="V39" i="48"/>
  <c r="U39" i="48"/>
  <c r="T39" i="48"/>
  <c r="S39" i="48"/>
  <c r="R39" i="48"/>
  <c r="Q39" i="48"/>
  <c r="P39" i="48"/>
  <c r="O39" i="48"/>
  <c r="N39" i="48"/>
  <c r="M39" i="48"/>
  <c r="L39" i="48"/>
  <c r="K39" i="48"/>
  <c r="J39" i="48"/>
  <c r="I39" i="48"/>
  <c r="H39" i="48"/>
  <c r="G39" i="48"/>
  <c r="F39" i="48"/>
  <c r="E39" i="48"/>
  <c r="X38" i="48"/>
  <c r="W38" i="48"/>
  <c r="V38" i="48"/>
  <c r="U38" i="48"/>
  <c r="T38" i="48"/>
  <c r="S38" i="48"/>
  <c r="R38" i="48"/>
  <c r="Q38" i="48"/>
  <c r="P38" i="48"/>
  <c r="O38" i="48"/>
  <c r="N38" i="48"/>
  <c r="M38" i="48"/>
  <c r="L38" i="48"/>
  <c r="K38" i="48"/>
  <c r="J38" i="48"/>
  <c r="I38" i="48"/>
  <c r="H38" i="48"/>
  <c r="G38" i="48"/>
  <c r="F38" i="48"/>
  <c r="E38" i="48"/>
  <c r="X37" i="48"/>
  <c r="X68" i="48" s="1"/>
  <c r="W37" i="48"/>
  <c r="V37" i="48"/>
  <c r="U37" i="48"/>
  <c r="T37" i="48"/>
  <c r="S37" i="48"/>
  <c r="R37" i="48"/>
  <c r="Q37" i="48"/>
  <c r="P37" i="48"/>
  <c r="O37" i="48"/>
  <c r="N37" i="48"/>
  <c r="M37" i="48"/>
  <c r="L37" i="48"/>
  <c r="K37" i="48"/>
  <c r="J37" i="48"/>
  <c r="I37" i="48"/>
  <c r="I68" i="48" s="1"/>
  <c r="H37" i="48"/>
  <c r="G37" i="48"/>
  <c r="F37" i="48"/>
  <c r="E37" i="48"/>
  <c r="X33" i="48"/>
  <c r="W33" i="48"/>
  <c r="V33" i="48"/>
  <c r="U33" i="48"/>
  <c r="T33" i="48"/>
  <c r="S33" i="48"/>
  <c r="R33" i="48"/>
  <c r="Q33" i="48"/>
  <c r="P33" i="48"/>
  <c r="O33" i="48"/>
  <c r="N33" i="48"/>
  <c r="M33" i="48"/>
  <c r="L33" i="48"/>
  <c r="K33" i="48"/>
  <c r="J33" i="48"/>
  <c r="I33" i="48"/>
  <c r="H33" i="48"/>
  <c r="G33" i="48"/>
  <c r="F33" i="48"/>
  <c r="E33" i="48"/>
  <c r="X32" i="48"/>
  <c r="W32" i="48"/>
  <c r="V32" i="48"/>
  <c r="U32" i="48"/>
  <c r="T32" i="48"/>
  <c r="S32" i="48"/>
  <c r="R32" i="48"/>
  <c r="Q32" i="48"/>
  <c r="P32" i="48"/>
  <c r="O32" i="48"/>
  <c r="N32" i="48"/>
  <c r="M32" i="48"/>
  <c r="L32" i="48"/>
  <c r="K32" i="48"/>
  <c r="J32" i="48"/>
  <c r="I32" i="48"/>
  <c r="H32" i="48"/>
  <c r="G32" i="48"/>
  <c r="F32" i="48"/>
  <c r="E32" i="48"/>
  <c r="X31" i="48"/>
  <c r="W31" i="48"/>
  <c r="V31" i="48"/>
  <c r="U31" i="48"/>
  <c r="T31" i="48"/>
  <c r="S31" i="48"/>
  <c r="R31" i="48"/>
  <c r="Q31" i="48"/>
  <c r="P31" i="48"/>
  <c r="O31" i="48"/>
  <c r="N31" i="48"/>
  <c r="M31" i="48"/>
  <c r="L31" i="48"/>
  <c r="K31" i="48"/>
  <c r="J31" i="48"/>
  <c r="I31" i="48"/>
  <c r="H31" i="48"/>
  <c r="G31" i="48"/>
  <c r="F31" i="48"/>
  <c r="E31" i="48"/>
  <c r="X30" i="48"/>
  <c r="W30" i="48"/>
  <c r="V30" i="48"/>
  <c r="U30" i="48"/>
  <c r="T30" i="48"/>
  <c r="S30" i="48"/>
  <c r="R30" i="48"/>
  <c r="Q30" i="48"/>
  <c r="P30" i="48"/>
  <c r="O30" i="48"/>
  <c r="N30" i="48"/>
  <c r="M30" i="48"/>
  <c r="L30" i="48"/>
  <c r="K30" i="48"/>
  <c r="J30" i="48"/>
  <c r="I30" i="48"/>
  <c r="H30" i="48"/>
  <c r="G30" i="48"/>
  <c r="F30" i="48"/>
  <c r="E30" i="48"/>
  <c r="X29" i="48"/>
  <c r="W29" i="48"/>
  <c r="V29" i="48"/>
  <c r="U29" i="48"/>
  <c r="T29" i="48"/>
  <c r="S29" i="48"/>
  <c r="R29" i="48"/>
  <c r="Q29" i="48"/>
  <c r="P29" i="48"/>
  <c r="O29" i="48"/>
  <c r="N29" i="48"/>
  <c r="M29" i="48"/>
  <c r="L29" i="48"/>
  <c r="K29" i="48"/>
  <c r="J29" i="48"/>
  <c r="I29" i="48"/>
  <c r="H29" i="48"/>
  <c r="G29" i="48"/>
  <c r="F29" i="48"/>
  <c r="E29" i="48"/>
  <c r="X28" i="48"/>
  <c r="W28" i="48"/>
  <c r="V28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X27" i="48"/>
  <c r="W27" i="48"/>
  <c r="V27" i="48"/>
  <c r="U27" i="48"/>
  <c r="T27" i="48"/>
  <c r="S27" i="48"/>
  <c r="R27" i="48"/>
  <c r="Q27" i="48"/>
  <c r="P27" i="48"/>
  <c r="O27" i="48"/>
  <c r="N27" i="48"/>
  <c r="M27" i="48"/>
  <c r="L27" i="48"/>
  <c r="K27" i="48"/>
  <c r="J27" i="48"/>
  <c r="I27" i="48"/>
  <c r="H27" i="48"/>
  <c r="G27" i="48"/>
  <c r="F27" i="48"/>
  <c r="E27" i="48"/>
  <c r="X26" i="48"/>
  <c r="W26" i="48"/>
  <c r="V26" i="48"/>
  <c r="U26" i="48"/>
  <c r="T26" i="48"/>
  <c r="S26" i="48"/>
  <c r="R26" i="48"/>
  <c r="Q26" i="48"/>
  <c r="P26" i="48"/>
  <c r="O26" i="48"/>
  <c r="N26" i="48"/>
  <c r="M26" i="48"/>
  <c r="L26" i="48"/>
  <c r="K26" i="48"/>
  <c r="J26" i="48"/>
  <c r="I26" i="48"/>
  <c r="H26" i="48"/>
  <c r="G26" i="48"/>
  <c r="F26" i="48"/>
  <c r="E26" i="48"/>
  <c r="X25" i="48"/>
  <c r="W25" i="48"/>
  <c r="V25" i="48"/>
  <c r="U25" i="48"/>
  <c r="T25" i="48"/>
  <c r="S25" i="48"/>
  <c r="R25" i="48"/>
  <c r="Q25" i="48"/>
  <c r="P25" i="48"/>
  <c r="O25" i="48"/>
  <c r="N25" i="48"/>
  <c r="M25" i="48"/>
  <c r="L25" i="48"/>
  <c r="K25" i="48"/>
  <c r="J25" i="48"/>
  <c r="I25" i="48"/>
  <c r="H25" i="48"/>
  <c r="G25" i="48"/>
  <c r="F25" i="48"/>
  <c r="E25" i="48"/>
  <c r="X24" i="48"/>
  <c r="W24" i="48"/>
  <c r="V24" i="48"/>
  <c r="U24" i="48"/>
  <c r="T24" i="48"/>
  <c r="S24" i="48"/>
  <c r="R24" i="48"/>
  <c r="Q24" i="48"/>
  <c r="P24" i="48"/>
  <c r="O24" i="48"/>
  <c r="N24" i="48"/>
  <c r="M24" i="48"/>
  <c r="L24" i="48"/>
  <c r="K24" i="48"/>
  <c r="J24" i="48"/>
  <c r="I24" i="48"/>
  <c r="H24" i="48"/>
  <c r="G24" i="48"/>
  <c r="F24" i="48"/>
  <c r="E24" i="48"/>
  <c r="X23" i="48"/>
  <c r="W23" i="48"/>
  <c r="V23" i="48"/>
  <c r="U23" i="48"/>
  <c r="T23" i="48"/>
  <c r="S23" i="48"/>
  <c r="R23" i="48"/>
  <c r="Q23" i="48"/>
  <c r="P23" i="48"/>
  <c r="O23" i="48"/>
  <c r="N23" i="48"/>
  <c r="M23" i="48"/>
  <c r="L23" i="48"/>
  <c r="K23" i="48"/>
  <c r="J23" i="48"/>
  <c r="I23" i="48"/>
  <c r="H23" i="48"/>
  <c r="G23" i="48"/>
  <c r="F23" i="48"/>
  <c r="E23" i="48"/>
  <c r="X22" i="48"/>
  <c r="W22" i="48"/>
  <c r="V22" i="48"/>
  <c r="U22" i="48"/>
  <c r="T22" i="48"/>
  <c r="S22" i="48"/>
  <c r="R22" i="48"/>
  <c r="Q22" i="48"/>
  <c r="P22" i="48"/>
  <c r="O22" i="48"/>
  <c r="N22" i="48"/>
  <c r="M22" i="48"/>
  <c r="L22" i="48"/>
  <c r="K22" i="48"/>
  <c r="J22" i="48"/>
  <c r="I22" i="48"/>
  <c r="H22" i="48"/>
  <c r="G22" i="48"/>
  <c r="F22" i="48"/>
  <c r="E22" i="48"/>
  <c r="X21" i="48"/>
  <c r="W21" i="48"/>
  <c r="V21" i="48"/>
  <c r="U21" i="48"/>
  <c r="T21" i="48"/>
  <c r="S21" i="48"/>
  <c r="R21" i="48"/>
  <c r="Q21" i="48"/>
  <c r="P21" i="48"/>
  <c r="O21" i="48"/>
  <c r="N21" i="48"/>
  <c r="M21" i="48"/>
  <c r="L21" i="48"/>
  <c r="K21" i="48"/>
  <c r="J21" i="48"/>
  <c r="I21" i="48"/>
  <c r="H21" i="48"/>
  <c r="G21" i="48"/>
  <c r="F21" i="48"/>
  <c r="E21" i="48"/>
  <c r="X20" i="48"/>
  <c r="W20" i="48"/>
  <c r="V20" i="48"/>
  <c r="U20" i="48"/>
  <c r="T20" i="48"/>
  <c r="S20" i="48"/>
  <c r="R20" i="48"/>
  <c r="Q20" i="48"/>
  <c r="P20" i="48"/>
  <c r="O20" i="48"/>
  <c r="N20" i="48"/>
  <c r="M20" i="48"/>
  <c r="L20" i="48"/>
  <c r="K20" i="48"/>
  <c r="J20" i="48"/>
  <c r="I20" i="48"/>
  <c r="H20" i="48"/>
  <c r="G20" i="48"/>
  <c r="F20" i="48"/>
  <c r="E20" i="48"/>
  <c r="X19" i="48"/>
  <c r="W19" i="48"/>
  <c r="V19" i="48"/>
  <c r="U19" i="48"/>
  <c r="T19" i="48"/>
  <c r="S19" i="48"/>
  <c r="R19" i="48"/>
  <c r="Q19" i="48"/>
  <c r="P19" i="48"/>
  <c r="O19" i="48"/>
  <c r="N19" i="48"/>
  <c r="M19" i="48"/>
  <c r="L19" i="48"/>
  <c r="K19" i="48"/>
  <c r="J19" i="48"/>
  <c r="I19" i="48"/>
  <c r="H19" i="48"/>
  <c r="G19" i="48"/>
  <c r="F19" i="48"/>
  <c r="E19" i="48"/>
  <c r="X18" i="48"/>
  <c r="W18" i="48"/>
  <c r="V18" i="48"/>
  <c r="U18" i="48"/>
  <c r="T18" i="48"/>
  <c r="S18" i="48"/>
  <c r="R18" i="48"/>
  <c r="Q18" i="48"/>
  <c r="P18" i="48"/>
  <c r="O18" i="48"/>
  <c r="N18" i="48"/>
  <c r="M18" i="48"/>
  <c r="L18" i="48"/>
  <c r="K18" i="48"/>
  <c r="J18" i="48"/>
  <c r="I18" i="48"/>
  <c r="H18" i="48"/>
  <c r="G18" i="48"/>
  <c r="F18" i="48"/>
  <c r="E18" i="48"/>
  <c r="X17" i="48"/>
  <c r="W17" i="48"/>
  <c r="V17" i="48"/>
  <c r="U17" i="48"/>
  <c r="T17" i="48"/>
  <c r="S17" i="48"/>
  <c r="R17" i="48"/>
  <c r="Q17" i="48"/>
  <c r="P17" i="48"/>
  <c r="O17" i="48"/>
  <c r="N17" i="48"/>
  <c r="M17" i="48"/>
  <c r="L17" i="48"/>
  <c r="K17" i="48"/>
  <c r="J17" i="48"/>
  <c r="I17" i="48"/>
  <c r="H17" i="48"/>
  <c r="G17" i="48"/>
  <c r="F17" i="48"/>
  <c r="E17" i="48"/>
  <c r="X16" i="48"/>
  <c r="W16" i="48"/>
  <c r="V16" i="48"/>
  <c r="U16" i="48"/>
  <c r="T16" i="48"/>
  <c r="S16" i="48"/>
  <c r="R16" i="48"/>
  <c r="Q16" i="48"/>
  <c r="P16" i="48"/>
  <c r="O16" i="48"/>
  <c r="N16" i="48"/>
  <c r="M16" i="48"/>
  <c r="L16" i="48"/>
  <c r="K16" i="48"/>
  <c r="J16" i="48"/>
  <c r="I16" i="48"/>
  <c r="H16" i="48"/>
  <c r="G16" i="48"/>
  <c r="F16" i="48"/>
  <c r="E16" i="48"/>
  <c r="X15" i="48"/>
  <c r="W15" i="48"/>
  <c r="V15" i="48"/>
  <c r="U15" i="48"/>
  <c r="T15" i="48"/>
  <c r="S15" i="48"/>
  <c r="R15" i="48"/>
  <c r="Q15" i="48"/>
  <c r="P15" i="48"/>
  <c r="O15" i="48"/>
  <c r="N15" i="48"/>
  <c r="M15" i="48"/>
  <c r="L15" i="48"/>
  <c r="K15" i="48"/>
  <c r="J15" i="48"/>
  <c r="I15" i="48"/>
  <c r="H15" i="48"/>
  <c r="G15" i="48"/>
  <c r="F15" i="48"/>
  <c r="E15" i="48"/>
  <c r="X14" i="48"/>
  <c r="W14" i="48"/>
  <c r="V14" i="48"/>
  <c r="U14" i="48"/>
  <c r="T14" i="48"/>
  <c r="S14" i="48"/>
  <c r="R14" i="48"/>
  <c r="Q14" i="48"/>
  <c r="P14" i="48"/>
  <c r="O14" i="48"/>
  <c r="N14" i="48"/>
  <c r="M14" i="48"/>
  <c r="L14" i="48"/>
  <c r="K14" i="48"/>
  <c r="J14" i="48"/>
  <c r="I14" i="48"/>
  <c r="H14" i="48"/>
  <c r="G14" i="48"/>
  <c r="F14" i="48"/>
  <c r="E14" i="48"/>
  <c r="X13" i="48"/>
  <c r="W13" i="48"/>
  <c r="V13" i="48"/>
  <c r="U13" i="48"/>
  <c r="T13" i="48"/>
  <c r="S13" i="48"/>
  <c r="R13" i="48"/>
  <c r="Q13" i="48"/>
  <c r="P13" i="48"/>
  <c r="O13" i="48"/>
  <c r="N13" i="48"/>
  <c r="M13" i="48"/>
  <c r="L13" i="48"/>
  <c r="K13" i="48"/>
  <c r="J13" i="48"/>
  <c r="I13" i="48"/>
  <c r="H13" i="48"/>
  <c r="G13" i="48"/>
  <c r="F13" i="48"/>
  <c r="E13" i="48"/>
  <c r="X12" i="48"/>
  <c r="W12" i="48"/>
  <c r="V12" i="48"/>
  <c r="U12" i="48"/>
  <c r="T12" i="48"/>
  <c r="S12" i="48"/>
  <c r="R12" i="48"/>
  <c r="Q12" i="48"/>
  <c r="P12" i="48"/>
  <c r="O12" i="48"/>
  <c r="N12" i="48"/>
  <c r="M12" i="48"/>
  <c r="L12" i="48"/>
  <c r="K12" i="48"/>
  <c r="J12" i="48"/>
  <c r="I12" i="48"/>
  <c r="H12" i="48"/>
  <c r="G12" i="48"/>
  <c r="F12" i="48"/>
  <c r="E12" i="48"/>
  <c r="X11" i="48"/>
  <c r="W11" i="48"/>
  <c r="V11" i="48"/>
  <c r="U11" i="48"/>
  <c r="T11" i="48"/>
  <c r="S11" i="48"/>
  <c r="R11" i="48"/>
  <c r="Q11" i="48"/>
  <c r="P11" i="48"/>
  <c r="O11" i="48"/>
  <c r="N11" i="48"/>
  <c r="M11" i="48"/>
  <c r="L11" i="48"/>
  <c r="K11" i="48"/>
  <c r="J11" i="48"/>
  <c r="I11" i="48"/>
  <c r="H11" i="48"/>
  <c r="G11" i="48"/>
  <c r="F11" i="48"/>
  <c r="E11" i="48"/>
  <c r="X10" i="48"/>
  <c r="W10" i="48"/>
  <c r="V10" i="48"/>
  <c r="U10" i="48"/>
  <c r="T10" i="48"/>
  <c r="S10" i="48"/>
  <c r="R10" i="48"/>
  <c r="Q10" i="48"/>
  <c r="P10" i="48"/>
  <c r="O10" i="48"/>
  <c r="N10" i="48"/>
  <c r="M10" i="48"/>
  <c r="L10" i="48"/>
  <c r="K10" i="48"/>
  <c r="J10" i="48"/>
  <c r="I10" i="48"/>
  <c r="H10" i="48"/>
  <c r="G10" i="48"/>
  <c r="F10" i="48"/>
  <c r="E10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X8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X7" i="48"/>
  <c r="W7" i="48"/>
  <c r="V7" i="48"/>
  <c r="U7" i="48"/>
  <c r="T7" i="48"/>
  <c r="S7" i="48"/>
  <c r="R7" i="48"/>
  <c r="Q7" i="48"/>
  <c r="P7" i="48"/>
  <c r="O7" i="48"/>
  <c r="N7" i="48"/>
  <c r="M7" i="48"/>
  <c r="L7" i="48"/>
  <c r="K7" i="48"/>
  <c r="J7" i="48"/>
  <c r="I7" i="48"/>
  <c r="H7" i="48"/>
  <c r="G7" i="48"/>
  <c r="F7" i="48"/>
  <c r="E7" i="48"/>
  <c r="X6" i="48"/>
  <c r="W6" i="48"/>
  <c r="V6" i="48"/>
  <c r="U6" i="48"/>
  <c r="T6" i="48"/>
  <c r="S6" i="48"/>
  <c r="R6" i="48"/>
  <c r="Q6" i="48"/>
  <c r="P6" i="48"/>
  <c r="O6" i="48"/>
  <c r="N6" i="48"/>
  <c r="M6" i="48"/>
  <c r="L6" i="48"/>
  <c r="K6" i="48"/>
  <c r="J6" i="48"/>
  <c r="I6" i="48"/>
  <c r="H6" i="48"/>
  <c r="G6" i="48"/>
  <c r="F6" i="48"/>
  <c r="E6" i="48"/>
  <c r="X5" i="48"/>
  <c r="W5" i="48"/>
  <c r="V5" i="48"/>
  <c r="U5" i="48"/>
  <c r="T5" i="48"/>
  <c r="S5" i="48"/>
  <c r="R5" i="48"/>
  <c r="Q5" i="48"/>
  <c r="P5" i="48"/>
  <c r="O5" i="48"/>
  <c r="N5" i="48"/>
  <c r="M5" i="48"/>
  <c r="L5" i="48"/>
  <c r="K5" i="48"/>
  <c r="J5" i="48"/>
  <c r="I5" i="48"/>
  <c r="H5" i="48"/>
  <c r="G5" i="48"/>
  <c r="F5" i="48"/>
  <c r="E5" i="48"/>
  <c r="X4" i="48"/>
  <c r="W4" i="48"/>
  <c r="V4" i="48"/>
  <c r="U4" i="48"/>
  <c r="T4" i="48"/>
  <c r="S4" i="48"/>
  <c r="R4" i="48"/>
  <c r="Q4" i="48"/>
  <c r="P4" i="48"/>
  <c r="O4" i="48"/>
  <c r="N4" i="48"/>
  <c r="M4" i="48"/>
  <c r="L4" i="48"/>
  <c r="K4" i="48"/>
  <c r="J4" i="48"/>
  <c r="I4" i="48"/>
  <c r="H4" i="48"/>
  <c r="G4" i="48"/>
  <c r="F4" i="48"/>
  <c r="E4" i="48"/>
  <c r="X3" i="48"/>
  <c r="X34" i="48" s="1"/>
  <c r="X138" i="48" s="1"/>
  <c r="W3" i="48"/>
  <c r="V3" i="48"/>
  <c r="U3" i="48"/>
  <c r="T3" i="48"/>
  <c r="S3" i="48"/>
  <c r="R3" i="48"/>
  <c r="Q3" i="48"/>
  <c r="P3" i="48"/>
  <c r="O3" i="48"/>
  <c r="N3" i="48"/>
  <c r="M3" i="48"/>
  <c r="L3" i="48"/>
  <c r="K3" i="48"/>
  <c r="J3" i="48"/>
  <c r="I3" i="48"/>
  <c r="I34" i="48" s="1"/>
  <c r="I138" i="48" s="1"/>
  <c r="H3" i="48"/>
  <c r="G3" i="48"/>
  <c r="F3" i="48"/>
  <c r="E3" i="48"/>
  <c r="X135" i="53"/>
  <c r="W135" i="53"/>
  <c r="V135" i="53"/>
  <c r="U135" i="53"/>
  <c r="T135" i="53"/>
  <c r="S135" i="53"/>
  <c r="R135" i="53"/>
  <c r="Q135" i="53"/>
  <c r="P135" i="53"/>
  <c r="O135" i="53"/>
  <c r="N135" i="53"/>
  <c r="M135" i="53"/>
  <c r="L135" i="53"/>
  <c r="K135" i="53"/>
  <c r="J135" i="53"/>
  <c r="I135" i="53"/>
  <c r="H135" i="53"/>
  <c r="G135" i="53"/>
  <c r="F135" i="53"/>
  <c r="E135" i="53"/>
  <c r="X134" i="53"/>
  <c r="W134" i="53"/>
  <c r="V134" i="53"/>
  <c r="U134" i="53"/>
  <c r="T134" i="53"/>
  <c r="S134" i="53"/>
  <c r="R134" i="53"/>
  <c r="Q134" i="53"/>
  <c r="P134" i="53"/>
  <c r="O134" i="53"/>
  <c r="N134" i="53"/>
  <c r="M134" i="53"/>
  <c r="L134" i="53"/>
  <c r="K134" i="53"/>
  <c r="J134" i="53"/>
  <c r="I134" i="53"/>
  <c r="H134" i="53"/>
  <c r="G134" i="53"/>
  <c r="F134" i="53"/>
  <c r="E134" i="53"/>
  <c r="X133" i="53"/>
  <c r="W133" i="53"/>
  <c r="V133" i="53"/>
  <c r="U133" i="53"/>
  <c r="T133" i="53"/>
  <c r="S133" i="53"/>
  <c r="R133" i="53"/>
  <c r="Q133" i="53"/>
  <c r="P133" i="53"/>
  <c r="O133" i="53"/>
  <c r="N133" i="53"/>
  <c r="M133" i="53"/>
  <c r="L133" i="53"/>
  <c r="K133" i="53"/>
  <c r="J133" i="53"/>
  <c r="I133" i="53"/>
  <c r="H133" i="53"/>
  <c r="G133" i="53"/>
  <c r="F133" i="53"/>
  <c r="E133" i="53"/>
  <c r="X132" i="53"/>
  <c r="W132" i="53"/>
  <c r="V132" i="53"/>
  <c r="U132" i="53"/>
  <c r="T132" i="53"/>
  <c r="S132" i="53"/>
  <c r="R132" i="53"/>
  <c r="Q132" i="53"/>
  <c r="P132" i="53"/>
  <c r="O132" i="53"/>
  <c r="N132" i="53"/>
  <c r="M132" i="53"/>
  <c r="L132" i="53"/>
  <c r="K132" i="53"/>
  <c r="J132" i="53"/>
  <c r="I132" i="53"/>
  <c r="H132" i="53"/>
  <c r="G132" i="53"/>
  <c r="F132" i="53"/>
  <c r="E132" i="53"/>
  <c r="X131" i="53"/>
  <c r="W131" i="53"/>
  <c r="V131" i="53"/>
  <c r="U131" i="53"/>
  <c r="T131" i="53"/>
  <c r="S131" i="53"/>
  <c r="R131" i="53"/>
  <c r="Q131" i="53"/>
  <c r="P131" i="53"/>
  <c r="O131" i="53"/>
  <c r="N131" i="53"/>
  <c r="M131" i="53"/>
  <c r="L131" i="53"/>
  <c r="K131" i="53"/>
  <c r="J131" i="53"/>
  <c r="I131" i="53"/>
  <c r="H131" i="53"/>
  <c r="G131" i="53"/>
  <c r="F131" i="53"/>
  <c r="E131" i="53"/>
  <c r="X130" i="53"/>
  <c r="W130" i="53"/>
  <c r="V130" i="53"/>
  <c r="U130" i="53"/>
  <c r="T130" i="53"/>
  <c r="S130" i="53"/>
  <c r="R130" i="53"/>
  <c r="Q130" i="53"/>
  <c r="P130" i="53"/>
  <c r="O130" i="53"/>
  <c r="N130" i="53"/>
  <c r="M130" i="53"/>
  <c r="L130" i="53"/>
  <c r="K130" i="53"/>
  <c r="J130" i="53"/>
  <c r="I130" i="53"/>
  <c r="H130" i="53"/>
  <c r="G130" i="53"/>
  <c r="F130" i="53"/>
  <c r="E130" i="53"/>
  <c r="X129" i="53"/>
  <c r="W129" i="53"/>
  <c r="V129" i="53"/>
  <c r="U129" i="53"/>
  <c r="T129" i="53"/>
  <c r="S129" i="53"/>
  <c r="R129" i="53"/>
  <c r="Q129" i="53"/>
  <c r="P129" i="53"/>
  <c r="O129" i="53"/>
  <c r="N129" i="53"/>
  <c r="M129" i="53"/>
  <c r="L129" i="53"/>
  <c r="K129" i="53"/>
  <c r="J129" i="53"/>
  <c r="I129" i="53"/>
  <c r="H129" i="53"/>
  <c r="G129" i="53"/>
  <c r="F129" i="53"/>
  <c r="E129" i="53"/>
  <c r="X128" i="53"/>
  <c r="W128" i="53"/>
  <c r="V128" i="53"/>
  <c r="U128" i="53"/>
  <c r="T128" i="53"/>
  <c r="S128" i="53"/>
  <c r="R128" i="53"/>
  <c r="Q128" i="53"/>
  <c r="P128" i="53"/>
  <c r="O128" i="53"/>
  <c r="N128" i="53"/>
  <c r="M128" i="53"/>
  <c r="L128" i="53"/>
  <c r="K128" i="53"/>
  <c r="J128" i="53"/>
  <c r="I128" i="53"/>
  <c r="H128" i="53"/>
  <c r="G128" i="53"/>
  <c r="F128" i="53"/>
  <c r="E128" i="53"/>
  <c r="X127" i="53"/>
  <c r="W127" i="53"/>
  <c r="V127" i="53"/>
  <c r="U127" i="53"/>
  <c r="T127" i="53"/>
  <c r="S127" i="53"/>
  <c r="R127" i="53"/>
  <c r="Q127" i="53"/>
  <c r="P127" i="53"/>
  <c r="O127" i="53"/>
  <c r="N127" i="53"/>
  <c r="M127" i="53"/>
  <c r="L127" i="53"/>
  <c r="K127" i="53"/>
  <c r="J127" i="53"/>
  <c r="I127" i="53"/>
  <c r="H127" i="53"/>
  <c r="G127" i="53"/>
  <c r="F127" i="53"/>
  <c r="E127" i="53"/>
  <c r="X126" i="53"/>
  <c r="W126" i="53"/>
  <c r="V126" i="53"/>
  <c r="U126" i="53"/>
  <c r="T126" i="53"/>
  <c r="S126" i="53"/>
  <c r="R126" i="53"/>
  <c r="Q126" i="53"/>
  <c r="P126" i="53"/>
  <c r="O126" i="53"/>
  <c r="N126" i="53"/>
  <c r="M126" i="53"/>
  <c r="L126" i="53"/>
  <c r="K126" i="53"/>
  <c r="J126" i="53"/>
  <c r="I126" i="53"/>
  <c r="H126" i="53"/>
  <c r="G126" i="53"/>
  <c r="F126" i="53"/>
  <c r="E126" i="53"/>
  <c r="X125" i="53"/>
  <c r="W125" i="53"/>
  <c r="V125" i="53"/>
  <c r="U125" i="53"/>
  <c r="T125" i="53"/>
  <c r="S125" i="53"/>
  <c r="R125" i="53"/>
  <c r="Q125" i="53"/>
  <c r="P125" i="53"/>
  <c r="O125" i="53"/>
  <c r="N125" i="53"/>
  <c r="M125" i="53"/>
  <c r="L125" i="53"/>
  <c r="K125" i="53"/>
  <c r="J125" i="53"/>
  <c r="I125" i="53"/>
  <c r="H125" i="53"/>
  <c r="G125" i="53"/>
  <c r="F125" i="53"/>
  <c r="E125" i="53"/>
  <c r="X124" i="53"/>
  <c r="W124" i="53"/>
  <c r="V124" i="53"/>
  <c r="U124" i="53"/>
  <c r="T124" i="53"/>
  <c r="S124" i="53"/>
  <c r="R124" i="53"/>
  <c r="Q124" i="53"/>
  <c r="P124" i="53"/>
  <c r="O124" i="53"/>
  <c r="N124" i="53"/>
  <c r="M124" i="53"/>
  <c r="L124" i="53"/>
  <c r="K124" i="53"/>
  <c r="J124" i="53"/>
  <c r="I124" i="53"/>
  <c r="H124" i="53"/>
  <c r="G124" i="53"/>
  <c r="F124" i="53"/>
  <c r="E124" i="53"/>
  <c r="X123" i="53"/>
  <c r="W123" i="53"/>
  <c r="V123" i="53"/>
  <c r="U123" i="53"/>
  <c r="T123" i="53"/>
  <c r="S123" i="53"/>
  <c r="R123" i="53"/>
  <c r="Q123" i="53"/>
  <c r="P123" i="53"/>
  <c r="O123" i="53"/>
  <c r="N123" i="53"/>
  <c r="M123" i="53"/>
  <c r="L123" i="53"/>
  <c r="K123" i="53"/>
  <c r="J123" i="53"/>
  <c r="I123" i="53"/>
  <c r="H123" i="53"/>
  <c r="G123" i="53"/>
  <c r="F123" i="53"/>
  <c r="E123" i="53"/>
  <c r="X122" i="53"/>
  <c r="W122" i="53"/>
  <c r="V122" i="53"/>
  <c r="U122" i="53"/>
  <c r="T122" i="53"/>
  <c r="S122" i="53"/>
  <c r="R122" i="53"/>
  <c r="Q122" i="53"/>
  <c r="P122" i="53"/>
  <c r="O122" i="53"/>
  <c r="N122" i="53"/>
  <c r="M122" i="53"/>
  <c r="L122" i="53"/>
  <c r="K122" i="53"/>
  <c r="J122" i="53"/>
  <c r="I122" i="53"/>
  <c r="H122" i="53"/>
  <c r="G122" i="53"/>
  <c r="F122" i="53"/>
  <c r="E122" i="53"/>
  <c r="X121" i="53"/>
  <c r="W121" i="53"/>
  <c r="V121" i="53"/>
  <c r="U121" i="53"/>
  <c r="T121" i="53"/>
  <c r="S121" i="53"/>
  <c r="R121" i="53"/>
  <c r="Q121" i="53"/>
  <c r="P121" i="53"/>
  <c r="O121" i="53"/>
  <c r="N121" i="53"/>
  <c r="M121" i="53"/>
  <c r="L121" i="53"/>
  <c r="K121" i="53"/>
  <c r="J121" i="53"/>
  <c r="I121" i="53"/>
  <c r="H121" i="53"/>
  <c r="G121" i="53"/>
  <c r="F121" i="53"/>
  <c r="E121" i="53"/>
  <c r="X120" i="53"/>
  <c r="W120" i="53"/>
  <c r="V120" i="53"/>
  <c r="U120" i="53"/>
  <c r="T120" i="53"/>
  <c r="S120" i="53"/>
  <c r="R120" i="53"/>
  <c r="Q120" i="53"/>
  <c r="P120" i="53"/>
  <c r="O120" i="53"/>
  <c r="N120" i="53"/>
  <c r="M120" i="53"/>
  <c r="L120" i="53"/>
  <c r="K120" i="53"/>
  <c r="J120" i="53"/>
  <c r="I120" i="53"/>
  <c r="H120" i="53"/>
  <c r="G120" i="53"/>
  <c r="F120" i="53"/>
  <c r="E120" i="53"/>
  <c r="X119" i="53"/>
  <c r="W119" i="53"/>
  <c r="V119" i="53"/>
  <c r="U119" i="53"/>
  <c r="T119" i="53"/>
  <c r="S119" i="53"/>
  <c r="R119" i="53"/>
  <c r="Q119" i="53"/>
  <c r="P119" i="53"/>
  <c r="O119" i="53"/>
  <c r="N119" i="53"/>
  <c r="M119" i="53"/>
  <c r="L119" i="53"/>
  <c r="K119" i="53"/>
  <c r="J119" i="53"/>
  <c r="I119" i="53"/>
  <c r="H119" i="53"/>
  <c r="G119" i="53"/>
  <c r="F119" i="53"/>
  <c r="E119" i="53"/>
  <c r="X118" i="53"/>
  <c r="W118" i="53"/>
  <c r="V118" i="53"/>
  <c r="U118" i="53"/>
  <c r="T118" i="53"/>
  <c r="S118" i="53"/>
  <c r="R118" i="53"/>
  <c r="Q118" i="53"/>
  <c r="P118" i="53"/>
  <c r="O118" i="53"/>
  <c r="N118" i="53"/>
  <c r="M118" i="53"/>
  <c r="L118" i="53"/>
  <c r="K118" i="53"/>
  <c r="J118" i="53"/>
  <c r="I118" i="53"/>
  <c r="H118" i="53"/>
  <c r="G118" i="53"/>
  <c r="F118" i="53"/>
  <c r="E118" i="53"/>
  <c r="X117" i="53"/>
  <c r="W117" i="53"/>
  <c r="V117" i="53"/>
  <c r="U117" i="53"/>
  <c r="T117" i="53"/>
  <c r="S117" i="53"/>
  <c r="R117" i="53"/>
  <c r="Q117" i="53"/>
  <c r="P117" i="53"/>
  <c r="O117" i="53"/>
  <c r="N117" i="53"/>
  <c r="M117" i="53"/>
  <c r="L117" i="53"/>
  <c r="K117" i="53"/>
  <c r="J117" i="53"/>
  <c r="I117" i="53"/>
  <c r="H117" i="53"/>
  <c r="G117" i="53"/>
  <c r="F117" i="53"/>
  <c r="E117" i="53"/>
  <c r="X116" i="53"/>
  <c r="W116" i="53"/>
  <c r="V116" i="53"/>
  <c r="U116" i="53"/>
  <c r="T116" i="53"/>
  <c r="S116" i="53"/>
  <c r="R116" i="53"/>
  <c r="Q116" i="53"/>
  <c r="P116" i="53"/>
  <c r="O116" i="53"/>
  <c r="N116" i="53"/>
  <c r="M116" i="53"/>
  <c r="L116" i="53"/>
  <c r="K116" i="53"/>
  <c r="J116" i="53"/>
  <c r="I116" i="53"/>
  <c r="H116" i="53"/>
  <c r="G116" i="53"/>
  <c r="F116" i="53"/>
  <c r="E116" i="53"/>
  <c r="X115" i="53"/>
  <c r="W115" i="53"/>
  <c r="V115" i="53"/>
  <c r="U115" i="53"/>
  <c r="T115" i="53"/>
  <c r="S115" i="53"/>
  <c r="R115" i="53"/>
  <c r="Q115" i="53"/>
  <c r="P115" i="53"/>
  <c r="O115" i="53"/>
  <c r="N115" i="53"/>
  <c r="M115" i="53"/>
  <c r="L115" i="53"/>
  <c r="K115" i="53"/>
  <c r="J115" i="53"/>
  <c r="I115" i="53"/>
  <c r="H115" i="53"/>
  <c r="G115" i="53"/>
  <c r="F115" i="53"/>
  <c r="E115" i="53"/>
  <c r="X114" i="53"/>
  <c r="W114" i="53"/>
  <c r="V114" i="53"/>
  <c r="U114" i="53"/>
  <c r="T114" i="53"/>
  <c r="S114" i="53"/>
  <c r="R114" i="53"/>
  <c r="Q114" i="53"/>
  <c r="P114" i="53"/>
  <c r="O114" i="53"/>
  <c r="N114" i="53"/>
  <c r="M114" i="53"/>
  <c r="L114" i="53"/>
  <c r="K114" i="53"/>
  <c r="J114" i="53"/>
  <c r="I114" i="53"/>
  <c r="H114" i="53"/>
  <c r="G114" i="53"/>
  <c r="F114" i="53"/>
  <c r="E114" i="53"/>
  <c r="X113" i="53"/>
  <c r="W113" i="53"/>
  <c r="V113" i="53"/>
  <c r="U113" i="53"/>
  <c r="T113" i="53"/>
  <c r="S113" i="53"/>
  <c r="R113" i="53"/>
  <c r="Q113" i="53"/>
  <c r="P113" i="53"/>
  <c r="O113" i="53"/>
  <c r="N113" i="53"/>
  <c r="M113" i="53"/>
  <c r="L113" i="53"/>
  <c r="K113" i="53"/>
  <c r="J113" i="53"/>
  <c r="I113" i="53"/>
  <c r="H113" i="53"/>
  <c r="G113" i="53"/>
  <c r="F113" i="53"/>
  <c r="E113" i="53"/>
  <c r="X112" i="53"/>
  <c r="W112" i="53"/>
  <c r="V112" i="53"/>
  <c r="U112" i="53"/>
  <c r="T112" i="53"/>
  <c r="S112" i="53"/>
  <c r="R112" i="53"/>
  <c r="Q112" i="53"/>
  <c r="P112" i="53"/>
  <c r="O112" i="53"/>
  <c r="N112" i="53"/>
  <c r="M112" i="53"/>
  <c r="L112" i="53"/>
  <c r="K112" i="53"/>
  <c r="J112" i="53"/>
  <c r="I112" i="53"/>
  <c r="H112" i="53"/>
  <c r="G112" i="53"/>
  <c r="F112" i="53"/>
  <c r="E112" i="53"/>
  <c r="X111" i="53"/>
  <c r="W111" i="53"/>
  <c r="V111" i="53"/>
  <c r="U111" i="53"/>
  <c r="T111" i="53"/>
  <c r="S111" i="53"/>
  <c r="R111" i="53"/>
  <c r="Q111" i="53"/>
  <c r="P111" i="53"/>
  <c r="O111" i="53"/>
  <c r="N111" i="53"/>
  <c r="M111" i="53"/>
  <c r="L111" i="53"/>
  <c r="K111" i="53"/>
  <c r="J111" i="53"/>
  <c r="I111" i="53"/>
  <c r="H111" i="53"/>
  <c r="G111" i="53"/>
  <c r="F111" i="53"/>
  <c r="E111" i="53"/>
  <c r="X110" i="53"/>
  <c r="W110" i="53"/>
  <c r="V110" i="53"/>
  <c r="U110" i="53"/>
  <c r="T110" i="53"/>
  <c r="S110" i="53"/>
  <c r="R110" i="53"/>
  <c r="Q110" i="53"/>
  <c r="P110" i="53"/>
  <c r="O110" i="53"/>
  <c r="N110" i="53"/>
  <c r="M110" i="53"/>
  <c r="L110" i="53"/>
  <c r="K110" i="53"/>
  <c r="J110" i="53"/>
  <c r="I110" i="53"/>
  <c r="H110" i="53"/>
  <c r="G110" i="53"/>
  <c r="F110" i="53"/>
  <c r="E110" i="53"/>
  <c r="X109" i="53"/>
  <c r="W109" i="53"/>
  <c r="V109" i="53"/>
  <c r="U109" i="53"/>
  <c r="T109" i="53"/>
  <c r="S109" i="53"/>
  <c r="R109" i="53"/>
  <c r="Q109" i="53"/>
  <c r="P109" i="53"/>
  <c r="O109" i="53"/>
  <c r="N109" i="53"/>
  <c r="M109" i="53"/>
  <c r="L109" i="53"/>
  <c r="K109" i="53"/>
  <c r="J109" i="53"/>
  <c r="I109" i="53"/>
  <c r="H109" i="53"/>
  <c r="G109" i="53"/>
  <c r="F109" i="53"/>
  <c r="E109" i="53"/>
  <c r="X108" i="53"/>
  <c r="W108" i="53"/>
  <c r="V108" i="53"/>
  <c r="U108" i="53"/>
  <c r="T108" i="53"/>
  <c r="S108" i="53"/>
  <c r="R108" i="53"/>
  <c r="Q108" i="53"/>
  <c r="P108" i="53"/>
  <c r="O108" i="53"/>
  <c r="N108" i="53"/>
  <c r="M108" i="53"/>
  <c r="L108" i="53"/>
  <c r="K108" i="53"/>
  <c r="J108" i="53"/>
  <c r="I108" i="53"/>
  <c r="H108" i="53"/>
  <c r="G108" i="53"/>
  <c r="F108" i="53"/>
  <c r="E108" i="53"/>
  <c r="X107" i="53"/>
  <c r="W107" i="53"/>
  <c r="V107" i="53"/>
  <c r="U107" i="53"/>
  <c r="T107" i="53"/>
  <c r="S107" i="53"/>
  <c r="R107" i="53"/>
  <c r="Q107" i="53"/>
  <c r="P107" i="53"/>
  <c r="O107" i="53"/>
  <c r="N107" i="53"/>
  <c r="M107" i="53"/>
  <c r="L107" i="53"/>
  <c r="K107" i="53"/>
  <c r="J107" i="53"/>
  <c r="I107" i="53"/>
  <c r="H107" i="53"/>
  <c r="G107" i="53"/>
  <c r="F107" i="53"/>
  <c r="E107" i="53"/>
  <c r="X106" i="53"/>
  <c r="W106" i="53"/>
  <c r="V106" i="53"/>
  <c r="U106" i="53"/>
  <c r="T106" i="53"/>
  <c r="S106" i="53"/>
  <c r="R106" i="53"/>
  <c r="Q106" i="53"/>
  <c r="P106" i="53"/>
  <c r="O106" i="53"/>
  <c r="N106" i="53"/>
  <c r="M106" i="53"/>
  <c r="L106" i="53"/>
  <c r="K106" i="53"/>
  <c r="J106" i="53"/>
  <c r="I106" i="53"/>
  <c r="H106" i="53"/>
  <c r="G106" i="53"/>
  <c r="F106" i="53"/>
  <c r="E106" i="53"/>
  <c r="X105" i="53"/>
  <c r="X136" i="53" s="1"/>
  <c r="W105" i="53"/>
  <c r="V105" i="53"/>
  <c r="U105" i="53"/>
  <c r="T105" i="53"/>
  <c r="S105" i="53"/>
  <c r="R105" i="53"/>
  <c r="Q105" i="53"/>
  <c r="P105" i="53"/>
  <c r="O105" i="53"/>
  <c r="N105" i="53"/>
  <c r="M105" i="53"/>
  <c r="L105" i="53"/>
  <c r="K105" i="53"/>
  <c r="J105" i="53"/>
  <c r="I105" i="53"/>
  <c r="I136" i="53" s="1"/>
  <c r="H105" i="53"/>
  <c r="G105" i="53"/>
  <c r="F105" i="53"/>
  <c r="E105" i="53"/>
  <c r="X101" i="53"/>
  <c r="W101" i="53"/>
  <c r="V101" i="53"/>
  <c r="U101" i="53"/>
  <c r="T101" i="53"/>
  <c r="S101" i="53"/>
  <c r="R101" i="53"/>
  <c r="Q101" i="53"/>
  <c r="P101" i="53"/>
  <c r="O101" i="53"/>
  <c r="N101" i="53"/>
  <c r="M101" i="53"/>
  <c r="L101" i="53"/>
  <c r="K101" i="53"/>
  <c r="J101" i="53"/>
  <c r="I101" i="53"/>
  <c r="H101" i="53"/>
  <c r="G101" i="53"/>
  <c r="F101" i="53"/>
  <c r="E101" i="53"/>
  <c r="X100" i="53"/>
  <c r="W100" i="53"/>
  <c r="V100" i="53"/>
  <c r="U100" i="53"/>
  <c r="T100" i="53"/>
  <c r="S100" i="53"/>
  <c r="R100" i="53"/>
  <c r="Q100" i="53"/>
  <c r="P100" i="53"/>
  <c r="O100" i="53"/>
  <c r="N100" i="53"/>
  <c r="M100" i="53"/>
  <c r="L100" i="53"/>
  <c r="K100" i="53"/>
  <c r="J100" i="53"/>
  <c r="I100" i="53"/>
  <c r="H100" i="53"/>
  <c r="G100" i="53"/>
  <c r="F100" i="53"/>
  <c r="E100" i="53"/>
  <c r="X99" i="53"/>
  <c r="W99" i="53"/>
  <c r="V99" i="53"/>
  <c r="U99" i="53"/>
  <c r="T99" i="53"/>
  <c r="S99" i="53"/>
  <c r="R99" i="53"/>
  <c r="Q99" i="53"/>
  <c r="P99" i="53"/>
  <c r="O99" i="53"/>
  <c r="N99" i="53"/>
  <c r="M99" i="53"/>
  <c r="L99" i="53"/>
  <c r="K99" i="53"/>
  <c r="J99" i="53"/>
  <c r="I99" i="53"/>
  <c r="H99" i="53"/>
  <c r="G99" i="53"/>
  <c r="F99" i="53"/>
  <c r="E99" i="53"/>
  <c r="X98" i="53"/>
  <c r="W98" i="53"/>
  <c r="V98" i="53"/>
  <c r="U98" i="53"/>
  <c r="T98" i="53"/>
  <c r="S98" i="53"/>
  <c r="R98" i="53"/>
  <c r="Q98" i="53"/>
  <c r="P98" i="53"/>
  <c r="O98" i="53"/>
  <c r="N98" i="53"/>
  <c r="M98" i="53"/>
  <c r="L98" i="53"/>
  <c r="K98" i="53"/>
  <c r="J98" i="53"/>
  <c r="I98" i="53"/>
  <c r="H98" i="53"/>
  <c r="G98" i="53"/>
  <c r="F98" i="53"/>
  <c r="E98" i="53"/>
  <c r="X97" i="53"/>
  <c r="W97" i="53"/>
  <c r="V97" i="53"/>
  <c r="U97" i="53"/>
  <c r="T97" i="53"/>
  <c r="S97" i="53"/>
  <c r="R97" i="53"/>
  <c r="Q97" i="53"/>
  <c r="P97" i="53"/>
  <c r="O97" i="53"/>
  <c r="N97" i="53"/>
  <c r="M97" i="53"/>
  <c r="L97" i="53"/>
  <c r="K97" i="53"/>
  <c r="J97" i="53"/>
  <c r="I97" i="53"/>
  <c r="H97" i="53"/>
  <c r="G97" i="53"/>
  <c r="F97" i="53"/>
  <c r="E97" i="53"/>
  <c r="X96" i="53"/>
  <c r="W96" i="53"/>
  <c r="V96" i="53"/>
  <c r="U96" i="53"/>
  <c r="T96" i="53"/>
  <c r="S96" i="53"/>
  <c r="R96" i="53"/>
  <c r="Q96" i="53"/>
  <c r="P96" i="53"/>
  <c r="O96" i="53"/>
  <c r="N96" i="53"/>
  <c r="M96" i="53"/>
  <c r="L96" i="53"/>
  <c r="K96" i="53"/>
  <c r="J96" i="53"/>
  <c r="I96" i="53"/>
  <c r="H96" i="53"/>
  <c r="G96" i="53"/>
  <c r="F96" i="53"/>
  <c r="E96" i="53"/>
  <c r="X95" i="53"/>
  <c r="W95" i="53"/>
  <c r="V95" i="53"/>
  <c r="U95" i="53"/>
  <c r="T95" i="53"/>
  <c r="S95" i="53"/>
  <c r="R95" i="53"/>
  <c r="Q95" i="53"/>
  <c r="P95" i="53"/>
  <c r="O95" i="53"/>
  <c r="N95" i="53"/>
  <c r="M95" i="53"/>
  <c r="L95" i="53"/>
  <c r="K95" i="53"/>
  <c r="J95" i="53"/>
  <c r="I95" i="53"/>
  <c r="H95" i="53"/>
  <c r="G95" i="53"/>
  <c r="F95" i="53"/>
  <c r="E95" i="53"/>
  <c r="X94" i="53"/>
  <c r="W94" i="53"/>
  <c r="V94" i="53"/>
  <c r="U94" i="53"/>
  <c r="T94" i="53"/>
  <c r="S94" i="53"/>
  <c r="R94" i="53"/>
  <c r="Q94" i="53"/>
  <c r="P94" i="53"/>
  <c r="O94" i="53"/>
  <c r="N94" i="53"/>
  <c r="M94" i="53"/>
  <c r="L94" i="53"/>
  <c r="K94" i="53"/>
  <c r="J94" i="53"/>
  <c r="I94" i="53"/>
  <c r="H94" i="53"/>
  <c r="G94" i="53"/>
  <c r="F94" i="53"/>
  <c r="E94" i="53"/>
  <c r="X93" i="53"/>
  <c r="W93" i="53"/>
  <c r="V93" i="53"/>
  <c r="U93" i="53"/>
  <c r="T93" i="53"/>
  <c r="S93" i="53"/>
  <c r="R93" i="53"/>
  <c r="Q93" i="53"/>
  <c r="P93" i="53"/>
  <c r="O93" i="53"/>
  <c r="N93" i="53"/>
  <c r="M93" i="53"/>
  <c r="L93" i="53"/>
  <c r="K93" i="53"/>
  <c r="J93" i="53"/>
  <c r="I93" i="53"/>
  <c r="H93" i="53"/>
  <c r="G93" i="53"/>
  <c r="F93" i="53"/>
  <c r="E93" i="53"/>
  <c r="X92" i="53"/>
  <c r="W92" i="53"/>
  <c r="V92" i="53"/>
  <c r="U92" i="53"/>
  <c r="T92" i="53"/>
  <c r="S92" i="53"/>
  <c r="R92" i="53"/>
  <c r="Q92" i="53"/>
  <c r="P92" i="53"/>
  <c r="O92" i="53"/>
  <c r="N92" i="53"/>
  <c r="M92" i="53"/>
  <c r="L92" i="53"/>
  <c r="K92" i="53"/>
  <c r="J92" i="53"/>
  <c r="I92" i="53"/>
  <c r="H92" i="53"/>
  <c r="G92" i="53"/>
  <c r="F92" i="53"/>
  <c r="E92" i="53"/>
  <c r="X91" i="53"/>
  <c r="W91" i="53"/>
  <c r="V91" i="53"/>
  <c r="U91" i="53"/>
  <c r="T91" i="53"/>
  <c r="S91" i="53"/>
  <c r="R91" i="53"/>
  <c r="Q91" i="53"/>
  <c r="P91" i="53"/>
  <c r="O91" i="53"/>
  <c r="N91" i="53"/>
  <c r="M91" i="53"/>
  <c r="L91" i="53"/>
  <c r="K91" i="53"/>
  <c r="J91" i="53"/>
  <c r="I91" i="53"/>
  <c r="H91" i="53"/>
  <c r="G91" i="53"/>
  <c r="F91" i="53"/>
  <c r="E91" i="53"/>
  <c r="X90" i="53"/>
  <c r="W90" i="53"/>
  <c r="V90" i="53"/>
  <c r="U90" i="53"/>
  <c r="T90" i="53"/>
  <c r="S90" i="53"/>
  <c r="R90" i="53"/>
  <c r="Q90" i="53"/>
  <c r="P90" i="53"/>
  <c r="O90" i="53"/>
  <c r="N90" i="53"/>
  <c r="M90" i="53"/>
  <c r="L90" i="53"/>
  <c r="K90" i="53"/>
  <c r="J90" i="53"/>
  <c r="I90" i="53"/>
  <c r="H90" i="53"/>
  <c r="G90" i="53"/>
  <c r="F90" i="53"/>
  <c r="E90" i="53"/>
  <c r="X89" i="53"/>
  <c r="W89" i="53"/>
  <c r="V89" i="53"/>
  <c r="U89" i="53"/>
  <c r="T89" i="53"/>
  <c r="S89" i="53"/>
  <c r="R89" i="53"/>
  <c r="Q89" i="53"/>
  <c r="P89" i="53"/>
  <c r="O89" i="53"/>
  <c r="N89" i="53"/>
  <c r="M89" i="53"/>
  <c r="L89" i="53"/>
  <c r="K89" i="53"/>
  <c r="J89" i="53"/>
  <c r="I89" i="53"/>
  <c r="H89" i="53"/>
  <c r="G89" i="53"/>
  <c r="F89" i="53"/>
  <c r="E89" i="53"/>
  <c r="X88" i="53"/>
  <c r="W88" i="53"/>
  <c r="V88" i="53"/>
  <c r="U88" i="53"/>
  <c r="T88" i="53"/>
  <c r="S88" i="53"/>
  <c r="R88" i="53"/>
  <c r="Q88" i="53"/>
  <c r="P88" i="53"/>
  <c r="O88" i="53"/>
  <c r="N88" i="53"/>
  <c r="M88" i="53"/>
  <c r="L88" i="53"/>
  <c r="K88" i="53"/>
  <c r="J88" i="53"/>
  <c r="I88" i="53"/>
  <c r="H88" i="53"/>
  <c r="G88" i="53"/>
  <c r="F88" i="53"/>
  <c r="E88" i="53"/>
  <c r="X87" i="53"/>
  <c r="W87" i="53"/>
  <c r="V87" i="53"/>
  <c r="U87" i="53"/>
  <c r="T87" i="53"/>
  <c r="S87" i="53"/>
  <c r="R87" i="53"/>
  <c r="Q87" i="53"/>
  <c r="P87" i="53"/>
  <c r="O87" i="53"/>
  <c r="N87" i="53"/>
  <c r="M87" i="53"/>
  <c r="L87" i="53"/>
  <c r="K87" i="53"/>
  <c r="J87" i="53"/>
  <c r="I87" i="53"/>
  <c r="H87" i="53"/>
  <c r="G87" i="53"/>
  <c r="F87" i="53"/>
  <c r="E87" i="53"/>
  <c r="X86" i="53"/>
  <c r="W86" i="53"/>
  <c r="V86" i="53"/>
  <c r="U86" i="53"/>
  <c r="T86" i="53"/>
  <c r="S86" i="53"/>
  <c r="R86" i="53"/>
  <c r="Q86" i="53"/>
  <c r="P86" i="53"/>
  <c r="O86" i="53"/>
  <c r="N86" i="53"/>
  <c r="M86" i="53"/>
  <c r="L86" i="53"/>
  <c r="K86" i="53"/>
  <c r="J86" i="53"/>
  <c r="I86" i="53"/>
  <c r="H86" i="53"/>
  <c r="G86" i="53"/>
  <c r="F86" i="53"/>
  <c r="E86" i="53"/>
  <c r="X85" i="53"/>
  <c r="W85" i="53"/>
  <c r="V85" i="53"/>
  <c r="U85" i="53"/>
  <c r="T85" i="53"/>
  <c r="S85" i="53"/>
  <c r="R85" i="53"/>
  <c r="Q85" i="53"/>
  <c r="P85" i="53"/>
  <c r="O85" i="53"/>
  <c r="N85" i="53"/>
  <c r="M85" i="53"/>
  <c r="L85" i="53"/>
  <c r="K85" i="53"/>
  <c r="J85" i="53"/>
  <c r="I85" i="53"/>
  <c r="H85" i="53"/>
  <c r="G85" i="53"/>
  <c r="F85" i="53"/>
  <c r="E85" i="53"/>
  <c r="X84" i="53"/>
  <c r="W84" i="53"/>
  <c r="V84" i="53"/>
  <c r="U84" i="53"/>
  <c r="T84" i="53"/>
  <c r="S84" i="53"/>
  <c r="R84" i="53"/>
  <c r="Q84" i="53"/>
  <c r="P84" i="53"/>
  <c r="O84" i="53"/>
  <c r="N84" i="53"/>
  <c r="M84" i="53"/>
  <c r="L84" i="53"/>
  <c r="K84" i="53"/>
  <c r="J84" i="53"/>
  <c r="I84" i="53"/>
  <c r="H84" i="53"/>
  <c r="G84" i="53"/>
  <c r="F84" i="53"/>
  <c r="E84" i="53"/>
  <c r="X83" i="53"/>
  <c r="W83" i="53"/>
  <c r="V83" i="53"/>
  <c r="U83" i="53"/>
  <c r="T83" i="53"/>
  <c r="S83" i="53"/>
  <c r="R83" i="53"/>
  <c r="Q83" i="53"/>
  <c r="P83" i="53"/>
  <c r="O83" i="53"/>
  <c r="N83" i="53"/>
  <c r="M83" i="53"/>
  <c r="L83" i="53"/>
  <c r="K83" i="53"/>
  <c r="J83" i="53"/>
  <c r="I83" i="53"/>
  <c r="H83" i="53"/>
  <c r="G83" i="53"/>
  <c r="F83" i="53"/>
  <c r="E83" i="53"/>
  <c r="X82" i="53"/>
  <c r="W82" i="53"/>
  <c r="V82" i="53"/>
  <c r="U82" i="53"/>
  <c r="T82" i="53"/>
  <c r="S82" i="53"/>
  <c r="R82" i="53"/>
  <c r="Q82" i="53"/>
  <c r="P82" i="53"/>
  <c r="O82" i="53"/>
  <c r="N82" i="53"/>
  <c r="M82" i="53"/>
  <c r="L82" i="53"/>
  <c r="K82" i="53"/>
  <c r="J82" i="53"/>
  <c r="I82" i="53"/>
  <c r="H82" i="53"/>
  <c r="G82" i="53"/>
  <c r="F82" i="53"/>
  <c r="E82" i="53"/>
  <c r="X81" i="53"/>
  <c r="W81" i="53"/>
  <c r="V81" i="53"/>
  <c r="U81" i="53"/>
  <c r="T81" i="53"/>
  <c r="S81" i="53"/>
  <c r="R81" i="53"/>
  <c r="Q81" i="53"/>
  <c r="P81" i="53"/>
  <c r="O81" i="53"/>
  <c r="N81" i="53"/>
  <c r="M81" i="53"/>
  <c r="L81" i="53"/>
  <c r="K81" i="53"/>
  <c r="J81" i="53"/>
  <c r="I81" i="53"/>
  <c r="H81" i="53"/>
  <c r="G81" i="53"/>
  <c r="F81" i="53"/>
  <c r="E81" i="53"/>
  <c r="X80" i="53"/>
  <c r="W80" i="53"/>
  <c r="V80" i="53"/>
  <c r="U80" i="53"/>
  <c r="T80" i="53"/>
  <c r="S80" i="53"/>
  <c r="R80" i="53"/>
  <c r="Q80" i="53"/>
  <c r="P80" i="53"/>
  <c r="O80" i="53"/>
  <c r="N80" i="53"/>
  <c r="M80" i="53"/>
  <c r="L80" i="53"/>
  <c r="K80" i="53"/>
  <c r="J80" i="53"/>
  <c r="I80" i="53"/>
  <c r="H80" i="53"/>
  <c r="G80" i="53"/>
  <c r="F80" i="53"/>
  <c r="E80" i="53"/>
  <c r="X79" i="53"/>
  <c r="W79" i="53"/>
  <c r="V79" i="53"/>
  <c r="U79" i="53"/>
  <c r="T79" i="53"/>
  <c r="S79" i="53"/>
  <c r="R79" i="53"/>
  <c r="Q79" i="53"/>
  <c r="P79" i="53"/>
  <c r="O79" i="53"/>
  <c r="N79" i="53"/>
  <c r="M79" i="53"/>
  <c r="L79" i="53"/>
  <c r="K79" i="53"/>
  <c r="J79" i="53"/>
  <c r="I79" i="53"/>
  <c r="H79" i="53"/>
  <c r="G79" i="53"/>
  <c r="F79" i="53"/>
  <c r="E79" i="53"/>
  <c r="X78" i="53"/>
  <c r="W78" i="53"/>
  <c r="V78" i="53"/>
  <c r="U78" i="53"/>
  <c r="T78" i="53"/>
  <c r="S78" i="53"/>
  <c r="R78" i="53"/>
  <c r="Q78" i="53"/>
  <c r="P78" i="53"/>
  <c r="O78" i="53"/>
  <c r="N78" i="53"/>
  <c r="M78" i="53"/>
  <c r="L78" i="53"/>
  <c r="K78" i="53"/>
  <c r="J78" i="53"/>
  <c r="I78" i="53"/>
  <c r="H78" i="53"/>
  <c r="G78" i="53"/>
  <c r="F78" i="53"/>
  <c r="E78" i="53"/>
  <c r="X77" i="53"/>
  <c r="W77" i="53"/>
  <c r="V77" i="53"/>
  <c r="U77" i="53"/>
  <c r="T77" i="53"/>
  <c r="S77" i="53"/>
  <c r="R77" i="53"/>
  <c r="Q77" i="53"/>
  <c r="P77" i="53"/>
  <c r="O77" i="53"/>
  <c r="N77" i="53"/>
  <c r="M77" i="53"/>
  <c r="L77" i="53"/>
  <c r="K77" i="53"/>
  <c r="J77" i="53"/>
  <c r="I77" i="53"/>
  <c r="H77" i="53"/>
  <c r="G77" i="53"/>
  <c r="F77" i="53"/>
  <c r="E77" i="53"/>
  <c r="X76" i="53"/>
  <c r="W76" i="53"/>
  <c r="V76" i="53"/>
  <c r="U76" i="53"/>
  <c r="T76" i="53"/>
  <c r="S76" i="53"/>
  <c r="R76" i="53"/>
  <c r="Q76" i="53"/>
  <c r="P76" i="53"/>
  <c r="O76" i="53"/>
  <c r="N76" i="53"/>
  <c r="M76" i="53"/>
  <c r="L76" i="53"/>
  <c r="K76" i="53"/>
  <c r="J76" i="53"/>
  <c r="I76" i="53"/>
  <c r="H76" i="53"/>
  <c r="G76" i="53"/>
  <c r="F76" i="53"/>
  <c r="E76" i="53"/>
  <c r="X75" i="53"/>
  <c r="W75" i="53"/>
  <c r="V75" i="53"/>
  <c r="U75" i="53"/>
  <c r="T75" i="53"/>
  <c r="S75" i="53"/>
  <c r="R75" i="53"/>
  <c r="Q75" i="53"/>
  <c r="P75" i="53"/>
  <c r="O75" i="53"/>
  <c r="N75" i="53"/>
  <c r="M75" i="53"/>
  <c r="L75" i="53"/>
  <c r="K75" i="53"/>
  <c r="J75" i="53"/>
  <c r="I75" i="53"/>
  <c r="H75" i="53"/>
  <c r="G75" i="53"/>
  <c r="F75" i="53"/>
  <c r="E75" i="53"/>
  <c r="X74" i="53"/>
  <c r="W74" i="53"/>
  <c r="V74" i="53"/>
  <c r="U74" i="53"/>
  <c r="T74" i="53"/>
  <c r="S74" i="53"/>
  <c r="R74" i="53"/>
  <c r="Q74" i="53"/>
  <c r="P74" i="53"/>
  <c r="O74" i="53"/>
  <c r="N74" i="53"/>
  <c r="M74" i="53"/>
  <c r="L74" i="53"/>
  <c r="K74" i="53"/>
  <c r="J74" i="53"/>
  <c r="I74" i="53"/>
  <c r="H74" i="53"/>
  <c r="G74" i="53"/>
  <c r="F74" i="53"/>
  <c r="E74" i="53"/>
  <c r="X73" i="53"/>
  <c r="W73" i="53"/>
  <c r="V73" i="53"/>
  <c r="U73" i="53"/>
  <c r="T73" i="53"/>
  <c r="S73" i="53"/>
  <c r="R73" i="53"/>
  <c r="Q73" i="53"/>
  <c r="P73" i="53"/>
  <c r="O73" i="53"/>
  <c r="N73" i="53"/>
  <c r="M73" i="53"/>
  <c r="L73" i="53"/>
  <c r="K73" i="53"/>
  <c r="J73" i="53"/>
  <c r="I73" i="53"/>
  <c r="H73" i="53"/>
  <c r="G73" i="53"/>
  <c r="F73" i="53"/>
  <c r="E73" i="53"/>
  <c r="X72" i="53"/>
  <c r="W72" i="53"/>
  <c r="V72" i="53"/>
  <c r="U72" i="53"/>
  <c r="T72" i="53"/>
  <c r="S72" i="53"/>
  <c r="R72" i="53"/>
  <c r="Q72" i="53"/>
  <c r="P72" i="53"/>
  <c r="O72" i="53"/>
  <c r="N72" i="53"/>
  <c r="M72" i="53"/>
  <c r="L72" i="53"/>
  <c r="K72" i="53"/>
  <c r="J72" i="53"/>
  <c r="I72" i="53"/>
  <c r="H72" i="53"/>
  <c r="G72" i="53"/>
  <c r="F72" i="53"/>
  <c r="E72" i="53"/>
  <c r="X71" i="53"/>
  <c r="X102" i="53" s="1"/>
  <c r="W71" i="53"/>
  <c r="V71" i="53"/>
  <c r="U71" i="53"/>
  <c r="T71" i="53"/>
  <c r="S71" i="53"/>
  <c r="R71" i="53"/>
  <c r="Q71" i="53"/>
  <c r="P71" i="53"/>
  <c r="O71" i="53"/>
  <c r="N71" i="53"/>
  <c r="M71" i="53"/>
  <c r="L71" i="53"/>
  <c r="K71" i="53"/>
  <c r="J71" i="53"/>
  <c r="I71" i="53"/>
  <c r="I102" i="53" s="1"/>
  <c r="H71" i="53"/>
  <c r="G71" i="53"/>
  <c r="F71" i="53"/>
  <c r="E71" i="53"/>
  <c r="X67" i="53"/>
  <c r="W67" i="53"/>
  <c r="V67" i="53"/>
  <c r="U67" i="53"/>
  <c r="T67" i="53"/>
  <c r="S67" i="53"/>
  <c r="R67" i="53"/>
  <c r="Q67" i="53"/>
  <c r="P67" i="53"/>
  <c r="O67" i="53"/>
  <c r="N67" i="53"/>
  <c r="M67" i="53"/>
  <c r="L67" i="53"/>
  <c r="K67" i="53"/>
  <c r="J67" i="53"/>
  <c r="I67" i="53"/>
  <c r="H67" i="53"/>
  <c r="G67" i="53"/>
  <c r="F67" i="53"/>
  <c r="E67" i="53"/>
  <c r="X66" i="53"/>
  <c r="W66" i="53"/>
  <c r="V66" i="53"/>
  <c r="U66" i="53"/>
  <c r="T66" i="53"/>
  <c r="S66" i="53"/>
  <c r="R66" i="53"/>
  <c r="Q66" i="53"/>
  <c r="P66" i="53"/>
  <c r="O66" i="53"/>
  <c r="N66" i="53"/>
  <c r="M66" i="53"/>
  <c r="L66" i="53"/>
  <c r="K66" i="53"/>
  <c r="J66" i="53"/>
  <c r="I66" i="53"/>
  <c r="H66" i="53"/>
  <c r="G66" i="53"/>
  <c r="F66" i="53"/>
  <c r="E66" i="53"/>
  <c r="X65" i="53"/>
  <c r="W65" i="53"/>
  <c r="V65" i="53"/>
  <c r="U65" i="53"/>
  <c r="T65" i="53"/>
  <c r="S65" i="53"/>
  <c r="R65" i="53"/>
  <c r="Q65" i="53"/>
  <c r="P65" i="53"/>
  <c r="O65" i="53"/>
  <c r="N65" i="53"/>
  <c r="M65" i="53"/>
  <c r="L65" i="53"/>
  <c r="K65" i="53"/>
  <c r="J65" i="53"/>
  <c r="I65" i="53"/>
  <c r="H65" i="53"/>
  <c r="G65" i="53"/>
  <c r="F65" i="53"/>
  <c r="E65" i="53"/>
  <c r="X64" i="53"/>
  <c r="W64" i="53"/>
  <c r="V64" i="53"/>
  <c r="U64" i="53"/>
  <c r="T64" i="53"/>
  <c r="S64" i="53"/>
  <c r="R64" i="53"/>
  <c r="Q64" i="53"/>
  <c r="P64" i="53"/>
  <c r="O64" i="53"/>
  <c r="N64" i="53"/>
  <c r="M64" i="53"/>
  <c r="L64" i="53"/>
  <c r="K64" i="53"/>
  <c r="J64" i="53"/>
  <c r="I64" i="53"/>
  <c r="H64" i="53"/>
  <c r="G64" i="53"/>
  <c r="F64" i="53"/>
  <c r="E64" i="53"/>
  <c r="X63" i="53"/>
  <c r="W63" i="53"/>
  <c r="V63" i="53"/>
  <c r="U63" i="53"/>
  <c r="T63" i="53"/>
  <c r="S63" i="53"/>
  <c r="R63" i="53"/>
  <c r="Q63" i="53"/>
  <c r="P63" i="53"/>
  <c r="O63" i="53"/>
  <c r="N63" i="53"/>
  <c r="M63" i="53"/>
  <c r="L63" i="53"/>
  <c r="K63" i="53"/>
  <c r="J63" i="53"/>
  <c r="I63" i="53"/>
  <c r="H63" i="53"/>
  <c r="G63" i="53"/>
  <c r="F63" i="53"/>
  <c r="E63" i="53"/>
  <c r="X62" i="53"/>
  <c r="W62" i="53"/>
  <c r="V62" i="53"/>
  <c r="U62" i="53"/>
  <c r="T62" i="53"/>
  <c r="S62" i="53"/>
  <c r="R62" i="53"/>
  <c r="Q62" i="53"/>
  <c r="P62" i="53"/>
  <c r="O62" i="53"/>
  <c r="N62" i="53"/>
  <c r="M62" i="53"/>
  <c r="L62" i="53"/>
  <c r="K62" i="53"/>
  <c r="J62" i="53"/>
  <c r="I62" i="53"/>
  <c r="H62" i="53"/>
  <c r="G62" i="53"/>
  <c r="F62" i="53"/>
  <c r="E62" i="53"/>
  <c r="X61" i="53"/>
  <c r="W61" i="53"/>
  <c r="V61" i="53"/>
  <c r="U61" i="53"/>
  <c r="T61" i="53"/>
  <c r="S61" i="53"/>
  <c r="R61" i="53"/>
  <c r="Q61" i="53"/>
  <c r="P61" i="53"/>
  <c r="O61" i="53"/>
  <c r="N61" i="53"/>
  <c r="M61" i="53"/>
  <c r="L61" i="53"/>
  <c r="K61" i="53"/>
  <c r="J61" i="53"/>
  <c r="I61" i="53"/>
  <c r="H61" i="53"/>
  <c r="G61" i="53"/>
  <c r="F61" i="53"/>
  <c r="E61" i="53"/>
  <c r="X60" i="53"/>
  <c r="W60" i="53"/>
  <c r="V60" i="53"/>
  <c r="U60" i="53"/>
  <c r="T60" i="53"/>
  <c r="S60" i="53"/>
  <c r="R60" i="53"/>
  <c r="Q60" i="53"/>
  <c r="P60" i="53"/>
  <c r="O60" i="53"/>
  <c r="N60" i="53"/>
  <c r="M60" i="53"/>
  <c r="L60" i="53"/>
  <c r="K60" i="53"/>
  <c r="J60" i="53"/>
  <c r="I60" i="53"/>
  <c r="H60" i="53"/>
  <c r="G60" i="53"/>
  <c r="F60" i="53"/>
  <c r="E60" i="53"/>
  <c r="X59" i="53"/>
  <c r="W59" i="53"/>
  <c r="V59" i="53"/>
  <c r="U59" i="53"/>
  <c r="T59" i="53"/>
  <c r="S59" i="53"/>
  <c r="R59" i="53"/>
  <c r="Q59" i="53"/>
  <c r="P59" i="53"/>
  <c r="O59" i="53"/>
  <c r="N59" i="53"/>
  <c r="M59" i="53"/>
  <c r="L59" i="53"/>
  <c r="K59" i="53"/>
  <c r="J59" i="53"/>
  <c r="I59" i="53"/>
  <c r="H59" i="53"/>
  <c r="G59" i="53"/>
  <c r="F59" i="53"/>
  <c r="E59" i="53"/>
  <c r="X58" i="53"/>
  <c r="W58" i="53"/>
  <c r="V58" i="53"/>
  <c r="U58" i="53"/>
  <c r="T58" i="53"/>
  <c r="S58" i="53"/>
  <c r="R58" i="53"/>
  <c r="Q58" i="53"/>
  <c r="P58" i="53"/>
  <c r="O58" i="53"/>
  <c r="N58" i="53"/>
  <c r="M58" i="53"/>
  <c r="L58" i="53"/>
  <c r="K58" i="53"/>
  <c r="J58" i="53"/>
  <c r="I58" i="53"/>
  <c r="H58" i="53"/>
  <c r="G58" i="53"/>
  <c r="F58" i="53"/>
  <c r="E58" i="53"/>
  <c r="X57" i="53"/>
  <c r="W57" i="53"/>
  <c r="V57" i="53"/>
  <c r="U57" i="53"/>
  <c r="T57" i="53"/>
  <c r="S57" i="53"/>
  <c r="R57" i="53"/>
  <c r="Q57" i="53"/>
  <c r="P57" i="53"/>
  <c r="O57" i="53"/>
  <c r="N57" i="53"/>
  <c r="M57" i="53"/>
  <c r="L57" i="53"/>
  <c r="K57" i="53"/>
  <c r="J57" i="53"/>
  <c r="I57" i="53"/>
  <c r="H57" i="53"/>
  <c r="G57" i="53"/>
  <c r="F57" i="53"/>
  <c r="E57" i="53"/>
  <c r="X56" i="53"/>
  <c r="W56" i="53"/>
  <c r="V56" i="53"/>
  <c r="U56" i="53"/>
  <c r="T56" i="53"/>
  <c r="S56" i="53"/>
  <c r="R56" i="53"/>
  <c r="Q56" i="53"/>
  <c r="P56" i="53"/>
  <c r="O56" i="53"/>
  <c r="N56" i="53"/>
  <c r="M56" i="53"/>
  <c r="L56" i="53"/>
  <c r="K56" i="53"/>
  <c r="J56" i="53"/>
  <c r="I56" i="53"/>
  <c r="H56" i="53"/>
  <c r="G56" i="53"/>
  <c r="F56" i="53"/>
  <c r="E56" i="53"/>
  <c r="X55" i="53"/>
  <c r="W55" i="53"/>
  <c r="V55" i="53"/>
  <c r="U55" i="53"/>
  <c r="T55" i="53"/>
  <c r="S55" i="53"/>
  <c r="R55" i="53"/>
  <c r="Q55" i="53"/>
  <c r="P55" i="53"/>
  <c r="O55" i="53"/>
  <c r="N55" i="53"/>
  <c r="M55" i="53"/>
  <c r="L55" i="53"/>
  <c r="K55" i="53"/>
  <c r="J55" i="53"/>
  <c r="I55" i="53"/>
  <c r="H55" i="53"/>
  <c r="G55" i="53"/>
  <c r="F55" i="53"/>
  <c r="E55" i="53"/>
  <c r="X54" i="53"/>
  <c r="W54" i="53"/>
  <c r="V54" i="53"/>
  <c r="U54" i="53"/>
  <c r="T54" i="53"/>
  <c r="S54" i="53"/>
  <c r="R54" i="53"/>
  <c r="Q54" i="53"/>
  <c r="P54" i="53"/>
  <c r="O54" i="53"/>
  <c r="N54" i="53"/>
  <c r="M54" i="53"/>
  <c r="L54" i="53"/>
  <c r="K54" i="53"/>
  <c r="J54" i="53"/>
  <c r="I54" i="53"/>
  <c r="H54" i="53"/>
  <c r="G54" i="53"/>
  <c r="F54" i="53"/>
  <c r="E54" i="53"/>
  <c r="X53" i="53"/>
  <c r="W53" i="53"/>
  <c r="V53" i="53"/>
  <c r="U53" i="53"/>
  <c r="T53" i="53"/>
  <c r="S53" i="53"/>
  <c r="R53" i="53"/>
  <c r="Q53" i="53"/>
  <c r="P53" i="53"/>
  <c r="O53" i="53"/>
  <c r="N53" i="53"/>
  <c r="M53" i="53"/>
  <c r="L53" i="53"/>
  <c r="K53" i="53"/>
  <c r="J53" i="53"/>
  <c r="I53" i="53"/>
  <c r="H53" i="53"/>
  <c r="G53" i="53"/>
  <c r="F53" i="53"/>
  <c r="E53" i="53"/>
  <c r="X52" i="53"/>
  <c r="W52" i="53"/>
  <c r="V52" i="53"/>
  <c r="U52" i="53"/>
  <c r="T52" i="53"/>
  <c r="S52" i="53"/>
  <c r="R52" i="53"/>
  <c r="Q52" i="53"/>
  <c r="P52" i="53"/>
  <c r="O52" i="53"/>
  <c r="N52" i="53"/>
  <c r="M52" i="53"/>
  <c r="L52" i="53"/>
  <c r="K52" i="53"/>
  <c r="J52" i="53"/>
  <c r="I52" i="53"/>
  <c r="H52" i="53"/>
  <c r="G52" i="53"/>
  <c r="F52" i="53"/>
  <c r="E52" i="53"/>
  <c r="X51" i="53"/>
  <c r="W51" i="53"/>
  <c r="V51" i="53"/>
  <c r="U51" i="53"/>
  <c r="T51" i="53"/>
  <c r="S51" i="53"/>
  <c r="R51" i="53"/>
  <c r="Q51" i="53"/>
  <c r="P51" i="53"/>
  <c r="O51" i="53"/>
  <c r="N51" i="53"/>
  <c r="M51" i="53"/>
  <c r="L51" i="53"/>
  <c r="K51" i="53"/>
  <c r="J51" i="53"/>
  <c r="I51" i="53"/>
  <c r="H51" i="53"/>
  <c r="G51" i="53"/>
  <c r="F51" i="53"/>
  <c r="E51" i="53"/>
  <c r="X50" i="53"/>
  <c r="W50" i="53"/>
  <c r="V50" i="53"/>
  <c r="U50" i="53"/>
  <c r="T50" i="53"/>
  <c r="S50" i="53"/>
  <c r="R50" i="53"/>
  <c r="Q50" i="53"/>
  <c r="P50" i="53"/>
  <c r="O50" i="53"/>
  <c r="N50" i="53"/>
  <c r="M50" i="53"/>
  <c r="L50" i="53"/>
  <c r="K50" i="53"/>
  <c r="J50" i="53"/>
  <c r="I50" i="53"/>
  <c r="H50" i="53"/>
  <c r="G50" i="53"/>
  <c r="F50" i="53"/>
  <c r="E50" i="53"/>
  <c r="X49" i="53"/>
  <c r="W49" i="53"/>
  <c r="V49" i="53"/>
  <c r="U49" i="53"/>
  <c r="T49" i="53"/>
  <c r="S49" i="53"/>
  <c r="R49" i="53"/>
  <c r="Q49" i="53"/>
  <c r="P49" i="53"/>
  <c r="O49" i="53"/>
  <c r="N49" i="53"/>
  <c r="M49" i="53"/>
  <c r="L49" i="53"/>
  <c r="K49" i="53"/>
  <c r="J49" i="53"/>
  <c r="I49" i="53"/>
  <c r="H49" i="53"/>
  <c r="G49" i="53"/>
  <c r="F49" i="53"/>
  <c r="E49" i="53"/>
  <c r="X48" i="53"/>
  <c r="W48" i="53"/>
  <c r="V48" i="53"/>
  <c r="U48" i="53"/>
  <c r="T48" i="53"/>
  <c r="S48" i="53"/>
  <c r="R48" i="53"/>
  <c r="Q48" i="53"/>
  <c r="P48" i="53"/>
  <c r="O48" i="53"/>
  <c r="N48" i="53"/>
  <c r="M48" i="53"/>
  <c r="L48" i="53"/>
  <c r="K48" i="53"/>
  <c r="J48" i="53"/>
  <c r="I48" i="53"/>
  <c r="H48" i="53"/>
  <c r="G48" i="53"/>
  <c r="F48" i="53"/>
  <c r="E48" i="53"/>
  <c r="X47" i="53"/>
  <c r="W47" i="53"/>
  <c r="V47" i="53"/>
  <c r="U47" i="53"/>
  <c r="T47" i="53"/>
  <c r="S47" i="53"/>
  <c r="R47" i="53"/>
  <c r="Q47" i="53"/>
  <c r="P47" i="53"/>
  <c r="O47" i="53"/>
  <c r="N47" i="53"/>
  <c r="M47" i="53"/>
  <c r="L47" i="53"/>
  <c r="K47" i="53"/>
  <c r="J47" i="53"/>
  <c r="I47" i="53"/>
  <c r="H47" i="53"/>
  <c r="G47" i="53"/>
  <c r="F47" i="53"/>
  <c r="E47" i="53"/>
  <c r="X46" i="53"/>
  <c r="W46" i="53"/>
  <c r="V46" i="53"/>
  <c r="U46" i="53"/>
  <c r="T46" i="53"/>
  <c r="S46" i="53"/>
  <c r="R46" i="53"/>
  <c r="Q46" i="53"/>
  <c r="P46" i="53"/>
  <c r="O46" i="53"/>
  <c r="N46" i="53"/>
  <c r="M46" i="53"/>
  <c r="L46" i="53"/>
  <c r="K46" i="53"/>
  <c r="J46" i="53"/>
  <c r="I46" i="53"/>
  <c r="H46" i="53"/>
  <c r="G46" i="53"/>
  <c r="F46" i="53"/>
  <c r="E46" i="53"/>
  <c r="X45" i="53"/>
  <c r="W45" i="53"/>
  <c r="V45" i="53"/>
  <c r="U45" i="53"/>
  <c r="T45" i="53"/>
  <c r="S45" i="53"/>
  <c r="R45" i="53"/>
  <c r="Q45" i="53"/>
  <c r="P45" i="53"/>
  <c r="O45" i="53"/>
  <c r="N45" i="53"/>
  <c r="M45" i="53"/>
  <c r="L45" i="53"/>
  <c r="K45" i="53"/>
  <c r="J45" i="53"/>
  <c r="I45" i="53"/>
  <c r="H45" i="53"/>
  <c r="G45" i="53"/>
  <c r="F45" i="53"/>
  <c r="E45" i="53"/>
  <c r="X44" i="53"/>
  <c r="W44" i="53"/>
  <c r="V44" i="53"/>
  <c r="U44" i="53"/>
  <c r="T44" i="53"/>
  <c r="S44" i="53"/>
  <c r="R44" i="53"/>
  <c r="Q44" i="53"/>
  <c r="P44" i="53"/>
  <c r="O44" i="53"/>
  <c r="N44" i="53"/>
  <c r="M44" i="53"/>
  <c r="L44" i="53"/>
  <c r="K44" i="53"/>
  <c r="J44" i="53"/>
  <c r="I44" i="53"/>
  <c r="H44" i="53"/>
  <c r="G44" i="53"/>
  <c r="F44" i="53"/>
  <c r="E44" i="53"/>
  <c r="X43" i="53"/>
  <c r="W43" i="53"/>
  <c r="V43" i="53"/>
  <c r="U43" i="53"/>
  <c r="T43" i="53"/>
  <c r="S43" i="53"/>
  <c r="R43" i="53"/>
  <c r="Q43" i="53"/>
  <c r="P43" i="53"/>
  <c r="O43" i="53"/>
  <c r="N43" i="53"/>
  <c r="M43" i="53"/>
  <c r="L43" i="53"/>
  <c r="K43" i="53"/>
  <c r="J43" i="53"/>
  <c r="I43" i="53"/>
  <c r="H43" i="53"/>
  <c r="G43" i="53"/>
  <c r="F43" i="53"/>
  <c r="E43" i="53"/>
  <c r="X42" i="53"/>
  <c r="W42" i="53"/>
  <c r="V42" i="53"/>
  <c r="U42" i="53"/>
  <c r="T42" i="53"/>
  <c r="S42" i="53"/>
  <c r="R42" i="53"/>
  <c r="Q42" i="53"/>
  <c r="P42" i="53"/>
  <c r="O42" i="53"/>
  <c r="N42" i="53"/>
  <c r="M42" i="53"/>
  <c r="L42" i="53"/>
  <c r="K42" i="53"/>
  <c r="J42" i="53"/>
  <c r="I42" i="53"/>
  <c r="H42" i="53"/>
  <c r="G42" i="53"/>
  <c r="F42" i="53"/>
  <c r="E42" i="53"/>
  <c r="X41" i="53"/>
  <c r="W41" i="53"/>
  <c r="V41" i="53"/>
  <c r="U41" i="53"/>
  <c r="T41" i="53"/>
  <c r="S41" i="53"/>
  <c r="R41" i="53"/>
  <c r="Q41" i="53"/>
  <c r="P41" i="53"/>
  <c r="O41" i="53"/>
  <c r="N41" i="53"/>
  <c r="M41" i="53"/>
  <c r="L41" i="53"/>
  <c r="K41" i="53"/>
  <c r="J41" i="53"/>
  <c r="I41" i="53"/>
  <c r="H41" i="53"/>
  <c r="G41" i="53"/>
  <c r="F41" i="53"/>
  <c r="E41" i="53"/>
  <c r="X40" i="53"/>
  <c r="W40" i="53"/>
  <c r="V40" i="53"/>
  <c r="U40" i="53"/>
  <c r="T40" i="53"/>
  <c r="S40" i="53"/>
  <c r="R40" i="53"/>
  <c r="Q40" i="53"/>
  <c r="P40" i="53"/>
  <c r="O40" i="53"/>
  <c r="N40" i="53"/>
  <c r="M40" i="53"/>
  <c r="L40" i="53"/>
  <c r="K40" i="53"/>
  <c r="J40" i="53"/>
  <c r="I40" i="53"/>
  <c r="H40" i="53"/>
  <c r="G40" i="53"/>
  <c r="F40" i="53"/>
  <c r="E40" i="53"/>
  <c r="X39" i="53"/>
  <c r="W39" i="53"/>
  <c r="V39" i="53"/>
  <c r="U39" i="53"/>
  <c r="T39" i="53"/>
  <c r="S39" i="53"/>
  <c r="R39" i="53"/>
  <c r="Q39" i="53"/>
  <c r="P39" i="53"/>
  <c r="O39" i="53"/>
  <c r="N39" i="53"/>
  <c r="M39" i="53"/>
  <c r="L39" i="53"/>
  <c r="K39" i="53"/>
  <c r="J39" i="53"/>
  <c r="I39" i="53"/>
  <c r="H39" i="53"/>
  <c r="G39" i="53"/>
  <c r="F39" i="53"/>
  <c r="E39" i="53"/>
  <c r="X38" i="53"/>
  <c r="W38" i="53"/>
  <c r="V38" i="53"/>
  <c r="U38" i="53"/>
  <c r="T38" i="53"/>
  <c r="S38" i="53"/>
  <c r="R38" i="53"/>
  <c r="Q38" i="53"/>
  <c r="P38" i="53"/>
  <c r="O38" i="53"/>
  <c r="N38" i="53"/>
  <c r="M38" i="53"/>
  <c r="L38" i="53"/>
  <c r="K38" i="53"/>
  <c r="J38" i="53"/>
  <c r="I38" i="53"/>
  <c r="H38" i="53"/>
  <c r="G38" i="53"/>
  <c r="F38" i="53"/>
  <c r="E38" i="53"/>
  <c r="X37" i="53"/>
  <c r="X68" i="53" s="1"/>
  <c r="W37" i="53"/>
  <c r="V37" i="53"/>
  <c r="U37" i="53"/>
  <c r="T37" i="53"/>
  <c r="S37" i="53"/>
  <c r="R37" i="53"/>
  <c r="Q37" i="53"/>
  <c r="P37" i="53"/>
  <c r="O37" i="53"/>
  <c r="N37" i="53"/>
  <c r="M37" i="53"/>
  <c r="L37" i="53"/>
  <c r="K37" i="53"/>
  <c r="J37" i="53"/>
  <c r="I37" i="53"/>
  <c r="I68" i="53" s="1"/>
  <c r="H37" i="53"/>
  <c r="G37" i="53"/>
  <c r="F37" i="53"/>
  <c r="E37" i="53"/>
  <c r="X33" i="53"/>
  <c r="W33" i="53"/>
  <c r="V33" i="53"/>
  <c r="U33" i="53"/>
  <c r="T33" i="53"/>
  <c r="S33" i="53"/>
  <c r="R33" i="53"/>
  <c r="Q33" i="53"/>
  <c r="P33" i="53"/>
  <c r="O33" i="53"/>
  <c r="N33" i="53"/>
  <c r="M33" i="53"/>
  <c r="L33" i="53"/>
  <c r="K33" i="53"/>
  <c r="J33" i="53"/>
  <c r="I33" i="53"/>
  <c r="H33" i="53"/>
  <c r="G33" i="53"/>
  <c r="F33" i="53"/>
  <c r="E33" i="53"/>
  <c r="X32" i="53"/>
  <c r="W32" i="53"/>
  <c r="V32" i="53"/>
  <c r="U32" i="53"/>
  <c r="T32" i="53"/>
  <c r="S32" i="53"/>
  <c r="R32" i="53"/>
  <c r="Q32" i="53"/>
  <c r="P32" i="53"/>
  <c r="O32" i="53"/>
  <c r="N32" i="53"/>
  <c r="M32" i="53"/>
  <c r="L32" i="53"/>
  <c r="K32" i="53"/>
  <c r="J32" i="53"/>
  <c r="I32" i="53"/>
  <c r="H32" i="53"/>
  <c r="G32" i="53"/>
  <c r="F32" i="53"/>
  <c r="E32" i="53"/>
  <c r="X31" i="53"/>
  <c r="W31" i="53"/>
  <c r="V31" i="53"/>
  <c r="U31" i="53"/>
  <c r="T31" i="53"/>
  <c r="S31" i="53"/>
  <c r="R31" i="53"/>
  <c r="Q31" i="53"/>
  <c r="P31" i="53"/>
  <c r="O31" i="53"/>
  <c r="N31" i="53"/>
  <c r="M31" i="53"/>
  <c r="L31" i="53"/>
  <c r="K31" i="53"/>
  <c r="J31" i="53"/>
  <c r="I31" i="53"/>
  <c r="H31" i="53"/>
  <c r="G31" i="53"/>
  <c r="F31" i="53"/>
  <c r="E31" i="53"/>
  <c r="X30" i="53"/>
  <c r="W30" i="53"/>
  <c r="V30" i="53"/>
  <c r="U30" i="53"/>
  <c r="T30" i="53"/>
  <c r="S30" i="53"/>
  <c r="R30" i="53"/>
  <c r="Q30" i="53"/>
  <c r="P30" i="53"/>
  <c r="O30" i="53"/>
  <c r="N30" i="53"/>
  <c r="M30" i="53"/>
  <c r="L30" i="53"/>
  <c r="K30" i="53"/>
  <c r="J30" i="53"/>
  <c r="I30" i="53"/>
  <c r="H30" i="53"/>
  <c r="G30" i="53"/>
  <c r="F30" i="53"/>
  <c r="E30" i="53"/>
  <c r="X29" i="53"/>
  <c r="W29" i="53"/>
  <c r="V29" i="53"/>
  <c r="U29" i="53"/>
  <c r="T29" i="53"/>
  <c r="S29" i="53"/>
  <c r="R29" i="53"/>
  <c r="Q29" i="53"/>
  <c r="P29" i="53"/>
  <c r="O29" i="53"/>
  <c r="N29" i="53"/>
  <c r="M29" i="53"/>
  <c r="L29" i="53"/>
  <c r="K29" i="53"/>
  <c r="J29" i="53"/>
  <c r="I29" i="53"/>
  <c r="H29" i="53"/>
  <c r="G29" i="53"/>
  <c r="F29" i="53"/>
  <c r="E29" i="53"/>
  <c r="X28" i="53"/>
  <c r="W28" i="53"/>
  <c r="V28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X27" i="53"/>
  <c r="W27" i="53"/>
  <c r="V27" i="53"/>
  <c r="U27" i="53"/>
  <c r="T27" i="53"/>
  <c r="S27" i="53"/>
  <c r="R27" i="53"/>
  <c r="Q27" i="53"/>
  <c r="P27" i="53"/>
  <c r="O27" i="53"/>
  <c r="N27" i="53"/>
  <c r="M27" i="53"/>
  <c r="L27" i="53"/>
  <c r="K27" i="53"/>
  <c r="J27" i="53"/>
  <c r="I27" i="53"/>
  <c r="H27" i="53"/>
  <c r="G27" i="53"/>
  <c r="F27" i="53"/>
  <c r="E27" i="53"/>
  <c r="X26" i="53"/>
  <c r="W26" i="53"/>
  <c r="V26" i="53"/>
  <c r="U26" i="53"/>
  <c r="T26" i="53"/>
  <c r="S26" i="53"/>
  <c r="R26" i="53"/>
  <c r="Q26" i="53"/>
  <c r="P26" i="53"/>
  <c r="O26" i="53"/>
  <c r="N26" i="53"/>
  <c r="M26" i="53"/>
  <c r="L26" i="53"/>
  <c r="K26" i="53"/>
  <c r="J26" i="53"/>
  <c r="I26" i="53"/>
  <c r="H26" i="53"/>
  <c r="G26" i="53"/>
  <c r="F26" i="53"/>
  <c r="E26" i="53"/>
  <c r="X25" i="53"/>
  <c r="W25" i="53"/>
  <c r="V25" i="53"/>
  <c r="U25" i="53"/>
  <c r="T25" i="53"/>
  <c r="S25" i="53"/>
  <c r="R25" i="53"/>
  <c r="Q25" i="53"/>
  <c r="P25" i="53"/>
  <c r="O25" i="53"/>
  <c r="N25" i="53"/>
  <c r="M25" i="53"/>
  <c r="L25" i="53"/>
  <c r="K25" i="53"/>
  <c r="J25" i="53"/>
  <c r="I25" i="53"/>
  <c r="H25" i="53"/>
  <c r="G25" i="53"/>
  <c r="F25" i="53"/>
  <c r="E25" i="53"/>
  <c r="X24" i="53"/>
  <c r="W24" i="53"/>
  <c r="V24" i="53"/>
  <c r="U24" i="53"/>
  <c r="T24" i="53"/>
  <c r="S24" i="53"/>
  <c r="R24" i="53"/>
  <c r="Q24" i="53"/>
  <c r="P24" i="53"/>
  <c r="O24" i="53"/>
  <c r="N24" i="53"/>
  <c r="M24" i="53"/>
  <c r="L24" i="53"/>
  <c r="K24" i="53"/>
  <c r="J24" i="53"/>
  <c r="I24" i="53"/>
  <c r="H24" i="53"/>
  <c r="G24" i="53"/>
  <c r="F24" i="53"/>
  <c r="E24" i="53"/>
  <c r="X23" i="53"/>
  <c r="W23" i="53"/>
  <c r="V23" i="53"/>
  <c r="U23" i="53"/>
  <c r="T23" i="53"/>
  <c r="S23" i="53"/>
  <c r="R23" i="53"/>
  <c r="Q23" i="53"/>
  <c r="P23" i="53"/>
  <c r="O23" i="53"/>
  <c r="N23" i="53"/>
  <c r="M23" i="53"/>
  <c r="L23" i="53"/>
  <c r="K23" i="53"/>
  <c r="J23" i="53"/>
  <c r="I23" i="53"/>
  <c r="H23" i="53"/>
  <c r="G23" i="53"/>
  <c r="F23" i="53"/>
  <c r="E23" i="53"/>
  <c r="X22" i="53"/>
  <c r="W22" i="53"/>
  <c r="V22" i="53"/>
  <c r="U22" i="53"/>
  <c r="T22" i="53"/>
  <c r="S22" i="53"/>
  <c r="R22" i="53"/>
  <c r="Q22" i="53"/>
  <c r="P22" i="53"/>
  <c r="O22" i="53"/>
  <c r="N22" i="53"/>
  <c r="M22" i="53"/>
  <c r="L22" i="53"/>
  <c r="K22" i="53"/>
  <c r="J22" i="53"/>
  <c r="I22" i="53"/>
  <c r="H22" i="53"/>
  <c r="G22" i="53"/>
  <c r="F22" i="53"/>
  <c r="E22" i="53"/>
  <c r="X21" i="53"/>
  <c r="W21" i="53"/>
  <c r="V21" i="53"/>
  <c r="U21" i="53"/>
  <c r="T21" i="53"/>
  <c r="S21" i="53"/>
  <c r="R21" i="53"/>
  <c r="Q21" i="53"/>
  <c r="P21" i="53"/>
  <c r="O21" i="53"/>
  <c r="N21" i="53"/>
  <c r="M21" i="53"/>
  <c r="L21" i="53"/>
  <c r="K21" i="53"/>
  <c r="J21" i="53"/>
  <c r="I21" i="53"/>
  <c r="H21" i="53"/>
  <c r="G21" i="53"/>
  <c r="F21" i="53"/>
  <c r="E21" i="53"/>
  <c r="X20" i="53"/>
  <c r="W20" i="53"/>
  <c r="V20" i="53"/>
  <c r="U20" i="53"/>
  <c r="T20" i="53"/>
  <c r="S20" i="53"/>
  <c r="R20" i="53"/>
  <c r="Q20" i="53"/>
  <c r="P20" i="53"/>
  <c r="O20" i="53"/>
  <c r="N20" i="53"/>
  <c r="M20" i="53"/>
  <c r="L20" i="53"/>
  <c r="K20" i="53"/>
  <c r="J20" i="53"/>
  <c r="I20" i="53"/>
  <c r="H20" i="53"/>
  <c r="G20" i="53"/>
  <c r="F20" i="53"/>
  <c r="E20" i="53"/>
  <c r="X19" i="53"/>
  <c r="W19" i="53"/>
  <c r="V19" i="53"/>
  <c r="U19" i="53"/>
  <c r="T19" i="53"/>
  <c r="S19" i="53"/>
  <c r="R19" i="53"/>
  <c r="Q19" i="53"/>
  <c r="P19" i="53"/>
  <c r="O19" i="53"/>
  <c r="N19" i="53"/>
  <c r="M19" i="53"/>
  <c r="L19" i="53"/>
  <c r="K19" i="53"/>
  <c r="J19" i="53"/>
  <c r="I19" i="53"/>
  <c r="H19" i="53"/>
  <c r="G19" i="53"/>
  <c r="F19" i="53"/>
  <c r="E19" i="53"/>
  <c r="X18" i="53"/>
  <c r="W18" i="53"/>
  <c r="V18" i="53"/>
  <c r="U18" i="53"/>
  <c r="T18" i="53"/>
  <c r="S18" i="53"/>
  <c r="R18" i="53"/>
  <c r="Q18" i="53"/>
  <c r="P18" i="53"/>
  <c r="O18" i="53"/>
  <c r="N18" i="53"/>
  <c r="M18" i="53"/>
  <c r="L18" i="53"/>
  <c r="K18" i="53"/>
  <c r="J18" i="53"/>
  <c r="I18" i="53"/>
  <c r="H18" i="53"/>
  <c r="G18" i="53"/>
  <c r="F18" i="53"/>
  <c r="E18" i="53"/>
  <c r="X17" i="53"/>
  <c r="W17" i="53"/>
  <c r="V17" i="53"/>
  <c r="U17" i="53"/>
  <c r="T17" i="53"/>
  <c r="S17" i="53"/>
  <c r="R17" i="53"/>
  <c r="Q17" i="53"/>
  <c r="P17" i="53"/>
  <c r="O17" i="53"/>
  <c r="N17" i="53"/>
  <c r="M17" i="53"/>
  <c r="L17" i="53"/>
  <c r="K17" i="53"/>
  <c r="J17" i="53"/>
  <c r="I17" i="53"/>
  <c r="H17" i="53"/>
  <c r="G17" i="53"/>
  <c r="F17" i="53"/>
  <c r="E17" i="53"/>
  <c r="X16" i="53"/>
  <c r="W16" i="53"/>
  <c r="V16" i="53"/>
  <c r="U16" i="53"/>
  <c r="T16" i="53"/>
  <c r="S16" i="53"/>
  <c r="R16" i="53"/>
  <c r="Q16" i="53"/>
  <c r="P16" i="53"/>
  <c r="O16" i="53"/>
  <c r="N16" i="53"/>
  <c r="M16" i="53"/>
  <c r="L16" i="53"/>
  <c r="K16" i="53"/>
  <c r="J16" i="53"/>
  <c r="I16" i="53"/>
  <c r="H16" i="53"/>
  <c r="G16" i="53"/>
  <c r="F16" i="53"/>
  <c r="E16" i="53"/>
  <c r="X15" i="53"/>
  <c r="W15" i="53"/>
  <c r="V15" i="53"/>
  <c r="U15" i="53"/>
  <c r="T15" i="53"/>
  <c r="S15" i="53"/>
  <c r="R15" i="53"/>
  <c r="Q15" i="53"/>
  <c r="P15" i="53"/>
  <c r="O15" i="53"/>
  <c r="N15" i="53"/>
  <c r="M15" i="53"/>
  <c r="L15" i="53"/>
  <c r="K15" i="53"/>
  <c r="J15" i="53"/>
  <c r="I15" i="53"/>
  <c r="H15" i="53"/>
  <c r="G15" i="53"/>
  <c r="F15" i="53"/>
  <c r="E15" i="53"/>
  <c r="X14" i="53"/>
  <c r="W14" i="53"/>
  <c r="V14" i="53"/>
  <c r="U14" i="53"/>
  <c r="T14" i="53"/>
  <c r="S14" i="53"/>
  <c r="R14" i="53"/>
  <c r="Q14" i="53"/>
  <c r="P14" i="53"/>
  <c r="O14" i="53"/>
  <c r="N14" i="53"/>
  <c r="M14" i="53"/>
  <c r="L14" i="53"/>
  <c r="K14" i="53"/>
  <c r="J14" i="53"/>
  <c r="I14" i="53"/>
  <c r="H14" i="53"/>
  <c r="G14" i="53"/>
  <c r="F14" i="53"/>
  <c r="E14" i="53"/>
  <c r="X13" i="53"/>
  <c r="W13" i="53"/>
  <c r="V13" i="53"/>
  <c r="U13" i="53"/>
  <c r="T13" i="53"/>
  <c r="S13" i="53"/>
  <c r="R13" i="53"/>
  <c r="Q13" i="53"/>
  <c r="P13" i="53"/>
  <c r="O13" i="53"/>
  <c r="N13" i="53"/>
  <c r="M13" i="53"/>
  <c r="L13" i="53"/>
  <c r="K13" i="53"/>
  <c r="J13" i="53"/>
  <c r="I13" i="53"/>
  <c r="H13" i="53"/>
  <c r="G13" i="53"/>
  <c r="F13" i="53"/>
  <c r="E13" i="53"/>
  <c r="X12" i="53"/>
  <c r="W12" i="53"/>
  <c r="V12" i="53"/>
  <c r="U12" i="53"/>
  <c r="T12" i="53"/>
  <c r="S12" i="53"/>
  <c r="R12" i="53"/>
  <c r="Q12" i="53"/>
  <c r="P12" i="53"/>
  <c r="O12" i="53"/>
  <c r="N12" i="53"/>
  <c r="M12" i="53"/>
  <c r="L12" i="53"/>
  <c r="K12" i="53"/>
  <c r="J12" i="53"/>
  <c r="I12" i="53"/>
  <c r="H12" i="53"/>
  <c r="G12" i="53"/>
  <c r="F12" i="53"/>
  <c r="E12" i="53"/>
  <c r="X11" i="53"/>
  <c r="W11" i="53"/>
  <c r="V11" i="53"/>
  <c r="U11" i="53"/>
  <c r="T11" i="53"/>
  <c r="S11" i="53"/>
  <c r="R11" i="53"/>
  <c r="Q11" i="53"/>
  <c r="P11" i="53"/>
  <c r="O11" i="53"/>
  <c r="N11" i="53"/>
  <c r="M11" i="53"/>
  <c r="L11" i="53"/>
  <c r="K11" i="53"/>
  <c r="J11" i="53"/>
  <c r="I11" i="53"/>
  <c r="H11" i="53"/>
  <c r="G11" i="53"/>
  <c r="F11" i="53"/>
  <c r="E11" i="53"/>
  <c r="X10" i="53"/>
  <c r="W10" i="53"/>
  <c r="V10" i="53"/>
  <c r="U10" i="53"/>
  <c r="T10" i="53"/>
  <c r="S10" i="53"/>
  <c r="R10" i="53"/>
  <c r="Q10" i="53"/>
  <c r="P10" i="53"/>
  <c r="O10" i="53"/>
  <c r="N10" i="53"/>
  <c r="M10" i="53"/>
  <c r="L10" i="53"/>
  <c r="K10" i="53"/>
  <c r="J10" i="53"/>
  <c r="I10" i="53"/>
  <c r="H10" i="53"/>
  <c r="G10" i="53"/>
  <c r="F10" i="53"/>
  <c r="E10" i="53"/>
  <c r="X9" i="53"/>
  <c r="W9" i="53"/>
  <c r="V9" i="53"/>
  <c r="U9" i="53"/>
  <c r="T9" i="53"/>
  <c r="S9" i="53"/>
  <c r="R9" i="53"/>
  <c r="Q9" i="53"/>
  <c r="P9" i="53"/>
  <c r="O9" i="53"/>
  <c r="N9" i="53"/>
  <c r="M9" i="53"/>
  <c r="L9" i="53"/>
  <c r="K9" i="53"/>
  <c r="J9" i="53"/>
  <c r="I9" i="53"/>
  <c r="H9" i="53"/>
  <c r="G9" i="53"/>
  <c r="F9" i="53"/>
  <c r="E9" i="53"/>
  <c r="X8" i="53"/>
  <c r="W8" i="53"/>
  <c r="V8" i="53"/>
  <c r="U8" i="53"/>
  <c r="T8" i="53"/>
  <c r="S8" i="53"/>
  <c r="R8" i="53"/>
  <c r="Q8" i="53"/>
  <c r="P8" i="53"/>
  <c r="O8" i="53"/>
  <c r="N8" i="53"/>
  <c r="M8" i="53"/>
  <c r="L8" i="53"/>
  <c r="K8" i="53"/>
  <c r="J8" i="53"/>
  <c r="I8" i="53"/>
  <c r="H8" i="53"/>
  <c r="G8" i="53"/>
  <c r="F8" i="53"/>
  <c r="E8" i="53"/>
  <c r="X7" i="53"/>
  <c r="W7" i="53"/>
  <c r="V7" i="53"/>
  <c r="U7" i="53"/>
  <c r="T7" i="53"/>
  <c r="S7" i="53"/>
  <c r="R7" i="53"/>
  <c r="Q7" i="53"/>
  <c r="P7" i="53"/>
  <c r="O7" i="53"/>
  <c r="N7" i="53"/>
  <c r="M7" i="53"/>
  <c r="L7" i="53"/>
  <c r="K7" i="53"/>
  <c r="J7" i="53"/>
  <c r="I7" i="53"/>
  <c r="H7" i="53"/>
  <c r="G7" i="53"/>
  <c r="F7" i="53"/>
  <c r="E7" i="53"/>
  <c r="X6" i="53"/>
  <c r="W6" i="53"/>
  <c r="V6" i="53"/>
  <c r="U6" i="53"/>
  <c r="T6" i="53"/>
  <c r="S6" i="53"/>
  <c r="R6" i="53"/>
  <c r="Q6" i="53"/>
  <c r="P6" i="53"/>
  <c r="O6" i="53"/>
  <c r="N6" i="53"/>
  <c r="M6" i="53"/>
  <c r="L6" i="53"/>
  <c r="K6" i="53"/>
  <c r="J6" i="53"/>
  <c r="I6" i="53"/>
  <c r="H6" i="53"/>
  <c r="G6" i="53"/>
  <c r="F6" i="53"/>
  <c r="E6" i="53"/>
  <c r="X5" i="53"/>
  <c r="W5" i="53"/>
  <c r="V5" i="53"/>
  <c r="U5" i="53"/>
  <c r="T5" i="53"/>
  <c r="S5" i="53"/>
  <c r="R5" i="53"/>
  <c r="Q5" i="53"/>
  <c r="P5" i="53"/>
  <c r="O5" i="53"/>
  <c r="N5" i="53"/>
  <c r="M5" i="53"/>
  <c r="L5" i="53"/>
  <c r="K5" i="53"/>
  <c r="J5" i="53"/>
  <c r="I5" i="53"/>
  <c r="H5" i="53"/>
  <c r="G5" i="53"/>
  <c r="F5" i="53"/>
  <c r="E5" i="53"/>
  <c r="X4" i="53"/>
  <c r="W4" i="53"/>
  <c r="V4" i="53"/>
  <c r="U4" i="53"/>
  <c r="T4" i="53"/>
  <c r="S4" i="53"/>
  <c r="R4" i="53"/>
  <c r="Q4" i="53"/>
  <c r="P4" i="53"/>
  <c r="O4" i="53"/>
  <c r="N4" i="53"/>
  <c r="M4" i="53"/>
  <c r="L4" i="53"/>
  <c r="K4" i="53"/>
  <c r="J4" i="53"/>
  <c r="I4" i="53"/>
  <c r="H4" i="53"/>
  <c r="G4" i="53"/>
  <c r="F4" i="53"/>
  <c r="E4" i="53"/>
  <c r="X3" i="53"/>
  <c r="X34" i="53" s="1"/>
  <c r="X138" i="53" s="1"/>
  <c r="W3" i="53"/>
  <c r="V3" i="53"/>
  <c r="U3" i="53"/>
  <c r="T3" i="53"/>
  <c r="S3" i="53"/>
  <c r="R3" i="53"/>
  <c r="Q3" i="53"/>
  <c r="P3" i="53"/>
  <c r="O3" i="53"/>
  <c r="N3" i="53"/>
  <c r="M3" i="53"/>
  <c r="L3" i="53"/>
  <c r="K3" i="53"/>
  <c r="J3" i="53"/>
  <c r="I3" i="53"/>
  <c r="I34" i="53" s="1"/>
  <c r="I138" i="53" s="1"/>
  <c r="H3" i="53"/>
  <c r="G3" i="53"/>
  <c r="F3" i="53"/>
  <c r="E3" i="53"/>
  <c r="X138" i="47"/>
  <c r="X136" i="47"/>
  <c r="I138" i="47"/>
  <c r="X102" i="47"/>
  <c r="X68" i="47"/>
  <c r="X34" i="47"/>
  <c r="X135" i="47"/>
  <c r="W135" i="47"/>
  <c r="V135" i="47"/>
  <c r="U135" i="47"/>
  <c r="T135" i="47"/>
  <c r="S135" i="47"/>
  <c r="R135" i="47"/>
  <c r="Q135" i="47"/>
  <c r="P135" i="47"/>
  <c r="O135" i="47"/>
  <c r="N135" i="47"/>
  <c r="M135" i="47"/>
  <c r="L135" i="47"/>
  <c r="K135" i="47"/>
  <c r="J135" i="47"/>
  <c r="I135" i="47"/>
  <c r="H135" i="47"/>
  <c r="G135" i="47"/>
  <c r="F135" i="47"/>
  <c r="E135" i="47"/>
  <c r="X134" i="47"/>
  <c r="W134" i="47"/>
  <c r="V134" i="47"/>
  <c r="U134" i="47"/>
  <c r="T134" i="47"/>
  <c r="S134" i="47"/>
  <c r="R134" i="47"/>
  <c r="Q134" i="47"/>
  <c r="P134" i="47"/>
  <c r="O134" i="47"/>
  <c r="N134" i="47"/>
  <c r="M134" i="47"/>
  <c r="L134" i="47"/>
  <c r="K134" i="47"/>
  <c r="J134" i="47"/>
  <c r="I134" i="47"/>
  <c r="H134" i="47"/>
  <c r="G134" i="47"/>
  <c r="F134" i="47"/>
  <c r="E134" i="47"/>
  <c r="X133" i="47"/>
  <c r="W133" i="47"/>
  <c r="V133" i="47"/>
  <c r="U133" i="47"/>
  <c r="T133" i="47"/>
  <c r="S133" i="47"/>
  <c r="R133" i="47"/>
  <c r="Q133" i="47"/>
  <c r="P133" i="47"/>
  <c r="O133" i="47"/>
  <c r="N133" i="47"/>
  <c r="M133" i="47"/>
  <c r="L133" i="47"/>
  <c r="K133" i="47"/>
  <c r="J133" i="47"/>
  <c r="I133" i="47"/>
  <c r="H133" i="47"/>
  <c r="G133" i="47"/>
  <c r="F133" i="47"/>
  <c r="E133" i="47"/>
  <c r="X132" i="47"/>
  <c r="W132" i="47"/>
  <c r="V132" i="47"/>
  <c r="U132" i="47"/>
  <c r="T132" i="47"/>
  <c r="S132" i="47"/>
  <c r="R132" i="47"/>
  <c r="Q132" i="47"/>
  <c r="P132" i="47"/>
  <c r="O132" i="47"/>
  <c r="N132" i="47"/>
  <c r="M132" i="47"/>
  <c r="L132" i="47"/>
  <c r="K132" i="47"/>
  <c r="J132" i="47"/>
  <c r="I132" i="47"/>
  <c r="H132" i="47"/>
  <c r="G132" i="47"/>
  <c r="F132" i="47"/>
  <c r="E132" i="47"/>
  <c r="X131" i="47"/>
  <c r="W131" i="47"/>
  <c r="V131" i="47"/>
  <c r="U131" i="47"/>
  <c r="T131" i="47"/>
  <c r="S131" i="47"/>
  <c r="R131" i="47"/>
  <c r="Q131" i="47"/>
  <c r="P131" i="47"/>
  <c r="O131" i="47"/>
  <c r="N131" i="47"/>
  <c r="M131" i="47"/>
  <c r="L131" i="47"/>
  <c r="K131" i="47"/>
  <c r="J131" i="47"/>
  <c r="I131" i="47"/>
  <c r="H131" i="47"/>
  <c r="G131" i="47"/>
  <c r="F131" i="47"/>
  <c r="E131" i="47"/>
  <c r="X130" i="47"/>
  <c r="W130" i="47"/>
  <c r="V130" i="47"/>
  <c r="U130" i="47"/>
  <c r="T130" i="47"/>
  <c r="S130" i="47"/>
  <c r="R130" i="47"/>
  <c r="Q130" i="47"/>
  <c r="P130" i="47"/>
  <c r="O130" i="47"/>
  <c r="N130" i="47"/>
  <c r="M130" i="47"/>
  <c r="L130" i="47"/>
  <c r="K130" i="47"/>
  <c r="J130" i="47"/>
  <c r="I130" i="47"/>
  <c r="H130" i="47"/>
  <c r="G130" i="47"/>
  <c r="F130" i="47"/>
  <c r="E130" i="47"/>
  <c r="X129" i="47"/>
  <c r="W129" i="47"/>
  <c r="V129" i="47"/>
  <c r="U129" i="47"/>
  <c r="T129" i="47"/>
  <c r="S129" i="47"/>
  <c r="R129" i="47"/>
  <c r="Q129" i="47"/>
  <c r="P129" i="47"/>
  <c r="O129" i="47"/>
  <c r="N129" i="47"/>
  <c r="M129" i="47"/>
  <c r="L129" i="47"/>
  <c r="K129" i="47"/>
  <c r="J129" i="47"/>
  <c r="I129" i="47"/>
  <c r="H129" i="47"/>
  <c r="G129" i="47"/>
  <c r="F129" i="47"/>
  <c r="E129" i="47"/>
  <c r="X128" i="47"/>
  <c r="W128" i="47"/>
  <c r="V128" i="47"/>
  <c r="U128" i="47"/>
  <c r="T128" i="47"/>
  <c r="S128" i="47"/>
  <c r="R128" i="47"/>
  <c r="Q128" i="47"/>
  <c r="P128" i="47"/>
  <c r="O128" i="47"/>
  <c r="N128" i="47"/>
  <c r="M128" i="47"/>
  <c r="L128" i="47"/>
  <c r="K128" i="47"/>
  <c r="J128" i="47"/>
  <c r="I128" i="47"/>
  <c r="H128" i="47"/>
  <c r="G128" i="47"/>
  <c r="F128" i="47"/>
  <c r="E128" i="47"/>
  <c r="X127" i="47"/>
  <c r="W127" i="47"/>
  <c r="V127" i="47"/>
  <c r="U127" i="47"/>
  <c r="T127" i="47"/>
  <c r="S127" i="47"/>
  <c r="R127" i="47"/>
  <c r="Q127" i="47"/>
  <c r="P127" i="47"/>
  <c r="O127" i="47"/>
  <c r="N127" i="47"/>
  <c r="M127" i="47"/>
  <c r="L127" i="47"/>
  <c r="K127" i="47"/>
  <c r="J127" i="47"/>
  <c r="I127" i="47"/>
  <c r="H127" i="47"/>
  <c r="G127" i="47"/>
  <c r="F127" i="47"/>
  <c r="E127" i="47"/>
  <c r="X126" i="47"/>
  <c r="W126" i="47"/>
  <c r="V126" i="47"/>
  <c r="U126" i="47"/>
  <c r="T126" i="47"/>
  <c r="S126" i="47"/>
  <c r="R126" i="47"/>
  <c r="Q126" i="47"/>
  <c r="P126" i="47"/>
  <c r="O126" i="47"/>
  <c r="N126" i="47"/>
  <c r="M126" i="47"/>
  <c r="L126" i="47"/>
  <c r="K126" i="47"/>
  <c r="J126" i="47"/>
  <c r="I126" i="47"/>
  <c r="H126" i="47"/>
  <c r="G126" i="47"/>
  <c r="F126" i="47"/>
  <c r="E126" i="47"/>
  <c r="X125" i="47"/>
  <c r="W125" i="47"/>
  <c r="V125" i="47"/>
  <c r="U125" i="47"/>
  <c r="T125" i="47"/>
  <c r="S125" i="47"/>
  <c r="R125" i="47"/>
  <c r="Q125" i="47"/>
  <c r="P125" i="47"/>
  <c r="O125" i="47"/>
  <c r="N125" i="47"/>
  <c r="M125" i="47"/>
  <c r="L125" i="47"/>
  <c r="K125" i="47"/>
  <c r="J125" i="47"/>
  <c r="I125" i="47"/>
  <c r="H125" i="47"/>
  <c r="G125" i="47"/>
  <c r="F125" i="47"/>
  <c r="E125" i="47"/>
  <c r="X124" i="47"/>
  <c r="W124" i="47"/>
  <c r="V124" i="47"/>
  <c r="U124" i="47"/>
  <c r="T124" i="47"/>
  <c r="S124" i="47"/>
  <c r="R124" i="47"/>
  <c r="Q124" i="47"/>
  <c r="P124" i="47"/>
  <c r="O124" i="47"/>
  <c r="N124" i="47"/>
  <c r="M124" i="47"/>
  <c r="L124" i="47"/>
  <c r="K124" i="47"/>
  <c r="J124" i="47"/>
  <c r="I124" i="47"/>
  <c r="H124" i="47"/>
  <c r="G124" i="47"/>
  <c r="F124" i="47"/>
  <c r="E124" i="47"/>
  <c r="X123" i="47"/>
  <c r="W123" i="47"/>
  <c r="V123" i="47"/>
  <c r="U123" i="47"/>
  <c r="T123" i="47"/>
  <c r="S123" i="47"/>
  <c r="R123" i="47"/>
  <c r="Q123" i="47"/>
  <c r="P123" i="47"/>
  <c r="O123" i="47"/>
  <c r="N123" i="47"/>
  <c r="M123" i="47"/>
  <c r="L123" i="47"/>
  <c r="K123" i="47"/>
  <c r="J123" i="47"/>
  <c r="I123" i="47"/>
  <c r="H123" i="47"/>
  <c r="G123" i="47"/>
  <c r="F123" i="47"/>
  <c r="E123" i="47"/>
  <c r="X122" i="47"/>
  <c r="W122" i="47"/>
  <c r="V122" i="47"/>
  <c r="U122" i="47"/>
  <c r="T122" i="47"/>
  <c r="S122" i="47"/>
  <c r="R122" i="47"/>
  <c r="Q122" i="47"/>
  <c r="P122" i="47"/>
  <c r="O122" i="47"/>
  <c r="N122" i="47"/>
  <c r="M122" i="47"/>
  <c r="L122" i="47"/>
  <c r="K122" i="47"/>
  <c r="J122" i="47"/>
  <c r="I122" i="47"/>
  <c r="H122" i="47"/>
  <c r="G122" i="47"/>
  <c r="F122" i="47"/>
  <c r="E122" i="47"/>
  <c r="X121" i="47"/>
  <c r="W121" i="47"/>
  <c r="V121" i="47"/>
  <c r="U121" i="47"/>
  <c r="T121" i="47"/>
  <c r="S121" i="47"/>
  <c r="R121" i="47"/>
  <c r="Q121" i="47"/>
  <c r="P121" i="47"/>
  <c r="O121" i="47"/>
  <c r="N121" i="47"/>
  <c r="M121" i="47"/>
  <c r="L121" i="47"/>
  <c r="K121" i="47"/>
  <c r="J121" i="47"/>
  <c r="I121" i="47"/>
  <c r="H121" i="47"/>
  <c r="G121" i="47"/>
  <c r="F121" i="47"/>
  <c r="E121" i="47"/>
  <c r="X120" i="47"/>
  <c r="W120" i="47"/>
  <c r="V120" i="47"/>
  <c r="U120" i="47"/>
  <c r="T120" i="47"/>
  <c r="S120" i="47"/>
  <c r="R120" i="47"/>
  <c r="Q120" i="47"/>
  <c r="P120" i="47"/>
  <c r="O120" i="47"/>
  <c r="N120" i="47"/>
  <c r="M120" i="47"/>
  <c r="L120" i="47"/>
  <c r="K120" i="47"/>
  <c r="J120" i="47"/>
  <c r="I120" i="47"/>
  <c r="H120" i="47"/>
  <c r="G120" i="47"/>
  <c r="F120" i="47"/>
  <c r="E120" i="47"/>
  <c r="X119" i="47"/>
  <c r="W119" i="47"/>
  <c r="V119" i="47"/>
  <c r="U119" i="47"/>
  <c r="T119" i="47"/>
  <c r="S119" i="47"/>
  <c r="R119" i="47"/>
  <c r="Q119" i="47"/>
  <c r="P119" i="47"/>
  <c r="O119" i="47"/>
  <c r="N119" i="47"/>
  <c r="M119" i="47"/>
  <c r="L119" i="47"/>
  <c r="K119" i="47"/>
  <c r="J119" i="47"/>
  <c r="I119" i="47"/>
  <c r="H119" i="47"/>
  <c r="G119" i="47"/>
  <c r="F119" i="47"/>
  <c r="E119" i="47"/>
  <c r="X118" i="47"/>
  <c r="W118" i="47"/>
  <c r="V118" i="47"/>
  <c r="U118" i="47"/>
  <c r="T118" i="47"/>
  <c r="S118" i="47"/>
  <c r="R118" i="47"/>
  <c r="Q118" i="47"/>
  <c r="P118" i="47"/>
  <c r="O118" i="47"/>
  <c r="N118" i="47"/>
  <c r="M118" i="47"/>
  <c r="L118" i="47"/>
  <c r="K118" i="47"/>
  <c r="J118" i="47"/>
  <c r="I118" i="47"/>
  <c r="H118" i="47"/>
  <c r="G118" i="47"/>
  <c r="F118" i="47"/>
  <c r="E118" i="47"/>
  <c r="X117" i="47"/>
  <c r="W117" i="47"/>
  <c r="V117" i="47"/>
  <c r="U117" i="47"/>
  <c r="T117" i="47"/>
  <c r="S117" i="47"/>
  <c r="R117" i="47"/>
  <c r="Q117" i="47"/>
  <c r="P117" i="47"/>
  <c r="O117" i="47"/>
  <c r="N117" i="47"/>
  <c r="M117" i="47"/>
  <c r="L117" i="47"/>
  <c r="K117" i="47"/>
  <c r="J117" i="47"/>
  <c r="I117" i="47"/>
  <c r="H117" i="47"/>
  <c r="G117" i="47"/>
  <c r="F117" i="47"/>
  <c r="E117" i="47"/>
  <c r="X116" i="47"/>
  <c r="W116" i="47"/>
  <c r="V116" i="47"/>
  <c r="U116" i="47"/>
  <c r="T116" i="47"/>
  <c r="S116" i="47"/>
  <c r="R116" i="47"/>
  <c r="Q116" i="47"/>
  <c r="P116" i="47"/>
  <c r="O116" i="47"/>
  <c r="N116" i="47"/>
  <c r="M116" i="47"/>
  <c r="L116" i="47"/>
  <c r="K116" i="47"/>
  <c r="J116" i="47"/>
  <c r="I116" i="47"/>
  <c r="H116" i="47"/>
  <c r="G116" i="47"/>
  <c r="F116" i="47"/>
  <c r="E116" i="47"/>
  <c r="X115" i="47"/>
  <c r="W115" i="47"/>
  <c r="V115" i="47"/>
  <c r="U115" i="47"/>
  <c r="T115" i="47"/>
  <c r="S115" i="47"/>
  <c r="R115" i="47"/>
  <c r="Q115" i="47"/>
  <c r="P115" i="47"/>
  <c r="O115" i="47"/>
  <c r="N115" i="47"/>
  <c r="M115" i="47"/>
  <c r="L115" i="47"/>
  <c r="K115" i="47"/>
  <c r="J115" i="47"/>
  <c r="I115" i="47"/>
  <c r="H115" i="47"/>
  <c r="G115" i="47"/>
  <c r="F115" i="47"/>
  <c r="E115" i="47"/>
  <c r="X114" i="47"/>
  <c r="W114" i="47"/>
  <c r="V114" i="47"/>
  <c r="U114" i="47"/>
  <c r="T114" i="47"/>
  <c r="S114" i="47"/>
  <c r="R114" i="47"/>
  <c r="Q114" i="47"/>
  <c r="P114" i="47"/>
  <c r="O114" i="47"/>
  <c r="N114" i="47"/>
  <c r="M114" i="47"/>
  <c r="L114" i="47"/>
  <c r="K114" i="47"/>
  <c r="J114" i="47"/>
  <c r="I114" i="47"/>
  <c r="H114" i="47"/>
  <c r="G114" i="47"/>
  <c r="F114" i="47"/>
  <c r="E114" i="47"/>
  <c r="X113" i="47"/>
  <c r="W113" i="47"/>
  <c r="V113" i="47"/>
  <c r="U113" i="47"/>
  <c r="T113" i="47"/>
  <c r="S113" i="47"/>
  <c r="R113" i="47"/>
  <c r="Q113" i="47"/>
  <c r="P113" i="47"/>
  <c r="O113" i="47"/>
  <c r="N113" i="47"/>
  <c r="M113" i="47"/>
  <c r="L113" i="47"/>
  <c r="K113" i="47"/>
  <c r="J113" i="47"/>
  <c r="I113" i="47"/>
  <c r="H113" i="47"/>
  <c r="G113" i="47"/>
  <c r="F113" i="47"/>
  <c r="E113" i="47"/>
  <c r="X112" i="47"/>
  <c r="W112" i="47"/>
  <c r="V112" i="47"/>
  <c r="U112" i="47"/>
  <c r="T112" i="47"/>
  <c r="S112" i="47"/>
  <c r="R112" i="47"/>
  <c r="Q112" i="47"/>
  <c r="P112" i="47"/>
  <c r="O112" i="47"/>
  <c r="N112" i="47"/>
  <c r="M112" i="47"/>
  <c r="L112" i="47"/>
  <c r="K112" i="47"/>
  <c r="J112" i="47"/>
  <c r="I112" i="47"/>
  <c r="H112" i="47"/>
  <c r="G112" i="47"/>
  <c r="F112" i="47"/>
  <c r="E112" i="47"/>
  <c r="X111" i="47"/>
  <c r="W111" i="47"/>
  <c r="V111" i="47"/>
  <c r="U111" i="47"/>
  <c r="T111" i="47"/>
  <c r="S111" i="47"/>
  <c r="R111" i="47"/>
  <c r="Q111" i="47"/>
  <c r="P111" i="47"/>
  <c r="O111" i="47"/>
  <c r="N111" i="47"/>
  <c r="M111" i="47"/>
  <c r="L111" i="47"/>
  <c r="K111" i="47"/>
  <c r="J111" i="47"/>
  <c r="I111" i="47"/>
  <c r="H111" i="47"/>
  <c r="G111" i="47"/>
  <c r="F111" i="47"/>
  <c r="E111" i="47"/>
  <c r="X110" i="47"/>
  <c r="W110" i="47"/>
  <c r="V110" i="47"/>
  <c r="U110" i="47"/>
  <c r="T110" i="47"/>
  <c r="S110" i="47"/>
  <c r="R110" i="47"/>
  <c r="Q110" i="47"/>
  <c r="P110" i="47"/>
  <c r="O110" i="47"/>
  <c r="N110" i="47"/>
  <c r="M110" i="47"/>
  <c r="L110" i="47"/>
  <c r="K110" i="47"/>
  <c r="J110" i="47"/>
  <c r="I110" i="47"/>
  <c r="H110" i="47"/>
  <c r="G110" i="47"/>
  <c r="F110" i="47"/>
  <c r="E110" i="47"/>
  <c r="X109" i="47"/>
  <c r="W109" i="47"/>
  <c r="V109" i="47"/>
  <c r="U109" i="47"/>
  <c r="T109" i="47"/>
  <c r="S109" i="47"/>
  <c r="R109" i="47"/>
  <c r="Q109" i="47"/>
  <c r="P109" i="47"/>
  <c r="O109" i="47"/>
  <c r="N109" i="47"/>
  <c r="M109" i="47"/>
  <c r="L109" i="47"/>
  <c r="K109" i="47"/>
  <c r="J109" i="47"/>
  <c r="I109" i="47"/>
  <c r="H109" i="47"/>
  <c r="G109" i="47"/>
  <c r="F109" i="47"/>
  <c r="E109" i="47"/>
  <c r="X108" i="47"/>
  <c r="W108" i="47"/>
  <c r="V108" i="47"/>
  <c r="U108" i="47"/>
  <c r="T108" i="47"/>
  <c r="S108" i="47"/>
  <c r="R108" i="47"/>
  <c r="Q108" i="47"/>
  <c r="P108" i="47"/>
  <c r="O108" i="47"/>
  <c r="N108" i="47"/>
  <c r="M108" i="47"/>
  <c r="L108" i="47"/>
  <c r="K108" i="47"/>
  <c r="J108" i="47"/>
  <c r="I108" i="47"/>
  <c r="H108" i="47"/>
  <c r="G108" i="47"/>
  <c r="F108" i="47"/>
  <c r="E108" i="47"/>
  <c r="X107" i="47"/>
  <c r="W107" i="47"/>
  <c r="V107" i="47"/>
  <c r="U107" i="47"/>
  <c r="T107" i="47"/>
  <c r="S107" i="47"/>
  <c r="R107" i="47"/>
  <c r="Q107" i="47"/>
  <c r="P107" i="47"/>
  <c r="O107" i="47"/>
  <c r="N107" i="47"/>
  <c r="M107" i="47"/>
  <c r="L107" i="47"/>
  <c r="K107" i="47"/>
  <c r="J107" i="47"/>
  <c r="I107" i="47"/>
  <c r="H107" i="47"/>
  <c r="G107" i="47"/>
  <c r="F107" i="47"/>
  <c r="E107" i="47"/>
  <c r="X106" i="47"/>
  <c r="W106" i="47"/>
  <c r="V106" i="47"/>
  <c r="U106" i="47"/>
  <c r="T106" i="47"/>
  <c r="S106" i="47"/>
  <c r="R106" i="47"/>
  <c r="Q106" i="47"/>
  <c r="P106" i="47"/>
  <c r="O106" i="47"/>
  <c r="N106" i="47"/>
  <c r="M106" i="47"/>
  <c r="L106" i="47"/>
  <c r="K106" i="47"/>
  <c r="J106" i="47"/>
  <c r="I106" i="47"/>
  <c r="H106" i="47"/>
  <c r="G106" i="47"/>
  <c r="F106" i="47"/>
  <c r="E106" i="47"/>
  <c r="X105" i="47"/>
  <c r="W105" i="47"/>
  <c r="V105" i="47"/>
  <c r="U105" i="47"/>
  <c r="T105" i="47"/>
  <c r="S105" i="47"/>
  <c r="R105" i="47"/>
  <c r="Q105" i="47"/>
  <c r="P105" i="47"/>
  <c r="O105" i="47"/>
  <c r="N105" i="47"/>
  <c r="M105" i="47"/>
  <c r="L105" i="47"/>
  <c r="K105" i="47"/>
  <c r="J105" i="47"/>
  <c r="I105" i="47"/>
  <c r="I136" i="47" s="1"/>
  <c r="H105" i="47"/>
  <c r="G105" i="47"/>
  <c r="F105" i="47"/>
  <c r="E105" i="47"/>
  <c r="X101" i="47"/>
  <c r="W101" i="47"/>
  <c r="V101" i="47"/>
  <c r="U101" i="47"/>
  <c r="T101" i="47"/>
  <c r="S101" i="47"/>
  <c r="R101" i="47"/>
  <c r="Q101" i="47"/>
  <c r="P101" i="47"/>
  <c r="O101" i="47"/>
  <c r="N101" i="47"/>
  <c r="M101" i="47"/>
  <c r="L101" i="47"/>
  <c r="K101" i="47"/>
  <c r="J101" i="47"/>
  <c r="I101" i="47"/>
  <c r="H101" i="47"/>
  <c r="G101" i="47"/>
  <c r="F101" i="47"/>
  <c r="E101" i="47"/>
  <c r="X100" i="47"/>
  <c r="W100" i="47"/>
  <c r="V100" i="47"/>
  <c r="U100" i="47"/>
  <c r="T100" i="47"/>
  <c r="S100" i="47"/>
  <c r="R100" i="47"/>
  <c r="Q100" i="47"/>
  <c r="P100" i="47"/>
  <c r="O100" i="47"/>
  <c r="N100" i="47"/>
  <c r="M100" i="47"/>
  <c r="L100" i="47"/>
  <c r="K100" i="47"/>
  <c r="J100" i="47"/>
  <c r="I100" i="47"/>
  <c r="H100" i="47"/>
  <c r="G100" i="47"/>
  <c r="F100" i="47"/>
  <c r="E100" i="47"/>
  <c r="X99" i="47"/>
  <c r="W99" i="47"/>
  <c r="V99" i="47"/>
  <c r="U99" i="47"/>
  <c r="T99" i="47"/>
  <c r="S99" i="47"/>
  <c r="R99" i="47"/>
  <c r="Q99" i="47"/>
  <c r="P99" i="47"/>
  <c r="O99" i="47"/>
  <c r="N99" i="47"/>
  <c r="M99" i="47"/>
  <c r="L99" i="47"/>
  <c r="K99" i="47"/>
  <c r="J99" i="47"/>
  <c r="I99" i="47"/>
  <c r="H99" i="47"/>
  <c r="G99" i="47"/>
  <c r="F99" i="47"/>
  <c r="E99" i="47"/>
  <c r="X98" i="47"/>
  <c r="W98" i="47"/>
  <c r="V98" i="47"/>
  <c r="U98" i="47"/>
  <c r="T98" i="47"/>
  <c r="S98" i="47"/>
  <c r="R98" i="47"/>
  <c r="Q98" i="47"/>
  <c r="P98" i="47"/>
  <c r="O98" i="47"/>
  <c r="N98" i="47"/>
  <c r="M98" i="47"/>
  <c r="L98" i="47"/>
  <c r="K98" i="47"/>
  <c r="J98" i="47"/>
  <c r="I98" i="47"/>
  <c r="H98" i="47"/>
  <c r="G98" i="47"/>
  <c r="F98" i="47"/>
  <c r="E98" i="47"/>
  <c r="X97" i="47"/>
  <c r="W97" i="47"/>
  <c r="V97" i="47"/>
  <c r="U97" i="47"/>
  <c r="T97" i="47"/>
  <c r="S97" i="47"/>
  <c r="R97" i="47"/>
  <c r="Q97" i="47"/>
  <c r="P97" i="47"/>
  <c r="O97" i="47"/>
  <c r="N97" i="47"/>
  <c r="M97" i="47"/>
  <c r="L97" i="47"/>
  <c r="K97" i="47"/>
  <c r="J97" i="47"/>
  <c r="I97" i="47"/>
  <c r="H97" i="47"/>
  <c r="G97" i="47"/>
  <c r="F97" i="47"/>
  <c r="E97" i="47"/>
  <c r="X96" i="47"/>
  <c r="W96" i="47"/>
  <c r="V96" i="47"/>
  <c r="U96" i="47"/>
  <c r="T96" i="47"/>
  <c r="S96" i="47"/>
  <c r="R96" i="47"/>
  <c r="Q96" i="47"/>
  <c r="P96" i="47"/>
  <c r="O96" i="47"/>
  <c r="N96" i="47"/>
  <c r="M96" i="47"/>
  <c r="L96" i="47"/>
  <c r="K96" i="47"/>
  <c r="J96" i="47"/>
  <c r="I96" i="47"/>
  <c r="H96" i="47"/>
  <c r="G96" i="47"/>
  <c r="F96" i="47"/>
  <c r="E96" i="47"/>
  <c r="X95" i="47"/>
  <c r="W95" i="47"/>
  <c r="V95" i="47"/>
  <c r="U95" i="47"/>
  <c r="T95" i="47"/>
  <c r="S95" i="47"/>
  <c r="R95" i="47"/>
  <c r="Q95" i="47"/>
  <c r="P95" i="47"/>
  <c r="O95" i="47"/>
  <c r="N95" i="47"/>
  <c r="M95" i="47"/>
  <c r="L95" i="47"/>
  <c r="K95" i="47"/>
  <c r="J95" i="47"/>
  <c r="I95" i="47"/>
  <c r="H95" i="47"/>
  <c r="G95" i="47"/>
  <c r="F95" i="47"/>
  <c r="E95" i="47"/>
  <c r="X94" i="47"/>
  <c r="W94" i="47"/>
  <c r="V94" i="47"/>
  <c r="U94" i="47"/>
  <c r="T94" i="47"/>
  <c r="S94" i="47"/>
  <c r="R94" i="47"/>
  <c r="Q94" i="47"/>
  <c r="P94" i="47"/>
  <c r="O94" i="47"/>
  <c r="N94" i="47"/>
  <c r="M94" i="47"/>
  <c r="L94" i="47"/>
  <c r="K94" i="47"/>
  <c r="J94" i="47"/>
  <c r="I94" i="47"/>
  <c r="H94" i="47"/>
  <c r="G94" i="47"/>
  <c r="F94" i="47"/>
  <c r="E94" i="47"/>
  <c r="X93" i="47"/>
  <c r="W93" i="47"/>
  <c r="V93" i="47"/>
  <c r="U93" i="47"/>
  <c r="T93" i="47"/>
  <c r="S93" i="47"/>
  <c r="R93" i="47"/>
  <c r="Q93" i="47"/>
  <c r="P93" i="47"/>
  <c r="O93" i="47"/>
  <c r="N93" i="47"/>
  <c r="M93" i="47"/>
  <c r="L93" i="47"/>
  <c r="K93" i="47"/>
  <c r="J93" i="47"/>
  <c r="I93" i="47"/>
  <c r="H93" i="47"/>
  <c r="G93" i="47"/>
  <c r="F93" i="47"/>
  <c r="E93" i="47"/>
  <c r="X92" i="47"/>
  <c r="W92" i="47"/>
  <c r="V92" i="47"/>
  <c r="U92" i="47"/>
  <c r="T92" i="47"/>
  <c r="S92" i="47"/>
  <c r="R92" i="47"/>
  <c r="Q92" i="47"/>
  <c r="P92" i="47"/>
  <c r="O92" i="47"/>
  <c r="N92" i="47"/>
  <c r="M92" i="47"/>
  <c r="L92" i="47"/>
  <c r="K92" i="47"/>
  <c r="J92" i="47"/>
  <c r="I92" i="47"/>
  <c r="H92" i="47"/>
  <c r="G92" i="47"/>
  <c r="F92" i="47"/>
  <c r="E92" i="47"/>
  <c r="X91" i="47"/>
  <c r="W91" i="47"/>
  <c r="V91" i="47"/>
  <c r="U91" i="47"/>
  <c r="T91" i="47"/>
  <c r="S91" i="47"/>
  <c r="R91" i="47"/>
  <c r="Q91" i="47"/>
  <c r="P91" i="47"/>
  <c r="O91" i="47"/>
  <c r="N91" i="47"/>
  <c r="M91" i="47"/>
  <c r="L91" i="47"/>
  <c r="K91" i="47"/>
  <c r="J91" i="47"/>
  <c r="I91" i="47"/>
  <c r="H91" i="47"/>
  <c r="G91" i="47"/>
  <c r="F91" i="47"/>
  <c r="E91" i="47"/>
  <c r="X90" i="47"/>
  <c r="W90" i="47"/>
  <c r="V90" i="47"/>
  <c r="U90" i="47"/>
  <c r="T90" i="47"/>
  <c r="S90" i="47"/>
  <c r="R90" i="47"/>
  <c r="Q90" i="47"/>
  <c r="P90" i="47"/>
  <c r="O90" i="47"/>
  <c r="N90" i="47"/>
  <c r="M90" i="47"/>
  <c r="L90" i="47"/>
  <c r="K90" i="47"/>
  <c r="J90" i="47"/>
  <c r="I90" i="47"/>
  <c r="H90" i="47"/>
  <c r="G90" i="47"/>
  <c r="F90" i="47"/>
  <c r="E90" i="47"/>
  <c r="X89" i="47"/>
  <c r="W89" i="47"/>
  <c r="V89" i="47"/>
  <c r="U89" i="47"/>
  <c r="T89" i="47"/>
  <c r="S89" i="47"/>
  <c r="R89" i="47"/>
  <c r="Q89" i="47"/>
  <c r="P89" i="47"/>
  <c r="O89" i="47"/>
  <c r="N89" i="47"/>
  <c r="M89" i="47"/>
  <c r="L89" i="47"/>
  <c r="K89" i="47"/>
  <c r="J89" i="47"/>
  <c r="I89" i="47"/>
  <c r="H89" i="47"/>
  <c r="G89" i="47"/>
  <c r="F89" i="47"/>
  <c r="E89" i="47"/>
  <c r="X88" i="47"/>
  <c r="W88" i="47"/>
  <c r="V88" i="47"/>
  <c r="U88" i="47"/>
  <c r="T88" i="47"/>
  <c r="S88" i="47"/>
  <c r="R88" i="47"/>
  <c r="Q88" i="47"/>
  <c r="P88" i="47"/>
  <c r="O88" i="47"/>
  <c r="N88" i="47"/>
  <c r="M88" i="47"/>
  <c r="L88" i="47"/>
  <c r="K88" i="47"/>
  <c r="J88" i="47"/>
  <c r="I88" i="47"/>
  <c r="H88" i="47"/>
  <c r="G88" i="47"/>
  <c r="F88" i="47"/>
  <c r="E88" i="47"/>
  <c r="X87" i="47"/>
  <c r="W87" i="47"/>
  <c r="V87" i="47"/>
  <c r="U87" i="47"/>
  <c r="T87" i="47"/>
  <c r="S87" i="47"/>
  <c r="R87" i="47"/>
  <c r="Q87" i="47"/>
  <c r="P87" i="47"/>
  <c r="O87" i="47"/>
  <c r="N87" i="47"/>
  <c r="M87" i="47"/>
  <c r="L87" i="47"/>
  <c r="K87" i="47"/>
  <c r="J87" i="47"/>
  <c r="I87" i="47"/>
  <c r="H87" i="47"/>
  <c r="G87" i="47"/>
  <c r="F87" i="47"/>
  <c r="E87" i="47"/>
  <c r="X86" i="47"/>
  <c r="W86" i="47"/>
  <c r="V86" i="47"/>
  <c r="U86" i="47"/>
  <c r="T86" i="47"/>
  <c r="S86" i="47"/>
  <c r="R86" i="47"/>
  <c r="Q86" i="47"/>
  <c r="P86" i="47"/>
  <c r="O86" i="47"/>
  <c r="N86" i="47"/>
  <c r="M86" i="47"/>
  <c r="L86" i="47"/>
  <c r="K86" i="47"/>
  <c r="J86" i="47"/>
  <c r="I86" i="47"/>
  <c r="H86" i="47"/>
  <c r="G86" i="47"/>
  <c r="F86" i="47"/>
  <c r="E86" i="47"/>
  <c r="X85" i="47"/>
  <c r="W85" i="47"/>
  <c r="V85" i="47"/>
  <c r="U85" i="47"/>
  <c r="T85" i="47"/>
  <c r="S85" i="47"/>
  <c r="R85" i="47"/>
  <c r="Q85" i="47"/>
  <c r="P85" i="47"/>
  <c r="O85" i="47"/>
  <c r="N85" i="47"/>
  <c r="M85" i="47"/>
  <c r="L85" i="47"/>
  <c r="K85" i="47"/>
  <c r="J85" i="47"/>
  <c r="I85" i="47"/>
  <c r="H85" i="47"/>
  <c r="G85" i="47"/>
  <c r="F85" i="47"/>
  <c r="E85" i="47"/>
  <c r="X84" i="47"/>
  <c r="W84" i="47"/>
  <c r="V84" i="47"/>
  <c r="U84" i="47"/>
  <c r="T84" i="47"/>
  <c r="S84" i="47"/>
  <c r="R84" i="47"/>
  <c r="Q84" i="47"/>
  <c r="P84" i="47"/>
  <c r="O84" i="47"/>
  <c r="N84" i="47"/>
  <c r="M84" i="47"/>
  <c r="L84" i="47"/>
  <c r="K84" i="47"/>
  <c r="J84" i="47"/>
  <c r="I84" i="47"/>
  <c r="H84" i="47"/>
  <c r="G84" i="47"/>
  <c r="F84" i="47"/>
  <c r="E84" i="47"/>
  <c r="X83" i="47"/>
  <c r="W83" i="47"/>
  <c r="V83" i="47"/>
  <c r="U83" i="47"/>
  <c r="T83" i="47"/>
  <c r="S83" i="47"/>
  <c r="R83" i="47"/>
  <c r="Q83" i="47"/>
  <c r="P83" i="47"/>
  <c r="O83" i="47"/>
  <c r="N83" i="47"/>
  <c r="M83" i="47"/>
  <c r="L83" i="47"/>
  <c r="K83" i="47"/>
  <c r="J83" i="47"/>
  <c r="I83" i="47"/>
  <c r="H83" i="47"/>
  <c r="G83" i="47"/>
  <c r="F83" i="47"/>
  <c r="E83" i="47"/>
  <c r="X82" i="47"/>
  <c r="W82" i="47"/>
  <c r="V82" i="47"/>
  <c r="U82" i="47"/>
  <c r="T82" i="47"/>
  <c r="S82" i="47"/>
  <c r="R82" i="47"/>
  <c r="Q82" i="47"/>
  <c r="P82" i="47"/>
  <c r="O82" i="47"/>
  <c r="N82" i="47"/>
  <c r="M82" i="47"/>
  <c r="L82" i="47"/>
  <c r="K82" i="47"/>
  <c r="J82" i="47"/>
  <c r="I82" i="47"/>
  <c r="H82" i="47"/>
  <c r="G82" i="47"/>
  <c r="F82" i="47"/>
  <c r="E82" i="47"/>
  <c r="X81" i="47"/>
  <c r="W81" i="47"/>
  <c r="V81" i="47"/>
  <c r="U81" i="47"/>
  <c r="T81" i="47"/>
  <c r="S81" i="47"/>
  <c r="R81" i="47"/>
  <c r="Q81" i="47"/>
  <c r="P81" i="47"/>
  <c r="O81" i="47"/>
  <c r="N81" i="47"/>
  <c r="M81" i="47"/>
  <c r="L81" i="47"/>
  <c r="K81" i="47"/>
  <c r="J81" i="47"/>
  <c r="I81" i="47"/>
  <c r="H81" i="47"/>
  <c r="G81" i="47"/>
  <c r="F81" i="47"/>
  <c r="E81" i="47"/>
  <c r="X80" i="47"/>
  <c r="W80" i="47"/>
  <c r="V80" i="47"/>
  <c r="U80" i="47"/>
  <c r="T80" i="47"/>
  <c r="S80" i="47"/>
  <c r="R80" i="47"/>
  <c r="Q80" i="47"/>
  <c r="P80" i="47"/>
  <c r="O80" i="47"/>
  <c r="N80" i="47"/>
  <c r="M80" i="47"/>
  <c r="L80" i="47"/>
  <c r="K80" i="47"/>
  <c r="J80" i="47"/>
  <c r="I80" i="47"/>
  <c r="H80" i="47"/>
  <c r="G80" i="47"/>
  <c r="F80" i="47"/>
  <c r="E80" i="47"/>
  <c r="X79" i="47"/>
  <c r="W79" i="47"/>
  <c r="V79" i="47"/>
  <c r="U79" i="47"/>
  <c r="T79" i="47"/>
  <c r="S79" i="47"/>
  <c r="R79" i="47"/>
  <c r="Q79" i="47"/>
  <c r="P79" i="47"/>
  <c r="O79" i="47"/>
  <c r="N79" i="47"/>
  <c r="M79" i="47"/>
  <c r="L79" i="47"/>
  <c r="K79" i="47"/>
  <c r="J79" i="47"/>
  <c r="I79" i="47"/>
  <c r="H79" i="47"/>
  <c r="G79" i="47"/>
  <c r="F79" i="47"/>
  <c r="E79" i="47"/>
  <c r="X78" i="47"/>
  <c r="W78" i="47"/>
  <c r="V78" i="47"/>
  <c r="U78" i="47"/>
  <c r="T78" i="47"/>
  <c r="S78" i="47"/>
  <c r="R78" i="47"/>
  <c r="Q78" i="47"/>
  <c r="P78" i="47"/>
  <c r="O78" i="47"/>
  <c r="N78" i="47"/>
  <c r="M78" i="47"/>
  <c r="L78" i="47"/>
  <c r="K78" i="47"/>
  <c r="J78" i="47"/>
  <c r="I78" i="47"/>
  <c r="H78" i="47"/>
  <c r="G78" i="47"/>
  <c r="F78" i="47"/>
  <c r="E78" i="47"/>
  <c r="X77" i="47"/>
  <c r="W77" i="47"/>
  <c r="V77" i="47"/>
  <c r="U77" i="47"/>
  <c r="T77" i="47"/>
  <c r="S77" i="47"/>
  <c r="R77" i="47"/>
  <c r="Q77" i="47"/>
  <c r="P77" i="47"/>
  <c r="O77" i="47"/>
  <c r="N77" i="47"/>
  <c r="M77" i="47"/>
  <c r="L77" i="47"/>
  <c r="K77" i="47"/>
  <c r="J77" i="47"/>
  <c r="I77" i="47"/>
  <c r="H77" i="47"/>
  <c r="G77" i="47"/>
  <c r="F77" i="47"/>
  <c r="E77" i="47"/>
  <c r="X76" i="47"/>
  <c r="W76" i="47"/>
  <c r="V76" i="47"/>
  <c r="U76" i="47"/>
  <c r="T76" i="47"/>
  <c r="S76" i="47"/>
  <c r="R76" i="47"/>
  <c r="Q76" i="47"/>
  <c r="P76" i="47"/>
  <c r="O76" i="47"/>
  <c r="N76" i="47"/>
  <c r="M76" i="47"/>
  <c r="L76" i="47"/>
  <c r="K76" i="47"/>
  <c r="J76" i="47"/>
  <c r="I76" i="47"/>
  <c r="H76" i="47"/>
  <c r="G76" i="47"/>
  <c r="F76" i="47"/>
  <c r="E76" i="47"/>
  <c r="X75" i="47"/>
  <c r="W75" i="47"/>
  <c r="V75" i="47"/>
  <c r="U75" i="47"/>
  <c r="T75" i="47"/>
  <c r="S75" i="47"/>
  <c r="R75" i="47"/>
  <c r="Q75" i="47"/>
  <c r="P75" i="47"/>
  <c r="O75" i="47"/>
  <c r="N75" i="47"/>
  <c r="M75" i="47"/>
  <c r="L75" i="47"/>
  <c r="K75" i="47"/>
  <c r="J75" i="47"/>
  <c r="I75" i="47"/>
  <c r="H75" i="47"/>
  <c r="G75" i="47"/>
  <c r="F75" i="47"/>
  <c r="E75" i="47"/>
  <c r="X74" i="47"/>
  <c r="W74" i="47"/>
  <c r="V74" i="47"/>
  <c r="U74" i="47"/>
  <c r="T74" i="47"/>
  <c r="S74" i="47"/>
  <c r="R74" i="47"/>
  <c r="Q74" i="47"/>
  <c r="P74" i="47"/>
  <c r="O74" i="47"/>
  <c r="N74" i="47"/>
  <c r="M74" i="47"/>
  <c r="L74" i="47"/>
  <c r="K74" i="47"/>
  <c r="J74" i="47"/>
  <c r="I74" i="47"/>
  <c r="H74" i="47"/>
  <c r="G74" i="47"/>
  <c r="F74" i="47"/>
  <c r="E74" i="47"/>
  <c r="X73" i="47"/>
  <c r="W73" i="47"/>
  <c r="V73" i="47"/>
  <c r="U73" i="47"/>
  <c r="T73" i="47"/>
  <c r="S73" i="47"/>
  <c r="R73" i="47"/>
  <c r="Q73" i="47"/>
  <c r="P73" i="47"/>
  <c r="O73" i="47"/>
  <c r="N73" i="47"/>
  <c r="M73" i="47"/>
  <c r="L73" i="47"/>
  <c r="K73" i="47"/>
  <c r="J73" i="47"/>
  <c r="I73" i="47"/>
  <c r="H73" i="47"/>
  <c r="G73" i="47"/>
  <c r="F73" i="47"/>
  <c r="E73" i="47"/>
  <c r="X72" i="47"/>
  <c r="W72" i="47"/>
  <c r="V72" i="47"/>
  <c r="U72" i="47"/>
  <c r="T72" i="47"/>
  <c r="S72" i="47"/>
  <c r="R72" i="47"/>
  <c r="Q72" i="47"/>
  <c r="P72" i="47"/>
  <c r="O72" i="47"/>
  <c r="N72" i="47"/>
  <c r="M72" i="47"/>
  <c r="L72" i="47"/>
  <c r="K72" i="47"/>
  <c r="J72" i="47"/>
  <c r="I72" i="47"/>
  <c r="H72" i="47"/>
  <c r="G72" i="47"/>
  <c r="F72" i="47"/>
  <c r="E72" i="47"/>
  <c r="X71" i="47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I102" i="47" s="1"/>
  <c r="H71" i="47"/>
  <c r="G71" i="47"/>
  <c r="F71" i="47"/>
  <c r="E71" i="47"/>
  <c r="X67" i="47"/>
  <c r="W67" i="47"/>
  <c r="V67" i="47"/>
  <c r="U67" i="47"/>
  <c r="T67" i="47"/>
  <c r="S67" i="47"/>
  <c r="R67" i="47"/>
  <c r="Q67" i="47"/>
  <c r="P67" i="47"/>
  <c r="O67" i="47"/>
  <c r="N67" i="47"/>
  <c r="M67" i="47"/>
  <c r="L67" i="47"/>
  <c r="K67" i="47"/>
  <c r="J67" i="47"/>
  <c r="I67" i="47"/>
  <c r="H67" i="47"/>
  <c r="G67" i="47"/>
  <c r="F67" i="47"/>
  <c r="E67" i="47"/>
  <c r="X66" i="47"/>
  <c r="W66" i="47"/>
  <c r="V66" i="47"/>
  <c r="U66" i="47"/>
  <c r="T66" i="47"/>
  <c r="S66" i="47"/>
  <c r="R66" i="47"/>
  <c r="Q66" i="47"/>
  <c r="P66" i="47"/>
  <c r="O66" i="47"/>
  <c r="N66" i="47"/>
  <c r="M66" i="47"/>
  <c r="L66" i="47"/>
  <c r="K66" i="47"/>
  <c r="J66" i="47"/>
  <c r="I66" i="47"/>
  <c r="H66" i="47"/>
  <c r="G66" i="47"/>
  <c r="F66" i="47"/>
  <c r="E66" i="47"/>
  <c r="X65" i="47"/>
  <c r="W65" i="47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X64" i="47"/>
  <c r="W64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X63" i="47"/>
  <c r="W63" i="47"/>
  <c r="V63" i="47"/>
  <c r="U63" i="47"/>
  <c r="T63" i="47"/>
  <c r="S63" i="47"/>
  <c r="R63" i="47"/>
  <c r="Q63" i="47"/>
  <c r="P63" i="47"/>
  <c r="O63" i="47"/>
  <c r="N63" i="47"/>
  <c r="M63" i="47"/>
  <c r="L63" i="47"/>
  <c r="K63" i="47"/>
  <c r="J63" i="47"/>
  <c r="I63" i="47"/>
  <c r="H63" i="47"/>
  <c r="G63" i="47"/>
  <c r="F63" i="47"/>
  <c r="E63" i="47"/>
  <c r="X62" i="47"/>
  <c r="W62" i="47"/>
  <c r="V62" i="47"/>
  <c r="U62" i="47"/>
  <c r="T62" i="47"/>
  <c r="S62" i="47"/>
  <c r="R62" i="47"/>
  <c r="Q62" i="47"/>
  <c r="P62" i="47"/>
  <c r="O62" i="47"/>
  <c r="N62" i="47"/>
  <c r="M62" i="47"/>
  <c r="L62" i="47"/>
  <c r="K62" i="47"/>
  <c r="J62" i="47"/>
  <c r="I62" i="47"/>
  <c r="H62" i="47"/>
  <c r="G62" i="47"/>
  <c r="F62" i="47"/>
  <c r="E62" i="47"/>
  <c r="X61" i="47"/>
  <c r="W61" i="47"/>
  <c r="V61" i="47"/>
  <c r="U61" i="47"/>
  <c r="T61" i="47"/>
  <c r="S61" i="47"/>
  <c r="R61" i="47"/>
  <c r="Q61" i="47"/>
  <c r="P61" i="47"/>
  <c r="O61" i="47"/>
  <c r="N61" i="47"/>
  <c r="M61" i="47"/>
  <c r="L61" i="47"/>
  <c r="K61" i="47"/>
  <c r="J61" i="47"/>
  <c r="I61" i="47"/>
  <c r="H61" i="47"/>
  <c r="G61" i="47"/>
  <c r="F61" i="47"/>
  <c r="E61" i="47"/>
  <c r="X60" i="47"/>
  <c r="W60" i="47"/>
  <c r="V60" i="47"/>
  <c r="U60" i="47"/>
  <c r="T60" i="47"/>
  <c r="S60" i="47"/>
  <c r="R60" i="47"/>
  <c r="Q60" i="47"/>
  <c r="P60" i="47"/>
  <c r="O60" i="47"/>
  <c r="N60" i="47"/>
  <c r="M60" i="47"/>
  <c r="L60" i="47"/>
  <c r="K60" i="47"/>
  <c r="J60" i="47"/>
  <c r="I60" i="47"/>
  <c r="H60" i="47"/>
  <c r="G60" i="47"/>
  <c r="F60" i="47"/>
  <c r="E60" i="47"/>
  <c r="X59" i="47"/>
  <c r="W59" i="47"/>
  <c r="V59" i="47"/>
  <c r="U59" i="47"/>
  <c r="T59" i="47"/>
  <c r="S59" i="47"/>
  <c r="R59" i="47"/>
  <c r="Q59" i="47"/>
  <c r="P59" i="47"/>
  <c r="O59" i="47"/>
  <c r="N59" i="47"/>
  <c r="M59" i="47"/>
  <c r="L59" i="47"/>
  <c r="K59" i="47"/>
  <c r="J59" i="47"/>
  <c r="I59" i="47"/>
  <c r="H59" i="47"/>
  <c r="G59" i="47"/>
  <c r="F59" i="47"/>
  <c r="E59" i="47"/>
  <c r="X58" i="47"/>
  <c r="W58" i="47"/>
  <c r="V58" i="47"/>
  <c r="U58" i="47"/>
  <c r="T58" i="47"/>
  <c r="S58" i="47"/>
  <c r="R58" i="47"/>
  <c r="Q58" i="47"/>
  <c r="P58" i="47"/>
  <c r="O58" i="47"/>
  <c r="N58" i="47"/>
  <c r="M58" i="47"/>
  <c r="L58" i="47"/>
  <c r="K58" i="47"/>
  <c r="J58" i="47"/>
  <c r="I58" i="47"/>
  <c r="H58" i="47"/>
  <c r="G58" i="47"/>
  <c r="F58" i="47"/>
  <c r="E58" i="47"/>
  <c r="X57" i="47"/>
  <c r="W57" i="47"/>
  <c r="V57" i="47"/>
  <c r="U57" i="47"/>
  <c r="T57" i="47"/>
  <c r="S57" i="47"/>
  <c r="R57" i="47"/>
  <c r="Q57" i="47"/>
  <c r="P57" i="47"/>
  <c r="O57" i="47"/>
  <c r="N57" i="47"/>
  <c r="M57" i="47"/>
  <c r="L57" i="47"/>
  <c r="K57" i="47"/>
  <c r="J57" i="47"/>
  <c r="I57" i="47"/>
  <c r="H57" i="47"/>
  <c r="G57" i="47"/>
  <c r="F57" i="47"/>
  <c r="E57" i="47"/>
  <c r="X56" i="47"/>
  <c r="W56" i="47"/>
  <c r="V56" i="47"/>
  <c r="U56" i="47"/>
  <c r="T56" i="47"/>
  <c r="S56" i="47"/>
  <c r="R56" i="47"/>
  <c r="Q56" i="47"/>
  <c r="P56" i="47"/>
  <c r="O56" i="47"/>
  <c r="N56" i="47"/>
  <c r="M56" i="47"/>
  <c r="L56" i="47"/>
  <c r="K56" i="47"/>
  <c r="J56" i="47"/>
  <c r="I56" i="47"/>
  <c r="H56" i="47"/>
  <c r="G56" i="47"/>
  <c r="F56" i="47"/>
  <c r="E56" i="47"/>
  <c r="X55" i="47"/>
  <c r="W55" i="47"/>
  <c r="V55" i="47"/>
  <c r="U55" i="47"/>
  <c r="T55" i="47"/>
  <c r="S55" i="47"/>
  <c r="R55" i="47"/>
  <c r="Q55" i="47"/>
  <c r="P55" i="47"/>
  <c r="O55" i="47"/>
  <c r="N55" i="47"/>
  <c r="M55" i="47"/>
  <c r="L55" i="47"/>
  <c r="K55" i="47"/>
  <c r="J55" i="47"/>
  <c r="I55" i="47"/>
  <c r="H55" i="47"/>
  <c r="G55" i="47"/>
  <c r="F55" i="47"/>
  <c r="E55" i="47"/>
  <c r="X54" i="47"/>
  <c r="W54" i="47"/>
  <c r="V54" i="47"/>
  <c r="U54" i="47"/>
  <c r="T54" i="47"/>
  <c r="S54" i="47"/>
  <c r="R54" i="47"/>
  <c r="Q54" i="47"/>
  <c r="P54" i="47"/>
  <c r="O54" i="47"/>
  <c r="N54" i="47"/>
  <c r="M54" i="47"/>
  <c r="L54" i="47"/>
  <c r="K54" i="47"/>
  <c r="J54" i="47"/>
  <c r="I54" i="47"/>
  <c r="H54" i="47"/>
  <c r="G54" i="47"/>
  <c r="F54" i="47"/>
  <c r="E54" i="47"/>
  <c r="X53" i="47"/>
  <c r="W53" i="47"/>
  <c r="V53" i="47"/>
  <c r="U53" i="47"/>
  <c r="T53" i="47"/>
  <c r="S53" i="47"/>
  <c r="R53" i="47"/>
  <c r="Q53" i="47"/>
  <c r="P53" i="47"/>
  <c r="O53" i="47"/>
  <c r="N53" i="47"/>
  <c r="M53" i="47"/>
  <c r="L53" i="47"/>
  <c r="K53" i="47"/>
  <c r="J53" i="47"/>
  <c r="I53" i="47"/>
  <c r="H53" i="47"/>
  <c r="G53" i="47"/>
  <c r="F53" i="47"/>
  <c r="E53" i="47"/>
  <c r="X52" i="47"/>
  <c r="W52" i="47"/>
  <c r="V52" i="47"/>
  <c r="U52" i="47"/>
  <c r="T52" i="47"/>
  <c r="S52" i="47"/>
  <c r="R52" i="47"/>
  <c r="Q52" i="47"/>
  <c r="P52" i="47"/>
  <c r="O52" i="47"/>
  <c r="N52" i="47"/>
  <c r="M52" i="47"/>
  <c r="L52" i="47"/>
  <c r="K52" i="47"/>
  <c r="J52" i="47"/>
  <c r="I52" i="47"/>
  <c r="H52" i="47"/>
  <c r="G52" i="47"/>
  <c r="F52" i="47"/>
  <c r="E52" i="47"/>
  <c r="X51" i="47"/>
  <c r="W51" i="47"/>
  <c r="V51" i="47"/>
  <c r="U51" i="47"/>
  <c r="T51" i="47"/>
  <c r="S51" i="47"/>
  <c r="R51" i="47"/>
  <c r="Q51" i="47"/>
  <c r="P51" i="47"/>
  <c r="O51" i="47"/>
  <c r="N51" i="47"/>
  <c r="M51" i="47"/>
  <c r="L51" i="47"/>
  <c r="K51" i="47"/>
  <c r="J51" i="47"/>
  <c r="I51" i="47"/>
  <c r="H51" i="47"/>
  <c r="G51" i="47"/>
  <c r="F51" i="47"/>
  <c r="E51" i="47"/>
  <c r="X50" i="47"/>
  <c r="W50" i="47"/>
  <c r="V50" i="47"/>
  <c r="U50" i="47"/>
  <c r="T50" i="47"/>
  <c r="S50" i="47"/>
  <c r="R50" i="47"/>
  <c r="Q50" i="47"/>
  <c r="P50" i="47"/>
  <c r="O50" i="47"/>
  <c r="N50" i="47"/>
  <c r="M50" i="47"/>
  <c r="L50" i="47"/>
  <c r="K50" i="47"/>
  <c r="J50" i="47"/>
  <c r="I50" i="47"/>
  <c r="H50" i="47"/>
  <c r="G50" i="47"/>
  <c r="F50" i="47"/>
  <c r="E50" i="47"/>
  <c r="X49" i="47"/>
  <c r="W49" i="47"/>
  <c r="V49" i="47"/>
  <c r="U49" i="47"/>
  <c r="T49" i="47"/>
  <c r="S49" i="47"/>
  <c r="R49" i="47"/>
  <c r="Q49" i="47"/>
  <c r="P49" i="47"/>
  <c r="O49" i="47"/>
  <c r="N49" i="47"/>
  <c r="M49" i="47"/>
  <c r="L49" i="47"/>
  <c r="K49" i="47"/>
  <c r="J49" i="47"/>
  <c r="I49" i="47"/>
  <c r="H49" i="47"/>
  <c r="G49" i="47"/>
  <c r="F49" i="47"/>
  <c r="E49" i="47"/>
  <c r="X48" i="47"/>
  <c r="W48" i="47"/>
  <c r="V48" i="47"/>
  <c r="U48" i="47"/>
  <c r="T48" i="47"/>
  <c r="S48" i="47"/>
  <c r="R48" i="47"/>
  <c r="Q48" i="47"/>
  <c r="P48" i="47"/>
  <c r="O48" i="47"/>
  <c r="N48" i="47"/>
  <c r="M48" i="47"/>
  <c r="L48" i="47"/>
  <c r="K48" i="47"/>
  <c r="J48" i="47"/>
  <c r="I48" i="47"/>
  <c r="H48" i="47"/>
  <c r="G48" i="47"/>
  <c r="F48" i="47"/>
  <c r="E48" i="47"/>
  <c r="X47" i="47"/>
  <c r="W47" i="47"/>
  <c r="V47" i="47"/>
  <c r="U47" i="47"/>
  <c r="T47" i="47"/>
  <c r="S47" i="47"/>
  <c r="R47" i="47"/>
  <c r="Q47" i="47"/>
  <c r="P47" i="47"/>
  <c r="O47" i="47"/>
  <c r="N47" i="47"/>
  <c r="M47" i="47"/>
  <c r="L47" i="47"/>
  <c r="K47" i="47"/>
  <c r="J47" i="47"/>
  <c r="I47" i="47"/>
  <c r="H47" i="47"/>
  <c r="G47" i="47"/>
  <c r="F47" i="47"/>
  <c r="E47" i="47"/>
  <c r="X46" i="47"/>
  <c r="W46" i="47"/>
  <c r="V46" i="47"/>
  <c r="U46" i="47"/>
  <c r="T46" i="47"/>
  <c r="S46" i="47"/>
  <c r="R46" i="47"/>
  <c r="Q46" i="47"/>
  <c r="P46" i="47"/>
  <c r="O46" i="47"/>
  <c r="N46" i="47"/>
  <c r="M46" i="47"/>
  <c r="L46" i="47"/>
  <c r="K46" i="47"/>
  <c r="J46" i="47"/>
  <c r="I46" i="47"/>
  <c r="H46" i="47"/>
  <c r="G46" i="47"/>
  <c r="F46" i="47"/>
  <c r="E46" i="47"/>
  <c r="X45" i="47"/>
  <c r="W45" i="47"/>
  <c r="V45" i="47"/>
  <c r="U45" i="47"/>
  <c r="T45" i="47"/>
  <c r="S45" i="47"/>
  <c r="R45" i="47"/>
  <c r="Q45" i="47"/>
  <c r="P45" i="47"/>
  <c r="O45" i="47"/>
  <c r="N45" i="47"/>
  <c r="M45" i="47"/>
  <c r="L45" i="47"/>
  <c r="K45" i="47"/>
  <c r="J45" i="47"/>
  <c r="I45" i="47"/>
  <c r="H45" i="47"/>
  <c r="G45" i="47"/>
  <c r="F45" i="47"/>
  <c r="E45" i="47"/>
  <c r="X44" i="47"/>
  <c r="W44" i="47"/>
  <c r="V44" i="47"/>
  <c r="U44" i="47"/>
  <c r="T44" i="47"/>
  <c r="S44" i="47"/>
  <c r="R44" i="47"/>
  <c r="Q44" i="47"/>
  <c r="P44" i="47"/>
  <c r="O44" i="47"/>
  <c r="N44" i="47"/>
  <c r="M44" i="47"/>
  <c r="L44" i="47"/>
  <c r="K44" i="47"/>
  <c r="J44" i="47"/>
  <c r="I44" i="47"/>
  <c r="H44" i="47"/>
  <c r="G44" i="47"/>
  <c r="F44" i="47"/>
  <c r="E44" i="47"/>
  <c r="X43" i="47"/>
  <c r="W43" i="47"/>
  <c r="V43" i="47"/>
  <c r="U43" i="47"/>
  <c r="T43" i="47"/>
  <c r="S43" i="47"/>
  <c r="R43" i="47"/>
  <c r="Q43" i="47"/>
  <c r="P43" i="47"/>
  <c r="O43" i="47"/>
  <c r="N43" i="47"/>
  <c r="M43" i="47"/>
  <c r="L43" i="47"/>
  <c r="K43" i="47"/>
  <c r="J43" i="47"/>
  <c r="I43" i="47"/>
  <c r="H43" i="47"/>
  <c r="G43" i="47"/>
  <c r="F43" i="47"/>
  <c r="E43" i="47"/>
  <c r="X42" i="47"/>
  <c r="W42" i="47"/>
  <c r="V42" i="47"/>
  <c r="U42" i="47"/>
  <c r="T42" i="47"/>
  <c r="S42" i="47"/>
  <c r="R42" i="47"/>
  <c r="Q42" i="47"/>
  <c r="P42" i="47"/>
  <c r="O42" i="47"/>
  <c r="N42" i="47"/>
  <c r="M42" i="47"/>
  <c r="L42" i="47"/>
  <c r="K42" i="47"/>
  <c r="J42" i="47"/>
  <c r="I42" i="47"/>
  <c r="H42" i="47"/>
  <c r="G42" i="47"/>
  <c r="F42" i="47"/>
  <c r="E42" i="47"/>
  <c r="X41" i="47"/>
  <c r="W41" i="47"/>
  <c r="V41" i="47"/>
  <c r="U41" i="47"/>
  <c r="T41" i="47"/>
  <c r="S41" i="47"/>
  <c r="R41" i="47"/>
  <c r="Q41" i="47"/>
  <c r="P41" i="47"/>
  <c r="O41" i="47"/>
  <c r="N41" i="47"/>
  <c r="M41" i="47"/>
  <c r="L41" i="47"/>
  <c r="K41" i="47"/>
  <c r="J41" i="47"/>
  <c r="I41" i="47"/>
  <c r="H41" i="47"/>
  <c r="G41" i="47"/>
  <c r="F41" i="47"/>
  <c r="E41" i="47"/>
  <c r="X40" i="47"/>
  <c r="W40" i="47"/>
  <c r="V40" i="47"/>
  <c r="U40" i="47"/>
  <c r="T40" i="47"/>
  <c r="S40" i="47"/>
  <c r="R40" i="47"/>
  <c r="Q40" i="47"/>
  <c r="P40" i="47"/>
  <c r="O40" i="47"/>
  <c r="N40" i="47"/>
  <c r="M40" i="47"/>
  <c r="L40" i="47"/>
  <c r="K40" i="47"/>
  <c r="J40" i="47"/>
  <c r="I40" i="47"/>
  <c r="H40" i="47"/>
  <c r="G40" i="47"/>
  <c r="F40" i="47"/>
  <c r="E40" i="47"/>
  <c r="X39" i="47"/>
  <c r="W39" i="47"/>
  <c r="V39" i="47"/>
  <c r="U39" i="47"/>
  <c r="T39" i="47"/>
  <c r="S39" i="47"/>
  <c r="R39" i="47"/>
  <c r="Q39" i="47"/>
  <c r="P39" i="47"/>
  <c r="O39" i="47"/>
  <c r="N39" i="47"/>
  <c r="M39" i="47"/>
  <c r="L39" i="47"/>
  <c r="K39" i="47"/>
  <c r="J39" i="47"/>
  <c r="I39" i="47"/>
  <c r="H39" i="47"/>
  <c r="G39" i="47"/>
  <c r="F39" i="47"/>
  <c r="E39" i="47"/>
  <c r="X38" i="47"/>
  <c r="W38" i="47"/>
  <c r="V38" i="47"/>
  <c r="U38" i="47"/>
  <c r="T38" i="47"/>
  <c r="S38" i="47"/>
  <c r="R38" i="47"/>
  <c r="Q38" i="47"/>
  <c r="P38" i="47"/>
  <c r="O38" i="47"/>
  <c r="N38" i="47"/>
  <c r="M38" i="47"/>
  <c r="L38" i="47"/>
  <c r="K38" i="47"/>
  <c r="J38" i="47"/>
  <c r="I38" i="47"/>
  <c r="H38" i="47"/>
  <c r="G38" i="47"/>
  <c r="F38" i="47"/>
  <c r="E38" i="47"/>
  <c r="X37" i="47"/>
  <c r="W37" i="47"/>
  <c r="V37" i="47"/>
  <c r="U37" i="47"/>
  <c r="T37" i="47"/>
  <c r="S37" i="47"/>
  <c r="R37" i="47"/>
  <c r="Q37" i="47"/>
  <c r="P37" i="47"/>
  <c r="O37" i="47"/>
  <c r="N37" i="47"/>
  <c r="M37" i="47"/>
  <c r="L37" i="47"/>
  <c r="K37" i="47"/>
  <c r="J37" i="47"/>
  <c r="I37" i="47"/>
  <c r="I68" i="47" s="1"/>
  <c r="H37" i="47"/>
  <c r="G37" i="47"/>
  <c r="F37" i="47"/>
  <c r="E37" i="47"/>
  <c r="X33" i="47"/>
  <c r="W33" i="47"/>
  <c r="V33" i="47"/>
  <c r="U33" i="47"/>
  <c r="T33" i="47"/>
  <c r="S33" i="47"/>
  <c r="R33" i="47"/>
  <c r="Q33" i="47"/>
  <c r="P33" i="47"/>
  <c r="O33" i="47"/>
  <c r="N33" i="47"/>
  <c r="M33" i="47"/>
  <c r="L33" i="47"/>
  <c r="K33" i="47"/>
  <c r="J33" i="47"/>
  <c r="I33" i="47"/>
  <c r="H33" i="47"/>
  <c r="G33" i="47"/>
  <c r="F33" i="47"/>
  <c r="E33" i="47"/>
  <c r="F32" i="47"/>
  <c r="I3" i="47"/>
  <c r="H3" i="47"/>
  <c r="G3" i="47"/>
  <c r="F3" i="47"/>
  <c r="E32" i="47"/>
  <c r="S5" i="20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6" i="52"/>
  <c r="L4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4" i="52"/>
  <c r="H4" i="52"/>
  <c r="M4" i="52"/>
  <c r="O4" i="52"/>
  <c r="P4" i="52"/>
  <c r="W4" i="52"/>
  <c r="AA4" i="52"/>
  <c r="AB4" i="52"/>
  <c r="AI4" i="52"/>
  <c r="AL4" i="52"/>
  <c r="H5" i="52"/>
  <c r="M5" i="52"/>
  <c r="O5" i="52"/>
  <c r="P5" i="52"/>
  <c r="T5" i="52"/>
  <c r="Y5" i="52"/>
  <c r="Z5" i="52"/>
  <c r="H6" i="52"/>
  <c r="M6" i="52"/>
  <c r="O6" i="52"/>
  <c r="P6" i="52"/>
  <c r="H7" i="52"/>
  <c r="M7" i="52"/>
  <c r="O7" i="52"/>
  <c r="P7" i="52"/>
  <c r="H8" i="52"/>
  <c r="M8" i="52"/>
  <c r="O8" i="52"/>
  <c r="P8" i="52"/>
  <c r="H9" i="52"/>
  <c r="M9" i="52"/>
  <c r="O9" i="52"/>
  <c r="P9" i="52"/>
  <c r="C10" i="52"/>
  <c r="S5" i="52" s="1"/>
  <c r="H10" i="52"/>
  <c r="M10" i="52"/>
  <c r="O10" i="52"/>
  <c r="P10" i="52"/>
  <c r="C11" i="52"/>
  <c r="H11" i="52"/>
  <c r="M11" i="52"/>
  <c r="O11" i="52"/>
  <c r="P11" i="52"/>
  <c r="C12" i="52"/>
  <c r="H12" i="52"/>
  <c r="M12" i="52"/>
  <c r="O12" i="52"/>
  <c r="P12" i="52"/>
  <c r="S12" i="52"/>
  <c r="C13" i="52"/>
  <c r="H13" i="52"/>
  <c r="M13" i="52"/>
  <c r="O13" i="52"/>
  <c r="P13" i="52"/>
  <c r="S13" i="52"/>
  <c r="C14" i="52"/>
  <c r="H14" i="52"/>
  <c r="M14" i="52"/>
  <c r="O14" i="52"/>
  <c r="P14" i="52"/>
  <c r="S14" i="52"/>
  <c r="H15" i="52"/>
  <c r="M15" i="52"/>
  <c r="O15" i="52"/>
  <c r="P15" i="52"/>
  <c r="S15" i="52"/>
  <c r="H16" i="52"/>
  <c r="M16" i="52"/>
  <c r="O16" i="52"/>
  <c r="P16" i="52"/>
  <c r="S16" i="52"/>
  <c r="H17" i="52"/>
  <c r="M17" i="52"/>
  <c r="O17" i="52"/>
  <c r="P17" i="52"/>
  <c r="S17" i="52"/>
  <c r="H18" i="52"/>
  <c r="M18" i="52"/>
  <c r="O18" i="52"/>
  <c r="P18" i="52"/>
  <c r="S18" i="52"/>
  <c r="H19" i="52"/>
  <c r="M19" i="52"/>
  <c r="O19" i="52"/>
  <c r="P19" i="52"/>
  <c r="S19" i="52"/>
  <c r="H20" i="52"/>
  <c r="M20" i="52"/>
  <c r="O20" i="52"/>
  <c r="P20" i="52"/>
  <c r="S20" i="52"/>
  <c r="H21" i="52"/>
  <c r="M21" i="52"/>
  <c r="O21" i="52"/>
  <c r="P21" i="52"/>
  <c r="S21" i="52"/>
  <c r="H22" i="52"/>
  <c r="M22" i="52"/>
  <c r="O22" i="52"/>
  <c r="P22" i="52"/>
  <c r="S22" i="52"/>
  <c r="H23" i="52"/>
  <c r="M23" i="52"/>
  <c r="O23" i="52"/>
  <c r="P23" i="52"/>
  <c r="S23" i="52"/>
  <c r="H24" i="52"/>
  <c r="M24" i="52"/>
  <c r="O24" i="52"/>
  <c r="P24" i="52"/>
  <c r="S24" i="52"/>
  <c r="C3" i="12"/>
  <c r="C2" i="12"/>
  <c r="B3" i="12"/>
  <c r="B2" i="12"/>
  <c r="X137" i="46"/>
  <c r="X137" i="45"/>
  <c r="X137" i="43"/>
  <c r="X137" i="42"/>
  <c r="X137" i="41"/>
  <c r="X137" i="40"/>
  <c r="X137" i="39"/>
  <c r="X137" i="38"/>
  <c r="X137" i="37"/>
  <c r="X137" i="36"/>
  <c r="X137" i="35"/>
  <c r="X137" i="34"/>
  <c r="X135" i="46"/>
  <c r="X101" i="46"/>
  <c r="X67" i="46"/>
  <c r="X33" i="46"/>
  <c r="X135" i="45"/>
  <c r="X101" i="45"/>
  <c r="X67" i="45"/>
  <c r="X33" i="45"/>
  <c r="X135" i="43"/>
  <c r="X101" i="43"/>
  <c r="X67" i="43"/>
  <c r="X33" i="43"/>
  <c r="X135" i="42"/>
  <c r="X101" i="42"/>
  <c r="X67" i="42"/>
  <c r="X33" i="42"/>
  <c r="X135" i="41"/>
  <c r="X101" i="41"/>
  <c r="X67" i="41"/>
  <c r="X33" i="41"/>
  <c r="X135" i="40"/>
  <c r="X101" i="40"/>
  <c r="X67" i="40"/>
  <c r="X33" i="40"/>
  <c r="X135" i="39"/>
  <c r="X101" i="39"/>
  <c r="X67" i="39"/>
  <c r="X33" i="39"/>
  <c r="X135" i="38"/>
  <c r="X101" i="38"/>
  <c r="X67" i="38"/>
  <c r="X33" i="38"/>
  <c r="X135" i="37"/>
  <c r="X101" i="37"/>
  <c r="X67" i="37"/>
  <c r="X33" i="37"/>
  <c r="X135" i="36"/>
  <c r="X101" i="36"/>
  <c r="X67" i="36"/>
  <c r="X33" i="36"/>
  <c r="X135" i="35"/>
  <c r="X101" i="35"/>
  <c r="X67" i="35"/>
  <c r="X33" i="35"/>
  <c r="X135" i="34"/>
  <c r="X101" i="34"/>
  <c r="X67" i="34"/>
  <c r="X33" i="34"/>
  <c r="X32" i="47"/>
  <c r="W32" i="47"/>
  <c r="V32" i="47"/>
  <c r="U32" i="47"/>
  <c r="T32" i="47"/>
  <c r="S32" i="47"/>
  <c r="R32" i="47"/>
  <c r="Q32" i="47"/>
  <c r="P32" i="47"/>
  <c r="O32" i="47"/>
  <c r="N32" i="47"/>
  <c r="M32" i="47"/>
  <c r="L32" i="47"/>
  <c r="K32" i="47"/>
  <c r="J32" i="47"/>
  <c r="I32" i="47"/>
  <c r="H32" i="47"/>
  <c r="G32" i="47"/>
  <c r="X31" i="47"/>
  <c r="W31" i="47"/>
  <c r="V31" i="47"/>
  <c r="U31" i="47"/>
  <c r="T31" i="47"/>
  <c r="S31" i="47"/>
  <c r="R31" i="47"/>
  <c r="Q31" i="47"/>
  <c r="P31" i="47"/>
  <c r="O31" i="47"/>
  <c r="N31" i="47"/>
  <c r="M31" i="47"/>
  <c r="L31" i="47"/>
  <c r="K31" i="47"/>
  <c r="J31" i="47"/>
  <c r="I31" i="47"/>
  <c r="H31" i="47"/>
  <c r="G31" i="47"/>
  <c r="F31" i="47"/>
  <c r="E31" i="47"/>
  <c r="X30" i="47"/>
  <c r="W30" i="47"/>
  <c r="V30" i="47"/>
  <c r="U30" i="47"/>
  <c r="T30" i="47"/>
  <c r="S30" i="47"/>
  <c r="R30" i="47"/>
  <c r="Q30" i="47"/>
  <c r="P30" i="47"/>
  <c r="O30" i="47"/>
  <c r="N30" i="47"/>
  <c r="M30" i="47"/>
  <c r="L30" i="47"/>
  <c r="K30" i="47"/>
  <c r="J30" i="47"/>
  <c r="I30" i="47"/>
  <c r="H30" i="47"/>
  <c r="G30" i="47"/>
  <c r="F30" i="47"/>
  <c r="E30" i="47"/>
  <c r="X29" i="47"/>
  <c r="W29" i="47"/>
  <c r="V29" i="47"/>
  <c r="U29" i="47"/>
  <c r="T29" i="47"/>
  <c r="S29" i="47"/>
  <c r="R29" i="47"/>
  <c r="Q29" i="47"/>
  <c r="P29" i="47"/>
  <c r="O29" i="47"/>
  <c r="N29" i="47"/>
  <c r="M29" i="47"/>
  <c r="L29" i="47"/>
  <c r="K29" i="47"/>
  <c r="J29" i="47"/>
  <c r="I29" i="47"/>
  <c r="H29" i="47"/>
  <c r="G29" i="47"/>
  <c r="F29" i="47"/>
  <c r="E29" i="47"/>
  <c r="X28" i="47"/>
  <c r="W28" i="47"/>
  <c r="V28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X27" i="47"/>
  <c r="W27" i="47"/>
  <c r="V27" i="47"/>
  <c r="U27" i="47"/>
  <c r="T27" i="47"/>
  <c r="S27" i="47"/>
  <c r="R27" i="47"/>
  <c r="Q27" i="47"/>
  <c r="P27" i="47"/>
  <c r="O27" i="47"/>
  <c r="N27" i="47"/>
  <c r="M27" i="47"/>
  <c r="L27" i="47"/>
  <c r="K27" i="47"/>
  <c r="J27" i="47"/>
  <c r="I27" i="47"/>
  <c r="H27" i="47"/>
  <c r="G27" i="47"/>
  <c r="F27" i="47"/>
  <c r="E27" i="47"/>
  <c r="X26" i="47"/>
  <c r="W26" i="47"/>
  <c r="V26" i="47"/>
  <c r="U26" i="47"/>
  <c r="T26" i="47"/>
  <c r="S26" i="47"/>
  <c r="R26" i="47"/>
  <c r="Q26" i="47"/>
  <c r="P26" i="47"/>
  <c r="O26" i="47"/>
  <c r="N26" i="47"/>
  <c r="M26" i="47"/>
  <c r="L26" i="47"/>
  <c r="K26" i="47"/>
  <c r="J26" i="47"/>
  <c r="I26" i="47"/>
  <c r="H26" i="47"/>
  <c r="G26" i="47"/>
  <c r="F26" i="47"/>
  <c r="E26" i="47"/>
  <c r="X25" i="47"/>
  <c r="W25" i="47"/>
  <c r="V25" i="47"/>
  <c r="U25" i="47"/>
  <c r="T25" i="47"/>
  <c r="S25" i="47"/>
  <c r="R25" i="47"/>
  <c r="Q25" i="47"/>
  <c r="P25" i="47"/>
  <c r="O25" i="47"/>
  <c r="N25" i="47"/>
  <c r="M25" i="47"/>
  <c r="L25" i="47"/>
  <c r="K25" i="47"/>
  <c r="J25" i="47"/>
  <c r="I25" i="47"/>
  <c r="H25" i="47"/>
  <c r="G25" i="47"/>
  <c r="F25" i="47"/>
  <c r="E25" i="47"/>
  <c r="X24" i="47"/>
  <c r="W24" i="47"/>
  <c r="V24" i="47"/>
  <c r="U24" i="47"/>
  <c r="T24" i="47"/>
  <c r="S24" i="47"/>
  <c r="R24" i="47"/>
  <c r="Q24" i="47"/>
  <c r="P24" i="47"/>
  <c r="O24" i="47"/>
  <c r="N24" i="47"/>
  <c r="M24" i="47"/>
  <c r="L24" i="47"/>
  <c r="K24" i="47"/>
  <c r="J24" i="47"/>
  <c r="I24" i="47"/>
  <c r="H24" i="47"/>
  <c r="G24" i="47"/>
  <c r="F24" i="47"/>
  <c r="E24" i="47"/>
  <c r="X23" i="47"/>
  <c r="W23" i="47"/>
  <c r="V23" i="47"/>
  <c r="U23" i="47"/>
  <c r="T23" i="47"/>
  <c r="S23" i="47"/>
  <c r="R23" i="47"/>
  <c r="Q23" i="47"/>
  <c r="P23" i="47"/>
  <c r="O23" i="47"/>
  <c r="N23" i="47"/>
  <c r="M23" i="47"/>
  <c r="L23" i="47"/>
  <c r="K23" i="47"/>
  <c r="J23" i="47"/>
  <c r="I23" i="47"/>
  <c r="H23" i="47"/>
  <c r="G23" i="47"/>
  <c r="F23" i="47"/>
  <c r="E23" i="47"/>
  <c r="X22" i="47"/>
  <c r="W22" i="47"/>
  <c r="V22" i="47"/>
  <c r="U22" i="47"/>
  <c r="T22" i="47"/>
  <c r="S22" i="47"/>
  <c r="R22" i="47"/>
  <c r="Q22" i="47"/>
  <c r="P22" i="47"/>
  <c r="O22" i="47"/>
  <c r="N22" i="47"/>
  <c r="M22" i="47"/>
  <c r="L22" i="47"/>
  <c r="K22" i="47"/>
  <c r="J22" i="47"/>
  <c r="I22" i="47"/>
  <c r="H22" i="47"/>
  <c r="G22" i="47"/>
  <c r="F22" i="47"/>
  <c r="E22" i="47"/>
  <c r="X21" i="47"/>
  <c r="W21" i="47"/>
  <c r="V21" i="47"/>
  <c r="U21" i="47"/>
  <c r="T21" i="47"/>
  <c r="S21" i="47"/>
  <c r="R21" i="47"/>
  <c r="Q21" i="47"/>
  <c r="P21" i="47"/>
  <c r="O21" i="47"/>
  <c r="N21" i="47"/>
  <c r="M21" i="47"/>
  <c r="L21" i="47"/>
  <c r="K21" i="47"/>
  <c r="J21" i="47"/>
  <c r="I21" i="47"/>
  <c r="H21" i="47"/>
  <c r="G21" i="47"/>
  <c r="F21" i="47"/>
  <c r="E21" i="47"/>
  <c r="X20" i="47"/>
  <c r="W20" i="47"/>
  <c r="V20" i="47"/>
  <c r="U20" i="47"/>
  <c r="T20" i="47"/>
  <c r="S20" i="47"/>
  <c r="R20" i="47"/>
  <c r="Q20" i="47"/>
  <c r="P20" i="47"/>
  <c r="O20" i="47"/>
  <c r="N20" i="47"/>
  <c r="M20" i="47"/>
  <c r="L20" i="47"/>
  <c r="K20" i="47"/>
  <c r="J20" i="47"/>
  <c r="I20" i="47"/>
  <c r="H20" i="47"/>
  <c r="G20" i="47"/>
  <c r="F20" i="47"/>
  <c r="E20" i="47"/>
  <c r="X19" i="47"/>
  <c r="W19" i="47"/>
  <c r="V19" i="47"/>
  <c r="U19" i="47"/>
  <c r="T19" i="47"/>
  <c r="S19" i="47"/>
  <c r="R19" i="47"/>
  <c r="Q19" i="47"/>
  <c r="P19" i="47"/>
  <c r="O19" i="47"/>
  <c r="N19" i="47"/>
  <c r="M19" i="47"/>
  <c r="L19" i="47"/>
  <c r="K19" i="47"/>
  <c r="J19" i="47"/>
  <c r="I19" i="47"/>
  <c r="H19" i="47"/>
  <c r="G19" i="47"/>
  <c r="F19" i="47"/>
  <c r="E19" i="47"/>
  <c r="X18" i="47"/>
  <c r="W18" i="47"/>
  <c r="V18" i="47"/>
  <c r="U18" i="47"/>
  <c r="T18" i="47"/>
  <c r="S18" i="47"/>
  <c r="R18" i="47"/>
  <c r="Q18" i="47"/>
  <c r="P18" i="47"/>
  <c r="O18" i="47"/>
  <c r="N18" i="47"/>
  <c r="M18" i="47"/>
  <c r="L18" i="47"/>
  <c r="K18" i="47"/>
  <c r="J18" i="47"/>
  <c r="I18" i="47"/>
  <c r="H18" i="47"/>
  <c r="G18" i="47"/>
  <c r="F18" i="47"/>
  <c r="E18" i="47"/>
  <c r="X17" i="47"/>
  <c r="W17" i="47"/>
  <c r="V17" i="47"/>
  <c r="U17" i="47"/>
  <c r="T17" i="47"/>
  <c r="S17" i="47"/>
  <c r="R17" i="47"/>
  <c r="Q17" i="47"/>
  <c r="P17" i="47"/>
  <c r="O17" i="47"/>
  <c r="N17" i="47"/>
  <c r="M17" i="47"/>
  <c r="L17" i="47"/>
  <c r="K17" i="47"/>
  <c r="J17" i="47"/>
  <c r="I17" i="47"/>
  <c r="H17" i="47"/>
  <c r="G17" i="47"/>
  <c r="F17" i="47"/>
  <c r="E17" i="47"/>
  <c r="X16" i="47"/>
  <c r="W16" i="47"/>
  <c r="V16" i="47"/>
  <c r="U16" i="47"/>
  <c r="T16" i="47"/>
  <c r="S16" i="47"/>
  <c r="R16" i="47"/>
  <c r="Q16" i="47"/>
  <c r="P16" i="47"/>
  <c r="O16" i="47"/>
  <c r="N16" i="47"/>
  <c r="M16" i="47"/>
  <c r="L16" i="47"/>
  <c r="K16" i="47"/>
  <c r="J16" i="47"/>
  <c r="I16" i="47"/>
  <c r="H16" i="47"/>
  <c r="G16" i="47"/>
  <c r="F16" i="47"/>
  <c r="E16" i="47"/>
  <c r="X15" i="47"/>
  <c r="W15" i="47"/>
  <c r="V15" i="47"/>
  <c r="U15" i="47"/>
  <c r="T15" i="47"/>
  <c r="S15" i="47"/>
  <c r="R15" i="47"/>
  <c r="Q15" i="47"/>
  <c r="P15" i="47"/>
  <c r="O15" i="47"/>
  <c r="N15" i="47"/>
  <c r="M15" i="47"/>
  <c r="L15" i="47"/>
  <c r="K15" i="47"/>
  <c r="J15" i="47"/>
  <c r="I15" i="47"/>
  <c r="H15" i="47"/>
  <c r="G15" i="47"/>
  <c r="F15" i="47"/>
  <c r="E15" i="47"/>
  <c r="X14" i="47"/>
  <c r="W14" i="47"/>
  <c r="V14" i="47"/>
  <c r="U14" i="47"/>
  <c r="T14" i="47"/>
  <c r="S14" i="47"/>
  <c r="R14" i="47"/>
  <c r="Q14" i="47"/>
  <c r="P14" i="47"/>
  <c r="O14" i="47"/>
  <c r="N14" i="47"/>
  <c r="M14" i="47"/>
  <c r="L14" i="47"/>
  <c r="K14" i="47"/>
  <c r="J14" i="47"/>
  <c r="I14" i="47"/>
  <c r="H14" i="47"/>
  <c r="G14" i="47"/>
  <c r="F14" i="47"/>
  <c r="E14" i="47"/>
  <c r="X13" i="47"/>
  <c r="W13" i="47"/>
  <c r="V13" i="47"/>
  <c r="U13" i="47"/>
  <c r="T13" i="47"/>
  <c r="S13" i="47"/>
  <c r="R13" i="47"/>
  <c r="Q13" i="47"/>
  <c r="P13" i="47"/>
  <c r="O13" i="47"/>
  <c r="N13" i="47"/>
  <c r="M13" i="47"/>
  <c r="L13" i="47"/>
  <c r="K13" i="47"/>
  <c r="J13" i="47"/>
  <c r="I13" i="47"/>
  <c r="H13" i="47"/>
  <c r="G13" i="47"/>
  <c r="F13" i="47"/>
  <c r="E13" i="47"/>
  <c r="X12" i="47"/>
  <c r="W12" i="47"/>
  <c r="V12" i="47"/>
  <c r="U12" i="47"/>
  <c r="T12" i="47"/>
  <c r="S12" i="47"/>
  <c r="R12" i="47"/>
  <c r="Q12" i="47"/>
  <c r="P12" i="47"/>
  <c r="O12" i="47"/>
  <c r="N12" i="47"/>
  <c r="M12" i="47"/>
  <c r="L12" i="47"/>
  <c r="K12" i="47"/>
  <c r="J12" i="47"/>
  <c r="I12" i="47"/>
  <c r="H12" i="47"/>
  <c r="G12" i="47"/>
  <c r="F12" i="47"/>
  <c r="E12" i="47"/>
  <c r="X11" i="47"/>
  <c r="W11" i="47"/>
  <c r="V11" i="47"/>
  <c r="U11" i="47"/>
  <c r="T11" i="47"/>
  <c r="S11" i="47"/>
  <c r="R11" i="47"/>
  <c r="Q11" i="47"/>
  <c r="P11" i="47"/>
  <c r="O11" i="47"/>
  <c r="N11" i="47"/>
  <c r="M11" i="47"/>
  <c r="L11" i="47"/>
  <c r="K11" i="47"/>
  <c r="J11" i="47"/>
  <c r="I11" i="47"/>
  <c r="H11" i="47"/>
  <c r="G11" i="47"/>
  <c r="F11" i="47"/>
  <c r="E11" i="47"/>
  <c r="X10" i="47"/>
  <c r="W10" i="47"/>
  <c r="V10" i="47"/>
  <c r="U10" i="47"/>
  <c r="T10" i="47"/>
  <c r="S10" i="47"/>
  <c r="R10" i="47"/>
  <c r="Q10" i="47"/>
  <c r="P10" i="47"/>
  <c r="O10" i="47"/>
  <c r="N10" i="47"/>
  <c r="M10" i="47"/>
  <c r="L10" i="47"/>
  <c r="K10" i="47"/>
  <c r="J10" i="47"/>
  <c r="I10" i="47"/>
  <c r="H10" i="47"/>
  <c r="G10" i="47"/>
  <c r="F10" i="47"/>
  <c r="E10" i="47"/>
  <c r="X9" i="47"/>
  <c r="W9" i="47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X8" i="47"/>
  <c r="W8" i="47"/>
  <c r="V8" i="47"/>
  <c r="U8" i="47"/>
  <c r="T8" i="47"/>
  <c r="S8" i="47"/>
  <c r="R8" i="47"/>
  <c r="Q8" i="47"/>
  <c r="P8" i="47"/>
  <c r="O8" i="47"/>
  <c r="N8" i="47"/>
  <c r="M8" i="47"/>
  <c r="L8" i="47"/>
  <c r="K8" i="47"/>
  <c r="J8" i="47"/>
  <c r="I8" i="47"/>
  <c r="H8" i="47"/>
  <c r="G8" i="47"/>
  <c r="F8" i="47"/>
  <c r="E8" i="47"/>
  <c r="X7" i="47"/>
  <c r="W7" i="47"/>
  <c r="V7" i="47"/>
  <c r="U7" i="47"/>
  <c r="T7" i="47"/>
  <c r="S7" i="47"/>
  <c r="R7" i="47"/>
  <c r="Q7" i="47"/>
  <c r="P7" i="47"/>
  <c r="O7" i="47"/>
  <c r="N7" i="47"/>
  <c r="M7" i="47"/>
  <c r="L7" i="47"/>
  <c r="K7" i="47"/>
  <c r="J7" i="47"/>
  <c r="I7" i="47"/>
  <c r="H7" i="47"/>
  <c r="G7" i="47"/>
  <c r="F7" i="47"/>
  <c r="E7" i="47"/>
  <c r="X6" i="47"/>
  <c r="W6" i="47"/>
  <c r="V6" i="47"/>
  <c r="U6" i="47"/>
  <c r="T6" i="47"/>
  <c r="S6" i="47"/>
  <c r="R6" i="47"/>
  <c r="Q6" i="47"/>
  <c r="P6" i="47"/>
  <c r="O6" i="47"/>
  <c r="N6" i="47"/>
  <c r="M6" i="47"/>
  <c r="L6" i="47"/>
  <c r="K6" i="47"/>
  <c r="J6" i="47"/>
  <c r="I6" i="47"/>
  <c r="H6" i="47"/>
  <c r="G6" i="47"/>
  <c r="F6" i="47"/>
  <c r="E6" i="47"/>
  <c r="X5" i="47"/>
  <c r="W5" i="47"/>
  <c r="V5" i="47"/>
  <c r="U5" i="47"/>
  <c r="T5" i="47"/>
  <c r="S5" i="47"/>
  <c r="R5" i="47"/>
  <c r="Q5" i="47"/>
  <c r="P5" i="47"/>
  <c r="O5" i="47"/>
  <c r="N5" i="47"/>
  <c r="M5" i="47"/>
  <c r="L5" i="47"/>
  <c r="K5" i="47"/>
  <c r="J5" i="47"/>
  <c r="I5" i="47"/>
  <c r="H5" i="47"/>
  <c r="G5" i="47"/>
  <c r="F5" i="47"/>
  <c r="E5" i="47"/>
  <c r="X4" i="47"/>
  <c r="W4" i="47"/>
  <c r="V4" i="47"/>
  <c r="U4" i="47"/>
  <c r="T4" i="47"/>
  <c r="S4" i="47"/>
  <c r="R4" i="47"/>
  <c r="Q4" i="47"/>
  <c r="P4" i="47"/>
  <c r="O4" i="47"/>
  <c r="N4" i="47"/>
  <c r="M4" i="47"/>
  <c r="L4" i="47"/>
  <c r="K4" i="47"/>
  <c r="J4" i="47"/>
  <c r="I4" i="47"/>
  <c r="H4" i="47"/>
  <c r="G4" i="47"/>
  <c r="F4" i="47"/>
  <c r="E4" i="47"/>
  <c r="X3" i="47"/>
  <c r="W3" i="47"/>
  <c r="V3" i="47"/>
  <c r="U3" i="47"/>
  <c r="T3" i="47"/>
  <c r="S3" i="47"/>
  <c r="R3" i="47"/>
  <c r="Q3" i="47"/>
  <c r="P3" i="47"/>
  <c r="O3" i="47"/>
  <c r="N3" i="47"/>
  <c r="M3" i="47"/>
  <c r="L3" i="47"/>
  <c r="K3" i="47"/>
  <c r="J3" i="47"/>
  <c r="E3" i="47"/>
  <c r="I137" i="46"/>
  <c r="I137" i="45"/>
  <c r="I137" i="43"/>
  <c r="I137" i="42"/>
  <c r="I137" i="41"/>
  <c r="I137" i="40"/>
  <c r="I137" i="39"/>
  <c r="I137" i="38"/>
  <c r="I137" i="37"/>
  <c r="I137" i="36"/>
  <c r="I137" i="35"/>
  <c r="I137" i="34"/>
  <c r="I135" i="46"/>
  <c r="I101" i="46"/>
  <c r="I67" i="46"/>
  <c r="I33" i="46"/>
  <c r="I135" i="45"/>
  <c r="I101" i="45"/>
  <c r="I67" i="45"/>
  <c r="I33" i="45"/>
  <c r="I135" i="43"/>
  <c r="I134" i="43"/>
  <c r="I101" i="43"/>
  <c r="I67" i="43"/>
  <c r="I33" i="43"/>
  <c r="I135" i="42"/>
  <c r="I101" i="42"/>
  <c r="I67" i="42"/>
  <c r="I33" i="42"/>
  <c r="I135" i="41"/>
  <c r="I101" i="41"/>
  <c r="I67" i="41"/>
  <c r="I33" i="41"/>
  <c r="I135" i="40"/>
  <c r="I101" i="40"/>
  <c r="I67" i="40"/>
  <c r="I33" i="40"/>
  <c r="I135" i="39"/>
  <c r="I101" i="39"/>
  <c r="I67" i="39"/>
  <c r="I33" i="39"/>
  <c r="I135" i="38"/>
  <c r="I101" i="38"/>
  <c r="I67" i="38"/>
  <c r="I33" i="38"/>
  <c r="I135" i="37"/>
  <c r="I101" i="37"/>
  <c r="I67" i="37"/>
  <c r="I33" i="37"/>
  <c r="I135" i="36"/>
  <c r="I101" i="36"/>
  <c r="I67" i="36"/>
  <c r="I33" i="36"/>
  <c r="I135" i="35"/>
  <c r="I101" i="35"/>
  <c r="I67" i="35"/>
  <c r="I33" i="35"/>
  <c r="I135" i="34"/>
  <c r="I101" i="34"/>
  <c r="I67" i="34"/>
  <c r="I33" i="34"/>
  <c r="X134" i="46"/>
  <c r="W134" i="46"/>
  <c r="V134" i="46"/>
  <c r="U134" i="46"/>
  <c r="T134" i="46"/>
  <c r="S134" i="46"/>
  <c r="R134" i="46"/>
  <c r="Q134" i="46"/>
  <c r="P134" i="46"/>
  <c r="O134" i="46"/>
  <c r="N134" i="46"/>
  <c r="M134" i="46"/>
  <c r="L134" i="46"/>
  <c r="K134" i="46"/>
  <c r="J134" i="46"/>
  <c r="I134" i="46"/>
  <c r="H134" i="46"/>
  <c r="G134" i="46"/>
  <c r="F134" i="46"/>
  <c r="E134" i="46"/>
  <c r="X133" i="46"/>
  <c r="W133" i="46"/>
  <c r="V133" i="46"/>
  <c r="U133" i="46"/>
  <c r="T133" i="46"/>
  <c r="S133" i="46"/>
  <c r="R133" i="46"/>
  <c r="Q133" i="46"/>
  <c r="P133" i="46"/>
  <c r="O133" i="46"/>
  <c r="N133" i="46"/>
  <c r="M133" i="46"/>
  <c r="L133" i="46"/>
  <c r="K133" i="46"/>
  <c r="J133" i="46"/>
  <c r="I133" i="46"/>
  <c r="H133" i="46"/>
  <c r="G133" i="46"/>
  <c r="F133" i="46"/>
  <c r="E133" i="46"/>
  <c r="X132" i="46"/>
  <c r="W132" i="46"/>
  <c r="V132" i="46"/>
  <c r="U132" i="46"/>
  <c r="T132" i="46"/>
  <c r="S132" i="46"/>
  <c r="R132" i="46"/>
  <c r="Q132" i="46"/>
  <c r="P132" i="46"/>
  <c r="O132" i="46"/>
  <c r="N132" i="46"/>
  <c r="M132" i="46"/>
  <c r="L132" i="46"/>
  <c r="K132" i="46"/>
  <c r="J132" i="46"/>
  <c r="I132" i="46"/>
  <c r="H132" i="46"/>
  <c r="G132" i="46"/>
  <c r="F132" i="46"/>
  <c r="E132" i="46"/>
  <c r="X131" i="46"/>
  <c r="W131" i="46"/>
  <c r="V131" i="46"/>
  <c r="U131" i="46"/>
  <c r="T131" i="46"/>
  <c r="S131" i="46"/>
  <c r="R131" i="46"/>
  <c r="Q131" i="46"/>
  <c r="P131" i="46"/>
  <c r="O131" i="46"/>
  <c r="N131" i="46"/>
  <c r="M131" i="46"/>
  <c r="L131" i="46"/>
  <c r="K131" i="46"/>
  <c r="J131" i="46"/>
  <c r="I131" i="46"/>
  <c r="H131" i="46"/>
  <c r="G131" i="46"/>
  <c r="F131" i="46"/>
  <c r="E131" i="46"/>
  <c r="X130" i="46"/>
  <c r="W130" i="46"/>
  <c r="V130" i="46"/>
  <c r="U130" i="46"/>
  <c r="T130" i="46"/>
  <c r="S130" i="46"/>
  <c r="R130" i="46"/>
  <c r="Q130" i="46"/>
  <c r="P130" i="46"/>
  <c r="O130" i="46"/>
  <c r="N130" i="46"/>
  <c r="M130" i="46"/>
  <c r="L130" i="46"/>
  <c r="K130" i="46"/>
  <c r="J130" i="46"/>
  <c r="I130" i="46"/>
  <c r="H130" i="46"/>
  <c r="G130" i="46"/>
  <c r="F130" i="46"/>
  <c r="E130" i="46"/>
  <c r="X129" i="46"/>
  <c r="W129" i="46"/>
  <c r="V129" i="46"/>
  <c r="U129" i="46"/>
  <c r="T129" i="46"/>
  <c r="S129" i="46"/>
  <c r="R129" i="46"/>
  <c r="Q129" i="46"/>
  <c r="P129" i="46"/>
  <c r="O129" i="46"/>
  <c r="N129" i="46"/>
  <c r="M129" i="46"/>
  <c r="L129" i="46"/>
  <c r="K129" i="46"/>
  <c r="J129" i="46"/>
  <c r="I129" i="46"/>
  <c r="H129" i="46"/>
  <c r="G129" i="46"/>
  <c r="F129" i="46"/>
  <c r="E129" i="46"/>
  <c r="X128" i="46"/>
  <c r="W128" i="46"/>
  <c r="V128" i="46"/>
  <c r="U128" i="46"/>
  <c r="T128" i="46"/>
  <c r="S128" i="46"/>
  <c r="R128" i="46"/>
  <c r="Q128" i="46"/>
  <c r="P128" i="46"/>
  <c r="O128" i="46"/>
  <c r="N128" i="46"/>
  <c r="M128" i="46"/>
  <c r="L128" i="46"/>
  <c r="K128" i="46"/>
  <c r="J128" i="46"/>
  <c r="I128" i="46"/>
  <c r="H128" i="46"/>
  <c r="G128" i="46"/>
  <c r="F128" i="46"/>
  <c r="E128" i="46"/>
  <c r="X127" i="46"/>
  <c r="W127" i="46"/>
  <c r="V127" i="46"/>
  <c r="U127" i="46"/>
  <c r="T127" i="46"/>
  <c r="S127" i="46"/>
  <c r="R127" i="46"/>
  <c r="Q127" i="46"/>
  <c r="P127" i="46"/>
  <c r="O127" i="46"/>
  <c r="N127" i="46"/>
  <c r="M127" i="46"/>
  <c r="L127" i="46"/>
  <c r="K127" i="46"/>
  <c r="J127" i="46"/>
  <c r="I127" i="46"/>
  <c r="H127" i="46"/>
  <c r="G127" i="46"/>
  <c r="F127" i="46"/>
  <c r="E127" i="46"/>
  <c r="X126" i="46"/>
  <c r="W126" i="46"/>
  <c r="V126" i="46"/>
  <c r="U126" i="46"/>
  <c r="T126" i="46"/>
  <c r="S126" i="46"/>
  <c r="R126" i="46"/>
  <c r="Q126" i="46"/>
  <c r="P126" i="46"/>
  <c r="O126" i="46"/>
  <c r="N126" i="46"/>
  <c r="M126" i="46"/>
  <c r="L126" i="46"/>
  <c r="K126" i="46"/>
  <c r="J126" i="46"/>
  <c r="I126" i="46"/>
  <c r="H126" i="46"/>
  <c r="G126" i="46"/>
  <c r="F126" i="46"/>
  <c r="E126" i="46"/>
  <c r="X125" i="46"/>
  <c r="W125" i="46"/>
  <c r="V125" i="46"/>
  <c r="U125" i="46"/>
  <c r="T125" i="46"/>
  <c r="S125" i="46"/>
  <c r="R125" i="46"/>
  <c r="Q125" i="46"/>
  <c r="P125" i="46"/>
  <c r="O125" i="46"/>
  <c r="N125" i="46"/>
  <c r="M125" i="46"/>
  <c r="L125" i="46"/>
  <c r="K125" i="46"/>
  <c r="J125" i="46"/>
  <c r="I125" i="46"/>
  <c r="H125" i="46"/>
  <c r="G125" i="46"/>
  <c r="F125" i="46"/>
  <c r="E125" i="46"/>
  <c r="X124" i="46"/>
  <c r="W124" i="46"/>
  <c r="V124" i="46"/>
  <c r="U124" i="46"/>
  <c r="T124" i="46"/>
  <c r="S124" i="46"/>
  <c r="R124" i="46"/>
  <c r="Q124" i="46"/>
  <c r="P124" i="46"/>
  <c r="O124" i="46"/>
  <c r="N124" i="46"/>
  <c r="M124" i="46"/>
  <c r="L124" i="46"/>
  <c r="K124" i="46"/>
  <c r="J124" i="46"/>
  <c r="I124" i="46"/>
  <c r="H124" i="46"/>
  <c r="G124" i="46"/>
  <c r="F124" i="46"/>
  <c r="E124" i="46"/>
  <c r="X123" i="46"/>
  <c r="W123" i="46"/>
  <c r="V123" i="46"/>
  <c r="U123" i="46"/>
  <c r="T123" i="46"/>
  <c r="S123" i="46"/>
  <c r="R123" i="46"/>
  <c r="Q123" i="46"/>
  <c r="P123" i="46"/>
  <c r="O123" i="46"/>
  <c r="N123" i="46"/>
  <c r="M123" i="46"/>
  <c r="L123" i="46"/>
  <c r="K123" i="46"/>
  <c r="J123" i="46"/>
  <c r="I123" i="46"/>
  <c r="H123" i="46"/>
  <c r="G123" i="46"/>
  <c r="F123" i="46"/>
  <c r="E123" i="46"/>
  <c r="X122" i="46"/>
  <c r="W122" i="46"/>
  <c r="V122" i="46"/>
  <c r="U122" i="46"/>
  <c r="T122" i="46"/>
  <c r="S122" i="46"/>
  <c r="R122" i="46"/>
  <c r="Q122" i="46"/>
  <c r="P122" i="46"/>
  <c r="O122" i="46"/>
  <c r="N122" i="46"/>
  <c r="M122" i="46"/>
  <c r="L122" i="46"/>
  <c r="K122" i="46"/>
  <c r="J122" i="46"/>
  <c r="I122" i="46"/>
  <c r="H122" i="46"/>
  <c r="G122" i="46"/>
  <c r="F122" i="46"/>
  <c r="E122" i="46"/>
  <c r="X121" i="46"/>
  <c r="W121" i="46"/>
  <c r="V121" i="46"/>
  <c r="U121" i="46"/>
  <c r="T121" i="46"/>
  <c r="S121" i="46"/>
  <c r="R121" i="46"/>
  <c r="Q121" i="46"/>
  <c r="P121" i="46"/>
  <c r="O121" i="46"/>
  <c r="N121" i="46"/>
  <c r="M121" i="46"/>
  <c r="L121" i="46"/>
  <c r="K121" i="46"/>
  <c r="J121" i="46"/>
  <c r="I121" i="46"/>
  <c r="H121" i="46"/>
  <c r="G121" i="46"/>
  <c r="F121" i="46"/>
  <c r="E121" i="46"/>
  <c r="X120" i="46"/>
  <c r="W120" i="46"/>
  <c r="V120" i="46"/>
  <c r="U120" i="46"/>
  <c r="T120" i="46"/>
  <c r="S120" i="46"/>
  <c r="R120" i="46"/>
  <c r="Q120" i="46"/>
  <c r="P120" i="46"/>
  <c r="O120" i="46"/>
  <c r="N120" i="46"/>
  <c r="M120" i="46"/>
  <c r="L120" i="46"/>
  <c r="K120" i="46"/>
  <c r="J120" i="46"/>
  <c r="I120" i="46"/>
  <c r="H120" i="46"/>
  <c r="G120" i="46"/>
  <c r="F120" i="46"/>
  <c r="E120" i="46"/>
  <c r="X119" i="46"/>
  <c r="W119" i="46"/>
  <c r="V119" i="46"/>
  <c r="U119" i="46"/>
  <c r="T119" i="46"/>
  <c r="S119" i="46"/>
  <c r="R119" i="46"/>
  <c r="Q119" i="46"/>
  <c r="P119" i="46"/>
  <c r="O119" i="46"/>
  <c r="N119" i="46"/>
  <c r="M119" i="46"/>
  <c r="L119" i="46"/>
  <c r="K119" i="46"/>
  <c r="J119" i="46"/>
  <c r="I119" i="46"/>
  <c r="H119" i="46"/>
  <c r="G119" i="46"/>
  <c r="F119" i="46"/>
  <c r="E119" i="46"/>
  <c r="X118" i="46"/>
  <c r="W118" i="46"/>
  <c r="V118" i="46"/>
  <c r="U118" i="46"/>
  <c r="T118" i="46"/>
  <c r="S118" i="46"/>
  <c r="R118" i="46"/>
  <c r="Q118" i="46"/>
  <c r="P118" i="46"/>
  <c r="O118" i="46"/>
  <c r="N118" i="46"/>
  <c r="M118" i="46"/>
  <c r="L118" i="46"/>
  <c r="K118" i="46"/>
  <c r="J118" i="46"/>
  <c r="I118" i="46"/>
  <c r="H118" i="46"/>
  <c r="G118" i="46"/>
  <c r="F118" i="46"/>
  <c r="E118" i="46"/>
  <c r="X117" i="46"/>
  <c r="W117" i="46"/>
  <c r="V117" i="46"/>
  <c r="U117" i="46"/>
  <c r="T117" i="46"/>
  <c r="S117" i="46"/>
  <c r="R117" i="46"/>
  <c r="Q117" i="46"/>
  <c r="P117" i="46"/>
  <c r="O117" i="46"/>
  <c r="N117" i="46"/>
  <c r="M117" i="46"/>
  <c r="L117" i="46"/>
  <c r="K117" i="46"/>
  <c r="J117" i="46"/>
  <c r="I117" i="46"/>
  <c r="H117" i="46"/>
  <c r="G117" i="46"/>
  <c r="F117" i="46"/>
  <c r="E117" i="46"/>
  <c r="X116" i="46"/>
  <c r="W116" i="46"/>
  <c r="V116" i="46"/>
  <c r="U116" i="46"/>
  <c r="T116" i="46"/>
  <c r="S116" i="46"/>
  <c r="R116" i="46"/>
  <c r="Q116" i="46"/>
  <c r="P116" i="46"/>
  <c r="O116" i="46"/>
  <c r="N116" i="46"/>
  <c r="M116" i="46"/>
  <c r="L116" i="46"/>
  <c r="K116" i="46"/>
  <c r="J116" i="46"/>
  <c r="I116" i="46"/>
  <c r="H116" i="46"/>
  <c r="G116" i="46"/>
  <c r="F116" i="46"/>
  <c r="E116" i="46"/>
  <c r="X115" i="46"/>
  <c r="W115" i="46"/>
  <c r="V115" i="46"/>
  <c r="U115" i="46"/>
  <c r="T115" i="46"/>
  <c r="S115" i="46"/>
  <c r="R115" i="46"/>
  <c r="Q115" i="46"/>
  <c r="P115" i="46"/>
  <c r="O115" i="46"/>
  <c r="N115" i="46"/>
  <c r="M115" i="46"/>
  <c r="L115" i="46"/>
  <c r="K115" i="46"/>
  <c r="J115" i="46"/>
  <c r="I115" i="46"/>
  <c r="H115" i="46"/>
  <c r="G115" i="46"/>
  <c r="F115" i="46"/>
  <c r="E115" i="46"/>
  <c r="X114" i="46"/>
  <c r="W114" i="46"/>
  <c r="V114" i="46"/>
  <c r="U114" i="46"/>
  <c r="T114" i="46"/>
  <c r="S114" i="46"/>
  <c r="R114" i="46"/>
  <c r="Q114" i="46"/>
  <c r="P114" i="46"/>
  <c r="O114" i="46"/>
  <c r="N114" i="46"/>
  <c r="M114" i="46"/>
  <c r="L114" i="46"/>
  <c r="K114" i="46"/>
  <c r="J114" i="46"/>
  <c r="I114" i="46"/>
  <c r="H114" i="46"/>
  <c r="G114" i="46"/>
  <c r="F114" i="46"/>
  <c r="E114" i="46"/>
  <c r="X113" i="46"/>
  <c r="W113" i="46"/>
  <c r="V113" i="46"/>
  <c r="U113" i="46"/>
  <c r="T113" i="46"/>
  <c r="S113" i="46"/>
  <c r="R113" i="46"/>
  <c r="Q113" i="46"/>
  <c r="P113" i="46"/>
  <c r="O113" i="46"/>
  <c r="N113" i="46"/>
  <c r="M113" i="46"/>
  <c r="L113" i="46"/>
  <c r="K113" i="46"/>
  <c r="J113" i="46"/>
  <c r="I113" i="46"/>
  <c r="H113" i="46"/>
  <c r="G113" i="46"/>
  <c r="F113" i="46"/>
  <c r="E113" i="46"/>
  <c r="X112" i="46"/>
  <c r="W112" i="46"/>
  <c r="V112" i="46"/>
  <c r="U112" i="46"/>
  <c r="T112" i="46"/>
  <c r="S112" i="46"/>
  <c r="R112" i="46"/>
  <c r="Q112" i="46"/>
  <c r="P112" i="46"/>
  <c r="O112" i="46"/>
  <c r="N112" i="46"/>
  <c r="M112" i="46"/>
  <c r="L112" i="46"/>
  <c r="K112" i="46"/>
  <c r="J112" i="46"/>
  <c r="I112" i="46"/>
  <c r="H112" i="46"/>
  <c r="G112" i="46"/>
  <c r="F112" i="46"/>
  <c r="E112" i="46"/>
  <c r="X111" i="46"/>
  <c r="W111" i="46"/>
  <c r="V111" i="46"/>
  <c r="U111" i="46"/>
  <c r="T111" i="46"/>
  <c r="S111" i="46"/>
  <c r="R111" i="46"/>
  <c r="Q111" i="46"/>
  <c r="P111" i="46"/>
  <c r="O111" i="46"/>
  <c r="N111" i="46"/>
  <c r="M111" i="46"/>
  <c r="L111" i="46"/>
  <c r="K111" i="46"/>
  <c r="J111" i="46"/>
  <c r="I111" i="46"/>
  <c r="H111" i="46"/>
  <c r="G111" i="46"/>
  <c r="F111" i="46"/>
  <c r="E111" i="46"/>
  <c r="X110" i="46"/>
  <c r="W110" i="46"/>
  <c r="V110" i="46"/>
  <c r="U110" i="46"/>
  <c r="T110" i="46"/>
  <c r="S110" i="46"/>
  <c r="R110" i="46"/>
  <c r="Q110" i="46"/>
  <c r="P110" i="46"/>
  <c r="O110" i="46"/>
  <c r="N110" i="46"/>
  <c r="M110" i="46"/>
  <c r="L110" i="46"/>
  <c r="K110" i="46"/>
  <c r="J110" i="46"/>
  <c r="I110" i="46"/>
  <c r="H110" i="46"/>
  <c r="G110" i="46"/>
  <c r="F110" i="46"/>
  <c r="E110" i="46"/>
  <c r="X109" i="46"/>
  <c r="W109" i="46"/>
  <c r="V109" i="46"/>
  <c r="U109" i="46"/>
  <c r="T109" i="46"/>
  <c r="S109" i="46"/>
  <c r="R109" i="46"/>
  <c r="Q109" i="46"/>
  <c r="P109" i="46"/>
  <c r="O109" i="46"/>
  <c r="N109" i="46"/>
  <c r="M109" i="46"/>
  <c r="L109" i="46"/>
  <c r="K109" i="46"/>
  <c r="J109" i="46"/>
  <c r="I109" i="46"/>
  <c r="H109" i="46"/>
  <c r="G109" i="46"/>
  <c r="F109" i="46"/>
  <c r="E109" i="46"/>
  <c r="X108" i="46"/>
  <c r="W108" i="46"/>
  <c r="V108" i="46"/>
  <c r="U108" i="46"/>
  <c r="T108" i="46"/>
  <c r="S108" i="46"/>
  <c r="R108" i="46"/>
  <c r="Q108" i="46"/>
  <c r="P108" i="46"/>
  <c r="O108" i="46"/>
  <c r="N108" i="46"/>
  <c r="M108" i="46"/>
  <c r="L108" i="46"/>
  <c r="K108" i="46"/>
  <c r="J108" i="46"/>
  <c r="I108" i="46"/>
  <c r="H108" i="46"/>
  <c r="G108" i="46"/>
  <c r="F108" i="46"/>
  <c r="E108" i="46"/>
  <c r="X107" i="46"/>
  <c r="W107" i="46"/>
  <c r="V107" i="46"/>
  <c r="U107" i="46"/>
  <c r="T107" i="46"/>
  <c r="S107" i="46"/>
  <c r="R107" i="46"/>
  <c r="Q107" i="46"/>
  <c r="P107" i="46"/>
  <c r="O107" i="46"/>
  <c r="N107" i="46"/>
  <c r="M107" i="46"/>
  <c r="L107" i="46"/>
  <c r="K107" i="46"/>
  <c r="J107" i="46"/>
  <c r="I107" i="46"/>
  <c r="H107" i="46"/>
  <c r="G107" i="46"/>
  <c r="F107" i="46"/>
  <c r="E107" i="46"/>
  <c r="X106" i="46"/>
  <c r="W106" i="46"/>
  <c r="V106" i="46"/>
  <c r="U106" i="46"/>
  <c r="T106" i="46"/>
  <c r="S106" i="46"/>
  <c r="R106" i="46"/>
  <c r="Q106" i="46"/>
  <c r="P106" i="46"/>
  <c r="O106" i="46"/>
  <c r="N106" i="46"/>
  <c r="M106" i="46"/>
  <c r="L106" i="46"/>
  <c r="K106" i="46"/>
  <c r="J106" i="46"/>
  <c r="I106" i="46"/>
  <c r="H106" i="46"/>
  <c r="G106" i="46"/>
  <c r="F106" i="46"/>
  <c r="E106" i="46"/>
  <c r="X105" i="46"/>
  <c r="W105" i="46"/>
  <c r="V105" i="46"/>
  <c r="U105" i="46"/>
  <c r="T105" i="46"/>
  <c r="S105" i="46"/>
  <c r="R105" i="46"/>
  <c r="Q105" i="46"/>
  <c r="P105" i="46"/>
  <c r="O105" i="46"/>
  <c r="N105" i="46"/>
  <c r="M105" i="46"/>
  <c r="L105" i="46"/>
  <c r="K105" i="46"/>
  <c r="J105" i="46"/>
  <c r="I105" i="46"/>
  <c r="H105" i="46"/>
  <c r="G105" i="46"/>
  <c r="F105" i="46"/>
  <c r="E105" i="46"/>
  <c r="X100" i="46"/>
  <c r="W100" i="46"/>
  <c r="V100" i="46"/>
  <c r="U100" i="46"/>
  <c r="T100" i="46"/>
  <c r="S100" i="46"/>
  <c r="R100" i="46"/>
  <c r="Q100" i="46"/>
  <c r="P100" i="46"/>
  <c r="O100" i="46"/>
  <c r="N100" i="46"/>
  <c r="M100" i="46"/>
  <c r="L100" i="46"/>
  <c r="K100" i="46"/>
  <c r="J100" i="46"/>
  <c r="I100" i="46"/>
  <c r="H100" i="46"/>
  <c r="G100" i="46"/>
  <c r="F100" i="46"/>
  <c r="E100" i="46"/>
  <c r="X99" i="46"/>
  <c r="W99" i="46"/>
  <c r="V99" i="46"/>
  <c r="U99" i="46"/>
  <c r="T99" i="46"/>
  <c r="S99" i="46"/>
  <c r="R99" i="46"/>
  <c r="Q99" i="46"/>
  <c r="P99" i="46"/>
  <c r="O99" i="46"/>
  <c r="N99" i="46"/>
  <c r="M99" i="46"/>
  <c r="L99" i="46"/>
  <c r="K99" i="46"/>
  <c r="J99" i="46"/>
  <c r="I99" i="46"/>
  <c r="H99" i="46"/>
  <c r="G99" i="46"/>
  <c r="F99" i="46"/>
  <c r="E99" i="46"/>
  <c r="X98" i="46"/>
  <c r="W98" i="46"/>
  <c r="V98" i="46"/>
  <c r="U98" i="46"/>
  <c r="T98" i="46"/>
  <c r="S98" i="46"/>
  <c r="R98" i="46"/>
  <c r="Q98" i="46"/>
  <c r="P98" i="46"/>
  <c r="O98" i="46"/>
  <c r="N98" i="46"/>
  <c r="M98" i="46"/>
  <c r="L98" i="46"/>
  <c r="K98" i="46"/>
  <c r="J98" i="46"/>
  <c r="I98" i="46"/>
  <c r="H98" i="46"/>
  <c r="G98" i="46"/>
  <c r="F98" i="46"/>
  <c r="E98" i="46"/>
  <c r="X97" i="46"/>
  <c r="W97" i="46"/>
  <c r="V97" i="46"/>
  <c r="U97" i="46"/>
  <c r="T97" i="46"/>
  <c r="S97" i="46"/>
  <c r="R97" i="46"/>
  <c r="Q97" i="46"/>
  <c r="P97" i="46"/>
  <c r="O97" i="46"/>
  <c r="N97" i="46"/>
  <c r="M97" i="46"/>
  <c r="L97" i="46"/>
  <c r="K97" i="46"/>
  <c r="J97" i="46"/>
  <c r="I97" i="46"/>
  <c r="H97" i="46"/>
  <c r="G97" i="46"/>
  <c r="F97" i="46"/>
  <c r="E97" i="46"/>
  <c r="X96" i="46"/>
  <c r="W96" i="46"/>
  <c r="V96" i="46"/>
  <c r="U96" i="46"/>
  <c r="T96" i="46"/>
  <c r="S96" i="46"/>
  <c r="R96" i="46"/>
  <c r="Q96" i="46"/>
  <c r="P96" i="46"/>
  <c r="O96" i="46"/>
  <c r="N96" i="46"/>
  <c r="M96" i="46"/>
  <c r="L96" i="46"/>
  <c r="K96" i="46"/>
  <c r="J96" i="46"/>
  <c r="I96" i="46"/>
  <c r="H96" i="46"/>
  <c r="G96" i="46"/>
  <c r="F96" i="46"/>
  <c r="E96" i="46"/>
  <c r="X95" i="46"/>
  <c r="W95" i="46"/>
  <c r="V95" i="46"/>
  <c r="U95" i="46"/>
  <c r="T95" i="46"/>
  <c r="S95" i="46"/>
  <c r="R95" i="46"/>
  <c r="Q95" i="46"/>
  <c r="P95" i="46"/>
  <c r="O95" i="46"/>
  <c r="N95" i="46"/>
  <c r="M95" i="46"/>
  <c r="L95" i="46"/>
  <c r="K95" i="46"/>
  <c r="J95" i="46"/>
  <c r="I95" i="46"/>
  <c r="H95" i="46"/>
  <c r="G95" i="46"/>
  <c r="F95" i="46"/>
  <c r="E95" i="46"/>
  <c r="X94" i="46"/>
  <c r="W94" i="46"/>
  <c r="V94" i="46"/>
  <c r="U94" i="46"/>
  <c r="T94" i="46"/>
  <c r="S94" i="46"/>
  <c r="R94" i="46"/>
  <c r="Q94" i="46"/>
  <c r="P94" i="46"/>
  <c r="O94" i="46"/>
  <c r="N94" i="46"/>
  <c r="M94" i="46"/>
  <c r="L94" i="46"/>
  <c r="K94" i="46"/>
  <c r="J94" i="46"/>
  <c r="I94" i="46"/>
  <c r="H94" i="46"/>
  <c r="G94" i="46"/>
  <c r="F94" i="46"/>
  <c r="E94" i="46"/>
  <c r="X93" i="46"/>
  <c r="W93" i="46"/>
  <c r="V93" i="46"/>
  <c r="U93" i="46"/>
  <c r="T93" i="46"/>
  <c r="S93" i="46"/>
  <c r="R93" i="46"/>
  <c r="Q93" i="46"/>
  <c r="P93" i="46"/>
  <c r="O93" i="46"/>
  <c r="N93" i="46"/>
  <c r="M93" i="46"/>
  <c r="L93" i="46"/>
  <c r="K93" i="46"/>
  <c r="J93" i="46"/>
  <c r="I93" i="46"/>
  <c r="H93" i="46"/>
  <c r="G93" i="46"/>
  <c r="F93" i="46"/>
  <c r="E93" i="46"/>
  <c r="X92" i="46"/>
  <c r="W92" i="46"/>
  <c r="V92" i="46"/>
  <c r="U92" i="46"/>
  <c r="T92" i="46"/>
  <c r="S92" i="46"/>
  <c r="R92" i="46"/>
  <c r="Q92" i="46"/>
  <c r="P92" i="46"/>
  <c r="O92" i="46"/>
  <c r="N92" i="46"/>
  <c r="M92" i="46"/>
  <c r="L92" i="46"/>
  <c r="K92" i="46"/>
  <c r="J92" i="46"/>
  <c r="I92" i="46"/>
  <c r="H92" i="46"/>
  <c r="G92" i="46"/>
  <c r="F92" i="46"/>
  <c r="E92" i="46"/>
  <c r="X91" i="46"/>
  <c r="W91" i="46"/>
  <c r="V91" i="46"/>
  <c r="U91" i="46"/>
  <c r="T91" i="46"/>
  <c r="S91" i="46"/>
  <c r="R91" i="46"/>
  <c r="Q91" i="46"/>
  <c r="P91" i="46"/>
  <c r="O91" i="46"/>
  <c r="N91" i="46"/>
  <c r="M91" i="46"/>
  <c r="L91" i="46"/>
  <c r="K91" i="46"/>
  <c r="J91" i="46"/>
  <c r="I91" i="46"/>
  <c r="H91" i="46"/>
  <c r="G91" i="46"/>
  <c r="F91" i="46"/>
  <c r="E91" i="46"/>
  <c r="X90" i="46"/>
  <c r="W90" i="46"/>
  <c r="V90" i="46"/>
  <c r="U90" i="46"/>
  <c r="T90" i="46"/>
  <c r="S90" i="46"/>
  <c r="R90" i="46"/>
  <c r="Q90" i="46"/>
  <c r="P90" i="46"/>
  <c r="O90" i="46"/>
  <c r="N90" i="46"/>
  <c r="M90" i="46"/>
  <c r="L90" i="46"/>
  <c r="K90" i="46"/>
  <c r="J90" i="46"/>
  <c r="I90" i="46"/>
  <c r="H90" i="46"/>
  <c r="G90" i="46"/>
  <c r="F90" i="46"/>
  <c r="E90" i="46"/>
  <c r="X89" i="46"/>
  <c r="W89" i="46"/>
  <c r="V89" i="46"/>
  <c r="U89" i="46"/>
  <c r="T89" i="46"/>
  <c r="S89" i="46"/>
  <c r="R89" i="46"/>
  <c r="Q89" i="46"/>
  <c r="P89" i="46"/>
  <c r="O89" i="46"/>
  <c r="N89" i="46"/>
  <c r="M89" i="46"/>
  <c r="L89" i="46"/>
  <c r="K89" i="46"/>
  <c r="J89" i="46"/>
  <c r="I89" i="46"/>
  <c r="H89" i="46"/>
  <c r="G89" i="46"/>
  <c r="F89" i="46"/>
  <c r="E89" i="46"/>
  <c r="X88" i="46"/>
  <c r="W88" i="46"/>
  <c r="V88" i="46"/>
  <c r="U88" i="46"/>
  <c r="T88" i="46"/>
  <c r="S88" i="46"/>
  <c r="R88" i="46"/>
  <c r="Q88" i="46"/>
  <c r="P88" i="46"/>
  <c r="O88" i="46"/>
  <c r="N88" i="46"/>
  <c r="M88" i="46"/>
  <c r="L88" i="46"/>
  <c r="K88" i="46"/>
  <c r="J88" i="46"/>
  <c r="I88" i="46"/>
  <c r="H88" i="46"/>
  <c r="G88" i="46"/>
  <c r="F88" i="46"/>
  <c r="E88" i="46"/>
  <c r="X87" i="46"/>
  <c r="W87" i="46"/>
  <c r="V87" i="46"/>
  <c r="U87" i="46"/>
  <c r="T87" i="46"/>
  <c r="S87" i="46"/>
  <c r="R87" i="46"/>
  <c r="Q87" i="46"/>
  <c r="P87" i="46"/>
  <c r="O87" i="46"/>
  <c r="N87" i="46"/>
  <c r="M87" i="46"/>
  <c r="L87" i="46"/>
  <c r="K87" i="46"/>
  <c r="J87" i="46"/>
  <c r="I87" i="46"/>
  <c r="H87" i="46"/>
  <c r="G87" i="46"/>
  <c r="F87" i="46"/>
  <c r="E87" i="46"/>
  <c r="X86" i="46"/>
  <c r="W86" i="46"/>
  <c r="V86" i="46"/>
  <c r="U86" i="46"/>
  <c r="T86" i="46"/>
  <c r="S86" i="46"/>
  <c r="R86" i="46"/>
  <c r="Q86" i="46"/>
  <c r="P86" i="46"/>
  <c r="O86" i="46"/>
  <c r="N86" i="46"/>
  <c r="M86" i="46"/>
  <c r="L86" i="46"/>
  <c r="K86" i="46"/>
  <c r="J86" i="46"/>
  <c r="I86" i="46"/>
  <c r="H86" i="46"/>
  <c r="G86" i="46"/>
  <c r="F86" i="46"/>
  <c r="E86" i="46"/>
  <c r="X85" i="46"/>
  <c r="W85" i="46"/>
  <c r="V85" i="46"/>
  <c r="U85" i="46"/>
  <c r="T85" i="46"/>
  <c r="S85" i="46"/>
  <c r="R85" i="46"/>
  <c r="Q85" i="46"/>
  <c r="P85" i="46"/>
  <c r="O85" i="46"/>
  <c r="N85" i="46"/>
  <c r="M85" i="46"/>
  <c r="L85" i="46"/>
  <c r="K85" i="46"/>
  <c r="J85" i="46"/>
  <c r="I85" i="46"/>
  <c r="H85" i="46"/>
  <c r="G85" i="46"/>
  <c r="F85" i="46"/>
  <c r="E85" i="46"/>
  <c r="X84" i="46"/>
  <c r="W84" i="46"/>
  <c r="V84" i="46"/>
  <c r="U84" i="46"/>
  <c r="T84" i="46"/>
  <c r="S84" i="46"/>
  <c r="R84" i="46"/>
  <c r="Q84" i="46"/>
  <c r="P84" i="46"/>
  <c r="O84" i="46"/>
  <c r="N84" i="46"/>
  <c r="M84" i="46"/>
  <c r="L84" i="46"/>
  <c r="K84" i="46"/>
  <c r="J84" i="46"/>
  <c r="I84" i="46"/>
  <c r="H84" i="46"/>
  <c r="G84" i="46"/>
  <c r="F84" i="46"/>
  <c r="E84" i="46"/>
  <c r="X83" i="46"/>
  <c r="W83" i="46"/>
  <c r="V83" i="46"/>
  <c r="U83" i="46"/>
  <c r="T83" i="46"/>
  <c r="S83" i="46"/>
  <c r="R83" i="46"/>
  <c r="Q83" i="46"/>
  <c r="P83" i="46"/>
  <c r="O83" i="46"/>
  <c r="N83" i="46"/>
  <c r="M83" i="46"/>
  <c r="L83" i="46"/>
  <c r="K83" i="46"/>
  <c r="J83" i="46"/>
  <c r="I83" i="46"/>
  <c r="H83" i="46"/>
  <c r="G83" i="46"/>
  <c r="F83" i="46"/>
  <c r="E83" i="46"/>
  <c r="X82" i="46"/>
  <c r="W82" i="46"/>
  <c r="V82" i="46"/>
  <c r="U82" i="46"/>
  <c r="T82" i="46"/>
  <c r="S82" i="46"/>
  <c r="R82" i="46"/>
  <c r="Q82" i="46"/>
  <c r="P82" i="46"/>
  <c r="O82" i="46"/>
  <c r="N82" i="46"/>
  <c r="M82" i="46"/>
  <c r="L82" i="46"/>
  <c r="K82" i="46"/>
  <c r="J82" i="46"/>
  <c r="I82" i="46"/>
  <c r="H82" i="46"/>
  <c r="G82" i="46"/>
  <c r="F82" i="46"/>
  <c r="E82" i="46"/>
  <c r="X81" i="46"/>
  <c r="W81" i="46"/>
  <c r="V81" i="46"/>
  <c r="U81" i="46"/>
  <c r="T81" i="46"/>
  <c r="S81" i="46"/>
  <c r="R81" i="46"/>
  <c r="Q81" i="46"/>
  <c r="P81" i="46"/>
  <c r="O81" i="46"/>
  <c r="N81" i="46"/>
  <c r="M81" i="46"/>
  <c r="L81" i="46"/>
  <c r="K81" i="46"/>
  <c r="J81" i="46"/>
  <c r="I81" i="46"/>
  <c r="H81" i="46"/>
  <c r="G81" i="46"/>
  <c r="F81" i="46"/>
  <c r="E81" i="46"/>
  <c r="X80" i="46"/>
  <c r="W80" i="46"/>
  <c r="V80" i="46"/>
  <c r="U80" i="46"/>
  <c r="T80" i="46"/>
  <c r="S80" i="46"/>
  <c r="R80" i="46"/>
  <c r="Q80" i="46"/>
  <c r="P80" i="46"/>
  <c r="O80" i="46"/>
  <c r="N80" i="46"/>
  <c r="M80" i="46"/>
  <c r="L80" i="46"/>
  <c r="K80" i="46"/>
  <c r="J80" i="46"/>
  <c r="I80" i="46"/>
  <c r="H80" i="46"/>
  <c r="G80" i="46"/>
  <c r="F80" i="46"/>
  <c r="E80" i="46"/>
  <c r="X79" i="46"/>
  <c r="W79" i="46"/>
  <c r="V79" i="46"/>
  <c r="U79" i="46"/>
  <c r="T79" i="46"/>
  <c r="S79" i="46"/>
  <c r="R79" i="46"/>
  <c r="Q79" i="46"/>
  <c r="P79" i="46"/>
  <c r="O79" i="46"/>
  <c r="N79" i="46"/>
  <c r="M79" i="46"/>
  <c r="L79" i="46"/>
  <c r="K79" i="46"/>
  <c r="J79" i="46"/>
  <c r="I79" i="46"/>
  <c r="H79" i="46"/>
  <c r="G79" i="46"/>
  <c r="F79" i="46"/>
  <c r="E79" i="46"/>
  <c r="X78" i="46"/>
  <c r="W78" i="46"/>
  <c r="V78" i="46"/>
  <c r="U78" i="46"/>
  <c r="T78" i="46"/>
  <c r="S78" i="46"/>
  <c r="R78" i="46"/>
  <c r="Q78" i="46"/>
  <c r="P78" i="46"/>
  <c r="O78" i="46"/>
  <c r="N78" i="46"/>
  <c r="M78" i="46"/>
  <c r="L78" i="46"/>
  <c r="K78" i="46"/>
  <c r="J78" i="46"/>
  <c r="I78" i="46"/>
  <c r="H78" i="46"/>
  <c r="G78" i="46"/>
  <c r="F78" i="46"/>
  <c r="E78" i="46"/>
  <c r="X77" i="46"/>
  <c r="W77" i="46"/>
  <c r="V77" i="46"/>
  <c r="U77" i="46"/>
  <c r="T77" i="46"/>
  <c r="S77" i="46"/>
  <c r="R77" i="46"/>
  <c r="Q77" i="46"/>
  <c r="P77" i="46"/>
  <c r="O77" i="46"/>
  <c r="N77" i="46"/>
  <c r="M77" i="46"/>
  <c r="L77" i="46"/>
  <c r="K77" i="46"/>
  <c r="J77" i="46"/>
  <c r="I77" i="46"/>
  <c r="H77" i="46"/>
  <c r="G77" i="46"/>
  <c r="F77" i="46"/>
  <c r="E77" i="46"/>
  <c r="X76" i="46"/>
  <c r="W76" i="46"/>
  <c r="V76" i="46"/>
  <c r="U76" i="46"/>
  <c r="T76" i="46"/>
  <c r="S76" i="46"/>
  <c r="R76" i="46"/>
  <c r="Q76" i="46"/>
  <c r="P76" i="46"/>
  <c r="O76" i="46"/>
  <c r="N76" i="46"/>
  <c r="M76" i="46"/>
  <c r="L76" i="46"/>
  <c r="K76" i="46"/>
  <c r="J76" i="46"/>
  <c r="I76" i="46"/>
  <c r="H76" i="46"/>
  <c r="G76" i="46"/>
  <c r="F76" i="46"/>
  <c r="E76" i="46"/>
  <c r="X75" i="46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X74" i="46"/>
  <c r="W74" i="46"/>
  <c r="V74" i="46"/>
  <c r="U74" i="46"/>
  <c r="T74" i="46"/>
  <c r="S74" i="46"/>
  <c r="R74" i="46"/>
  <c r="Q74" i="46"/>
  <c r="P74" i="46"/>
  <c r="O74" i="46"/>
  <c r="N74" i="46"/>
  <c r="M74" i="46"/>
  <c r="L74" i="46"/>
  <c r="K74" i="46"/>
  <c r="J74" i="46"/>
  <c r="I74" i="46"/>
  <c r="H74" i="46"/>
  <c r="G74" i="46"/>
  <c r="F74" i="46"/>
  <c r="E74" i="46"/>
  <c r="X73" i="46"/>
  <c r="W73" i="46"/>
  <c r="V73" i="46"/>
  <c r="U73" i="46"/>
  <c r="T73" i="46"/>
  <c r="S73" i="46"/>
  <c r="R73" i="46"/>
  <c r="Q73" i="46"/>
  <c r="P73" i="46"/>
  <c r="O73" i="46"/>
  <c r="N73" i="46"/>
  <c r="M73" i="46"/>
  <c r="L73" i="46"/>
  <c r="K73" i="46"/>
  <c r="J73" i="46"/>
  <c r="I73" i="46"/>
  <c r="H73" i="46"/>
  <c r="G73" i="46"/>
  <c r="F73" i="46"/>
  <c r="E73" i="46"/>
  <c r="X72" i="46"/>
  <c r="W72" i="46"/>
  <c r="V72" i="46"/>
  <c r="U72" i="46"/>
  <c r="T72" i="46"/>
  <c r="S72" i="46"/>
  <c r="R72" i="46"/>
  <c r="Q72" i="46"/>
  <c r="P72" i="46"/>
  <c r="O72" i="46"/>
  <c r="N72" i="46"/>
  <c r="M72" i="46"/>
  <c r="L72" i="46"/>
  <c r="K72" i="46"/>
  <c r="J72" i="46"/>
  <c r="I72" i="46"/>
  <c r="H72" i="46"/>
  <c r="G72" i="46"/>
  <c r="F72" i="46"/>
  <c r="E72" i="46"/>
  <c r="X71" i="46"/>
  <c r="W71" i="46"/>
  <c r="V71" i="46"/>
  <c r="U71" i="46"/>
  <c r="T71" i="46"/>
  <c r="S71" i="46"/>
  <c r="R71" i="46"/>
  <c r="Q71" i="46"/>
  <c r="P71" i="46"/>
  <c r="O71" i="46"/>
  <c r="N71" i="46"/>
  <c r="M71" i="46"/>
  <c r="L71" i="46"/>
  <c r="K71" i="46"/>
  <c r="J71" i="46"/>
  <c r="I71" i="46"/>
  <c r="H71" i="46"/>
  <c r="G71" i="46"/>
  <c r="F71" i="46"/>
  <c r="E71" i="46"/>
  <c r="X66" i="46"/>
  <c r="W66" i="46"/>
  <c r="V66" i="46"/>
  <c r="U66" i="46"/>
  <c r="T66" i="46"/>
  <c r="S66" i="46"/>
  <c r="R66" i="46"/>
  <c r="Q66" i="46"/>
  <c r="P66" i="46"/>
  <c r="O66" i="46"/>
  <c r="N66" i="46"/>
  <c r="M66" i="46"/>
  <c r="L66" i="46"/>
  <c r="K66" i="46"/>
  <c r="J66" i="46"/>
  <c r="I66" i="46"/>
  <c r="H66" i="46"/>
  <c r="G66" i="46"/>
  <c r="F66" i="46"/>
  <c r="E66" i="46"/>
  <c r="X65" i="46"/>
  <c r="W65" i="46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X64" i="46"/>
  <c r="W64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X63" i="46"/>
  <c r="W63" i="46"/>
  <c r="V63" i="46"/>
  <c r="U63" i="46"/>
  <c r="T63" i="46"/>
  <c r="S63" i="46"/>
  <c r="R63" i="46"/>
  <c r="Q63" i="46"/>
  <c r="P63" i="46"/>
  <c r="O63" i="46"/>
  <c r="N63" i="46"/>
  <c r="M63" i="46"/>
  <c r="L63" i="46"/>
  <c r="K63" i="46"/>
  <c r="J63" i="46"/>
  <c r="I63" i="46"/>
  <c r="H63" i="46"/>
  <c r="G63" i="46"/>
  <c r="F63" i="46"/>
  <c r="E63" i="46"/>
  <c r="X62" i="46"/>
  <c r="W62" i="46"/>
  <c r="V62" i="46"/>
  <c r="U62" i="46"/>
  <c r="T62" i="46"/>
  <c r="S62" i="46"/>
  <c r="R62" i="46"/>
  <c r="Q62" i="46"/>
  <c r="P62" i="46"/>
  <c r="O62" i="46"/>
  <c r="N62" i="46"/>
  <c r="M62" i="46"/>
  <c r="L62" i="46"/>
  <c r="K62" i="46"/>
  <c r="J62" i="46"/>
  <c r="I62" i="46"/>
  <c r="H62" i="46"/>
  <c r="G62" i="46"/>
  <c r="F62" i="46"/>
  <c r="E62" i="46"/>
  <c r="X61" i="46"/>
  <c r="W61" i="46"/>
  <c r="V61" i="46"/>
  <c r="U61" i="46"/>
  <c r="T61" i="46"/>
  <c r="S61" i="46"/>
  <c r="R61" i="46"/>
  <c r="Q61" i="46"/>
  <c r="P61" i="46"/>
  <c r="O61" i="46"/>
  <c r="N61" i="46"/>
  <c r="M61" i="46"/>
  <c r="L61" i="46"/>
  <c r="K61" i="46"/>
  <c r="J61" i="46"/>
  <c r="I61" i="46"/>
  <c r="H61" i="46"/>
  <c r="G61" i="46"/>
  <c r="F61" i="46"/>
  <c r="E61" i="46"/>
  <c r="X60" i="46"/>
  <c r="W60" i="46"/>
  <c r="V60" i="46"/>
  <c r="U60" i="46"/>
  <c r="T60" i="46"/>
  <c r="S60" i="46"/>
  <c r="R60" i="46"/>
  <c r="Q60" i="46"/>
  <c r="P60" i="46"/>
  <c r="O60" i="46"/>
  <c r="N60" i="46"/>
  <c r="M60" i="46"/>
  <c r="L60" i="46"/>
  <c r="K60" i="46"/>
  <c r="J60" i="46"/>
  <c r="I60" i="46"/>
  <c r="H60" i="46"/>
  <c r="G60" i="46"/>
  <c r="F60" i="46"/>
  <c r="E60" i="46"/>
  <c r="X59" i="46"/>
  <c r="W59" i="46"/>
  <c r="V59" i="46"/>
  <c r="U59" i="46"/>
  <c r="T59" i="46"/>
  <c r="S59" i="46"/>
  <c r="R59" i="46"/>
  <c r="Q59" i="46"/>
  <c r="P59" i="46"/>
  <c r="O59" i="46"/>
  <c r="N59" i="46"/>
  <c r="M59" i="46"/>
  <c r="L59" i="46"/>
  <c r="K59" i="46"/>
  <c r="J59" i="46"/>
  <c r="I59" i="46"/>
  <c r="H59" i="46"/>
  <c r="G59" i="46"/>
  <c r="F59" i="46"/>
  <c r="E59" i="46"/>
  <c r="X58" i="46"/>
  <c r="W58" i="46"/>
  <c r="V58" i="46"/>
  <c r="U58" i="46"/>
  <c r="T58" i="46"/>
  <c r="S58" i="46"/>
  <c r="R58" i="46"/>
  <c r="Q58" i="46"/>
  <c r="P58" i="46"/>
  <c r="O58" i="46"/>
  <c r="N58" i="46"/>
  <c r="M58" i="46"/>
  <c r="L58" i="46"/>
  <c r="K58" i="46"/>
  <c r="J58" i="46"/>
  <c r="I58" i="46"/>
  <c r="H58" i="46"/>
  <c r="G58" i="46"/>
  <c r="F58" i="46"/>
  <c r="E58" i="46"/>
  <c r="X57" i="46"/>
  <c r="W57" i="46"/>
  <c r="V57" i="46"/>
  <c r="U57" i="46"/>
  <c r="T57" i="46"/>
  <c r="S57" i="46"/>
  <c r="R57" i="46"/>
  <c r="Q57" i="46"/>
  <c r="P57" i="46"/>
  <c r="O57" i="46"/>
  <c r="N57" i="46"/>
  <c r="M57" i="46"/>
  <c r="L57" i="46"/>
  <c r="K57" i="46"/>
  <c r="J57" i="46"/>
  <c r="I57" i="46"/>
  <c r="H57" i="46"/>
  <c r="G57" i="46"/>
  <c r="F57" i="46"/>
  <c r="E57" i="46"/>
  <c r="X56" i="46"/>
  <c r="W56" i="46"/>
  <c r="V56" i="46"/>
  <c r="U56" i="46"/>
  <c r="T56" i="46"/>
  <c r="S56" i="46"/>
  <c r="R56" i="46"/>
  <c r="Q56" i="46"/>
  <c r="P56" i="46"/>
  <c r="O56" i="46"/>
  <c r="N56" i="46"/>
  <c r="M56" i="46"/>
  <c r="L56" i="46"/>
  <c r="K56" i="46"/>
  <c r="J56" i="46"/>
  <c r="I56" i="46"/>
  <c r="H56" i="46"/>
  <c r="G56" i="46"/>
  <c r="F56" i="46"/>
  <c r="E56" i="46"/>
  <c r="X55" i="46"/>
  <c r="W55" i="46"/>
  <c r="V55" i="46"/>
  <c r="U55" i="46"/>
  <c r="T55" i="46"/>
  <c r="S55" i="46"/>
  <c r="R55" i="46"/>
  <c r="Q55" i="46"/>
  <c r="P55" i="46"/>
  <c r="O55" i="46"/>
  <c r="N55" i="46"/>
  <c r="M55" i="46"/>
  <c r="L55" i="46"/>
  <c r="K55" i="46"/>
  <c r="J55" i="46"/>
  <c r="I55" i="46"/>
  <c r="H55" i="46"/>
  <c r="G55" i="46"/>
  <c r="F55" i="46"/>
  <c r="E55" i="46"/>
  <c r="X54" i="46"/>
  <c r="W54" i="46"/>
  <c r="V54" i="46"/>
  <c r="U54" i="46"/>
  <c r="T54" i="46"/>
  <c r="S54" i="46"/>
  <c r="R54" i="46"/>
  <c r="Q54" i="46"/>
  <c r="P54" i="46"/>
  <c r="O54" i="46"/>
  <c r="N54" i="46"/>
  <c r="M54" i="46"/>
  <c r="L54" i="46"/>
  <c r="K54" i="46"/>
  <c r="J54" i="46"/>
  <c r="I54" i="46"/>
  <c r="H54" i="46"/>
  <c r="G54" i="46"/>
  <c r="F54" i="46"/>
  <c r="E54" i="46"/>
  <c r="X53" i="46"/>
  <c r="W53" i="46"/>
  <c r="V53" i="46"/>
  <c r="U53" i="46"/>
  <c r="T53" i="46"/>
  <c r="S53" i="46"/>
  <c r="R53" i="46"/>
  <c r="Q53" i="46"/>
  <c r="P53" i="46"/>
  <c r="O53" i="46"/>
  <c r="N53" i="46"/>
  <c r="M53" i="46"/>
  <c r="L53" i="46"/>
  <c r="K53" i="46"/>
  <c r="J53" i="46"/>
  <c r="I53" i="46"/>
  <c r="H53" i="46"/>
  <c r="G53" i="46"/>
  <c r="F53" i="46"/>
  <c r="E53" i="46"/>
  <c r="X52" i="46"/>
  <c r="W52" i="46"/>
  <c r="V52" i="46"/>
  <c r="U52" i="46"/>
  <c r="T52" i="46"/>
  <c r="S52" i="46"/>
  <c r="R52" i="46"/>
  <c r="Q52" i="46"/>
  <c r="P52" i="46"/>
  <c r="O52" i="46"/>
  <c r="N52" i="46"/>
  <c r="M52" i="46"/>
  <c r="L52" i="46"/>
  <c r="K52" i="46"/>
  <c r="J52" i="46"/>
  <c r="I52" i="46"/>
  <c r="H52" i="46"/>
  <c r="G52" i="46"/>
  <c r="F52" i="46"/>
  <c r="E52" i="46"/>
  <c r="X51" i="46"/>
  <c r="W51" i="46"/>
  <c r="V51" i="46"/>
  <c r="U51" i="46"/>
  <c r="T51" i="46"/>
  <c r="S51" i="46"/>
  <c r="R51" i="46"/>
  <c r="Q51" i="46"/>
  <c r="P51" i="46"/>
  <c r="O51" i="46"/>
  <c r="N51" i="46"/>
  <c r="M51" i="46"/>
  <c r="L51" i="46"/>
  <c r="K51" i="46"/>
  <c r="J51" i="46"/>
  <c r="I51" i="46"/>
  <c r="H51" i="46"/>
  <c r="G51" i="46"/>
  <c r="F51" i="46"/>
  <c r="E51" i="46"/>
  <c r="X50" i="46"/>
  <c r="W50" i="46"/>
  <c r="V50" i="46"/>
  <c r="U50" i="46"/>
  <c r="T50" i="46"/>
  <c r="S50" i="46"/>
  <c r="R50" i="46"/>
  <c r="Q50" i="46"/>
  <c r="P50" i="46"/>
  <c r="O50" i="46"/>
  <c r="N50" i="46"/>
  <c r="M50" i="46"/>
  <c r="L50" i="46"/>
  <c r="K50" i="46"/>
  <c r="J50" i="46"/>
  <c r="I50" i="46"/>
  <c r="H50" i="46"/>
  <c r="G50" i="46"/>
  <c r="F50" i="46"/>
  <c r="E50" i="46"/>
  <c r="X49" i="46"/>
  <c r="W49" i="46"/>
  <c r="V49" i="46"/>
  <c r="U49" i="46"/>
  <c r="T49" i="46"/>
  <c r="S49" i="46"/>
  <c r="R49" i="46"/>
  <c r="Q49" i="46"/>
  <c r="P49" i="46"/>
  <c r="O49" i="46"/>
  <c r="N49" i="46"/>
  <c r="M49" i="46"/>
  <c r="L49" i="46"/>
  <c r="K49" i="46"/>
  <c r="J49" i="46"/>
  <c r="I49" i="46"/>
  <c r="H49" i="46"/>
  <c r="G49" i="46"/>
  <c r="F49" i="46"/>
  <c r="E49" i="46"/>
  <c r="X48" i="46"/>
  <c r="W48" i="46"/>
  <c r="V48" i="46"/>
  <c r="U48" i="46"/>
  <c r="T48" i="46"/>
  <c r="S48" i="46"/>
  <c r="R48" i="46"/>
  <c r="Q48" i="46"/>
  <c r="P48" i="46"/>
  <c r="O48" i="46"/>
  <c r="N48" i="46"/>
  <c r="M48" i="46"/>
  <c r="L48" i="46"/>
  <c r="K48" i="46"/>
  <c r="J48" i="46"/>
  <c r="I48" i="46"/>
  <c r="H48" i="46"/>
  <c r="G48" i="46"/>
  <c r="F48" i="46"/>
  <c r="E48" i="46"/>
  <c r="X47" i="46"/>
  <c r="W47" i="46"/>
  <c r="V47" i="46"/>
  <c r="U47" i="46"/>
  <c r="T47" i="46"/>
  <c r="S47" i="46"/>
  <c r="R47" i="46"/>
  <c r="Q47" i="46"/>
  <c r="P47" i="46"/>
  <c r="O47" i="46"/>
  <c r="N47" i="46"/>
  <c r="M47" i="46"/>
  <c r="L47" i="46"/>
  <c r="K47" i="46"/>
  <c r="J47" i="46"/>
  <c r="I47" i="46"/>
  <c r="H47" i="46"/>
  <c r="G47" i="46"/>
  <c r="F47" i="46"/>
  <c r="E47" i="46"/>
  <c r="X46" i="46"/>
  <c r="W46" i="46"/>
  <c r="V46" i="46"/>
  <c r="U46" i="46"/>
  <c r="T46" i="46"/>
  <c r="S46" i="46"/>
  <c r="R46" i="46"/>
  <c r="Q46" i="46"/>
  <c r="P46" i="46"/>
  <c r="O46" i="46"/>
  <c r="N46" i="46"/>
  <c r="M46" i="46"/>
  <c r="L46" i="46"/>
  <c r="K46" i="46"/>
  <c r="J46" i="46"/>
  <c r="I46" i="46"/>
  <c r="H46" i="46"/>
  <c r="G46" i="46"/>
  <c r="F46" i="46"/>
  <c r="E46" i="46"/>
  <c r="X45" i="46"/>
  <c r="W45" i="46"/>
  <c r="V45" i="46"/>
  <c r="U45" i="46"/>
  <c r="T45" i="46"/>
  <c r="S45" i="46"/>
  <c r="R45" i="46"/>
  <c r="Q45" i="46"/>
  <c r="P45" i="46"/>
  <c r="O45" i="46"/>
  <c r="N45" i="46"/>
  <c r="M45" i="46"/>
  <c r="L45" i="46"/>
  <c r="K45" i="46"/>
  <c r="J45" i="46"/>
  <c r="I45" i="46"/>
  <c r="H45" i="46"/>
  <c r="G45" i="46"/>
  <c r="F45" i="46"/>
  <c r="E45" i="46"/>
  <c r="X44" i="46"/>
  <c r="W44" i="46"/>
  <c r="V44" i="46"/>
  <c r="U44" i="46"/>
  <c r="T44" i="46"/>
  <c r="S44" i="46"/>
  <c r="R44" i="46"/>
  <c r="Q44" i="46"/>
  <c r="P44" i="46"/>
  <c r="O44" i="46"/>
  <c r="N44" i="46"/>
  <c r="M44" i="46"/>
  <c r="L44" i="46"/>
  <c r="K44" i="46"/>
  <c r="J44" i="46"/>
  <c r="I44" i="46"/>
  <c r="H44" i="46"/>
  <c r="G44" i="46"/>
  <c r="F44" i="46"/>
  <c r="E44" i="46"/>
  <c r="X43" i="46"/>
  <c r="W43" i="46"/>
  <c r="V43" i="46"/>
  <c r="U43" i="46"/>
  <c r="T43" i="46"/>
  <c r="S43" i="46"/>
  <c r="R43" i="46"/>
  <c r="Q43" i="46"/>
  <c r="P43" i="46"/>
  <c r="O43" i="46"/>
  <c r="N43" i="46"/>
  <c r="M43" i="46"/>
  <c r="L43" i="46"/>
  <c r="K43" i="46"/>
  <c r="J43" i="46"/>
  <c r="I43" i="46"/>
  <c r="H43" i="46"/>
  <c r="G43" i="46"/>
  <c r="F43" i="46"/>
  <c r="E43" i="46"/>
  <c r="X42" i="46"/>
  <c r="W42" i="46"/>
  <c r="V42" i="46"/>
  <c r="U42" i="46"/>
  <c r="T42" i="46"/>
  <c r="S42" i="46"/>
  <c r="R42" i="46"/>
  <c r="Q42" i="46"/>
  <c r="P42" i="46"/>
  <c r="O42" i="46"/>
  <c r="N42" i="46"/>
  <c r="M42" i="46"/>
  <c r="L42" i="46"/>
  <c r="K42" i="46"/>
  <c r="J42" i="46"/>
  <c r="I42" i="46"/>
  <c r="H42" i="46"/>
  <c r="G42" i="46"/>
  <c r="F42" i="46"/>
  <c r="E42" i="46"/>
  <c r="X41" i="46"/>
  <c r="W41" i="46"/>
  <c r="V41" i="46"/>
  <c r="U41" i="46"/>
  <c r="T41" i="46"/>
  <c r="S41" i="46"/>
  <c r="R41" i="46"/>
  <c r="Q41" i="46"/>
  <c r="P41" i="46"/>
  <c r="O41" i="46"/>
  <c r="N41" i="46"/>
  <c r="M41" i="46"/>
  <c r="L41" i="46"/>
  <c r="K41" i="46"/>
  <c r="J41" i="46"/>
  <c r="I41" i="46"/>
  <c r="H41" i="46"/>
  <c r="G41" i="46"/>
  <c r="F41" i="46"/>
  <c r="E41" i="46"/>
  <c r="X40" i="46"/>
  <c r="W40" i="46"/>
  <c r="V40" i="46"/>
  <c r="U40" i="46"/>
  <c r="T40" i="46"/>
  <c r="S40" i="46"/>
  <c r="R40" i="46"/>
  <c r="Q40" i="46"/>
  <c r="P40" i="46"/>
  <c r="O40" i="46"/>
  <c r="N40" i="46"/>
  <c r="M40" i="46"/>
  <c r="L40" i="46"/>
  <c r="K40" i="46"/>
  <c r="J40" i="46"/>
  <c r="I40" i="46"/>
  <c r="H40" i="46"/>
  <c r="G40" i="46"/>
  <c r="F40" i="46"/>
  <c r="E40" i="46"/>
  <c r="X39" i="46"/>
  <c r="W39" i="46"/>
  <c r="V39" i="46"/>
  <c r="U39" i="46"/>
  <c r="T39" i="46"/>
  <c r="S39" i="46"/>
  <c r="R39" i="46"/>
  <c r="Q39" i="46"/>
  <c r="P39" i="46"/>
  <c r="O39" i="46"/>
  <c r="N39" i="46"/>
  <c r="M39" i="46"/>
  <c r="L39" i="46"/>
  <c r="K39" i="46"/>
  <c r="J39" i="46"/>
  <c r="I39" i="46"/>
  <c r="H39" i="46"/>
  <c r="G39" i="46"/>
  <c r="F39" i="46"/>
  <c r="E39" i="46"/>
  <c r="X38" i="46"/>
  <c r="W38" i="46"/>
  <c r="V38" i="46"/>
  <c r="U38" i="46"/>
  <c r="T38" i="46"/>
  <c r="S38" i="46"/>
  <c r="R38" i="46"/>
  <c r="Q38" i="46"/>
  <c r="P38" i="46"/>
  <c r="O38" i="46"/>
  <c r="N38" i="46"/>
  <c r="M38" i="46"/>
  <c r="L38" i="46"/>
  <c r="K38" i="46"/>
  <c r="J38" i="46"/>
  <c r="I38" i="46"/>
  <c r="H38" i="46"/>
  <c r="G38" i="46"/>
  <c r="F38" i="46"/>
  <c r="E38" i="46"/>
  <c r="X37" i="46"/>
  <c r="W37" i="46"/>
  <c r="V37" i="46"/>
  <c r="U37" i="46"/>
  <c r="T37" i="46"/>
  <c r="S37" i="46"/>
  <c r="R37" i="46"/>
  <c r="Q37" i="46"/>
  <c r="P37" i="46"/>
  <c r="O37" i="46"/>
  <c r="N37" i="46"/>
  <c r="M37" i="46"/>
  <c r="L37" i="46"/>
  <c r="K37" i="46"/>
  <c r="J37" i="46"/>
  <c r="I37" i="46"/>
  <c r="H37" i="46"/>
  <c r="G37" i="46"/>
  <c r="F37" i="46"/>
  <c r="E37" i="46"/>
  <c r="X32" i="46"/>
  <c r="W32" i="46"/>
  <c r="V32" i="46"/>
  <c r="U32" i="46"/>
  <c r="T32" i="46"/>
  <c r="S32" i="46"/>
  <c r="R32" i="46"/>
  <c r="Q32" i="46"/>
  <c r="P32" i="46"/>
  <c r="O32" i="46"/>
  <c r="N32" i="46"/>
  <c r="M32" i="46"/>
  <c r="L32" i="46"/>
  <c r="K32" i="46"/>
  <c r="J32" i="46"/>
  <c r="I32" i="46"/>
  <c r="H32" i="46"/>
  <c r="G32" i="46"/>
  <c r="F32" i="46"/>
  <c r="E32" i="46"/>
  <c r="X31" i="46"/>
  <c r="W31" i="46"/>
  <c r="V31" i="46"/>
  <c r="U31" i="46"/>
  <c r="T31" i="46"/>
  <c r="S31" i="46"/>
  <c r="R31" i="46"/>
  <c r="Q31" i="46"/>
  <c r="P31" i="46"/>
  <c r="O31" i="46"/>
  <c r="N31" i="46"/>
  <c r="M31" i="46"/>
  <c r="L31" i="46"/>
  <c r="K31" i="46"/>
  <c r="J31" i="46"/>
  <c r="I31" i="46"/>
  <c r="H31" i="46"/>
  <c r="G31" i="46"/>
  <c r="F31" i="46"/>
  <c r="E31" i="46"/>
  <c r="X30" i="46"/>
  <c r="W30" i="46"/>
  <c r="V30" i="46"/>
  <c r="U30" i="46"/>
  <c r="T30" i="46"/>
  <c r="S30" i="46"/>
  <c r="R30" i="46"/>
  <c r="Q30" i="46"/>
  <c r="P30" i="46"/>
  <c r="O30" i="46"/>
  <c r="N30" i="46"/>
  <c r="M30" i="46"/>
  <c r="L30" i="46"/>
  <c r="K30" i="46"/>
  <c r="J30" i="46"/>
  <c r="I30" i="46"/>
  <c r="H30" i="46"/>
  <c r="G30" i="46"/>
  <c r="F30" i="46"/>
  <c r="E30" i="46"/>
  <c r="X29" i="46"/>
  <c r="W29" i="46"/>
  <c r="V29" i="46"/>
  <c r="U29" i="46"/>
  <c r="T29" i="46"/>
  <c r="S29" i="46"/>
  <c r="R29" i="46"/>
  <c r="Q29" i="46"/>
  <c r="P29" i="46"/>
  <c r="O29" i="46"/>
  <c r="N29" i="46"/>
  <c r="M29" i="46"/>
  <c r="L29" i="46"/>
  <c r="K29" i="46"/>
  <c r="J29" i="46"/>
  <c r="I29" i="46"/>
  <c r="H29" i="46"/>
  <c r="G29" i="46"/>
  <c r="F29" i="46"/>
  <c r="E29" i="46"/>
  <c r="X28" i="46"/>
  <c r="W28" i="46"/>
  <c r="V28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X27" i="46"/>
  <c r="W27" i="46"/>
  <c r="V27" i="46"/>
  <c r="U27" i="46"/>
  <c r="T27" i="46"/>
  <c r="S27" i="46"/>
  <c r="R27" i="46"/>
  <c r="Q27" i="46"/>
  <c r="P27" i="46"/>
  <c r="O27" i="46"/>
  <c r="N27" i="46"/>
  <c r="M27" i="46"/>
  <c r="L27" i="46"/>
  <c r="K27" i="46"/>
  <c r="J27" i="46"/>
  <c r="I27" i="46"/>
  <c r="H27" i="46"/>
  <c r="G27" i="46"/>
  <c r="F27" i="46"/>
  <c r="E27" i="46"/>
  <c r="X26" i="46"/>
  <c r="W26" i="46"/>
  <c r="V26" i="46"/>
  <c r="U26" i="46"/>
  <c r="T26" i="46"/>
  <c r="S26" i="46"/>
  <c r="R26" i="46"/>
  <c r="Q26" i="46"/>
  <c r="P26" i="46"/>
  <c r="O26" i="46"/>
  <c r="N26" i="46"/>
  <c r="M26" i="46"/>
  <c r="L26" i="46"/>
  <c r="K26" i="46"/>
  <c r="J26" i="46"/>
  <c r="I26" i="46"/>
  <c r="H26" i="46"/>
  <c r="G26" i="46"/>
  <c r="F26" i="46"/>
  <c r="E26" i="46"/>
  <c r="X25" i="46"/>
  <c r="W25" i="46"/>
  <c r="V25" i="46"/>
  <c r="U25" i="46"/>
  <c r="T25" i="46"/>
  <c r="S25" i="46"/>
  <c r="R25" i="46"/>
  <c r="Q25" i="46"/>
  <c r="P25" i="46"/>
  <c r="O25" i="46"/>
  <c r="N25" i="46"/>
  <c r="M25" i="46"/>
  <c r="L25" i="46"/>
  <c r="K25" i="46"/>
  <c r="J25" i="46"/>
  <c r="I25" i="46"/>
  <c r="H25" i="46"/>
  <c r="G25" i="46"/>
  <c r="F25" i="46"/>
  <c r="E25" i="46"/>
  <c r="X24" i="46"/>
  <c r="W24" i="46"/>
  <c r="V24" i="46"/>
  <c r="U24" i="46"/>
  <c r="T24" i="46"/>
  <c r="S24" i="46"/>
  <c r="R24" i="46"/>
  <c r="Q24" i="46"/>
  <c r="P24" i="46"/>
  <c r="O24" i="46"/>
  <c r="N24" i="46"/>
  <c r="M24" i="46"/>
  <c r="L24" i="46"/>
  <c r="K24" i="46"/>
  <c r="J24" i="46"/>
  <c r="I24" i="46"/>
  <c r="H24" i="46"/>
  <c r="G24" i="46"/>
  <c r="F24" i="46"/>
  <c r="E24" i="46"/>
  <c r="X23" i="46"/>
  <c r="W23" i="46"/>
  <c r="V23" i="46"/>
  <c r="U23" i="46"/>
  <c r="T23" i="46"/>
  <c r="S23" i="46"/>
  <c r="R23" i="46"/>
  <c r="Q23" i="46"/>
  <c r="P23" i="46"/>
  <c r="O23" i="46"/>
  <c r="N23" i="46"/>
  <c r="M23" i="46"/>
  <c r="L23" i="46"/>
  <c r="K23" i="46"/>
  <c r="J23" i="46"/>
  <c r="I23" i="46"/>
  <c r="H23" i="46"/>
  <c r="G23" i="46"/>
  <c r="F23" i="46"/>
  <c r="E23" i="46"/>
  <c r="X22" i="46"/>
  <c r="W22" i="46"/>
  <c r="V22" i="46"/>
  <c r="U22" i="46"/>
  <c r="T22" i="46"/>
  <c r="S22" i="46"/>
  <c r="R22" i="46"/>
  <c r="Q22" i="46"/>
  <c r="P22" i="46"/>
  <c r="O22" i="46"/>
  <c r="N22" i="46"/>
  <c r="M22" i="46"/>
  <c r="L22" i="46"/>
  <c r="K22" i="46"/>
  <c r="J22" i="46"/>
  <c r="I22" i="46"/>
  <c r="H22" i="46"/>
  <c r="G22" i="46"/>
  <c r="F22" i="46"/>
  <c r="E22" i="46"/>
  <c r="X21" i="46"/>
  <c r="W21" i="46"/>
  <c r="V21" i="46"/>
  <c r="U21" i="46"/>
  <c r="T21" i="46"/>
  <c r="S21" i="46"/>
  <c r="R21" i="46"/>
  <c r="Q21" i="46"/>
  <c r="P21" i="46"/>
  <c r="O21" i="46"/>
  <c r="N21" i="46"/>
  <c r="M21" i="46"/>
  <c r="L21" i="46"/>
  <c r="K21" i="46"/>
  <c r="J21" i="46"/>
  <c r="I21" i="46"/>
  <c r="H21" i="46"/>
  <c r="G21" i="46"/>
  <c r="F21" i="46"/>
  <c r="E21" i="46"/>
  <c r="X20" i="46"/>
  <c r="W20" i="46"/>
  <c r="V20" i="46"/>
  <c r="U20" i="46"/>
  <c r="T20" i="46"/>
  <c r="S20" i="46"/>
  <c r="R20" i="46"/>
  <c r="Q20" i="46"/>
  <c r="P20" i="46"/>
  <c r="O20" i="46"/>
  <c r="N20" i="46"/>
  <c r="M20" i="46"/>
  <c r="L20" i="46"/>
  <c r="K20" i="46"/>
  <c r="J20" i="46"/>
  <c r="I20" i="46"/>
  <c r="H20" i="46"/>
  <c r="G20" i="46"/>
  <c r="F20" i="46"/>
  <c r="E20" i="46"/>
  <c r="X19" i="46"/>
  <c r="W19" i="46"/>
  <c r="V19" i="46"/>
  <c r="U19" i="46"/>
  <c r="T19" i="46"/>
  <c r="S19" i="46"/>
  <c r="R19" i="46"/>
  <c r="Q19" i="46"/>
  <c r="P19" i="46"/>
  <c r="O19" i="46"/>
  <c r="N19" i="46"/>
  <c r="M19" i="46"/>
  <c r="L19" i="46"/>
  <c r="K19" i="46"/>
  <c r="J19" i="46"/>
  <c r="I19" i="46"/>
  <c r="H19" i="46"/>
  <c r="G19" i="46"/>
  <c r="F19" i="46"/>
  <c r="E19" i="46"/>
  <c r="X18" i="46"/>
  <c r="W18" i="46"/>
  <c r="V18" i="46"/>
  <c r="U18" i="46"/>
  <c r="T18" i="46"/>
  <c r="S18" i="46"/>
  <c r="R18" i="46"/>
  <c r="Q18" i="46"/>
  <c r="P18" i="46"/>
  <c r="O18" i="46"/>
  <c r="N18" i="46"/>
  <c r="M18" i="46"/>
  <c r="L18" i="46"/>
  <c r="K18" i="46"/>
  <c r="J18" i="46"/>
  <c r="I18" i="46"/>
  <c r="H18" i="46"/>
  <c r="G18" i="46"/>
  <c r="F18" i="46"/>
  <c r="E18" i="46"/>
  <c r="X17" i="46"/>
  <c r="W17" i="46"/>
  <c r="V17" i="46"/>
  <c r="U17" i="46"/>
  <c r="T17" i="46"/>
  <c r="S17" i="46"/>
  <c r="R17" i="46"/>
  <c r="Q17" i="46"/>
  <c r="P17" i="46"/>
  <c r="O17" i="46"/>
  <c r="N17" i="46"/>
  <c r="M17" i="46"/>
  <c r="L17" i="46"/>
  <c r="K17" i="46"/>
  <c r="J17" i="46"/>
  <c r="I17" i="46"/>
  <c r="H17" i="46"/>
  <c r="G17" i="46"/>
  <c r="F17" i="46"/>
  <c r="E17" i="46"/>
  <c r="X16" i="46"/>
  <c r="W16" i="46"/>
  <c r="V16" i="46"/>
  <c r="U16" i="46"/>
  <c r="T16" i="46"/>
  <c r="S16" i="46"/>
  <c r="R16" i="46"/>
  <c r="Q16" i="46"/>
  <c r="P16" i="46"/>
  <c r="O16" i="46"/>
  <c r="N16" i="46"/>
  <c r="M16" i="46"/>
  <c r="L16" i="46"/>
  <c r="K16" i="46"/>
  <c r="J16" i="46"/>
  <c r="I16" i="46"/>
  <c r="H16" i="46"/>
  <c r="G16" i="46"/>
  <c r="F16" i="46"/>
  <c r="E16" i="46"/>
  <c r="X15" i="46"/>
  <c r="W15" i="46"/>
  <c r="V15" i="46"/>
  <c r="U15" i="46"/>
  <c r="T15" i="46"/>
  <c r="S15" i="46"/>
  <c r="R15" i="46"/>
  <c r="Q15" i="46"/>
  <c r="P15" i="46"/>
  <c r="O15" i="46"/>
  <c r="N15" i="46"/>
  <c r="M15" i="46"/>
  <c r="L15" i="46"/>
  <c r="K15" i="46"/>
  <c r="J15" i="46"/>
  <c r="I15" i="46"/>
  <c r="H15" i="46"/>
  <c r="G15" i="46"/>
  <c r="F15" i="46"/>
  <c r="E15" i="46"/>
  <c r="X14" i="46"/>
  <c r="W14" i="46"/>
  <c r="V14" i="46"/>
  <c r="U14" i="46"/>
  <c r="T14" i="46"/>
  <c r="S14" i="46"/>
  <c r="R14" i="46"/>
  <c r="Q14" i="46"/>
  <c r="P14" i="46"/>
  <c r="O14" i="46"/>
  <c r="N14" i="46"/>
  <c r="M14" i="46"/>
  <c r="L14" i="46"/>
  <c r="K14" i="46"/>
  <c r="J14" i="46"/>
  <c r="I14" i="46"/>
  <c r="H14" i="46"/>
  <c r="G14" i="46"/>
  <c r="F14" i="46"/>
  <c r="E14" i="46"/>
  <c r="X13" i="46"/>
  <c r="W13" i="46"/>
  <c r="V13" i="46"/>
  <c r="U13" i="46"/>
  <c r="T13" i="46"/>
  <c r="S13" i="46"/>
  <c r="R13" i="46"/>
  <c r="Q13" i="46"/>
  <c r="P13" i="46"/>
  <c r="O13" i="46"/>
  <c r="N13" i="46"/>
  <c r="M13" i="46"/>
  <c r="L13" i="46"/>
  <c r="K13" i="46"/>
  <c r="J13" i="46"/>
  <c r="I13" i="46"/>
  <c r="H13" i="46"/>
  <c r="G13" i="46"/>
  <c r="F13" i="46"/>
  <c r="E13" i="46"/>
  <c r="X12" i="46"/>
  <c r="W12" i="46"/>
  <c r="V12" i="46"/>
  <c r="U12" i="46"/>
  <c r="T12" i="46"/>
  <c r="S12" i="46"/>
  <c r="R12" i="46"/>
  <c r="Q12" i="46"/>
  <c r="P12" i="46"/>
  <c r="O12" i="46"/>
  <c r="N12" i="46"/>
  <c r="M12" i="46"/>
  <c r="L12" i="46"/>
  <c r="K12" i="46"/>
  <c r="J12" i="46"/>
  <c r="I12" i="46"/>
  <c r="H12" i="46"/>
  <c r="G12" i="46"/>
  <c r="F12" i="46"/>
  <c r="E12" i="46"/>
  <c r="X11" i="46"/>
  <c r="W11" i="46"/>
  <c r="V11" i="46"/>
  <c r="U11" i="46"/>
  <c r="T11" i="46"/>
  <c r="S11" i="46"/>
  <c r="R11" i="46"/>
  <c r="Q11" i="46"/>
  <c r="P11" i="46"/>
  <c r="O11" i="46"/>
  <c r="N11" i="46"/>
  <c r="M11" i="46"/>
  <c r="L11" i="46"/>
  <c r="K11" i="46"/>
  <c r="J11" i="46"/>
  <c r="I11" i="46"/>
  <c r="H11" i="46"/>
  <c r="G11" i="46"/>
  <c r="F11" i="46"/>
  <c r="E11" i="46"/>
  <c r="X10" i="46"/>
  <c r="W10" i="46"/>
  <c r="V10" i="46"/>
  <c r="U10" i="46"/>
  <c r="T10" i="46"/>
  <c r="S10" i="46"/>
  <c r="R10" i="46"/>
  <c r="Q10" i="46"/>
  <c r="P10" i="46"/>
  <c r="O10" i="46"/>
  <c r="N10" i="46"/>
  <c r="M10" i="46"/>
  <c r="L10" i="46"/>
  <c r="K10" i="46"/>
  <c r="J10" i="46"/>
  <c r="I10" i="46"/>
  <c r="H10" i="46"/>
  <c r="G10" i="46"/>
  <c r="F10" i="46"/>
  <c r="E10" i="46"/>
  <c r="X9" i="46"/>
  <c r="W9" i="46"/>
  <c r="V9" i="46"/>
  <c r="U9" i="46"/>
  <c r="T9" i="46"/>
  <c r="S9" i="46"/>
  <c r="R9" i="46"/>
  <c r="Q9" i="46"/>
  <c r="P9" i="46"/>
  <c r="O9" i="46"/>
  <c r="N9" i="46"/>
  <c r="M9" i="46"/>
  <c r="L9" i="46"/>
  <c r="K9" i="46"/>
  <c r="J9" i="46"/>
  <c r="I9" i="46"/>
  <c r="H9" i="46"/>
  <c r="G9" i="46"/>
  <c r="F9" i="46"/>
  <c r="E9" i="46"/>
  <c r="X8" i="46"/>
  <c r="W8" i="46"/>
  <c r="V8" i="46"/>
  <c r="U8" i="46"/>
  <c r="T8" i="46"/>
  <c r="S8" i="46"/>
  <c r="R8" i="46"/>
  <c r="Q8" i="46"/>
  <c r="P8" i="46"/>
  <c r="O8" i="46"/>
  <c r="N8" i="46"/>
  <c r="M8" i="46"/>
  <c r="L8" i="46"/>
  <c r="K8" i="46"/>
  <c r="J8" i="46"/>
  <c r="I8" i="46"/>
  <c r="H8" i="46"/>
  <c r="G8" i="46"/>
  <c r="F8" i="46"/>
  <c r="E8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X6" i="46"/>
  <c r="W6" i="46"/>
  <c r="V6" i="46"/>
  <c r="U6" i="46"/>
  <c r="T6" i="46"/>
  <c r="S6" i="46"/>
  <c r="R6" i="46"/>
  <c r="Q6" i="46"/>
  <c r="P6" i="46"/>
  <c r="O6" i="46"/>
  <c r="N6" i="46"/>
  <c r="M6" i="46"/>
  <c r="L6" i="46"/>
  <c r="K6" i="46"/>
  <c r="J6" i="46"/>
  <c r="I6" i="46"/>
  <c r="H6" i="46"/>
  <c r="G6" i="46"/>
  <c r="F6" i="46"/>
  <c r="E6" i="46"/>
  <c r="X5" i="46"/>
  <c r="W5" i="46"/>
  <c r="V5" i="46"/>
  <c r="U5" i="46"/>
  <c r="T5" i="46"/>
  <c r="S5" i="46"/>
  <c r="R5" i="46"/>
  <c r="Q5" i="46"/>
  <c r="P5" i="46"/>
  <c r="O5" i="46"/>
  <c r="N5" i="46"/>
  <c r="M5" i="46"/>
  <c r="L5" i="46"/>
  <c r="K5" i="46"/>
  <c r="J5" i="46"/>
  <c r="I5" i="46"/>
  <c r="H5" i="46"/>
  <c r="G5" i="46"/>
  <c r="F5" i="46"/>
  <c r="E5" i="46"/>
  <c r="X4" i="46"/>
  <c r="W4" i="46"/>
  <c r="V4" i="46"/>
  <c r="U4" i="46"/>
  <c r="T4" i="46"/>
  <c r="S4" i="46"/>
  <c r="R4" i="46"/>
  <c r="Q4" i="46"/>
  <c r="P4" i="46"/>
  <c r="O4" i="46"/>
  <c r="N4" i="46"/>
  <c r="M4" i="46"/>
  <c r="L4" i="46"/>
  <c r="K4" i="46"/>
  <c r="J4" i="46"/>
  <c r="I4" i="46"/>
  <c r="H4" i="46"/>
  <c r="G4" i="46"/>
  <c r="F4" i="46"/>
  <c r="E4" i="46"/>
  <c r="X3" i="46"/>
  <c r="W3" i="46"/>
  <c r="V3" i="46"/>
  <c r="U3" i="46"/>
  <c r="T3" i="46"/>
  <c r="S3" i="46"/>
  <c r="R3" i="46"/>
  <c r="Q3" i="46"/>
  <c r="P3" i="46"/>
  <c r="O3" i="46"/>
  <c r="N3" i="46"/>
  <c r="M3" i="46"/>
  <c r="L3" i="46"/>
  <c r="K3" i="46"/>
  <c r="J3" i="46"/>
  <c r="I3" i="46"/>
  <c r="H3" i="46"/>
  <c r="G3" i="46"/>
  <c r="F3" i="46"/>
  <c r="E3" i="46"/>
  <c r="X134" i="45"/>
  <c r="W134" i="45"/>
  <c r="V134" i="45"/>
  <c r="U134" i="45"/>
  <c r="T134" i="45"/>
  <c r="S134" i="45"/>
  <c r="R134" i="45"/>
  <c r="Q134" i="45"/>
  <c r="P134" i="45"/>
  <c r="O134" i="45"/>
  <c r="N134" i="45"/>
  <c r="M134" i="45"/>
  <c r="L134" i="45"/>
  <c r="K134" i="45"/>
  <c r="J134" i="45"/>
  <c r="I134" i="45"/>
  <c r="H134" i="45"/>
  <c r="G134" i="45"/>
  <c r="F134" i="45"/>
  <c r="E134" i="45"/>
  <c r="X133" i="45"/>
  <c r="W133" i="45"/>
  <c r="V133" i="45"/>
  <c r="U133" i="45"/>
  <c r="T133" i="45"/>
  <c r="S133" i="45"/>
  <c r="R133" i="45"/>
  <c r="Q133" i="45"/>
  <c r="P133" i="45"/>
  <c r="O133" i="45"/>
  <c r="N133" i="45"/>
  <c r="M133" i="45"/>
  <c r="L133" i="45"/>
  <c r="K133" i="45"/>
  <c r="J133" i="45"/>
  <c r="I133" i="45"/>
  <c r="H133" i="45"/>
  <c r="G133" i="45"/>
  <c r="F133" i="45"/>
  <c r="E133" i="45"/>
  <c r="X132" i="45"/>
  <c r="W132" i="45"/>
  <c r="V132" i="45"/>
  <c r="U132" i="45"/>
  <c r="T132" i="45"/>
  <c r="S132" i="45"/>
  <c r="R132" i="45"/>
  <c r="Q132" i="45"/>
  <c r="P132" i="45"/>
  <c r="O132" i="45"/>
  <c r="N132" i="45"/>
  <c r="M132" i="45"/>
  <c r="L132" i="45"/>
  <c r="K132" i="45"/>
  <c r="J132" i="45"/>
  <c r="I132" i="45"/>
  <c r="H132" i="45"/>
  <c r="G132" i="45"/>
  <c r="F132" i="45"/>
  <c r="E132" i="45"/>
  <c r="X131" i="45"/>
  <c r="W131" i="45"/>
  <c r="V131" i="45"/>
  <c r="U131" i="45"/>
  <c r="T131" i="45"/>
  <c r="S131" i="45"/>
  <c r="R131" i="45"/>
  <c r="Q131" i="45"/>
  <c r="P131" i="45"/>
  <c r="O131" i="45"/>
  <c r="N131" i="45"/>
  <c r="M131" i="45"/>
  <c r="L131" i="45"/>
  <c r="K131" i="45"/>
  <c r="J131" i="45"/>
  <c r="I131" i="45"/>
  <c r="H131" i="45"/>
  <c r="G131" i="45"/>
  <c r="F131" i="45"/>
  <c r="E131" i="45"/>
  <c r="X130" i="45"/>
  <c r="W130" i="45"/>
  <c r="V130" i="45"/>
  <c r="U130" i="45"/>
  <c r="T130" i="45"/>
  <c r="S130" i="45"/>
  <c r="R130" i="45"/>
  <c r="Q130" i="45"/>
  <c r="P130" i="45"/>
  <c r="O130" i="45"/>
  <c r="N130" i="45"/>
  <c r="M130" i="45"/>
  <c r="L130" i="45"/>
  <c r="K130" i="45"/>
  <c r="J130" i="45"/>
  <c r="I130" i="45"/>
  <c r="H130" i="45"/>
  <c r="G130" i="45"/>
  <c r="F130" i="45"/>
  <c r="E130" i="45"/>
  <c r="X129" i="45"/>
  <c r="W129" i="45"/>
  <c r="V129" i="45"/>
  <c r="U129" i="45"/>
  <c r="T129" i="45"/>
  <c r="S129" i="45"/>
  <c r="R129" i="45"/>
  <c r="Q129" i="45"/>
  <c r="P129" i="45"/>
  <c r="O129" i="45"/>
  <c r="N129" i="45"/>
  <c r="M129" i="45"/>
  <c r="L129" i="45"/>
  <c r="K129" i="45"/>
  <c r="J129" i="45"/>
  <c r="I129" i="45"/>
  <c r="H129" i="45"/>
  <c r="G129" i="45"/>
  <c r="F129" i="45"/>
  <c r="E129" i="45"/>
  <c r="X128" i="45"/>
  <c r="W128" i="45"/>
  <c r="V128" i="45"/>
  <c r="U128" i="45"/>
  <c r="T128" i="45"/>
  <c r="S128" i="45"/>
  <c r="R128" i="45"/>
  <c r="Q128" i="45"/>
  <c r="P128" i="45"/>
  <c r="O128" i="45"/>
  <c r="N128" i="45"/>
  <c r="M128" i="45"/>
  <c r="L128" i="45"/>
  <c r="K128" i="45"/>
  <c r="J128" i="45"/>
  <c r="I128" i="45"/>
  <c r="H128" i="45"/>
  <c r="G128" i="45"/>
  <c r="F128" i="45"/>
  <c r="E128" i="45"/>
  <c r="X127" i="45"/>
  <c r="W127" i="45"/>
  <c r="V127" i="45"/>
  <c r="U127" i="45"/>
  <c r="T127" i="45"/>
  <c r="S127" i="45"/>
  <c r="R127" i="45"/>
  <c r="Q127" i="45"/>
  <c r="P127" i="45"/>
  <c r="O127" i="45"/>
  <c r="N127" i="45"/>
  <c r="M127" i="45"/>
  <c r="L127" i="45"/>
  <c r="K127" i="45"/>
  <c r="J127" i="45"/>
  <c r="I127" i="45"/>
  <c r="H127" i="45"/>
  <c r="G127" i="45"/>
  <c r="F127" i="45"/>
  <c r="E127" i="45"/>
  <c r="X126" i="45"/>
  <c r="W126" i="45"/>
  <c r="V126" i="45"/>
  <c r="U126" i="45"/>
  <c r="T126" i="45"/>
  <c r="S126" i="45"/>
  <c r="R126" i="45"/>
  <c r="Q126" i="45"/>
  <c r="P126" i="45"/>
  <c r="O126" i="45"/>
  <c r="N126" i="45"/>
  <c r="M126" i="45"/>
  <c r="L126" i="45"/>
  <c r="K126" i="45"/>
  <c r="J126" i="45"/>
  <c r="I126" i="45"/>
  <c r="H126" i="45"/>
  <c r="G126" i="45"/>
  <c r="F126" i="45"/>
  <c r="E126" i="45"/>
  <c r="X125" i="45"/>
  <c r="W125" i="45"/>
  <c r="V125" i="45"/>
  <c r="U125" i="45"/>
  <c r="T125" i="45"/>
  <c r="S125" i="45"/>
  <c r="R125" i="45"/>
  <c r="Q125" i="45"/>
  <c r="P125" i="45"/>
  <c r="O125" i="45"/>
  <c r="N125" i="45"/>
  <c r="M125" i="45"/>
  <c r="L125" i="45"/>
  <c r="K125" i="45"/>
  <c r="J125" i="45"/>
  <c r="I125" i="45"/>
  <c r="H125" i="45"/>
  <c r="G125" i="45"/>
  <c r="F125" i="45"/>
  <c r="E125" i="45"/>
  <c r="X124" i="45"/>
  <c r="W124" i="45"/>
  <c r="V124" i="45"/>
  <c r="U124" i="45"/>
  <c r="T124" i="45"/>
  <c r="S124" i="45"/>
  <c r="R124" i="45"/>
  <c r="Q124" i="45"/>
  <c r="P124" i="45"/>
  <c r="O124" i="45"/>
  <c r="N124" i="45"/>
  <c r="M124" i="45"/>
  <c r="L124" i="45"/>
  <c r="K124" i="45"/>
  <c r="J124" i="45"/>
  <c r="I124" i="45"/>
  <c r="H124" i="45"/>
  <c r="G124" i="45"/>
  <c r="F124" i="45"/>
  <c r="E124" i="45"/>
  <c r="X123" i="45"/>
  <c r="W123" i="45"/>
  <c r="V123" i="45"/>
  <c r="U123" i="45"/>
  <c r="T123" i="45"/>
  <c r="S123" i="45"/>
  <c r="R123" i="45"/>
  <c r="Q123" i="45"/>
  <c r="P123" i="45"/>
  <c r="O123" i="45"/>
  <c r="N123" i="45"/>
  <c r="M123" i="45"/>
  <c r="L123" i="45"/>
  <c r="K123" i="45"/>
  <c r="J123" i="45"/>
  <c r="I123" i="45"/>
  <c r="H123" i="45"/>
  <c r="G123" i="45"/>
  <c r="F123" i="45"/>
  <c r="E123" i="45"/>
  <c r="X122" i="45"/>
  <c r="W122" i="45"/>
  <c r="V122" i="45"/>
  <c r="U122" i="45"/>
  <c r="T122" i="45"/>
  <c r="S122" i="45"/>
  <c r="R122" i="45"/>
  <c r="Q122" i="45"/>
  <c r="P122" i="45"/>
  <c r="O122" i="45"/>
  <c r="N122" i="45"/>
  <c r="M122" i="45"/>
  <c r="L122" i="45"/>
  <c r="K122" i="45"/>
  <c r="J122" i="45"/>
  <c r="I122" i="45"/>
  <c r="H122" i="45"/>
  <c r="G122" i="45"/>
  <c r="F122" i="45"/>
  <c r="E122" i="45"/>
  <c r="X121" i="45"/>
  <c r="W121" i="45"/>
  <c r="V121" i="45"/>
  <c r="U121" i="45"/>
  <c r="T121" i="45"/>
  <c r="S121" i="45"/>
  <c r="R121" i="45"/>
  <c r="Q121" i="45"/>
  <c r="P121" i="45"/>
  <c r="O121" i="45"/>
  <c r="N121" i="45"/>
  <c r="M121" i="45"/>
  <c r="L121" i="45"/>
  <c r="K121" i="45"/>
  <c r="J121" i="45"/>
  <c r="I121" i="45"/>
  <c r="H121" i="45"/>
  <c r="G121" i="45"/>
  <c r="F121" i="45"/>
  <c r="E121" i="45"/>
  <c r="X120" i="45"/>
  <c r="W120" i="45"/>
  <c r="V120" i="45"/>
  <c r="U120" i="45"/>
  <c r="T120" i="45"/>
  <c r="S120" i="45"/>
  <c r="R120" i="45"/>
  <c r="Q120" i="45"/>
  <c r="P120" i="45"/>
  <c r="O120" i="45"/>
  <c r="N120" i="45"/>
  <c r="M120" i="45"/>
  <c r="L120" i="45"/>
  <c r="K120" i="45"/>
  <c r="J120" i="45"/>
  <c r="I120" i="45"/>
  <c r="H120" i="45"/>
  <c r="G120" i="45"/>
  <c r="F120" i="45"/>
  <c r="E120" i="45"/>
  <c r="X119" i="45"/>
  <c r="W119" i="45"/>
  <c r="V119" i="45"/>
  <c r="U119" i="45"/>
  <c r="T119" i="45"/>
  <c r="S119" i="45"/>
  <c r="R119" i="45"/>
  <c r="Q119" i="45"/>
  <c r="P119" i="45"/>
  <c r="O119" i="45"/>
  <c r="N119" i="45"/>
  <c r="M119" i="45"/>
  <c r="L119" i="45"/>
  <c r="K119" i="45"/>
  <c r="J119" i="45"/>
  <c r="I119" i="45"/>
  <c r="H119" i="45"/>
  <c r="G119" i="45"/>
  <c r="F119" i="45"/>
  <c r="E119" i="45"/>
  <c r="X118" i="45"/>
  <c r="W118" i="45"/>
  <c r="V118" i="45"/>
  <c r="U118" i="45"/>
  <c r="T118" i="45"/>
  <c r="S118" i="45"/>
  <c r="R118" i="45"/>
  <c r="Q118" i="45"/>
  <c r="P118" i="45"/>
  <c r="O118" i="45"/>
  <c r="N118" i="45"/>
  <c r="M118" i="45"/>
  <c r="L118" i="45"/>
  <c r="K118" i="45"/>
  <c r="J118" i="45"/>
  <c r="I118" i="45"/>
  <c r="H118" i="45"/>
  <c r="G118" i="45"/>
  <c r="F118" i="45"/>
  <c r="E118" i="45"/>
  <c r="X117" i="45"/>
  <c r="W117" i="45"/>
  <c r="V117" i="45"/>
  <c r="U117" i="45"/>
  <c r="T117" i="45"/>
  <c r="S117" i="45"/>
  <c r="R117" i="45"/>
  <c r="Q117" i="45"/>
  <c r="P117" i="45"/>
  <c r="O117" i="45"/>
  <c r="N117" i="45"/>
  <c r="M117" i="45"/>
  <c r="L117" i="45"/>
  <c r="K117" i="45"/>
  <c r="J117" i="45"/>
  <c r="I117" i="45"/>
  <c r="H117" i="45"/>
  <c r="G117" i="45"/>
  <c r="F117" i="45"/>
  <c r="E117" i="45"/>
  <c r="X116" i="45"/>
  <c r="W116" i="45"/>
  <c r="V116" i="45"/>
  <c r="U116" i="45"/>
  <c r="T116" i="45"/>
  <c r="S116" i="45"/>
  <c r="R116" i="45"/>
  <c r="Q116" i="45"/>
  <c r="P116" i="45"/>
  <c r="O116" i="45"/>
  <c r="N116" i="45"/>
  <c r="M116" i="45"/>
  <c r="L116" i="45"/>
  <c r="K116" i="45"/>
  <c r="J116" i="45"/>
  <c r="I116" i="45"/>
  <c r="H116" i="45"/>
  <c r="G116" i="45"/>
  <c r="F116" i="45"/>
  <c r="E116" i="45"/>
  <c r="X115" i="45"/>
  <c r="W115" i="45"/>
  <c r="V115" i="45"/>
  <c r="U115" i="45"/>
  <c r="T115" i="45"/>
  <c r="S115" i="45"/>
  <c r="R115" i="45"/>
  <c r="Q115" i="45"/>
  <c r="P115" i="45"/>
  <c r="O115" i="45"/>
  <c r="N115" i="45"/>
  <c r="M115" i="45"/>
  <c r="L115" i="45"/>
  <c r="K115" i="45"/>
  <c r="J115" i="45"/>
  <c r="I115" i="45"/>
  <c r="H115" i="45"/>
  <c r="G115" i="45"/>
  <c r="F115" i="45"/>
  <c r="E115" i="45"/>
  <c r="X114" i="45"/>
  <c r="W114" i="45"/>
  <c r="V114" i="45"/>
  <c r="U114" i="45"/>
  <c r="T114" i="45"/>
  <c r="S114" i="45"/>
  <c r="R114" i="45"/>
  <c r="Q114" i="45"/>
  <c r="P114" i="45"/>
  <c r="O114" i="45"/>
  <c r="N114" i="45"/>
  <c r="M114" i="45"/>
  <c r="L114" i="45"/>
  <c r="K114" i="45"/>
  <c r="J114" i="45"/>
  <c r="I114" i="45"/>
  <c r="H114" i="45"/>
  <c r="G114" i="45"/>
  <c r="F114" i="45"/>
  <c r="E114" i="45"/>
  <c r="X113" i="45"/>
  <c r="W113" i="45"/>
  <c r="V113" i="45"/>
  <c r="U113" i="45"/>
  <c r="T113" i="45"/>
  <c r="S113" i="45"/>
  <c r="R113" i="45"/>
  <c r="Q113" i="45"/>
  <c r="P113" i="45"/>
  <c r="O113" i="45"/>
  <c r="N113" i="45"/>
  <c r="M113" i="45"/>
  <c r="L113" i="45"/>
  <c r="K113" i="45"/>
  <c r="J113" i="45"/>
  <c r="I113" i="45"/>
  <c r="H113" i="45"/>
  <c r="G113" i="45"/>
  <c r="F113" i="45"/>
  <c r="E113" i="45"/>
  <c r="X112" i="45"/>
  <c r="W112" i="45"/>
  <c r="V112" i="45"/>
  <c r="U112" i="45"/>
  <c r="T112" i="45"/>
  <c r="S112" i="45"/>
  <c r="R112" i="45"/>
  <c r="Q112" i="45"/>
  <c r="P112" i="45"/>
  <c r="O112" i="45"/>
  <c r="N112" i="45"/>
  <c r="M112" i="45"/>
  <c r="L112" i="45"/>
  <c r="K112" i="45"/>
  <c r="J112" i="45"/>
  <c r="I112" i="45"/>
  <c r="H112" i="45"/>
  <c r="G112" i="45"/>
  <c r="F112" i="45"/>
  <c r="E112" i="45"/>
  <c r="X111" i="45"/>
  <c r="W111" i="45"/>
  <c r="V111" i="45"/>
  <c r="U111" i="45"/>
  <c r="T111" i="45"/>
  <c r="S111" i="45"/>
  <c r="R111" i="45"/>
  <c r="Q111" i="45"/>
  <c r="P111" i="45"/>
  <c r="O111" i="45"/>
  <c r="N111" i="45"/>
  <c r="M111" i="45"/>
  <c r="L111" i="45"/>
  <c r="K111" i="45"/>
  <c r="J111" i="45"/>
  <c r="I111" i="45"/>
  <c r="H111" i="45"/>
  <c r="G111" i="45"/>
  <c r="F111" i="45"/>
  <c r="E111" i="45"/>
  <c r="X110" i="45"/>
  <c r="W110" i="45"/>
  <c r="V110" i="45"/>
  <c r="U110" i="45"/>
  <c r="T110" i="45"/>
  <c r="S110" i="45"/>
  <c r="R110" i="45"/>
  <c r="Q110" i="45"/>
  <c r="P110" i="45"/>
  <c r="O110" i="45"/>
  <c r="N110" i="45"/>
  <c r="M110" i="45"/>
  <c r="L110" i="45"/>
  <c r="K110" i="45"/>
  <c r="J110" i="45"/>
  <c r="I110" i="45"/>
  <c r="H110" i="45"/>
  <c r="G110" i="45"/>
  <c r="F110" i="45"/>
  <c r="E110" i="45"/>
  <c r="X109" i="45"/>
  <c r="W109" i="45"/>
  <c r="V109" i="45"/>
  <c r="U109" i="45"/>
  <c r="T109" i="45"/>
  <c r="S109" i="45"/>
  <c r="R109" i="45"/>
  <c r="Q109" i="45"/>
  <c r="P109" i="45"/>
  <c r="O109" i="45"/>
  <c r="N109" i="45"/>
  <c r="M109" i="45"/>
  <c r="L109" i="45"/>
  <c r="K109" i="45"/>
  <c r="J109" i="45"/>
  <c r="I109" i="45"/>
  <c r="H109" i="45"/>
  <c r="G109" i="45"/>
  <c r="F109" i="45"/>
  <c r="E109" i="45"/>
  <c r="X108" i="45"/>
  <c r="W108" i="45"/>
  <c r="V108" i="45"/>
  <c r="U108" i="45"/>
  <c r="T108" i="45"/>
  <c r="S108" i="45"/>
  <c r="R108" i="45"/>
  <c r="Q108" i="45"/>
  <c r="P108" i="45"/>
  <c r="O108" i="45"/>
  <c r="N108" i="45"/>
  <c r="M108" i="45"/>
  <c r="L108" i="45"/>
  <c r="K108" i="45"/>
  <c r="J108" i="45"/>
  <c r="I108" i="45"/>
  <c r="H108" i="45"/>
  <c r="G108" i="45"/>
  <c r="F108" i="45"/>
  <c r="E108" i="45"/>
  <c r="X107" i="45"/>
  <c r="W107" i="45"/>
  <c r="V107" i="45"/>
  <c r="U107" i="45"/>
  <c r="T107" i="45"/>
  <c r="S107" i="45"/>
  <c r="R107" i="45"/>
  <c r="Q107" i="45"/>
  <c r="P107" i="45"/>
  <c r="O107" i="45"/>
  <c r="N107" i="45"/>
  <c r="M107" i="45"/>
  <c r="L107" i="45"/>
  <c r="K107" i="45"/>
  <c r="J107" i="45"/>
  <c r="I107" i="45"/>
  <c r="H107" i="45"/>
  <c r="G107" i="45"/>
  <c r="F107" i="45"/>
  <c r="E107" i="45"/>
  <c r="X106" i="45"/>
  <c r="W106" i="45"/>
  <c r="V106" i="45"/>
  <c r="U106" i="45"/>
  <c r="T106" i="45"/>
  <c r="S106" i="45"/>
  <c r="R106" i="45"/>
  <c r="Q106" i="45"/>
  <c r="P106" i="45"/>
  <c r="O106" i="45"/>
  <c r="N106" i="45"/>
  <c r="M106" i="45"/>
  <c r="L106" i="45"/>
  <c r="K106" i="45"/>
  <c r="J106" i="45"/>
  <c r="I106" i="45"/>
  <c r="H106" i="45"/>
  <c r="G106" i="45"/>
  <c r="F106" i="45"/>
  <c r="E106" i="45"/>
  <c r="X105" i="45"/>
  <c r="W105" i="45"/>
  <c r="V105" i="45"/>
  <c r="U105" i="45"/>
  <c r="T105" i="45"/>
  <c r="S105" i="45"/>
  <c r="R105" i="45"/>
  <c r="Q105" i="45"/>
  <c r="P105" i="45"/>
  <c r="O105" i="45"/>
  <c r="N105" i="45"/>
  <c r="M105" i="45"/>
  <c r="L105" i="45"/>
  <c r="K105" i="45"/>
  <c r="J105" i="45"/>
  <c r="I105" i="45"/>
  <c r="H105" i="45"/>
  <c r="G105" i="45"/>
  <c r="F105" i="45"/>
  <c r="E105" i="45"/>
  <c r="X100" i="45"/>
  <c r="W100" i="45"/>
  <c r="V100" i="45"/>
  <c r="U100" i="45"/>
  <c r="T100" i="45"/>
  <c r="S100" i="45"/>
  <c r="R100" i="45"/>
  <c r="Q100" i="45"/>
  <c r="P100" i="45"/>
  <c r="O100" i="45"/>
  <c r="N100" i="45"/>
  <c r="M100" i="45"/>
  <c r="L100" i="45"/>
  <c r="K100" i="45"/>
  <c r="J100" i="45"/>
  <c r="I100" i="45"/>
  <c r="H100" i="45"/>
  <c r="G100" i="45"/>
  <c r="F100" i="45"/>
  <c r="E100" i="45"/>
  <c r="X99" i="45"/>
  <c r="W99" i="45"/>
  <c r="V99" i="45"/>
  <c r="U99" i="45"/>
  <c r="T99" i="45"/>
  <c r="S99" i="45"/>
  <c r="R99" i="45"/>
  <c r="Q99" i="45"/>
  <c r="P99" i="45"/>
  <c r="O99" i="45"/>
  <c r="N99" i="45"/>
  <c r="M99" i="45"/>
  <c r="L99" i="45"/>
  <c r="K99" i="45"/>
  <c r="J99" i="45"/>
  <c r="I99" i="45"/>
  <c r="H99" i="45"/>
  <c r="G99" i="45"/>
  <c r="F99" i="45"/>
  <c r="E99" i="45"/>
  <c r="X98" i="45"/>
  <c r="W98" i="45"/>
  <c r="V98" i="45"/>
  <c r="U98" i="45"/>
  <c r="T98" i="45"/>
  <c r="S98" i="45"/>
  <c r="R98" i="45"/>
  <c r="Q98" i="45"/>
  <c r="P98" i="45"/>
  <c r="O98" i="45"/>
  <c r="N98" i="45"/>
  <c r="M98" i="45"/>
  <c r="L98" i="45"/>
  <c r="K98" i="45"/>
  <c r="J98" i="45"/>
  <c r="I98" i="45"/>
  <c r="H98" i="45"/>
  <c r="G98" i="45"/>
  <c r="F98" i="45"/>
  <c r="E98" i="45"/>
  <c r="X97" i="45"/>
  <c r="W97" i="45"/>
  <c r="V97" i="45"/>
  <c r="U97" i="45"/>
  <c r="T97" i="45"/>
  <c r="S97" i="45"/>
  <c r="R97" i="45"/>
  <c r="Q97" i="45"/>
  <c r="P97" i="45"/>
  <c r="O97" i="45"/>
  <c r="N97" i="45"/>
  <c r="M97" i="45"/>
  <c r="L97" i="45"/>
  <c r="K97" i="45"/>
  <c r="J97" i="45"/>
  <c r="I97" i="45"/>
  <c r="H97" i="45"/>
  <c r="G97" i="45"/>
  <c r="F97" i="45"/>
  <c r="E97" i="45"/>
  <c r="X96" i="45"/>
  <c r="W96" i="45"/>
  <c r="V96" i="45"/>
  <c r="U96" i="45"/>
  <c r="T96" i="45"/>
  <c r="S96" i="45"/>
  <c r="R96" i="45"/>
  <c r="Q96" i="45"/>
  <c r="P96" i="45"/>
  <c r="O96" i="45"/>
  <c r="N96" i="45"/>
  <c r="M96" i="45"/>
  <c r="L96" i="45"/>
  <c r="K96" i="45"/>
  <c r="J96" i="45"/>
  <c r="I96" i="45"/>
  <c r="H96" i="45"/>
  <c r="G96" i="45"/>
  <c r="F96" i="45"/>
  <c r="E96" i="45"/>
  <c r="X95" i="45"/>
  <c r="W95" i="45"/>
  <c r="V95" i="45"/>
  <c r="U95" i="45"/>
  <c r="T95" i="45"/>
  <c r="S95" i="45"/>
  <c r="R95" i="45"/>
  <c r="Q95" i="45"/>
  <c r="P95" i="45"/>
  <c r="O95" i="45"/>
  <c r="N95" i="45"/>
  <c r="M95" i="45"/>
  <c r="L95" i="45"/>
  <c r="K95" i="45"/>
  <c r="J95" i="45"/>
  <c r="I95" i="45"/>
  <c r="H95" i="45"/>
  <c r="G95" i="45"/>
  <c r="F95" i="45"/>
  <c r="E95" i="45"/>
  <c r="X94" i="45"/>
  <c r="W94" i="45"/>
  <c r="V94" i="45"/>
  <c r="U94" i="45"/>
  <c r="T94" i="45"/>
  <c r="S94" i="45"/>
  <c r="R94" i="45"/>
  <c r="Q94" i="45"/>
  <c r="P94" i="45"/>
  <c r="O94" i="45"/>
  <c r="N94" i="45"/>
  <c r="M94" i="45"/>
  <c r="L94" i="45"/>
  <c r="K94" i="45"/>
  <c r="J94" i="45"/>
  <c r="I94" i="45"/>
  <c r="H94" i="45"/>
  <c r="G94" i="45"/>
  <c r="F94" i="45"/>
  <c r="E94" i="45"/>
  <c r="X93" i="45"/>
  <c r="W93" i="45"/>
  <c r="V93" i="45"/>
  <c r="U93" i="45"/>
  <c r="T93" i="45"/>
  <c r="S93" i="45"/>
  <c r="R93" i="45"/>
  <c r="Q93" i="45"/>
  <c r="P93" i="45"/>
  <c r="O93" i="45"/>
  <c r="N93" i="45"/>
  <c r="M93" i="45"/>
  <c r="L93" i="45"/>
  <c r="K93" i="45"/>
  <c r="J93" i="45"/>
  <c r="I93" i="45"/>
  <c r="H93" i="45"/>
  <c r="G93" i="45"/>
  <c r="F93" i="45"/>
  <c r="E93" i="45"/>
  <c r="X92" i="45"/>
  <c r="W92" i="45"/>
  <c r="V92" i="45"/>
  <c r="U92" i="45"/>
  <c r="T92" i="45"/>
  <c r="S92" i="45"/>
  <c r="R92" i="45"/>
  <c r="Q92" i="45"/>
  <c r="P92" i="45"/>
  <c r="O92" i="45"/>
  <c r="N92" i="45"/>
  <c r="M92" i="45"/>
  <c r="L92" i="45"/>
  <c r="K92" i="45"/>
  <c r="J92" i="45"/>
  <c r="I92" i="45"/>
  <c r="H92" i="45"/>
  <c r="G92" i="45"/>
  <c r="F92" i="45"/>
  <c r="E92" i="45"/>
  <c r="X91" i="45"/>
  <c r="W91" i="45"/>
  <c r="V91" i="45"/>
  <c r="U91" i="45"/>
  <c r="T91" i="45"/>
  <c r="S91" i="45"/>
  <c r="R91" i="45"/>
  <c r="Q91" i="45"/>
  <c r="P91" i="45"/>
  <c r="O91" i="45"/>
  <c r="N91" i="45"/>
  <c r="M91" i="45"/>
  <c r="L91" i="45"/>
  <c r="K91" i="45"/>
  <c r="J91" i="45"/>
  <c r="I91" i="45"/>
  <c r="H91" i="45"/>
  <c r="G91" i="45"/>
  <c r="F91" i="45"/>
  <c r="E91" i="45"/>
  <c r="X90" i="45"/>
  <c r="W90" i="45"/>
  <c r="V90" i="45"/>
  <c r="U90" i="45"/>
  <c r="T90" i="45"/>
  <c r="S90" i="45"/>
  <c r="R90" i="45"/>
  <c r="Q90" i="45"/>
  <c r="P90" i="45"/>
  <c r="O90" i="45"/>
  <c r="N90" i="45"/>
  <c r="M90" i="45"/>
  <c r="L90" i="45"/>
  <c r="K90" i="45"/>
  <c r="J90" i="45"/>
  <c r="I90" i="45"/>
  <c r="H90" i="45"/>
  <c r="G90" i="45"/>
  <c r="F90" i="45"/>
  <c r="E90" i="45"/>
  <c r="X89" i="45"/>
  <c r="W89" i="45"/>
  <c r="V89" i="45"/>
  <c r="U89" i="45"/>
  <c r="T89" i="45"/>
  <c r="S89" i="45"/>
  <c r="R89" i="45"/>
  <c r="Q89" i="45"/>
  <c r="P89" i="45"/>
  <c r="O89" i="45"/>
  <c r="N89" i="45"/>
  <c r="M89" i="45"/>
  <c r="L89" i="45"/>
  <c r="K89" i="45"/>
  <c r="J89" i="45"/>
  <c r="I89" i="45"/>
  <c r="H89" i="45"/>
  <c r="G89" i="45"/>
  <c r="F89" i="45"/>
  <c r="E89" i="45"/>
  <c r="X88" i="45"/>
  <c r="W88" i="45"/>
  <c r="V88" i="45"/>
  <c r="U88" i="45"/>
  <c r="T88" i="45"/>
  <c r="S88" i="45"/>
  <c r="R88" i="45"/>
  <c r="Q88" i="45"/>
  <c r="P88" i="45"/>
  <c r="O88" i="45"/>
  <c r="N88" i="45"/>
  <c r="M88" i="45"/>
  <c r="L88" i="45"/>
  <c r="K88" i="45"/>
  <c r="J88" i="45"/>
  <c r="I88" i="45"/>
  <c r="H88" i="45"/>
  <c r="G88" i="45"/>
  <c r="F88" i="45"/>
  <c r="E88" i="45"/>
  <c r="X87" i="45"/>
  <c r="W87" i="45"/>
  <c r="V87" i="45"/>
  <c r="U87" i="45"/>
  <c r="T87" i="45"/>
  <c r="S87" i="45"/>
  <c r="R87" i="45"/>
  <c r="Q87" i="45"/>
  <c r="P87" i="45"/>
  <c r="O87" i="45"/>
  <c r="N87" i="45"/>
  <c r="M87" i="45"/>
  <c r="L87" i="45"/>
  <c r="K87" i="45"/>
  <c r="J87" i="45"/>
  <c r="I87" i="45"/>
  <c r="H87" i="45"/>
  <c r="G87" i="45"/>
  <c r="F87" i="45"/>
  <c r="E87" i="45"/>
  <c r="X86" i="45"/>
  <c r="W86" i="45"/>
  <c r="V86" i="45"/>
  <c r="U86" i="45"/>
  <c r="T86" i="45"/>
  <c r="S86" i="45"/>
  <c r="R86" i="45"/>
  <c r="Q86" i="45"/>
  <c r="P86" i="45"/>
  <c r="O86" i="45"/>
  <c r="N86" i="45"/>
  <c r="M86" i="45"/>
  <c r="L86" i="45"/>
  <c r="K86" i="45"/>
  <c r="J86" i="45"/>
  <c r="I86" i="45"/>
  <c r="H86" i="45"/>
  <c r="G86" i="45"/>
  <c r="F86" i="45"/>
  <c r="E86" i="45"/>
  <c r="X85" i="45"/>
  <c r="W85" i="45"/>
  <c r="V85" i="45"/>
  <c r="U85" i="45"/>
  <c r="T85" i="45"/>
  <c r="S85" i="45"/>
  <c r="R85" i="45"/>
  <c r="Q85" i="45"/>
  <c r="P85" i="45"/>
  <c r="O85" i="45"/>
  <c r="N85" i="45"/>
  <c r="M85" i="45"/>
  <c r="L85" i="45"/>
  <c r="K85" i="45"/>
  <c r="J85" i="45"/>
  <c r="I85" i="45"/>
  <c r="H85" i="45"/>
  <c r="G85" i="45"/>
  <c r="F85" i="45"/>
  <c r="E85" i="45"/>
  <c r="X84" i="45"/>
  <c r="W84" i="45"/>
  <c r="V84" i="45"/>
  <c r="U84" i="45"/>
  <c r="T84" i="45"/>
  <c r="S84" i="45"/>
  <c r="R84" i="45"/>
  <c r="Q84" i="45"/>
  <c r="P84" i="45"/>
  <c r="O84" i="45"/>
  <c r="N84" i="45"/>
  <c r="M84" i="45"/>
  <c r="L84" i="45"/>
  <c r="K84" i="45"/>
  <c r="J84" i="45"/>
  <c r="I84" i="45"/>
  <c r="H84" i="45"/>
  <c r="G84" i="45"/>
  <c r="F84" i="45"/>
  <c r="E84" i="45"/>
  <c r="X83" i="45"/>
  <c r="W83" i="45"/>
  <c r="V83" i="45"/>
  <c r="U83" i="45"/>
  <c r="T83" i="45"/>
  <c r="S83" i="45"/>
  <c r="R83" i="45"/>
  <c r="Q83" i="45"/>
  <c r="P83" i="45"/>
  <c r="O83" i="45"/>
  <c r="N83" i="45"/>
  <c r="M83" i="45"/>
  <c r="L83" i="45"/>
  <c r="K83" i="45"/>
  <c r="J83" i="45"/>
  <c r="I83" i="45"/>
  <c r="H83" i="45"/>
  <c r="G83" i="45"/>
  <c r="F83" i="45"/>
  <c r="E83" i="45"/>
  <c r="X82" i="45"/>
  <c r="W82" i="45"/>
  <c r="V82" i="45"/>
  <c r="U82" i="45"/>
  <c r="T82" i="45"/>
  <c r="S82" i="45"/>
  <c r="R82" i="45"/>
  <c r="Q82" i="45"/>
  <c r="P82" i="45"/>
  <c r="O82" i="45"/>
  <c r="N82" i="45"/>
  <c r="M82" i="45"/>
  <c r="L82" i="45"/>
  <c r="K82" i="45"/>
  <c r="J82" i="45"/>
  <c r="I82" i="45"/>
  <c r="H82" i="45"/>
  <c r="G82" i="45"/>
  <c r="F82" i="45"/>
  <c r="E82" i="45"/>
  <c r="X81" i="45"/>
  <c r="W81" i="45"/>
  <c r="V81" i="45"/>
  <c r="U81" i="45"/>
  <c r="T81" i="45"/>
  <c r="S81" i="45"/>
  <c r="R81" i="45"/>
  <c r="Q81" i="45"/>
  <c r="P81" i="45"/>
  <c r="O81" i="45"/>
  <c r="N81" i="45"/>
  <c r="M81" i="45"/>
  <c r="L81" i="45"/>
  <c r="K81" i="45"/>
  <c r="J81" i="45"/>
  <c r="I81" i="45"/>
  <c r="H81" i="45"/>
  <c r="G81" i="45"/>
  <c r="F81" i="45"/>
  <c r="E81" i="45"/>
  <c r="X80" i="45"/>
  <c r="W80" i="45"/>
  <c r="V80" i="45"/>
  <c r="U80" i="45"/>
  <c r="T80" i="45"/>
  <c r="S80" i="45"/>
  <c r="R80" i="45"/>
  <c r="Q80" i="45"/>
  <c r="P80" i="45"/>
  <c r="O80" i="45"/>
  <c r="N80" i="45"/>
  <c r="M80" i="45"/>
  <c r="L80" i="45"/>
  <c r="K80" i="45"/>
  <c r="J80" i="45"/>
  <c r="I80" i="45"/>
  <c r="H80" i="45"/>
  <c r="G80" i="45"/>
  <c r="F80" i="45"/>
  <c r="E80" i="45"/>
  <c r="X79" i="45"/>
  <c r="W79" i="45"/>
  <c r="V79" i="45"/>
  <c r="U79" i="45"/>
  <c r="T79" i="45"/>
  <c r="S79" i="45"/>
  <c r="R79" i="45"/>
  <c r="Q79" i="45"/>
  <c r="P79" i="45"/>
  <c r="O79" i="45"/>
  <c r="N79" i="45"/>
  <c r="M79" i="45"/>
  <c r="L79" i="45"/>
  <c r="K79" i="45"/>
  <c r="J79" i="45"/>
  <c r="I79" i="45"/>
  <c r="H79" i="45"/>
  <c r="G79" i="45"/>
  <c r="F79" i="45"/>
  <c r="E79" i="45"/>
  <c r="X78" i="45"/>
  <c r="W78" i="45"/>
  <c r="V78" i="45"/>
  <c r="U78" i="45"/>
  <c r="T78" i="45"/>
  <c r="S78" i="45"/>
  <c r="R78" i="45"/>
  <c r="Q78" i="45"/>
  <c r="P78" i="45"/>
  <c r="O78" i="45"/>
  <c r="N78" i="45"/>
  <c r="M78" i="45"/>
  <c r="L78" i="45"/>
  <c r="K78" i="45"/>
  <c r="J78" i="45"/>
  <c r="I78" i="45"/>
  <c r="H78" i="45"/>
  <c r="G78" i="45"/>
  <c r="F78" i="45"/>
  <c r="E78" i="45"/>
  <c r="X77" i="45"/>
  <c r="W77" i="45"/>
  <c r="V77" i="45"/>
  <c r="U77" i="45"/>
  <c r="T77" i="45"/>
  <c r="S77" i="45"/>
  <c r="R77" i="45"/>
  <c r="Q77" i="45"/>
  <c r="P77" i="45"/>
  <c r="O77" i="45"/>
  <c r="N77" i="45"/>
  <c r="M77" i="45"/>
  <c r="L77" i="45"/>
  <c r="K77" i="45"/>
  <c r="J77" i="45"/>
  <c r="I77" i="45"/>
  <c r="H77" i="45"/>
  <c r="G77" i="45"/>
  <c r="F77" i="45"/>
  <c r="E77" i="45"/>
  <c r="X76" i="45"/>
  <c r="W76" i="45"/>
  <c r="V76" i="45"/>
  <c r="U76" i="45"/>
  <c r="T76" i="45"/>
  <c r="S76" i="45"/>
  <c r="R76" i="45"/>
  <c r="Q76" i="45"/>
  <c r="P76" i="45"/>
  <c r="O76" i="45"/>
  <c r="N76" i="45"/>
  <c r="M76" i="45"/>
  <c r="L76" i="45"/>
  <c r="K76" i="45"/>
  <c r="J76" i="45"/>
  <c r="I76" i="45"/>
  <c r="H76" i="45"/>
  <c r="G76" i="45"/>
  <c r="F76" i="45"/>
  <c r="E76" i="45"/>
  <c r="X75" i="45"/>
  <c r="W75" i="45"/>
  <c r="V75" i="45"/>
  <c r="U75" i="45"/>
  <c r="T75" i="45"/>
  <c r="S75" i="45"/>
  <c r="R75" i="45"/>
  <c r="Q75" i="45"/>
  <c r="P75" i="45"/>
  <c r="O75" i="45"/>
  <c r="N75" i="45"/>
  <c r="M75" i="45"/>
  <c r="L75" i="45"/>
  <c r="K75" i="45"/>
  <c r="J75" i="45"/>
  <c r="I75" i="45"/>
  <c r="H75" i="45"/>
  <c r="G75" i="45"/>
  <c r="F75" i="45"/>
  <c r="E75" i="45"/>
  <c r="X74" i="45"/>
  <c r="W74" i="45"/>
  <c r="V74" i="45"/>
  <c r="U74" i="45"/>
  <c r="T74" i="45"/>
  <c r="S74" i="45"/>
  <c r="R74" i="45"/>
  <c r="Q74" i="45"/>
  <c r="P74" i="45"/>
  <c r="O74" i="45"/>
  <c r="N74" i="45"/>
  <c r="M74" i="45"/>
  <c r="L74" i="45"/>
  <c r="K74" i="45"/>
  <c r="J74" i="45"/>
  <c r="I74" i="45"/>
  <c r="H74" i="45"/>
  <c r="G74" i="45"/>
  <c r="F74" i="45"/>
  <c r="E74" i="45"/>
  <c r="X73" i="45"/>
  <c r="W73" i="45"/>
  <c r="V73" i="45"/>
  <c r="U73" i="45"/>
  <c r="T73" i="45"/>
  <c r="S73" i="45"/>
  <c r="R73" i="45"/>
  <c r="Q73" i="45"/>
  <c r="P73" i="45"/>
  <c r="O73" i="45"/>
  <c r="N73" i="45"/>
  <c r="M73" i="45"/>
  <c r="L73" i="45"/>
  <c r="K73" i="45"/>
  <c r="J73" i="45"/>
  <c r="I73" i="45"/>
  <c r="H73" i="45"/>
  <c r="G73" i="45"/>
  <c r="F73" i="45"/>
  <c r="E73" i="45"/>
  <c r="X72" i="45"/>
  <c r="W72" i="45"/>
  <c r="V72" i="45"/>
  <c r="U72" i="45"/>
  <c r="T72" i="45"/>
  <c r="S72" i="45"/>
  <c r="R72" i="45"/>
  <c r="Q72" i="45"/>
  <c r="P72" i="45"/>
  <c r="O72" i="45"/>
  <c r="N72" i="45"/>
  <c r="M72" i="45"/>
  <c r="L72" i="45"/>
  <c r="K72" i="45"/>
  <c r="J72" i="45"/>
  <c r="I72" i="45"/>
  <c r="H72" i="45"/>
  <c r="G72" i="45"/>
  <c r="F72" i="45"/>
  <c r="E72" i="45"/>
  <c r="X71" i="45"/>
  <c r="W71" i="45"/>
  <c r="V71" i="45"/>
  <c r="U71" i="45"/>
  <c r="T71" i="45"/>
  <c r="S71" i="45"/>
  <c r="R71" i="45"/>
  <c r="Q71" i="45"/>
  <c r="P71" i="45"/>
  <c r="O71" i="45"/>
  <c r="N71" i="45"/>
  <c r="M71" i="45"/>
  <c r="L71" i="45"/>
  <c r="K71" i="45"/>
  <c r="J71" i="45"/>
  <c r="I71" i="45"/>
  <c r="H71" i="45"/>
  <c r="G71" i="45"/>
  <c r="F71" i="45"/>
  <c r="E71" i="45"/>
  <c r="X66" i="45"/>
  <c r="W66" i="45"/>
  <c r="V66" i="45"/>
  <c r="U66" i="45"/>
  <c r="T66" i="45"/>
  <c r="S66" i="45"/>
  <c r="R66" i="45"/>
  <c r="Q66" i="45"/>
  <c r="P66" i="45"/>
  <c r="O66" i="45"/>
  <c r="N66" i="45"/>
  <c r="M66" i="45"/>
  <c r="L66" i="45"/>
  <c r="K66" i="45"/>
  <c r="J66" i="45"/>
  <c r="I66" i="45"/>
  <c r="H66" i="45"/>
  <c r="G66" i="45"/>
  <c r="F66" i="45"/>
  <c r="E66" i="45"/>
  <c r="X65" i="45"/>
  <c r="W65" i="45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X64" i="45"/>
  <c r="W64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X63" i="45"/>
  <c r="W63" i="45"/>
  <c r="V63" i="45"/>
  <c r="U63" i="45"/>
  <c r="T63" i="45"/>
  <c r="S63" i="45"/>
  <c r="R63" i="45"/>
  <c r="Q63" i="45"/>
  <c r="P63" i="45"/>
  <c r="O63" i="45"/>
  <c r="N63" i="45"/>
  <c r="M63" i="45"/>
  <c r="L63" i="45"/>
  <c r="K63" i="45"/>
  <c r="J63" i="45"/>
  <c r="I63" i="45"/>
  <c r="H63" i="45"/>
  <c r="G63" i="45"/>
  <c r="F63" i="45"/>
  <c r="E63" i="45"/>
  <c r="X62" i="45"/>
  <c r="W62" i="45"/>
  <c r="V62" i="45"/>
  <c r="U62" i="45"/>
  <c r="T62" i="45"/>
  <c r="S62" i="45"/>
  <c r="R62" i="45"/>
  <c r="Q62" i="45"/>
  <c r="P62" i="45"/>
  <c r="O62" i="45"/>
  <c r="N62" i="45"/>
  <c r="M62" i="45"/>
  <c r="L62" i="45"/>
  <c r="K62" i="45"/>
  <c r="J62" i="45"/>
  <c r="I62" i="45"/>
  <c r="H62" i="45"/>
  <c r="G62" i="45"/>
  <c r="F62" i="45"/>
  <c r="E62" i="45"/>
  <c r="X61" i="45"/>
  <c r="W61" i="45"/>
  <c r="V61" i="45"/>
  <c r="U61" i="45"/>
  <c r="T61" i="45"/>
  <c r="S61" i="45"/>
  <c r="R61" i="45"/>
  <c r="Q61" i="45"/>
  <c r="P61" i="45"/>
  <c r="O61" i="45"/>
  <c r="N61" i="45"/>
  <c r="M61" i="45"/>
  <c r="L61" i="45"/>
  <c r="K61" i="45"/>
  <c r="J61" i="45"/>
  <c r="I61" i="45"/>
  <c r="H61" i="45"/>
  <c r="G61" i="45"/>
  <c r="F61" i="45"/>
  <c r="E61" i="45"/>
  <c r="X60" i="45"/>
  <c r="W60" i="45"/>
  <c r="V60" i="45"/>
  <c r="U60" i="45"/>
  <c r="T60" i="45"/>
  <c r="S60" i="45"/>
  <c r="R60" i="45"/>
  <c r="Q60" i="45"/>
  <c r="P60" i="45"/>
  <c r="O60" i="45"/>
  <c r="N60" i="45"/>
  <c r="M60" i="45"/>
  <c r="L60" i="45"/>
  <c r="K60" i="45"/>
  <c r="J60" i="45"/>
  <c r="I60" i="45"/>
  <c r="H60" i="45"/>
  <c r="G60" i="45"/>
  <c r="F60" i="45"/>
  <c r="E60" i="45"/>
  <c r="X59" i="45"/>
  <c r="W59" i="45"/>
  <c r="V59" i="45"/>
  <c r="U59" i="45"/>
  <c r="T59" i="45"/>
  <c r="S59" i="45"/>
  <c r="R59" i="45"/>
  <c r="Q59" i="45"/>
  <c r="P59" i="45"/>
  <c r="O59" i="45"/>
  <c r="N59" i="45"/>
  <c r="M59" i="45"/>
  <c r="L59" i="45"/>
  <c r="K59" i="45"/>
  <c r="J59" i="45"/>
  <c r="I59" i="45"/>
  <c r="H59" i="45"/>
  <c r="G59" i="45"/>
  <c r="F59" i="45"/>
  <c r="E59" i="45"/>
  <c r="X58" i="45"/>
  <c r="W58" i="45"/>
  <c r="V58" i="45"/>
  <c r="U58" i="45"/>
  <c r="T58" i="45"/>
  <c r="S58" i="45"/>
  <c r="R58" i="45"/>
  <c r="Q58" i="45"/>
  <c r="P58" i="45"/>
  <c r="O58" i="45"/>
  <c r="N58" i="45"/>
  <c r="M58" i="45"/>
  <c r="L58" i="45"/>
  <c r="K58" i="45"/>
  <c r="J58" i="45"/>
  <c r="I58" i="45"/>
  <c r="H58" i="45"/>
  <c r="G58" i="45"/>
  <c r="F58" i="45"/>
  <c r="E58" i="45"/>
  <c r="X57" i="45"/>
  <c r="W57" i="45"/>
  <c r="V57" i="45"/>
  <c r="U57" i="45"/>
  <c r="T57" i="45"/>
  <c r="S57" i="45"/>
  <c r="R57" i="45"/>
  <c r="Q57" i="45"/>
  <c r="P57" i="45"/>
  <c r="O57" i="45"/>
  <c r="N57" i="45"/>
  <c r="M57" i="45"/>
  <c r="L57" i="45"/>
  <c r="K57" i="45"/>
  <c r="J57" i="45"/>
  <c r="I57" i="45"/>
  <c r="H57" i="45"/>
  <c r="G57" i="45"/>
  <c r="F57" i="45"/>
  <c r="E57" i="45"/>
  <c r="X56" i="45"/>
  <c r="W56" i="45"/>
  <c r="V56" i="45"/>
  <c r="U56" i="45"/>
  <c r="T56" i="45"/>
  <c r="S56" i="45"/>
  <c r="R56" i="45"/>
  <c r="Q56" i="45"/>
  <c r="P56" i="45"/>
  <c r="O56" i="45"/>
  <c r="N56" i="45"/>
  <c r="M56" i="45"/>
  <c r="L56" i="45"/>
  <c r="K56" i="45"/>
  <c r="J56" i="45"/>
  <c r="I56" i="45"/>
  <c r="H56" i="45"/>
  <c r="G56" i="45"/>
  <c r="F56" i="45"/>
  <c r="E56" i="45"/>
  <c r="X55" i="45"/>
  <c r="W55" i="45"/>
  <c r="V55" i="45"/>
  <c r="U55" i="45"/>
  <c r="T55" i="45"/>
  <c r="S55" i="45"/>
  <c r="R55" i="45"/>
  <c r="Q55" i="45"/>
  <c r="P55" i="45"/>
  <c r="O55" i="45"/>
  <c r="N55" i="45"/>
  <c r="M55" i="45"/>
  <c r="L55" i="45"/>
  <c r="K55" i="45"/>
  <c r="J55" i="45"/>
  <c r="I55" i="45"/>
  <c r="H55" i="45"/>
  <c r="G55" i="45"/>
  <c r="F55" i="45"/>
  <c r="E55" i="45"/>
  <c r="X54" i="45"/>
  <c r="W54" i="45"/>
  <c r="V54" i="45"/>
  <c r="U54" i="45"/>
  <c r="T54" i="45"/>
  <c r="S54" i="45"/>
  <c r="R54" i="45"/>
  <c r="Q54" i="45"/>
  <c r="P54" i="45"/>
  <c r="O54" i="45"/>
  <c r="N54" i="45"/>
  <c r="M54" i="45"/>
  <c r="L54" i="45"/>
  <c r="K54" i="45"/>
  <c r="J54" i="45"/>
  <c r="I54" i="45"/>
  <c r="H54" i="45"/>
  <c r="G54" i="45"/>
  <c r="F54" i="45"/>
  <c r="E54" i="45"/>
  <c r="X53" i="45"/>
  <c r="W53" i="45"/>
  <c r="V53" i="45"/>
  <c r="U53" i="45"/>
  <c r="T53" i="45"/>
  <c r="S53" i="45"/>
  <c r="R53" i="45"/>
  <c r="Q53" i="45"/>
  <c r="P53" i="45"/>
  <c r="O53" i="45"/>
  <c r="N53" i="45"/>
  <c r="M53" i="45"/>
  <c r="L53" i="45"/>
  <c r="K53" i="45"/>
  <c r="J53" i="45"/>
  <c r="I53" i="45"/>
  <c r="H53" i="45"/>
  <c r="G53" i="45"/>
  <c r="F53" i="45"/>
  <c r="E53" i="45"/>
  <c r="X52" i="45"/>
  <c r="W52" i="45"/>
  <c r="V52" i="45"/>
  <c r="U52" i="45"/>
  <c r="T52" i="45"/>
  <c r="S52" i="45"/>
  <c r="R52" i="45"/>
  <c r="Q52" i="45"/>
  <c r="P52" i="45"/>
  <c r="O52" i="45"/>
  <c r="N52" i="45"/>
  <c r="M52" i="45"/>
  <c r="L52" i="45"/>
  <c r="K52" i="45"/>
  <c r="J52" i="45"/>
  <c r="I52" i="45"/>
  <c r="H52" i="45"/>
  <c r="G52" i="45"/>
  <c r="F52" i="45"/>
  <c r="E52" i="45"/>
  <c r="X51" i="45"/>
  <c r="W51" i="45"/>
  <c r="V51" i="45"/>
  <c r="U51" i="45"/>
  <c r="T51" i="45"/>
  <c r="S51" i="45"/>
  <c r="R51" i="45"/>
  <c r="Q51" i="45"/>
  <c r="P51" i="45"/>
  <c r="O51" i="45"/>
  <c r="N51" i="45"/>
  <c r="M51" i="45"/>
  <c r="L51" i="45"/>
  <c r="K51" i="45"/>
  <c r="J51" i="45"/>
  <c r="I51" i="45"/>
  <c r="H51" i="45"/>
  <c r="G51" i="45"/>
  <c r="F51" i="45"/>
  <c r="E51" i="45"/>
  <c r="X50" i="45"/>
  <c r="W50" i="45"/>
  <c r="V50" i="45"/>
  <c r="U50" i="45"/>
  <c r="T50" i="45"/>
  <c r="S50" i="45"/>
  <c r="R50" i="45"/>
  <c r="Q50" i="45"/>
  <c r="P50" i="45"/>
  <c r="O50" i="45"/>
  <c r="N50" i="45"/>
  <c r="M50" i="45"/>
  <c r="L50" i="45"/>
  <c r="K50" i="45"/>
  <c r="J50" i="45"/>
  <c r="I50" i="45"/>
  <c r="H50" i="45"/>
  <c r="G50" i="45"/>
  <c r="F50" i="45"/>
  <c r="E50" i="45"/>
  <c r="X49" i="45"/>
  <c r="W49" i="45"/>
  <c r="V49" i="45"/>
  <c r="U49" i="45"/>
  <c r="T49" i="45"/>
  <c r="S49" i="45"/>
  <c r="R49" i="45"/>
  <c r="Q49" i="45"/>
  <c r="P49" i="45"/>
  <c r="O49" i="45"/>
  <c r="N49" i="45"/>
  <c r="M49" i="45"/>
  <c r="L49" i="45"/>
  <c r="K49" i="45"/>
  <c r="J49" i="45"/>
  <c r="I49" i="45"/>
  <c r="H49" i="45"/>
  <c r="G49" i="45"/>
  <c r="F49" i="45"/>
  <c r="E49" i="45"/>
  <c r="X48" i="45"/>
  <c r="W48" i="45"/>
  <c r="V48" i="45"/>
  <c r="U48" i="45"/>
  <c r="T48" i="45"/>
  <c r="S48" i="45"/>
  <c r="R48" i="45"/>
  <c r="Q48" i="45"/>
  <c r="P48" i="45"/>
  <c r="O48" i="45"/>
  <c r="N48" i="45"/>
  <c r="M48" i="45"/>
  <c r="L48" i="45"/>
  <c r="K48" i="45"/>
  <c r="J48" i="45"/>
  <c r="I48" i="45"/>
  <c r="H48" i="45"/>
  <c r="G48" i="45"/>
  <c r="F48" i="45"/>
  <c r="E48" i="45"/>
  <c r="X47" i="45"/>
  <c r="W47" i="45"/>
  <c r="V47" i="45"/>
  <c r="U47" i="45"/>
  <c r="T47" i="45"/>
  <c r="S47" i="45"/>
  <c r="R47" i="45"/>
  <c r="Q47" i="45"/>
  <c r="P47" i="45"/>
  <c r="O47" i="45"/>
  <c r="N47" i="45"/>
  <c r="M47" i="45"/>
  <c r="L47" i="45"/>
  <c r="K47" i="45"/>
  <c r="J47" i="45"/>
  <c r="I47" i="45"/>
  <c r="H47" i="45"/>
  <c r="G47" i="45"/>
  <c r="F47" i="45"/>
  <c r="E47" i="45"/>
  <c r="X46" i="45"/>
  <c r="W46" i="45"/>
  <c r="V46" i="45"/>
  <c r="U46" i="45"/>
  <c r="T46" i="45"/>
  <c r="S46" i="45"/>
  <c r="R46" i="45"/>
  <c r="Q46" i="45"/>
  <c r="P46" i="45"/>
  <c r="O46" i="45"/>
  <c r="N46" i="45"/>
  <c r="M46" i="45"/>
  <c r="L46" i="45"/>
  <c r="K46" i="45"/>
  <c r="J46" i="45"/>
  <c r="I46" i="45"/>
  <c r="H46" i="45"/>
  <c r="G46" i="45"/>
  <c r="F46" i="45"/>
  <c r="E46" i="45"/>
  <c r="X45" i="45"/>
  <c r="W45" i="45"/>
  <c r="V45" i="45"/>
  <c r="U45" i="45"/>
  <c r="T45" i="45"/>
  <c r="S45" i="45"/>
  <c r="R45" i="45"/>
  <c r="Q45" i="45"/>
  <c r="P45" i="45"/>
  <c r="O45" i="45"/>
  <c r="N45" i="45"/>
  <c r="M45" i="45"/>
  <c r="L45" i="45"/>
  <c r="K45" i="45"/>
  <c r="J45" i="45"/>
  <c r="I45" i="45"/>
  <c r="H45" i="45"/>
  <c r="G45" i="45"/>
  <c r="F45" i="45"/>
  <c r="E45" i="45"/>
  <c r="X44" i="45"/>
  <c r="W44" i="45"/>
  <c r="V44" i="45"/>
  <c r="U44" i="45"/>
  <c r="T44" i="45"/>
  <c r="S44" i="45"/>
  <c r="R44" i="45"/>
  <c r="Q44" i="45"/>
  <c r="P44" i="45"/>
  <c r="O44" i="45"/>
  <c r="N44" i="45"/>
  <c r="M44" i="45"/>
  <c r="L44" i="45"/>
  <c r="K44" i="45"/>
  <c r="J44" i="45"/>
  <c r="I44" i="45"/>
  <c r="H44" i="45"/>
  <c r="G44" i="45"/>
  <c r="F44" i="45"/>
  <c r="E44" i="45"/>
  <c r="X43" i="45"/>
  <c r="W43" i="45"/>
  <c r="V43" i="45"/>
  <c r="U43" i="45"/>
  <c r="T43" i="45"/>
  <c r="S43" i="45"/>
  <c r="R43" i="45"/>
  <c r="Q43" i="45"/>
  <c r="P43" i="45"/>
  <c r="O43" i="45"/>
  <c r="N43" i="45"/>
  <c r="M43" i="45"/>
  <c r="L43" i="45"/>
  <c r="K43" i="45"/>
  <c r="J43" i="45"/>
  <c r="I43" i="45"/>
  <c r="H43" i="45"/>
  <c r="G43" i="45"/>
  <c r="F43" i="45"/>
  <c r="E43" i="45"/>
  <c r="X42" i="45"/>
  <c r="W42" i="45"/>
  <c r="V42" i="45"/>
  <c r="U42" i="45"/>
  <c r="T42" i="45"/>
  <c r="S42" i="45"/>
  <c r="R42" i="45"/>
  <c r="Q42" i="45"/>
  <c r="P42" i="45"/>
  <c r="O42" i="45"/>
  <c r="N42" i="45"/>
  <c r="M42" i="45"/>
  <c r="L42" i="45"/>
  <c r="K42" i="45"/>
  <c r="J42" i="45"/>
  <c r="I42" i="45"/>
  <c r="H42" i="45"/>
  <c r="G42" i="45"/>
  <c r="F42" i="45"/>
  <c r="E42" i="45"/>
  <c r="X41" i="45"/>
  <c r="W41" i="45"/>
  <c r="V41" i="45"/>
  <c r="U41" i="45"/>
  <c r="T41" i="45"/>
  <c r="S41" i="45"/>
  <c r="R41" i="45"/>
  <c r="Q41" i="45"/>
  <c r="P41" i="45"/>
  <c r="O41" i="45"/>
  <c r="N41" i="45"/>
  <c r="M41" i="45"/>
  <c r="L41" i="45"/>
  <c r="K41" i="45"/>
  <c r="J41" i="45"/>
  <c r="I41" i="45"/>
  <c r="H41" i="45"/>
  <c r="G41" i="45"/>
  <c r="F41" i="45"/>
  <c r="E41" i="45"/>
  <c r="X40" i="45"/>
  <c r="W40" i="45"/>
  <c r="V40" i="45"/>
  <c r="U40" i="45"/>
  <c r="T40" i="45"/>
  <c r="S40" i="45"/>
  <c r="R40" i="45"/>
  <c r="Q40" i="45"/>
  <c r="P40" i="45"/>
  <c r="O40" i="45"/>
  <c r="N40" i="45"/>
  <c r="M40" i="45"/>
  <c r="L40" i="45"/>
  <c r="K40" i="45"/>
  <c r="J40" i="45"/>
  <c r="I40" i="45"/>
  <c r="H40" i="45"/>
  <c r="G40" i="45"/>
  <c r="F40" i="45"/>
  <c r="E40" i="45"/>
  <c r="X39" i="45"/>
  <c r="W39" i="45"/>
  <c r="V39" i="45"/>
  <c r="U39" i="45"/>
  <c r="T39" i="45"/>
  <c r="S39" i="45"/>
  <c r="R39" i="45"/>
  <c r="Q39" i="45"/>
  <c r="P39" i="45"/>
  <c r="O39" i="45"/>
  <c r="N39" i="45"/>
  <c r="M39" i="45"/>
  <c r="L39" i="45"/>
  <c r="K39" i="45"/>
  <c r="J39" i="45"/>
  <c r="I39" i="45"/>
  <c r="H39" i="45"/>
  <c r="G39" i="45"/>
  <c r="F39" i="45"/>
  <c r="E39" i="45"/>
  <c r="X38" i="45"/>
  <c r="W38" i="45"/>
  <c r="V38" i="45"/>
  <c r="U38" i="45"/>
  <c r="T38" i="45"/>
  <c r="S38" i="45"/>
  <c r="R38" i="45"/>
  <c r="Q38" i="45"/>
  <c r="P38" i="45"/>
  <c r="O38" i="45"/>
  <c r="N38" i="45"/>
  <c r="M38" i="45"/>
  <c r="L38" i="45"/>
  <c r="K38" i="45"/>
  <c r="J38" i="45"/>
  <c r="I38" i="45"/>
  <c r="H38" i="45"/>
  <c r="G38" i="45"/>
  <c r="F38" i="45"/>
  <c r="E38" i="45"/>
  <c r="X37" i="45"/>
  <c r="W37" i="45"/>
  <c r="V37" i="45"/>
  <c r="U37" i="45"/>
  <c r="T37" i="45"/>
  <c r="S37" i="45"/>
  <c r="R37" i="45"/>
  <c r="Q37" i="45"/>
  <c r="P37" i="45"/>
  <c r="O37" i="45"/>
  <c r="N37" i="45"/>
  <c r="M37" i="45"/>
  <c r="L37" i="45"/>
  <c r="K37" i="45"/>
  <c r="J37" i="45"/>
  <c r="I37" i="45"/>
  <c r="H37" i="45"/>
  <c r="G37" i="45"/>
  <c r="F37" i="45"/>
  <c r="E37" i="45"/>
  <c r="X32" i="45"/>
  <c r="W32" i="45"/>
  <c r="V32" i="45"/>
  <c r="U32" i="45"/>
  <c r="T32" i="45"/>
  <c r="S32" i="45"/>
  <c r="R32" i="45"/>
  <c r="Q32" i="45"/>
  <c r="P32" i="45"/>
  <c r="O32" i="45"/>
  <c r="N32" i="45"/>
  <c r="M32" i="45"/>
  <c r="L32" i="45"/>
  <c r="K32" i="45"/>
  <c r="J32" i="45"/>
  <c r="I32" i="45"/>
  <c r="H32" i="45"/>
  <c r="G32" i="45"/>
  <c r="F32" i="45"/>
  <c r="E32" i="45"/>
  <c r="X31" i="45"/>
  <c r="W31" i="45"/>
  <c r="V31" i="45"/>
  <c r="U31" i="45"/>
  <c r="T31" i="45"/>
  <c r="S31" i="45"/>
  <c r="R31" i="45"/>
  <c r="Q31" i="45"/>
  <c r="P31" i="45"/>
  <c r="O31" i="45"/>
  <c r="N31" i="45"/>
  <c r="M31" i="45"/>
  <c r="L31" i="45"/>
  <c r="K31" i="45"/>
  <c r="J31" i="45"/>
  <c r="I31" i="45"/>
  <c r="H31" i="45"/>
  <c r="G31" i="45"/>
  <c r="F31" i="45"/>
  <c r="E31" i="45"/>
  <c r="X30" i="45"/>
  <c r="W30" i="45"/>
  <c r="V30" i="45"/>
  <c r="U30" i="45"/>
  <c r="T30" i="45"/>
  <c r="S30" i="45"/>
  <c r="R30" i="45"/>
  <c r="Q30" i="45"/>
  <c r="P30" i="45"/>
  <c r="O30" i="45"/>
  <c r="N30" i="45"/>
  <c r="M30" i="45"/>
  <c r="L30" i="45"/>
  <c r="K30" i="45"/>
  <c r="J30" i="45"/>
  <c r="I30" i="45"/>
  <c r="H30" i="45"/>
  <c r="G30" i="45"/>
  <c r="F30" i="45"/>
  <c r="E30" i="45"/>
  <c r="X29" i="45"/>
  <c r="W29" i="45"/>
  <c r="V29" i="45"/>
  <c r="U29" i="45"/>
  <c r="T29" i="45"/>
  <c r="S29" i="45"/>
  <c r="R29" i="45"/>
  <c r="Q29" i="45"/>
  <c r="P29" i="45"/>
  <c r="O29" i="45"/>
  <c r="N29" i="45"/>
  <c r="M29" i="45"/>
  <c r="L29" i="45"/>
  <c r="K29" i="45"/>
  <c r="J29" i="45"/>
  <c r="I29" i="45"/>
  <c r="H29" i="45"/>
  <c r="G29" i="45"/>
  <c r="F29" i="45"/>
  <c r="E29" i="45"/>
  <c r="X28" i="45"/>
  <c r="W28" i="45"/>
  <c r="V28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X27" i="45"/>
  <c r="W27" i="45"/>
  <c r="V27" i="45"/>
  <c r="U27" i="45"/>
  <c r="T27" i="45"/>
  <c r="S27" i="45"/>
  <c r="R27" i="45"/>
  <c r="Q27" i="45"/>
  <c r="P27" i="45"/>
  <c r="O27" i="45"/>
  <c r="N27" i="45"/>
  <c r="M27" i="45"/>
  <c r="L27" i="45"/>
  <c r="K27" i="45"/>
  <c r="J27" i="45"/>
  <c r="I27" i="45"/>
  <c r="H27" i="45"/>
  <c r="G27" i="45"/>
  <c r="F27" i="45"/>
  <c r="E27" i="45"/>
  <c r="X26" i="45"/>
  <c r="W26" i="45"/>
  <c r="V26" i="45"/>
  <c r="U26" i="45"/>
  <c r="T26" i="45"/>
  <c r="S26" i="45"/>
  <c r="R26" i="45"/>
  <c r="Q26" i="45"/>
  <c r="P26" i="45"/>
  <c r="O26" i="45"/>
  <c r="N26" i="45"/>
  <c r="M26" i="45"/>
  <c r="L26" i="45"/>
  <c r="K26" i="45"/>
  <c r="J26" i="45"/>
  <c r="I26" i="45"/>
  <c r="H26" i="45"/>
  <c r="G26" i="45"/>
  <c r="F26" i="45"/>
  <c r="E26" i="45"/>
  <c r="X25" i="45"/>
  <c r="W25" i="45"/>
  <c r="V25" i="45"/>
  <c r="U25" i="45"/>
  <c r="T25" i="45"/>
  <c r="S25" i="45"/>
  <c r="R25" i="45"/>
  <c r="Q25" i="45"/>
  <c r="P25" i="45"/>
  <c r="O25" i="45"/>
  <c r="N25" i="45"/>
  <c r="M25" i="45"/>
  <c r="L25" i="45"/>
  <c r="K25" i="45"/>
  <c r="J25" i="45"/>
  <c r="I25" i="45"/>
  <c r="H25" i="45"/>
  <c r="G25" i="45"/>
  <c r="F25" i="45"/>
  <c r="E25" i="45"/>
  <c r="X24" i="45"/>
  <c r="W24" i="45"/>
  <c r="V24" i="45"/>
  <c r="U24" i="45"/>
  <c r="T24" i="45"/>
  <c r="S24" i="45"/>
  <c r="R24" i="45"/>
  <c r="Q24" i="45"/>
  <c r="P24" i="45"/>
  <c r="O24" i="45"/>
  <c r="N24" i="45"/>
  <c r="M24" i="45"/>
  <c r="L24" i="45"/>
  <c r="K24" i="45"/>
  <c r="J24" i="45"/>
  <c r="I24" i="45"/>
  <c r="H24" i="45"/>
  <c r="G24" i="45"/>
  <c r="F24" i="45"/>
  <c r="E24" i="45"/>
  <c r="X23" i="45"/>
  <c r="W23" i="45"/>
  <c r="V23" i="45"/>
  <c r="U23" i="45"/>
  <c r="T23" i="45"/>
  <c r="S23" i="45"/>
  <c r="R23" i="45"/>
  <c r="Q23" i="45"/>
  <c r="P23" i="45"/>
  <c r="O23" i="45"/>
  <c r="N23" i="45"/>
  <c r="M23" i="45"/>
  <c r="L23" i="45"/>
  <c r="K23" i="45"/>
  <c r="J23" i="45"/>
  <c r="I23" i="45"/>
  <c r="H23" i="45"/>
  <c r="G23" i="45"/>
  <c r="F23" i="45"/>
  <c r="E23" i="45"/>
  <c r="X22" i="45"/>
  <c r="W22" i="45"/>
  <c r="V22" i="45"/>
  <c r="U22" i="45"/>
  <c r="T22" i="45"/>
  <c r="S22" i="45"/>
  <c r="R22" i="45"/>
  <c r="Q22" i="45"/>
  <c r="P22" i="45"/>
  <c r="O22" i="45"/>
  <c r="N22" i="45"/>
  <c r="M22" i="45"/>
  <c r="L22" i="45"/>
  <c r="K22" i="45"/>
  <c r="J22" i="45"/>
  <c r="I22" i="45"/>
  <c r="H22" i="45"/>
  <c r="G22" i="45"/>
  <c r="F22" i="45"/>
  <c r="E22" i="45"/>
  <c r="X21" i="45"/>
  <c r="W21" i="45"/>
  <c r="V21" i="45"/>
  <c r="U21" i="45"/>
  <c r="T21" i="45"/>
  <c r="S21" i="45"/>
  <c r="R21" i="45"/>
  <c r="Q21" i="45"/>
  <c r="P21" i="45"/>
  <c r="O21" i="45"/>
  <c r="N21" i="45"/>
  <c r="M21" i="45"/>
  <c r="L21" i="45"/>
  <c r="K21" i="45"/>
  <c r="J21" i="45"/>
  <c r="I21" i="45"/>
  <c r="H21" i="45"/>
  <c r="G21" i="45"/>
  <c r="F21" i="45"/>
  <c r="E21" i="45"/>
  <c r="X20" i="45"/>
  <c r="W20" i="45"/>
  <c r="V20" i="45"/>
  <c r="U20" i="45"/>
  <c r="T20" i="45"/>
  <c r="S20" i="45"/>
  <c r="R20" i="45"/>
  <c r="Q20" i="45"/>
  <c r="P20" i="45"/>
  <c r="O20" i="45"/>
  <c r="N20" i="45"/>
  <c r="M20" i="45"/>
  <c r="L20" i="45"/>
  <c r="K20" i="45"/>
  <c r="J20" i="45"/>
  <c r="I20" i="45"/>
  <c r="H20" i="45"/>
  <c r="G20" i="45"/>
  <c r="F20" i="45"/>
  <c r="E20" i="45"/>
  <c r="X19" i="45"/>
  <c r="W19" i="45"/>
  <c r="V19" i="45"/>
  <c r="U19" i="45"/>
  <c r="T19" i="45"/>
  <c r="S19" i="45"/>
  <c r="R19" i="45"/>
  <c r="Q19" i="45"/>
  <c r="P19" i="45"/>
  <c r="O19" i="45"/>
  <c r="N19" i="45"/>
  <c r="M19" i="45"/>
  <c r="L19" i="45"/>
  <c r="K19" i="45"/>
  <c r="J19" i="45"/>
  <c r="I19" i="45"/>
  <c r="H19" i="45"/>
  <c r="G19" i="45"/>
  <c r="F19" i="45"/>
  <c r="E19" i="45"/>
  <c r="X18" i="45"/>
  <c r="W18" i="45"/>
  <c r="V18" i="45"/>
  <c r="U18" i="45"/>
  <c r="T18" i="45"/>
  <c r="S18" i="45"/>
  <c r="R18" i="45"/>
  <c r="Q18" i="45"/>
  <c r="P18" i="45"/>
  <c r="O18" i="45"/>
  <c r="N18" i="45"/>
  <c r="M18" i="45"/>
  <c r="L18" i="45"/>
  <c r="K18" i="45"/>
  <c r="J18" i="45"/>
  <c r="I18" i="45"/>
  <c r="H18" i="45"/>
  <c r="G18" i="45"/>
  <c r="F18" i="45"/>
  <c r="E18" i="45"/>
  <c r="X17" i="45"/>
  <c r="W17" i="45"/>
  <c r="V17" i="45"/>
  <c r="U17" i="45"/>
  <c r="T17" i="45"/>
  <c r="S17" i="45"/>
  <c r="R17" i="45"/>
  <c r="Q17" i="45"/>
  <c r="P17" i="45"/>
  <c r="O17" i="45"/>
  <c r="N17" i="45"/>
  <c r="M17" i="45"/>
  <c r="L17" i="45"/>
  <c r="K17" i="45"/>
  <c r="J17" i="45"/>
  <c r="I17" i="45"/>
  <c r="H17" i="45"/>
  <c r="G17" i="45"/>
  <c r="F17" i="45"/>
  <c r="E17" i="45"/>
  <c r="X16" i="45"/>
  <c r="W16" i="45"/>
  <c r="V16" i="45"/>
  <c r="U16" i="45"/>
  <c r="T16" i="45"/>
  <c r="S16" i="45"/>
  <c r="R16" i="45"/>
  <c r="Q16" i="45"/>
  <c r="P16" i="45"/>
  <c r="O16" i="45"/>
  <c r="N16" i="45"/>
  <c r="M16" i="45"/>
  <c r="L16" i="45"/>
  <c r="K16" i="45"/>
  <c r="J16" i="45"/>
  <c r="I16" i="45"/>
  <c r="H16" i="45"/>
  <c r="G16" i="45"/>
  <c r="F16" i="45"/>
  <c r="E16" i="45"/>
  <c r="X15" i="45"/>
  <c r="W15" i="45"/>
  <c r="V15" i="45"/>
  <c r="U15" i="45"/>
  <c r="T15" i="45"/>
  <c r="S15" i="45"/>
  <c r="R15" i="45"/>
  <c r="Q15" i="45"/>
  <c r="P15" i="45"/>
  <c r="O15" i="45"/>
  <c r="N15" i="45"/>
  <c r="M15" i="45"/>
  <c r="L15" i="45"/>
  <c r="K15" i="45"/>
  <c r="J15" i="45"/>
  <c r="I15" i="45"/>
  <c r="H15" i="45"/>
  <c r="G15" i="45"/>
  <c r="F15" i="45"/>
  <c r="E15" i="45"/>
  <c r="X14" i="45"/>
  <c r="W14" i="45"/>
  <c r="V14" i="45"/>
  <c r="U14" i="45"/>
  <c r="T14" i="45"/>
  <c r="S14" i="45"/>
  <c r="R14" i="45"/>
  <c r="Q14" i="45"/>
  <c r="P14" i="45"/>
  <c r="O14" i="45"/>
  <c r="N14" i="45"/>
  <c r="M14" i="45"/>
  <c r="L14" i="45"/>
  <c r="K14" i="45"/>
  <c r="J14" i="45"/>
  <c r="I14" i="45"/>
  <c r="H14" i="45"/>
  <c r="G14" i="45"/>
  <c r="F14" i="45"/>
  <c r="E14" i="45"/>
  <c r="X13" i="45"/>
  <c r="W13" i="45"/>
  <c r="V13" i="45"/>
  <c r="U13" i="45"/>
  <c r="T13" i="45"/>
  <c r="S13" i="45"/>
  <c r="R13" i="45"/>
  <c r="Q13" i="45"/>
  <c r="P13" i="45"/>
  <c r="O13" i="45"/>
  <c r="N13" i="45"/>
  <c r="M13" i="45"/>
  <c r="L13" i="45"/>
  <c r="K13" i="45"/>
  <c r="J13" i="45"/>
  <c r="I13" i="45"/>
  <c r="H13" i="45"/>
  <c r="G13" i="45"/>
  <c r="F13" i="45"/>
  <c r="E13" i="45"/>
  <c r="X12" i="45"/>
  <c r="W12" i="45"/>
  <c r="V12" i="45"/>
  <c r="U12" i="45"/>
  <c r="T12" i="45"/>
  <c r="S12" i="45"/>
  <c r="R12" i="45"/>
  <c r="Q12" i="45"/>
  <c r="P12" i="45"/>
  <c r="O12" i="45"/>
  <c r="N12" i="45"/>
  <c r="M12" i="45"/>
  <c r="L12" i="45"/>
  <c r="K12" i="45"/>
  <c r="J12" i="45"/>
  <c r="I12" i="45"/>
  <c r="H12" i="45"/>
  <c r="G12" i="45"/>
  <c r="F12" i="45"/>
  <c r="E12" i="45"/>
  <c r="X11" i="45"/>
  <c r="W11" i="45"/>
  <c r="V11" i="45"/>
  <c r="U11" i="45"/>
  <c r="T11" i="45"/>
  <c r="S11" i="45"/>
  <c r="R11" i="45"/>
  <c r="Q11" i="45"/>
  <c r="P11" i="45"/>
  <c r="O11" i="45"/>
  <c r="N11" i="45"/>
  <c r="M11" i="45"/>
  <c r="L11" i="45"/>
  <c r="K11" i="45"/>
  <c r="J11" i="45"/>
  <c r="I11" i="45"/>
  <c r="H11" i="45"/>
  <c r="G11" i="45"/>
  <c r="F11" i="45"/>
  <c r="E11" i="45"/>
  <c r="X10" i="45"/>
  <c r="W10" i="45"/>
  <c r="V10" i="45"/>
  <c r="U10" i="45"/>
  <c r="T10" i="45"/>
  <c r="S10" i="45"/>
  <c r="R10" i="45"/>
  <c r="Q10" i="45"/>
  <c r="P10" i="45"/>
  <c r="O10" i="45"/>
  <c r="N10" i="45"/>
  <c r="M10" i="45"/>
  <c r="L10" i="45"/>
  <c r="K10" i="45"/>
  <c r="J10" i="45"/>
  <c r="I10" i="45"/>
  <c r="H10" i="45"/>
  <c r="G10" i="45"/>
  <c r="F10" i="45"/>
  <c r="E10" i="45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X8" i="45"/>
  <c r="W8" i="45"/>
  <c r="V8" i="45"/>
  <c r="U8" i="45"/>
  <c r="T8" i="45"/>
  <c r="S8" i="45"/>
  <c r="R8" i="45"/>
  <c r="Q8" i="45"/>
  <c r="P8" i="45"/>
  <c r="O8" i="45"/>
  <c r="N8" i="45"/>
  <c r="M8" i="45"/>
  <c r="L8" i="45"/>
  <c r="K8" i="45"/>
  <c r="J8" i="45"/>
  <c r="I8" i="45"/>
  <c r="H8" i="45"/>
  <c r="G8" i="45"/>
  <c r="F8" i="45"/>
  <c r="E8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X6" i="45"/>
  <c r="W6" i="45"/>
  <c r="V6" i="45"/>
  <c r="U6" i="45"/>
  <c r="T6" i="45"/>
  <c r="S6" i="45"/>
  <c r="R6" i="45"/>
  <c r="Q6" i="45"/>
  <c r="P6" i="45"/>
  <c r="O6" i="45"/>
  <c r="N6" i="45"/>
  <c r="M6" i="45"/>
  <c r="L6" i="45"/>
  <c r="K6" i="45"/>
  <c r="J6" i="45"/>
  <c r="I6" i="45"/>
  <c r="H6" i="45"/>
  <c r="G6" i="45"/>
  <c r="F6" i="45"/>
  <c r="E6" i="45"/>
  <c r="X5" i="45"/>
  <c r="W5" i="45"/>
  <c r="V5" i="45"/>
  <c r="U5" i="45"/>
  <c r="T5" i="45"/>
  <c r="S5" i="45"/>
  <c r="R5" i="45"/>
  <c r="Q5" i="45"/>
  <c r="P5" i="45"/>
  <c r="O5" i="45"/>
  <c r="N5" i="45"/>
  <c r="M5" i="45"/>
  <c r="L5" i="45"/>
  <c r="K5" i="45"/>
  <c r="J5" i="45"/>
  <c r="I5" i="45"/>
  <c r="H5" i="45"/>
  <c r="G5" i="45"/>
  <c r="F5" i="45"/>
  <c r="E5" i="45"/>
  <c r="X4" i="45"/>
  <c r="W4" i="45"/>
  <c r="V4" i="45"/>
  <c r="U4" i="45"/>
  <c r="T4" i="45"/>
  <c r="S4" i="45"/>
  <c r="R4" i="45"/>
  <c r="Q4" i="45"/>
  <c r="P4" i="45"/>
  <c r="O4" i="45"/>
  <c r="N4" i="45"/>
  <c r="M4" i="45"/>
  <c r="L4" i="45"/>
  <c r="K4" i="45"/>
  <c r="J4" i="45"/>
  <c r="I4" i="45"/>
  <c r="H4" i="45"/>
  <c r="G4" i="45"/>
  <c r="F4" i="45"/>
  <c r="E4" i="45"/>
  <c r="X3" i="45"/>
  <c r="W3" i="45"/>
  <c r="V3" i="45"/>
  <c r="U3" i="45"/>
  <c r="T3" i="45"/>
  <c r="S3" i="45"/>
  <c r="R3" i="45"/>
  <c r="Q3" i="45"/>
  <c r="P3" i="45"/>
  <c r="O3" i="45"/>
  <c r="N3" i="45"/>
  <c r="M3" i="45"/>
  <c r="L3" i="45"/>
  <c r="K3" i="45"/>
  <c r="J3" i="45"/>
  <c r="I3" i="45"/>
  <c r="H3" i="45"/>
  <c r="G3" i="45"/>
  <c r="F3" i="45"/>
  <c r="E3" i="45"/>
  <c r="X134" i="43"/>
  <c r="W134" i="43"/>
  <c r="V134" i="43"/>
  <c r="U134" i="43"/>
  <c r="T134" i="43"/>
  <c r="S134" i="43"/>
  <c r="R134" i="43"/>
  <c r="Q134" i="43"/>
  <c r="P134" i="43"/>
  <c r="O134" i="43"/>
  <c r="N134" i="43"/>
  <c r="M134" i="43"/>
  <c r="L134" i="43"/>
  <c r="K134" i="43"/>
  <c r="J134" i="43"/>
  <c r="H134" i="43"/>
  <c r="G134" i="43"/>
  <c r="F134" i="43"/>
  <c r="E134" i="43"/>
  <c r="X133" i="43"/>
  <c r="W133" i="43"/>
  <c r="V133" i="43"/>
  <c r="U133" i="43"/>
  <c r="T133" i="43"/>
  <c r="S133" i="43"/>
  <c r="R133" i="43"/>
  <c r="Q133" i="43"/>
  <c r="P133" i="43"/>
  <c r="O133" i="43"/>
  <c r="N133" i="43"/>
  <c r="M133" i="43"/>
  <c r="L133" i="43"/>
  <c r="K133" i="43"/>
  <c r="J133" i="43"/>
  <c r="I133" i="43"/>
  <c r="H133" i="43"/>
  <c r="G133" i="43"/>
  <c r="F133" i="43"/>
  <c r="E133" i="43"/>
  <c r="X132" i="43"/>
  <c r="W132" i="43"/>
  <c r="V132" i="43"/>
  <c r="U132" i="43"/>
  <c r="T132" i="43"/>
  <c r="S132" i="43"/>
  <c r="R132" i="43"/>
  <c r="Q132" i="43"/>
  <c r="P132" i="43"/>
  <c r="O132" i="43"/>
  <c r="N132" i="43"/>
  <c r="M132" i="43"/>
  <c r="L132" i="43"/>
  <c r="K132" i="43"/>
  <c r="J132" i="43"/>
  <c r="I132" i="43"/>
  <c r="H132" i="43"/>
  <c r="G132" i="43"/>
  <c r="F132" i="43"/>
  <c r="E132" i="43"/>
  <c r="X131" i="43"/>
  <c r="W131" i="43"/>
  <c r="V131" i="43"/>
  <c r="U131" i="43"/>
  <c r="T131" i="43"/>
  <c r="S131" i="43"/>
  <c r="R131" i="43"/>
  <c r="Q131" i="43"/>
  <c r="P131" i="43"/>
  <c r="O131" i="43"/>
  <c r="N131" i="43"/>
  <c r="M131" i="43"/>
  <c r="L131" i="43"/>
  <c r="K131" i="43"/>
  <c r="J131" i="43"/>
  <c r="I131" i="43"/>
  <c r="H131" i="43"/>
  <c r="G131" i="43"/>
  <c r="F131" i="43"/>
  <c r="E131" i="43"/>
  <c r="X130" i="43"/>
  <c r="W130" i="43"/>
  <c r="V130" i="43"/>
  <c r="U130" i="43"/>
  <c r="T130" i="43"/>
  <c r="S130" i="43"/>
  <c r="R130" i="43"/>
  <c r="Q130" i="43"/>
  <c r="P130" i="43"/>
  <c r="O130" i="43"/>
  <c r="N130" i="43"/>
  <c r="M130" i="43"/>
  <c r="L130" i="43"/>
  <c r="K130" i="43"/>
  <c r="J130" i="43"/>
  <c r="I130" i="43"/>
  <c r="H130" i="43"/>
  <c r="G130" i="43"/>
  <c r="F130" i="43"/>
  <c r="E130" i="43"/>
  <c r="X129" i="43"/>
  <c r="W129" i="43"/>
  <c r="V129" i="43"/>
  <c r="U129" i="43"/>
  <c r="T129" i="43"/>
  <c r="S129" i="43"/>
  <c r="R129" i="43"/>
  <c r="Q129" i="43"/>
  <c r="P129" i="43"/>
  <c r="O129" i="43"/>
  <c r="N129" i="43"/>
  <c r="M129" i="43"/>
  <c r="L129" i="43"/>
  <c r="K129" i="43"/>
  <c r="J129" i="43"/>
  <c r="I129" i="43"/>
  <c r="H129" i="43"/>
  <c r="G129" i="43"/>
  <c r="F129" i="43"/>
  <c r="E129" i="43"/>
  <c r="X128" i="43"/>
  <c r="W128" i="43"/>
  <c r="V128" i="43"/>
  <c r="U128" i="43"/>
  <c r="T128" i="43"/>
  <c r="S128" i="43"/>
  <c r="R128" i="43"/>
  <c r="Q128" i="43"/>
  <c r="P128" i="43"/>
  <c r="O128" i="43"/>
  <c r="N128" i="43"/>
  <c r="M128" i="43"/>
  <c r="L128" i="43"/>
  <c r="K128" i="43"/>
  <c r="J128" i="43"/>
  <c r="I128" i="43"/>
  <c r="H128" i="43"/>
  <c r="G128" i="43"/>
  <c r="F128" i="43"/>
  <c r="E128" i="43"/>
  <c r="X127" i="43"/>
  <c r="W127" i="43"/>
  <c r="V127" i="43"/>
  <c r="U127" i="43"/>
  <c r="T127" i="43"/>
  <c r="S127" i="43"/>
  <c r="R127" i="43"/>
  <c r="Q127" i="43"/>
  <c r="P127" i="43"/>
  <c r="O127" i="43"/>
  <c r="N127" i="43"/>
  <c r="M127" i="43"/>
  <c r="L127" i="43"/>
  <c r="K127" i="43"/>
  <c r="J127" i="43"/>
  <c r="I127" i="43"/>
  <c r="H127" i="43"/>
  <c r="G127" i="43"/>
  <c r="F127" i="43"/>
  <c r="E127" i="43"/>
  <c r="X126" i="43"/>
  <c r="W126" i="43"/>
  <c r="V126" i="43"/>
  <c r="U126" i="43"/>
  <c r="T126" i="43"/>
  <c r="S126" i="43"/>
  <c r="R126" i="43"/>
  <c r="Q126" i="43"/>
  <c r="P126" i="43"/>
  <c r="O126" i="43"/>
  <c r="N126" i="43"/>
  <c r="M126" i="43"/>
  <c r="L126" i="43"/>
  <c r="K126" i="43"/>
  <c r="J126" i="43"/>
  <c r="I126" i="43"/>
  <c r="H126" i="43"/>
  <c r="G126" i="43"/>
  <c r="F126" i="43"/>
  <c r="E126" i="43"/>
  <c r="X125" i="43"/>
  <c r="W125" i="43"/>
  <c r="V125" i="43"/>
  <c r="U125" i="43"/>
  <c r="T125" i="43"/>
  <c r="S125" i="43"/>
  <c r="R125" i="43"/>
  <c r="Q125" i="43"/>
  <c r="P125" i="43"/>
  <c r="O125" i="43"/>
  <c r="N125" i="43"/>
  <c r="M125" i="43"/>
  <c r="L125" i="43"/>
  <c r="K125" i="43"/>
  <c r="J125" i="43"/>
  <c r="I125" i="43"/>
  <c r="H125" i="43"/>
  <c r="G125" i="43"/>
  <c r="F125" i="43"/>
  <c r="E125" i="43"/>
  <c r="X124" i="43"/>
  <c r="W124" i="43"/>
  <c r="V124" i="43"/>
  <c r="U124" i="43"/>
  <c r="T124" i="43"/>
  <c r="S124" i="43"/>
  <c r="R124" i="43"/>
  <c r="Q124" i="43"/>
  <c r="P124" i="43"/>
  <c r="O124" i="43"/>
  <c r="N124" i="43"/>
  <c r="M124" i="43"/>
  <c r="L124" i="43"/>
  <c r="K124" i="43"/>
  <c r="J124" i="43"/>
  <c r="I124" i="43"/>
  <c r="H124" i="43"/>
  <c r="G124" i="43"/>
  <c r="F124" i="43"/>
  <c r="E124" i="43"/>
  <c r="X123" i="43"/>
  <c r="W123" i="43"/>
  <c r="V123" i="43"/>
  <c r="U123" i="43"/>
  <c r="T123" i="43"/>
  <c r="S123" i="43"/>
  <c r="R123" i="43"/>
  <c r="Q123" i="43"/>
  <c r="P123" i="43"/>
  <c r="O123" i="43"/>
  <c r="N123" i="43"/>
  <c r="M123" i="43"/>
  <c r="L123" i="43"/>
  <c r="K123" i="43"/>
  <c r="J123" i="43"/>
  <c r="I123" i="43"/>
  <c r="H123" i="43"/>
  <c r="G123" i="43"/>
  <c r="F123" i="43"/>
  <c r="E123" i="43"/>
  <c r="X122" i="43"/>
  <c r="W122" i="43"/>
  <c r="V122" i="43"/>
  <c r="U122" i="43"/>
  <c r="T122" i="43"/>
  <c r="S122" i="43"/>
  <c r="R122" i="43"/>
  <c r="Q122" i="43"/>
  <c r="P122" i="43"/>
  <c r="O122" i="43"/>
  <c r="N122" i="43"/>
  <c r="M122" i="43"/>
  <c r="L122" i="43"/>
  <c r="K122" i="43"/>
  <c r="J122" i="43"/>
  <c r="I122" i="43"/>
  <c r="H122" i="43"/>
  <c r="G122" i="43"/>
  <c r="F122" i="43"/>
  <c r="E122" i="43"/>
  <c r="X121" i="43"/>
  <c r="W121" i="43"/>
  <c r="V121" i="43"/>
  <c r="U121" i="43"/>
  <c r="T121" i="43"/>
  <c r="S121" i="43"/>
  <c r="R121" i="43"/>
  <c r="Q121" i="43"/>
  <c r="P121" i="43"/>
  <c r="O121" i="43"/>
  <c r="N121" i="43"/>
  <c r="M121" i="43"/>
  <c r="L121" i="43"/>
  <c r="K121" i="43"/>
  <c r="J121" i="43"/>
  <c r="I121" i="43"/>
  <c r="H121" i="43"/>
  <c r="G121" i="43"/>
  <c r="F121" i="43"/>
  <c r="E121" i="43"/>
  <c r="X120" i="43"/>
  <c r="W120" i="43"/>
  <c r="V120" i="43"/>
  <c r="U120" i="43"/>
  <c r="T120" i="43"/>
  <c r="S120" i="43"/>
  <c r="R120" i="43"/>
  <c r="Q120" i="43"/>
  <c r="P120" i="43"/>
  <c r="O120" i="43"/>
  <c r="N120" i="43"/>
  <c r="M120" i="43"/>
  <c r="L120" i="43"/>
  <c r="K120" i="43"/>
  <c r="J120" i="43"/>
  <c r="I120" i="43"/>
  <c r="H120" i="43"/>
  <c r="G120" i="43"/>
  <c r="F120" i="43"/>
  <c r="E120" i="43"/>
  <c r="X119" i="43"/>
  <c r="W119" i="43"/>
  <c r="V119" i="43"/>
  <c r="U119" i="43"/>
  <c r="T119" i="43"/>
  <c r="S119" i="43"/>
  <c r="R119" i="43"/>
  <c r="Q119" i="43"/>
  <c r="P119" i="43"/>
  <c r="O119" i="43"/>
  <c r="N119" i="43"/>
  <c r="M119" i="43"/>
  <c r="L119" i="43"/>
  <c r="K119" i="43"/>
  <c r="J119" i="43"/>
  <c r="I119" i="43"/>
  <c r="H119" i="43"/>
  <c r="G119" i="43"/>
  <c r="F119" i="43"/>
  <c r="E119" i="43"/>
  <c r="X118" i="43"/>
  <c r="W118" i="43"/>
  <c r="V118" i="43"/>
  <c r="U118" i="43"/>
  <c r="T118" i="43"/>
  <c r="S118" i="43"/>
  <c r="R118" i="43"/>
  <c r="Q118" i="43"/>
  <c r="P118" i="43"/>
  <c r="O118" i="43"/>
  <c r="N118" i="43"/>
  <c r="M118" i="43"/>
  <c r="L118" i="43"/>
  <c r="K118" i="43"/>
  <c r="J118" i="43"/>
  <c r="I118" i="43"/>
  <c r="H118" i="43"/>
  <c r="G118" i="43"/>
  <c r="F118" i="43"/>
  <c r="E118" i="43"/>
  <c r="X117" i="43"/>
  <c r="W117" i="43"/>
  <c r="V117" i="43"/>
  <c r="U117" i="43"/>
  <c r="T117" i="43"/>
  <c r="S117" i="43"/>
  <c r="R117" i="43"/>
  <c r="Q117" i="43"/>
  <c r="P117" i="43"/>
  <c r="O117" i="43"/>
  <c r="N117" i="43"/>
  <c r="M117" i="43"/>
  <c r="L117" i="43"/>
  <c r="K117" i="43"/>
  <c r="J117" i="43"/>
  <c r="I117" i="43"/>
  <c r="H117" i="43"/>
  <c r="G117" i="43"/>
  <c r="F117" i="43"/>
  <c r="E117" i="43"/>
  <c r="X116" i="43"/>
  <c r="W116" i="43"/>
  <c r="V116" i="43"/>
  <c r="U116" i="43"/>
  <c r="T116" i="43"/>
  <c r="S116" i="43"/>
  <c r="R116" i="43"/>
  <c r="Q116" i="43"/>
  <c r="P116" i="43"/>
  <c r="O116" i="43"/>
  <c r="N116" i="43"/>
  <c r="M116" i="43"/>
  <c r="L116" i="43"/>
  <c r="K116" i="43"/>
  <c r="J116" i="43"/>
  <c r="I116" i="43"/>
  <c r="H116" i="43"/>
  <c r="G116" i="43"/>
  <c r="F116" i="43"/>
  <c r="E116" i="43"/>
  <c r="X115" i="43"/>
  <c r="W115" i="43"/>
  <c r="V115" i="43"/>
  <c r="U115" i="43"/>
  <c r="T115" i="43"/>
  <c r="S115" i="43"/>
  <c r="R115" i="43"/>
  <c r="Q115" i="43"/>
  <c r="P115" i="43"/>
  <c r="O115" i="43"/>
  <c r="N115" i="43"/>
  <c r="M115" i="43"/>
  <c r="L115" i="43"/>
  <c r="K115" i="43"/>
  <c r="J115" i="43"/>
  <c r="I115" i="43"/>
  <c r="H115" i="43"/>
  <c r="G115" i="43"/>
  <c r="F115" i="43"/>
  <c r="E115" i="43"/>
  <c r="X114" i="43"/>
  <c r="W114" i="43"/>
  <c r="V114" i="43"/>
  <c r="U114" i="43"/>
  <c r="T114" i="43"/>
  <c r="S114" i="43"/>
  <c r="R114" i="43"/>
  <c r="Q114" i="43"/>
  <c r="P114" i="43"/>
  <c r="O114" i="43"/>
  <c r="N114" i="43"/>
  <c r="M114" i="43"/>
  <c r="L114" i="43"/>
  <c r="K114" i="43"/>
  <c r="J114" i="43"/>
  <c r="I114" i="43"/>
  <c r="H114" i="43"/>
  <c r="G114" i="43"/>
  <c r="F114" i="43"/>
  <c r="E114" i="43"/>
  <c r="X113" i="43"/>
  <c r="W113" i="43"/>
  <c r="V113" i="43"/>
  <c r="U113" i="43"/>
  <c r="T113" i="43"/>
  <c r="S113" i="43"/>
  <c r="R113" i="43"/>
  <c r="Q113" i="43"/>
  <c r="P113" i="43"/>
  <c r="O113" i="43"/>
  <c r="N113" i="43"/>
  <c r="M113" i="43"/>
  <c r="L113" i="43"/>
  <c r="K113" i="43"/>
  <c r="J113" i="43"/>
  <c r="I113" i="43"/>
  <c r="H113" i="43"/>
  <c r="G113" i="43"/>
  <c r="F113" i="43"/>
  <c r="E113" i="43"/>
  <c r="X112" i="43"/>
  <c r="W112" i="43"/>
  <c r="V112" i="43"/>
  <c r="U112" i="43"/>
  <c r="T112" i="43"/>
  <c r="S112" i="43"/>
  <c r="R112" i="43"/>
  <c r="Q112" i="43"/>
  <c r="P112" i="43"/>
  <c r="O112" i="43"/>
  <c r="N112" i="43"/>
  <c r="M112" i="43"/>
  <c r="L112" i="43"/>
  <c r="K112" i="43"/>
  <c r="J112" i="43"/>
  <c r="I112" i="43"/>
  <c r="H112" i="43"/>
  <c r="G112" i="43"/>
  <c r="F112" i="43"/>
  <c r="E112" i="43"/>
  <c r="X111" i="43"/>
  <c r="W111" i="43"/>
  <c r="V111" i="43"/>
  <c r="U111" i="43"/>
  <c r="T111" i="43"/>
  <c r="S111" i="43"/>
  <c r="R111" i="43"/>
  <c r="Q111" i="43"/>
  <c r="P111" i="43"/>
  <c r="O111" i="43"/>
  <c r="N111" i="43"/>
  <c r="M111" i="43"/>
  <c r="L111" i="43"/>
  <c r="K111" i="43"/>
  <c r="J111" i="43"/>
  <c r="I111" i="43"/>
  <c r="H111" i="43"/>
  <c r="G111" i="43"/>
  <c r="F111" i="43"/>
  <c r="E111" i="43"/>
  <c r="X110" i="43"/>
  <c r="W110" i="43"/>
  <c r="V110" i="43"/>
  <c r="U110" i="43"/>
  <c r="T110" i="43"/>
  <c r="S110" i="43"/>
  <c r="R110" i="43"/>
  <c r="Q110" i="43"/>
  <c r="P110" i="43"/>
  <c r="O110" i="43"/>
  <c r="N110" i="43"/>
  <c r="M110" i="43"/>
  <c r="L110" i="43"/>
  <c r="K110" i="43"/>
  <c r="J110" i="43"/>
  <c r="I110" i="43"/>
  <c r="H110" i="43"/>
  <c r="G110" i="43"/>
  <c r="F110" i="43"/>
  <c r="E110" i="43"/>
  <c r="X109" i="43"/>
  <c r="W109" i="43"/>
  <c r="V109" i="43"/>
  <c r="U109" i="43"/>
  <c r="T109" i="43"/>
  <c r="S109" i="43"/>
  <c r="R109" i="43"/>
  <c r="Q109" i="43"/>
  <c r="P109" i="43"/>
  <c r="O109" i="43"/>
  <c r="N109" i="43"/>
  <c r="M109" i="43"/>
  <c r="L109" i="43"/>
  <c r="K109" i="43"/>
  <c r="J109" i="43"/>
  <c r="I109" i="43"/>
  <c r="H109" i="43"/>
  <c r="G109" i="43"/>
  <c r="F109" i="43"/>
  <c r="E109" i="43"/>
  <c r="X108" i="43"/>
  <c r="W108" i="43"/>
  <c r="V108" i="43"/>
  <c r="U108" i="43"/>
  <c r="T108" i="43"/>
  <c r="S108" i="43"/>
  <c r="R108" i="43"/>
  <c r="Q108" i="43"/>
  <c r="P108" i="43"/>
  <c r="O108" i="43"/>
  <c r="N108" i="43"/>
  <c r="M108" i="43"/>
  <c r="L108" i="43"/>
  <c r="K108" i="43"/>
  <c r="J108" i="43"/>
  <c r="I108" i="43"/>
  <c r="H108" i="43"/>
  <c r="G108" i="43"/>
  <c r="F108" i="43"/>
  <c r="E108" i="43"/>
  <c r="X107" i="43"/>
  <c r="W107" i="43"/>
  <c r="V107" i="43"/>
  <c r="U107" i="43"/>
  <c r="T107" i="43"/>
  <c r="S107" i="43"/>
  <c r="R107" i="43"/>
  <c r="Q107" i="43"/>
  <c r="P107" i="43"/>
  <c r="O107" i="43"/>
  <c r="N107" i="43"/>
  <c r="M107" i="43"/>
  <c r="L107" i="43"/>
  <c r="K107" i="43"/>
  <c r="J107" i="43"/>
  <c r="I107" i="43"/>
  <c r="H107" i="43"/>
  <c r="G107" i="43"/>
  <c r="F107" i="43"/>
  <c r="E107" i="43"/>
  <c r="X106" i="43"/>
  <c r="W106" i="43"/>
  <c r="V106" i="43"/>
  <c r="U106" i="43"/>
  <c r="T106" i="43"/>
  <c r="S106" i="43"/>
  <c r="R106" i="43"/>
  <c r="Q106" i="43"/>
  <c r="P106" i="43"/>
  <c r="O106" i="43"/>
  <c r="N106" i="43"/>
  <c r="M106" i="43"/>
  <c r="L106" i="43"/>
  <c r="K106" i="43"/>
  <c r="J106" i="43"/>
  <c r="I106" i="43"/>
  <c r="H106" i="43"/>
  <c r="G106" i="43"/>
  <c r="F106" i="43"/>
  <c r="E106" i="43"/>
  <c r="X105" i="43"/>
  <c r="W105" i="43"/>
  <c r="V105" i="43"/>
  <c r="U105" i="43"/>
  <c r="T105" i="43"/>
  <c r="S105" i="43"/>
  <c r="R105" i="43"/>
  <c r="Q105" i="43"/>
  <c r="P105" i="43"/>
  <c r="O105" i="43"/>
  <c r="N105" i="43"/>
  <c r="M105" i="43"/>
  <c r="L105" i="43"/>
  <c r="K105" i="43"/>
  <c r="J105" i="43"/>
  <c r="I105" i="43"/>
  <c r="H105" i="43"/>
  <c r="G105" i="43"/>
  <c r="F105" i="43"/>
  <c r="E105" i="43"/>
  <c r="X100" i="43"/>
  <c r="W100" i="43"/>
  <c r="V100" i="43"/>
  <c r="U100" i="43"/>
  <c r="T100" i="43"/>
  <c r="S100" i="43"/>
  <c r="R100" i="43"/>
  <c r="Q100" i="43"/>
  <c r="P100" i="43"/>
  <c r="O100" i="43"/>
  <c r="N100" i="43"/>
  <c r="M100" i="43"/>
  <c r="L100" i="43"/>
  <c r="K100" i="43"/>
  <c r="J100" i="43"/>
  <c r="I100" i="43"/>
  <c r="H100" i="43"/>
  <c r="G100" i="43"/>
  <c r="F100" i="43"/>
  <c r="E100" i="43"/>
  <c r="X99" i="43"/>
  <c r="W99" i="43"/>
  <c r="V99" i="43"/>
  <c r="U99" i="43"/>
  <c r="T99" i="43"/>
  <c r="S99" i="43"/>
  <c r="R99" i="43"/>
  <c r="Q99" i="43"/>
  <c r="P99" i="43"/>
  <c r="O99" i="43"/>
  <c r="N99" i="43"/>
  <c r="M99" i="43"/>
  <c r="L99" i="43"/>
  <c r="K99" i="43"/>
  <c r="J99" i="43"/>
  <c r="I99" i="43"/>
  <c r="H99" i="43"/>
  <c r="G99" i="43"/>
  <c r="F99" i="43"/>
  <c r="E99" i="43"/>
  <c r="X98" i="43"/>
  <c r="W98" i="43"/>
  <c r="V98" i="43"/>
  <c r="U98" i="43"/>
  <c r="T98" i="43"/>
  <c r="S98" i="43"/>
  <c r="R98" i="43"/>
  <c r="Q98" i="43"/>
  <c r="P98" i="43"/>
  <c r="O98" i="43"/>
  <c r="N98" i="43"/>
  <c r="M98" i="43"/>
  <c r="L98" i="43"/>
  <c r="K98" i="43"/>
  <c r="J98" i="43"/>
  <c r="I98" i="43"/>
  <c r="H98" i="43"/>
  <c r="G98" i="43"/>
  <c r="F98" i="43"/>
  <c r="E98" i="43"/>
  <c r="X97" i="43"/>
  <c r="W97" i="43"/>
  <c r="V97" i="43"/>
  <c r="U97" i="43"/>
  <c r="T97" i="43"/>
  <c r="S97" i="43"/>
  <c r="R97" i="43"/>
  <c r="Q97" i="43"/>
  <c r="P97" i="43"/>
  <c r="O97" i="43"/>
  <c r="N97" i="43"/>
  <c r="M97" i="43"/>
  <c r="L97" i="43"/>
  <c r="K97" i="43"/>
  <c r="J97" i="43"/>
  <c r="I97" i="43"/>
  <c r="H97" i="43"/>
  <c r="G97" i="43"/>
  <c r="F97" i="43"/>
  <c r="E97" i="43"/>
  <c r="X96" i="43"/>
  <c r="W96" i="43"/>
  <c r="V96" i="43"/>
  <c r="U96" i="43"/>
  <c r="T96" i="43"/>
  <c r="S96" i="43"/>
  <c r="R96" i="43"/>
  <c r="Q96" i="43"/>
  <c r="P96" i="43"/>
  <c r="O96" i="43"/>
  <c r="N96" i="43"/>
  <c r="M96" i="43"/>
  <c r="L96" i="43"/>
  <c r="K96" i="43"/>
  <c r="J96" i="43"/>
  <c r="I96" i="43"/>
  <c r="H96" i="43"/>
  <c r="G96" i="43"/>
  <c r="F96" i="43"/>
  <c r="E96" i="43"/>
  <c r="X95" i="43"/>
  <c r="W95" i="43"/>
  <c r="V95" i="43"/>
  <c r="U95" i="43"/>
  <c r="T95" i="43"/>
  <c r="S95" i="43"/>
  <c r="R95" i="43"/>
  <c r="Q95" i="43"/>
  <c r="P95" i="43"/>
  <c r="O95" i="43"/>
  <c r="N95" i="43"/>
  <c r="M95" i="43"/>
  <c r="L95" i="43"/>
  <c r="K95" i="43"/>
  <c r="J95" i="43"/>
  <c r="I95" i="43"/>
  <c r="H95" i="43"/>
  <c r="G95" i="43"/>
  <c r="F95" i="43"/>
  <c r="E95" i="43"/>
  <c r="X94" i="43"/>
  <c r="W94" i="43"/>
  <c r="V94" i="43"/>
  <c r="U94" i="43"/>
  <c r="T94" i="43"/>
  <c r="S94" i="43"/>
  <c r="R94" i="43"/>
  <c r="Q94" i="43"/>
  <c r="P94" i="43"/>
  <c r="O94" i="43"/>
  <c r="N94" i="43"/>
  <c r="M94" i="43"/>
  <c r="L94" i="43"/>
  <c r="K94" i="43"/>
  <c r="J94" i="43"/>
  <c r="I94" i="43"/>
  <c r="H94" i="43"/>
  <c r="G94" i="43"/>
  <c r="F94" i="43"/>
  <c r="E94" i="43"/>
  <c r="X93" i="43"/>
  <c r="W93" i="43"/>
  <c r="V93" i="43"/>
  <c r="U93" i="43"/>
  <c r="T93" i="43"/>
  <c r="S93" i="43"/>
  <c r="R93" i="43"/>
  <c r="Q93" i="43"/>
  <c r="P93" i="43"/>
  <c r="O93" i="43"/>
  <c r="N93" i="43"/>
  <c r="M93" i="43"/>
  <c r="L93" i="43"/>
  <c r="K93" i="43"/>
  <c r="J93" i="43"/>
  <c r="I93" i="43"/>
  <c r="H93" i="43"/>
  <c r="G93" i="43"/>
  <c r="F93" i="43"/>
  <c r="E93" i="43"/>
  <c r="X92" i="43"/>
  <c r="W92" i="43"/>
  <c r="V92" i="43"/>
  <c r="U92" i="43"/>
  <c r="T92" i="43"/>
  <c r="S92" i="43"/>
  <c r="R92" i="43"/>
  <c r="Q92" i="43"/>
  <c r="P92" i="43"/>
  <c r="O92" i="43"/>
  <c r="N92" i="43"/>
  <c r="M92" i="43"/>
  <c r="L92" i="43"/>
  <c r="K92" i="43"/>
  <c r="J92" i="43"/>
  <c r="I92" i="43"/>
  <c r="H92" i="43"/>
  <c r="G92" i="43"/>
  <c r="F92" i="43"/>
  <c r="E92" i="43"/>
  <c r="X91" i="43"/>
  <c r="W91" i="43"/>
  <c r="V91" i="43"/>
  <c r="U91" i="43"/>
  <c r="T91" i="43"/>
  <c r="S91" i="43"/>
  <c r="R91" i="43"/>
  <c r="Q91" i="43"/>
  <c r="P91" i="43"/>
  <c r="O91" i="43"/>
  <c r="N91" i="43"/>
  <c r="M91" i="43"/>
  <c r="L91" i="43"/>
  <c r="K91" i="43"/>
  <c r="J91" i="43"/>
  <c r="I91" i="43"/>
  <c r="H91" i="43"/>
  <c r="G91" i="43"/>
  <c r="F91" i="43"/>
  <c r="E91" i="43"/>
  <c r="X90" i="43"/>
  <c r="W90" i="43"/>
  <c r="V90" i="43"/>
  <c r="U90" i="43"/>
  <c r="T90" i="43"/>
  <c r="S90" i="43"/>
  <c r="R90" i="43"/>
  <c r="Q90" i="43"/>
  <c r="P90" i="43"/>
  <c r="O90" i="43"/>
  <c r="N90" i="43"/>
  <c r="M90" i="43"/>
  <c r="L90" i="43"/>
  <c r="K90" i="43"/>
  <c r="J90" i="43"/>
  <c r="I90" i="43"/>
  <c r="H90" i="43"/>
  <c r="G90" i="43"/>
  <c r="F90" i="43"/>
  <c r="E90" i="43"/>
  <c r="X89" i="43"/>
  <c r="W89" i="43"/>
  <c r="V89" i="43"/>
  <c r="U89" i="43"/>
  <c r="T89" i="43"/>
  <c r="S89" i="43"/>
  <c r="R89" i="43"/>
  <c r="Q89" i="43"/>
  <c r="P89" i="43"/>
  <c r="O89" i="43"/>
  <c r="N89" i="43"/>
  <c r="M89" i="43"/>
  <c r="L89" i="43"/>
  <c r="K89" i="43"/>
  <c r="J89" i="43"/>
  <c r="I89" i="43"/>
  <c r="H89" i="43"/>
  <c r="G89" i="43"/>
  <c r="F89" i="43"/>
  <c r="E89" i="43"/>
  <c r="X88" i="43"/>
  <c r="W88" i="43"/>
  <c r="V88" i="43"/>
  <c r="U88" i="43"/>
  <c r="T88" i="43"/>
  <c r="S88" i="43"/>
  <c r="R88" i="43"/>
  <c r="Q88" i="43"/>
  <c r="P88" i="43"/>
  <c r="O88" i="43"/>
  <c r="N88" i="43"/>
  <c r="M88" i="43"/>
  <c r="L88" i="43"/>
  <c r="K88" i="43"/>
  <c r="J88" i="43"/>
  <c r="I88" i="43"/>
  <c r="H88" i="43"/>
  <c r="G88" i="43"/>
  <c r="F88" i="43"/>
  <c r="E88" i="43"/>
  <c r="X87" i="43"/>
  <c r="W87" i="43"/>
  <c r="V87" i="43"/>
  <c r="U87" i="43"/>
  <c r="T87" i="43"/>
  <c r="S87" i="43"/>
  <c r="R87" i="43"/>
  <c r="Q87" i="43"/>
  <c r="P87" i="43"/>
  <c r="O87" i="43"/>
  <c r="N87" i="43"/>
  <c r="M87" i="43"/>
  <c r="L87" i="43"/>
  <c r="K87" i="43"/>
  <c r="J87" i="43"/>
  <c r="I87" i="43"/>
  <c r="H87" i="43"/>
  <c r="G87" i="43"/>
  <c r="F87" i="43"/>
  <c r="E87" i="43"/>
  <c r="X86" i="43"/>
  <c r="W86" i="43"/>
  <c r="V86" i="43"/>
  <c r="U86" i="43"/>
  <c r="T86" i="43"/>
  <c r="S86" i="43"/>
  <c r="R86" i="43"/>
  <c r="Q86" i="43"/>
  <c r="P86" i="43"/>
  <c r="O86" i="43"/>
  <c r="N86" i="43"/>
  <c r="M86" i="43"/>
  <c r="L86" i="43"/>
  <c r="K86" i="43"/>
  <c r="J86" i="43"/>
  <c r="I86" i="43"/>
  <c r="H86" i="43"/>
  <c r="G86" i="43"/>
  <c r="F86" i="43"/>
  <c r="E86" i="43"/>
  <c r="X85" i="43"/>
  <c r="W85" i="43"/>
  <c r="V85" i="43"/>
  <c r="U85" i="43"/>
  <c r="T85" i="43"/>
  <c r="S85" i="43"/>
  <c r="R85" i="43"/>
  <c r="Q85" i="43"/>
  <c r="P85" i="43"/>
  <c r="O85" i="43"/>
  <c r="N85" i="43"/>
  <c r="M85" i="43"/>
  <c r="L85" i="43"/>
  <c r="K85" i="43"/>
  <c r="J85" i="43"/>
  <c r="I85" i="43"/>
  <c r="H85" i="43"/>
  <c r="G85" i="43"/>
  <c r="F85" i="43"/>
  <c r="E85" i="43"/>
  <c r="X84" i="43"/>
  <c r="W84" i="43"/>
  <c r="V84" i="43"/>
  <c r="U84" i="43"/>
  <c r="T84" i="43"/>
  <c r="S84" i="43"/>
  <c r="R84" i="43"/>
  <c r="Q84" i="43"/>
  <c r="P84" i="43"/>
  <c r="O84" i="43"/>
  <c r="N84" i="43"/>
  <c r="M84" i="43"/>
  <c r="L84" i="43"/>
  <c r="K84" i="43"/>
  <c r="J84" i="43"/>
  <c r="I84" i="43"/>
  <c r="H84" i="43"/>
  <c r="G84" i="43"/>
  <c r="F84" i="43"/>
  <c r="E84" i="43"/>
  <c r="X83" i="43"/>
  <c r="W83" i="43"/>
  <c r="V83" i="43"/>
  <c r="U83" i="43"/>
  <c r="T83" i="43"/>
  <c r="S83" i="43"/>
  <c r="R83" i="43"/>
  <c r="Q83" i="43"/>
  <c r="P83" i="43"/>
  <c r="O83" i="43"/>
  <c r="N83" i="43"/>
  <c r="M83" i="43"/>
  <c r="L83" i="43"/>
  <c r="K83" i="43"/>
  <c r="J83" i="43"/>
  <c r="I83" i="43"/>
  <c r="H83" i="43"/>
  <c r="G83" i="43"/>
  <c r="F83" i="43"/>
  <c r="E83" i="43"/>
  <c r="X82" i="43"/>
  <c r="W82" i="43"/>
  <c r="V82" i="43"/>
  <c r="U82" i="43"/>
  <c r="T82" i="43"/>
  <c r="S82" i="43"/>
  <c r="R82" i="43"/>
  <c r="Q82" i="43"/>
  <c r="P82" i="43"/>
  <c r="O82" i="43"/>
  <c r="N82" i="43"/>
  <c r="M82" i="43"/>
  <c r="L82" i="43"/>
  <c r="K82" i="43"/>
  <c r="J82" i="43"/>
  <c r="I82" i="43"/>
  <c r="H82" i="43"/>
  <c r="G82" i="43"/>
  <c r="F82" i="43"/>
  <c r="E82" i="43"/>
  <c r="X81" i="43"/>
  <c r="W81" i="43"/>
  <c r="V81" i="43"/>
  <c r="U81" i="43"/>
  <c r="T81" i="43"/>
  <c r="S81" i="43"/>
  <c r="R81" i="43"/>
  <c r="Q81" i="43"/>
  <c r="P81" i="43"/>
  <c r="O81" i="43"/>
  <c r="N81" i="43"/>
  <c r="M81" i="43"/>
  <c r="L81" i="43"/>
  <c r="K81" i="43"/>
  <c r="J81" i="43"/>
  <c r="I81" i="43"/>
  <c r="H81" i="43"/>
  <c r="G81" i="43"/>
  <c r="F81" i="43"/>
  <c r="E81" i="43"/>
  <c r="X80" i="43"/>
  <c r="W80" i="43"/>
  <c r="V80" i="43"/>
  <c r="U80" i="43"/>
  <c r="T80" i="43"/>
  <c r="S80" i="43"/>
  <c r="R80" i="43"/>
  <c r="Q80" i="43"/>
  <c r="P80" i="43"/>
  <c r="O80" i="43"/>
  <c r="N80" i="43"/>
  <c r="M80" i="43"/>
  <c r="L80" i="43"/>
  <c r="K80" i="43"/>
  <c r="J80" i="43"/>
  <c r="I80" i="43"/>
  <c r="H80" i="43"/>
  <c r="G80" i="43"/>
  <c r="F80" i="43"/>
  <c r="E80" i="43"/>
  <c r="X79" i="43"/>
  <c r="W79" i="43"/>
  <c r="V79" i="43"/>
  <c r="U79" i="43"/>
  <c r="T79" i="43"/>
  <c r="S79" i="43"/>
  <c r="R79" i="43"/>
  <c r="Q79" i="43"/>
  <c r="P79" i="43"/>
  <c r="O79" i="43"/>
  <c r="N79" i="43"/>
  <c r="M79" i="43"/>
  <c r="L79" i="43"/>
  <c r="K79" i="43"/>
  <c r="J79" i="43"/>
  <c r="I79" i="43"/>
  <c r="H79" i="43"/>
  <c r="G79" i="43"/>
  <c r="F79" i="43"/>
  <c r="E79" i="43"/>
  <c r="X78" i="43"/>
  <c r="W78" i="43"/>
  <c r="V78" i="43"/>
  <c r="U78" i="43"/>
  <c r="T78" i="43"/>
  <c r="S78" i="43"/>
  <c r="R78" i="43"/>
  <c r="Q78" i="43"/>
  <c r="P78" i="43"/>
  <c r="O78" i="43"/>
  <c r="N78" i="43"/>
  <c r="M78" i="43"/>
  <c r="L78" i="43"/>
  <c r="K78" i="43"/>
  <c r="J78" i="43"/>
  <c r="I78" i="43"/>
  <c r="H78" i="43"/>
  <c r="G78" i="43"/>
  <c r="F78" i="43"/>
  <c r="E78" i="43"/>
  <c r="X77" i="43"/>
  <c r="W77" i="43"/>
  <c r="V77" i="43"/>
  <c r="U77" i="43"/>
  <c r="T77" i="43"/>
  <c r="S77" i="43"/>
  <c r="R77" i="43"/>
  <c r="Q77" i="43"/>
  <c r="P77" i="43"/>
  <c r="O77" i="43"/>
  <c r="N77" i="43"/>
  <c r="M77" i="43"/>
  <c r="L77" i="43"/>
  <c r="K77" i="43"/>
  <c r="J77" i="43"/>
  <c r="I77" i="43"/>
  <c r="H77" i="43"/>
  <c r="G77" i="43"/>
  <c r="F77" i="43"/>
  <c r="E77" i="43"/>
  <c r="X76" i="43"/>
  <c r="W76" i="43"/>
  <c r="V76" i="43"/>
  <c r="U76" i="43"/>
  <c r="T76" i="43"/>
  <c r="S76" i="43"/>
  <c r="R76" i="43"/>
  <c r="Q76" i="43"/>
  <c r="P76" i="43"/>
  <c r="O76" i="43"/>
  <c r="N76" i="43"/>
  <c r="M76" i="43"/>
  <c r="L76" i="43"/>
  <c r="K76" i="43"/>
  <c r="J76" i="43"/>
  <c r="I76" i="43"/>
  <c r="H76" i="43"/>
  <c r="G76" i="43"/>
  <c r="F76" i="43"/>
  <c r="E76" i="43"/>
  <c r="X75" i="43"/>
  <c r="W75" i="43"/>
  <c r="V75" i="43"/>
  <c r="U75" i="43"/>
  <c r="T75" i="43"/>
  <c r="S75" i="43"/>
  <c r="R75" i="43"/>
  <c r="Q75" i="43"/>
  <c r="P75" i="43"/>
  <c r="O75" i="43"/>
  <c r="N75" i="43"/>
  <c r="M75" i="43"/>
  <c r="L75" i="43"/>
  <c r="K75" i="43"/>
  <c r="J75" i="43"/>
  <c r="I75" i="43"/>
  <c r="H75" i="43"/>
  <c r="G75" i="43"/>
  <c r="F75" i="43"/>
  <c r="E75" i="43"/>
  <c r="X74" i="43"/>
  <c r="W74" i="43"/>
  <c r="V74" i="43"/>
  <c r="U74" i="43"/>
  <c r="T74" i="43"/>
  <c r="S74" i="43"/>
  <c r="R74" i="43"/>
  <c r="Q74" i="43"/>
  <c r="P74" i="43"/>
  <c r="O74" i="43"/>
  <c r="N74" i="43"/>
  <c r="M74" i="43"/>
  <c r="L74" i="43"/>
  <c r="K74" i="43"/>
  <c r="J74" i="43"/>
  <c r="I74" i="43"/>
  <c r="H74" i="43"/>
  <c r="G74" i="43"/>
  <c r="F74" i="43"/>
  <c r="E74" i="43"/>
  <c r="X73" i="43"/>
  <c r="W73" i="43"/>
  <c r="V73" i="43"/>
  <c r="U73" i="43"/>
  <c r="T73" i="43"/>
  <c r="S73" i="43"/>
  <c r="R73" i="43"/>
  <c r="Q73" i="43"/>
  <c r="P73" i="43"/>
  <c r="O73" i="43"/>
  <c r="N73" i="43"/>
  <c r="M73" i="43"/>
  <c r="L73" i="43"/>
  <c r="K73" i="43"/>
  <c r="J73" i="43"/>
  <c r="I73" i="43"/>
  <c r="H73" i="43"/>
  <c r="G73" i="43"/>
  <c r="F73" i="43"/>
  <c r="E73" i="43"/>
  <c r="X72" i="43"/>
  <c r="W72" i="43"/>
  <c r="V72" i="43"/>
  <c r="U72" i="43"/>
  <c r="T72" i="43"/>
  <c r="S72" i="43"/>
  <c r="R72" i="43"/>
  <c r="Q72" i="43"/>
  <c r="P72" i="43"/>
  <c r="O72" i="43"/>
  <c r="N72" i="43"/>
  <c r="M72" i="43"/>
  <c r="L72" i="43"/>
  <c r="K72" i="43"/>
  <c r="J72" i="43"/>
  <c r="I72" i="43"/>
  <c r="H72" i="43"/>
  <c r="G72" i="43"/>
  <c r="F72" i="43"/>
  <c r="E72" i="43"/>
  <c r="X71" i="43"/>
  <c r="W71" i="43"/>
  <c r="V71" i="43"/>
  <c r="U71" i="43"/>
  <c r="T71" i="43"/>
  <c r="S71" i="43"/>
  <c r="R71" i="43"/>
  <c r="Q71" i="43"/>
  <c r="P71" i="43"/>
  <c r="O71" i="43"/>
  <c r="N71" i="43"/>
  <c r="M71" i="43"/>
  <c r="L71" i="43"/>
  <c r="K71" i="43"/>
  <c r="J71" i="43"/>
  <c r="I71" i="43"/>
  <c r="H71" i="43"/>
  <c r="G71" i="43"/>
  <c r="F71" i="43"/>
  <c r="E71" i="43"/>
  <c r="X66" i="43"/>
  <c r="W66" i="43"/>
  <c r="V66" i="43"/>
  <c r="U66" i="43"/>
  <c r="T66" i="43"/>
  <c r="S66" i="43"/>
  <c r="R66" i="43"/>
  <c r="Q66" i="43"/>
  <c r="P66" i="43"/>
  <c r="O66" i="43"/>
  <c r="N66" i="43"/>
  <c r="M66" i="43"/>
  <c r="L66" i="43"/>
  <c r="K66" i="43"/>
  <c r="J66" i="43"/>
  <c r="I66" i="43"/>
  <c r="H66" i="43"/>
  <c r="G66" i="43"/>
  <c r="F66" i="43"/>
  <c r="E66" i="43"/>
  <c r="X65" i="43"/>
  <c r="W65" i="43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X64" i="43"/>
  <c r="W64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X63" i="43"/>
  <c r="W63" i="43"/>
  <c r="V63" i="43"/>
  <c r="U63" i="43"/>
  <c r="T63" i="43"/>
  <c r="S63" i="43"/>
  <c r="R63" i="43"/>
  <c r="Q63" i="43"/>
  <c r="P63" i="43"/>
  <c r="O63" i="43"/>
  <c r="N63" i="43"/>
  <c r="M63" i="43"/>
  <c r="L63" i="43"/>
  <c r="K63" i="43"/>
  <c r="J63" i="43"/>
  <c r="I63" i="43"/>
  <c r="H63" i="43"/>
  <c r="G63" i="43"/>
  <c r="F63" i="43"/>
  <c r="E63" i="43"/>
  <c r="X62" i="43"/>
  <c r="W62" i="43"/>
  <c r="V62" i="43"/>
  <c r="U62" i="43"/>
  <c r="T62" i="43"/>
  <c r="S62" i="43"/>
  <c r="R62" i="43"/>
  <c r="Q62" i="43"/>
  <c r="P62" i="43"/>
  <c r="O62" i="43"/>
  <c r="N62" i="43"/>
  <c r="M62" i="43"/>
  <c r="L62" i="43"/>
  <c r="K62" i="43"/>
  <c r="J62" i="43"/>
  <c r="I62" i="43"/>
  <c r="H62" i="43"/>
  <c r="G62" i="43"/>
  <c r="F62" i="43"/>
  <c r="E62" i="43"/>
  <c r="X61" i="43"/>
  <c r="W61" i="43"/>
  <c r="V61" i="43"/>
  <c r="U61" i="43"/>
  <c r="T61" i="43"/>
  <c r="S61" i="43"/>
  <c r="R61" i="43"/>
  <c r="Q61" i="43"/>
  <c r="P61" i="43"/>
  <c r="O61" i="43"/>
  <c r="N61" i="43"/>
  <c r="M61" i="43"/>
  <c r="L61" i="43"/>
  <c r="K61" i="43"/>
  <c r="J61" i="43"/>
  <c r="I61" i="43"/>
  <c r="H61" i="43"/>
  <c r="G61" i="43"/>
  <c r="F61" i="43"/>
  <c r="E61" i="43"/>
  <c r="X60" i="43"/>
  <c r="W60" i="43"/>
  <c r="V60" i="43"/>
  <c r="U60" i="43"/>
  <c r="T60" i="43"/>
  <c r="S60" i="43"/>
  <c r="R60" i="43"/>
  <c r="Q60" i="43"/>
  <c r="P60" i="43"/>
  <c r="O60" i="43"/>
  <c r="N60" i="43"/>
  <c r="M60" i="43"/>
  <c r="L60" i="43"/>
  <c r="K60" i="43"/>
  <c r="J60" i="43"/>
  <c r="I60" i="43"/>
  <c r="H60" i="43"/>
  <c r="G60" i="43"/>
  <c r="F60" i="43"/>
  <c r="E60" i="43"/>
  <c r="X59" i="43"/>
  <c r="W59" i="43"/>
  <c r="V59" i="43"/>
  <c r="U59" i="43"/>
  <c r="T59" i="43"/>
  <c r="S59" i="43"/>
  <c r="R59" i="43"/>
  <c r="Q59" i="43"/>
  <c r="P59" i="43"/>
  <c r="O59" i="43"/>
  <c r="N59" i="43"/>
  <c r="M59" i="43"/>
  <c r="L59" i="43"/>
  <c r="K59" i="43"/>
  <c r="J59" i="43"/>
  <c r="I59" i="43"/>
  <c r="H59" i="43"/>
  <c r="G59" i="43"/>
  <c r="F59" i="43"/>
  <c r="E59" i="43"/>
  <c r="X58" i="43"/>
  <c r="W58" i="43"/>
  <c r="V58" i="43"/>
  <c r="U58" i="43"/>
  <c r="T58" i="43"/>
  <c r="S58" i="43"/>
  <c r="R58" i="43"/>
  <c r="Q58" i="43"/>
  <c r="P58" i="43"/>
  <c r="O58" i="43"/>
  <c r="N58" i="43"/>
  <c r="M58" i="43"/>
  <c r="L58" i="43"/>
  <c r="K58" i="43"/>
  <c r="J58" i="43"/>
  <c r="I58" i="43"/>
  <c r="H58" i="43"/>
  <c r="G58" i="43"/>
  <c r="F58" i="43"/>
  <c r="E58" i="43"/>
  <c r="X57" i="43"/>
  <c r="W57" i="43"/>
  <c r="V57" i="43"/>
  <c r="U57" i="43"/>
  <c r="T57" i="43"/>
  <c r="S57" i="43"/>
  <c r="R57" i="43"/>
  <c r="Q57" i="43"/>
  <c r="P57" i="43"/>
  <c r="O57" i="43"/>
  <c r="N57" i="43"/>
  <c r="M57" i="43"/>
  <c r="L57" i="43"/>
  <c r="K57" i="43"/>
  <c r="J57" i="43"/>
  <c r="I57" i="43"/>
  <c r="H57" i="43"/>
  <c r="G57" i="43"/>
  <c r="F57" i="43"/>
  <c r="E57" i="43"/>
  <c r="X56" i="43"/>
  <c r="W56" i="43"/>
  <c r="V56" i="43"/>
  <c r="U56" i="43"/>
  <c r="T56" i="43"/>
  <c r="S56" i="43"/>
  <c r="R56" i="43"/>
  <c r="Q56" i="43"/>
  <c r="P56" i="43"/>
  <c r="O56" i="43"/>
  <c r="N56" i="43"/>
  <c r="M56" i="43"/>
  <c r="L56" i="43"/>
  <c r="K56" i="43"/>
  <c r="J56" i="43"/>
  <c r="I56" i="43"/>
  <c r="H56" i="43"/>
  <c r="G56" i="43"/>
  <c r="F56" i="43"/>
  <c r="E56" i="43"/>
  <c r="X55" i="43"/>
  <c r="W55" i="43"/>
  <c r="V55" i="43"/>
  <c r="U55" i="43"/>
  <c r="T55" i="43"/>
  <c r="S55" i="43"/>
  <c r="R55" i="43"/>
  <c r="Q55" i="43"/>
  <c r="P55" i="43"/>
  <c r="O55" i="43"/>
  <c r="N55" i="43"/>
  <c r="M55" i="43"/>
  <c r="L55" i="43"/>
  <c r="K55" i="43"/>
  <c r="J55" i="43"/>
  <c r="I55" i="43"/>
  <c r="H55" i="43"/>
  <c r="G55" i="43"/>
  <c r="F55" i="43"/>
  <c r="E55" i="43"/>
  <c r="X54" i="43"/>
  <c r="W54" i="43"/>
  <c r="V54" i="43"/>
  <c r="U54" i="43"/>
  <c r="T54" i="43"/>
  <c r="S54" i="43"/>
  <c r="R54" i="43"/>
  <c r="Q54" i="43"/>
  <c r="P54" i="43"/>
  <c r="O54" i="43"/>
  <c r="N54" i="43"/>
  <c r="M54" i="43"/>
  <c r="L54" i="43"/>
  <c r="K54" i="43"/>
  <c r="J54" i="43"/>
  <c r="I54" i="43"/>
  <c r="H54" i="43"/>
  <c r="G54" i="43"/>
  <c r="F54" i="43"/>
  <c r="E54" i="43"/>
  <c r="X53" i="43"/>
  <c r="W53" i="43"/>
  <c r="V53" i="43"/>
  <c r="U53" i="43"/>
  <c r="T53" i="43"/>
  <c r="S53" i="43"/>
  <c r="R53" i="43"/>
  <c r="Q53" i="43"/>
  <c r="P53" i="43"/>
  <c r="O53" i="43"/>
  <c r="N53" i="43"/>
  <c r="M53" i="43"/>
  <c r="L53" i="43"/>
  <c r="K53" i="43"/>
  <c r="J53" i="43"/>
  <c r="I53" i="43"/>
  <c r="H53" i="43"/>
  <c r="G53" i="43"/>
  <c r="F53" i="43"/>
  <c r="E53" i="43"/>
  <c r="X52" i="43"/>
  <c r="W52" i="43"/>
  <c r="V52" i="43"/>
  <c r="U52" i="43"/>
  <c r="T52" i="43"/>
  <c r="S52" i="43"/>
  <c r="R52" i="43"/>
  <c r="Q52" i="43"/>
  <c r="P52" i="43"/>
  <c r="O52" i="43"/>
  <c r="N52" i="43"/>
  <c r="M52" i="43"/>
  <c r="L52" i="43"/>
  <c r="K52" i="43"/>
  <c r="J52" i="43"/>
  <c r="I52" i="43"/>
  <c r="H52" i="43"/>
  <c r="G52" i="43"/>
  <c r="F52" i="43"/>
  <c r="E52" i="43"/>
  <c r="X51" i="43"/>
  <c r="W51" i="43"/>
  <c r="V51" i="43"/>
  <c r="U51" i="43"/>
  <c r="T51" i="43"/>
  <c r="S51" i="43"/>
  <c r="R51" i="43"/>
  <c r="Q51" i="43"/>
  <c r="P51" i="43"/>
  <c r="O51" i="43"/>
  <c r="N51" i="43"/>
  <c r="M51" i="43"/>
  <c r="L51" i="43"/>
  <c r="K51" i="43"/>
  <c r="J51" i="43"/>
  <c r="I51" i="43"/>
  <c r="H51" i="43"/>
  <c r="G51" i="43"/>
  <c r="F51" i="43"/>
  <c r="E51" i="43"/>
  <c r="X50" i="43"/>
  <c r="W50" i="43"/>
  <c r="V50" i="43"/>
  <c r="U50" i="43"/>
  <c r="T50" i="43"/>
  <c r="S50" i="43"/>
  <c r="R50" i="43"/>
  <c r="Q50" i="43"/>
  <c r="P50" i="43"/>
  <c r="O50" i="43"/>
  <c r="N50" i="43"/>
  <c r="M50" i="43"/>
  <c r="L50" i="43"/>
  <c r="K50" i="43"/>
  <c r="J50" i="43"/>
  <c r="I50" i="43"/>
  <c r="H50" i="43"/>
  <c r="G50" i="43"/>
  <c r="F50" i="43"/>
  <c r="E50" i="43"/>
  <c r="X49" i="43"/>
  <c r="W49" i="43"/>
  <c r="V49" i="43"/>
  <c r="U49" i="43"/>
  <c r="T49" i="43"/>
  <c r="S49" i="43"/>
  <c r="R49" i="43"/>
  <c r="Q49" i="43"/>
  <c r="P49" i="43"/>
  <c r="O49" i="43"/>
  <c r="N49" i="43"/>
  <c r="M49" i="43"/>
  <c r="L49" i="43"/>
  <c r="K49" i="43"/>
  <c r="J49" i="43"/>
  <c r="I49" i="43"/>
  <c r="H49" i="43"/>
  <c r="G49" i="43"/>
  <c r="F49" i="43"/>
  <c r="E49" i="43"/>
  <c r="X48" i="43"/>
  <c r="W48" i="43"/>
  <c r="V48" i="43"/>
  <c r="U48" i="43"/>
  <c r="T48" i="43"/>
  <c r="S48" i="43"/>
  <c r="R48" i="43"/>
  <c r="Q48" i="43"/>
  <c r="P48" i="43"/>
  <c r="O48" i="43"/>
  <c r="N48" i="43"/>
  <c r="M48" i="43"/>
  <c r="L48" i="43"/>
  <c r="K48" i="43"/>
  <c r="J48" i="43"/>
  <c r="I48" i="43"/>
  <c r="H48" i="43"/>
  <c r="G48" i="43"/>
  <c r="F48" i="43"/>
  <c r="E48" i="43"/>
  <c r="X47" i="43"/>
  <c r="W47" i="43"/>
  <c r="V47" i="43"/>
  <c r="U47" i="43"/>
  <c r="T47" i="43"/>
  <c r="S47" i="43"/>
  <c r="R47" i="43"/>
  <c r="Q47" i="43"/>
  <c r="P47" i="43"/>
  <c r="O47" i="43"/>
  <c r="N47" i="43"/>
  <c r="M47" i="43"/>
  <c r="L47" i="43"/>
  <c r="K47" i="43"/>
  <c r="J47" i="43"/>
  <c r="I47" i="43"/>
  <c r="H47" i="43"/>
  <c r="G47" i="43"/>
  <c r="F47" i="43"/>
  <c r="E47" i="43"/>
  <c r="X46" i="43"/>
  <c r="W46" i="43"/>
  <c r="V46" i="43"/>
  <c r="U46" i="43"/>
  <c r="T46" i="43"/>
  <c r="S46" i="43"/>
  <c r="R46" i="43"/>
  <c r="Q46" i="43"/>
  <c r="P46" i="43"/>
  <c r="O46" i="43"/>
  <c r="N46" i="43"/>
  <c r="M46" i="43"/>
  <c r="L46" i="43"/>
  <c r="K46" i="43"/>
  <c r="J46" i="43"/>
  <c r="I46" i="43"/>
  <c r="H46" i="43"/>
  <c r="G46" i="43"/>
  <c r="F46" i="43"/>
  <c r="E46" i="43"/>
  <c r="X45" i="43"/>
  <c r="W45" i="43"/>
  <c r="V45" i="43"/>
  <c r="U45" i="43"/>
  <c r="T45" i="43"/>
  <c r="S45" i="43"/>
  <c r="R45" i="43"/>
  <c r="Q45" i="43"/>
  <c r="P45" i="43"/>
  <c r="O45" i="43"/>
  <c r="N45" i="43"/>
  <c r="M45" i="43"/>
  <c r="L45" i="43"/>
  <c r="K45" i="43"/>
  <c r="J45" i="43"/>
  <c r="I45" i="43"/>
  <c r="H45" i="43"/>
  <c r="G45" i="43"/>
  <c r="F45" i="43"/>
  <c r="E45" i="43"/>
  <c r="X44" i="43"/>
  <c r="W44" i="43"/>
  <c r="V44" i="43"/>
  <c r="U44" i="43"/>
  <c r="T44" i="43"/>
  <c r="S44" i="43"/>
  <c r="R44" i="43"/>
  <c r="Q44" i="43"/>
  <c r="P44" i="43"/>
  <c r="O44" i="43"/>
  <c r="N44" i="43"/>
  <c r="M44" i="43"/>
  <c r="L44" i="43"/>
  <c r="K44" i="43"/>
  <c r="J44" i="43"/>
  <c r="I44" i="43"/>
  <c r="H44" i="43"/>
  <c r="G44" i="43"/>
  <c r="F44" i="43"/>
  <c r="E44" i="43"/>
  <c r="X43" i="43"/>
  <c r="W43" i="43"/>
  <c r="V43" i="43"/>
  <c r="U43" i="43"/>
  <c r="T43" i="43"/>
  <c r="S43" i="43"/>
  <c r="R43" i="43"/>
  <c r="Q43" i="43"/>
  <c r="P43" i="43"/>
  <c r="O43" i="43"/>
  <c r="N43" i="43"/>
  <c r="M43" i="43"/>
  <c r="L43" i="43"/>
  <c r="K43" i="43"/>
  <c r="J43" i="43"/>
  <c r="I43" i="43"/>
  <c r="H43" i="43"/>
  <c r="G43" i="43"/>
  <c r="F43" i="43"/>
  <c r="E43" i="43"/>
  <c r="X42" i="43"/>
  <c r="W42" i="43"/>
  <c r="V42" i="43"/>
  <c r="U42" i="43"/>
  <c r="T42" i="43"/>
  <c r="S42" i="43"/>
  <c r="R42" i="43"/>
  <c r="Q42" i="43"/>
  <c r="P42" i="43"/>
  <c r="O42" i="43"/>
  <c r="N42" i="43"/>
  <c r="M42" i="43"/>
  <c r="L42" i="43"/>
  <c r="K42" i="43"/>
  <c r="J42" i="43"/>
  <c r="I42" i="43"/>
  <c r="H42" i="43"/>
  <c r="G42" i="43"/>
  <c r="F42" i="43"/>
  <c r="E42" i="43"/>
  <c r="X41" i="43"/>
  <c r="W41" i="43"/>
  <c r="V41" i="43"/>
  <c r="U41" i="43"/>
  <c r="T41" i="43"/>
  <c r="S41" i="43"/>
  <c r="R41" i="43"/>
  <c r="Q41" i="43"/>
  <c r="P41" i="43"/>
  <c r="O41" i="43"/>
  <c r="N41" i="43"/>
  <c r="M41" i="43"/>
  <c r="L41" i="43"/>
  <c r="K41" i="43"/>
  <c r="J41" i="43"/>
  <c r="I41" i="43"/>
  <c r="H41" i="43"/>
  <c r="G41" i="43"/>
  <c r="F41" i="43"/>
  <c r="E41" i="43"/>
  <c r="X40" i="43"/>
  <c r="W40" i="43"/>
  <c r="V40" i="43"/>
  <c r="U40" i="43"/>
  <c r="T40" i="43"/>
  <c r="S40" i="43"/>
  <c r="R40" i="43"/>
  <c r="Q40" i="43"/>
  <c r="P40" i="43"/>
  <c r="O40" i="43"/>
  <c r="N40" i="43"/>
  <c r="M40" i="43"/>
  <c r="L40" i="43"/>
  <c r="K40" i="43"/>
  <c r="J40" i="43"/>
  <c r="I40" i="43"/>
  <c r="H40" i="43"/>
  <c r="G40" i="43"/>
  <c r="F40" i="43"/>
  <c r="E40" i="43"/>
  <c r="X39" i="43"/>
  <c r="W39" i="43"/>
  <c r="V39" i="43"/>
  <c r="U39" i="43"/>
  <c r="T39" i="43"/>
  <c r="S39" i="43"/>
  <c r="R39" i="43"/>
  <c r="Q39" i="43"/>
  <c r="P39" i="43"/>
  <c r="O39" i="43"/>
  <c r="N39" i="43"/>
  <c r="M39" i="43"/>
  <c r="L39" i="43"/>
  <c r="K39" i="43"/>
  <c r="J39" i="43"/>
  <c r="I39" i="43"/>
  <c r="H39" i="43"/>
  <c r="G39" i="43"/>
  <c r="F39" i="43"/>
  <c r="E39" i="43"/>
  <c r="X38" i="43"/>
  <c r="W38" i="43"/>
  <c r="V38" i="43"/>
  <c r="U38" i="43"/>
  <c r="T38" i="43"/>
  <c r="S38" i="43"/>
  <c r="R38" i="43"/>
  <c r="Q38" i="43"/>
  <c r="P38" i="43"/>
  <c r="O38" i="43"/>
  <c r="N38" i="43"/>
  <c r="M38" i="43"/>
  <c r="L38" i="43"/>
  <c r="K38" i="43"/>
  <c r="J38" i="43"/>
  <c r="I38" i="43"/>
  <c r="H38" i="43"/>
  <c r="G38" i="43"/>
  <c r="F38" i="43"/>
  <c r="E38" i="43"/>
  <c r="X37" i="43"/>
  <c r="W37" i="43"/>
  <c r="V37" i="43"/>
  <c r="U37" i="43"/>
  <c r="T37" i="43"/>
  <c r="S37" i="43"/>
  <c r="R37" i="43"/>
  <c r="Q37" i="43"/>
  <c r="P37" i="43"/>
  <c r="O37" i="43"/>
  <c r="N37" i="43"/>
  <c r="M37" i="43"/>
  <c r="L37" i="43"/>
  <c r="K37" i="43"/>
  <c r="J37" i="43"/>
  <c r="I37" i="43"/>
  <c r="H37" i="43"/>
  <c r="G37" i="43"/>
  <c r="F37" i="43"/>
  <c r="E37" i="43"/>
  <c r="X32" i="43"/>
  <c r="W32" i="43"/>
  <c r="V32" i="43"/>
  <c r="U32" i="43"/>
  <c r="T32" i="43"/>
  <c r="S32" i="43"/>
  <c r="R32" i="43"/>
  <c r="Q32" i="43"/>
  <c r="P32" i="43"/>
  <c r="O32" i="43"/>
  <c r="N32" i="43"/>
  <c r="M32" i="43"/>
  <c r="L32" i="43"/>
  <c r="K32" i="43"/>
  <c r="J32" i="43"/>
  <c r="I32" i="43"/>
  <c r="H32" i="43"/>
  <c r="G32" i="43"/>
  <c r="F32" i="43"/>
  <c r="E32" i="43"/>
  <c r="X31" i="43"/>
  <c r="W31" i="43"/>
  <c r="V31" i="43"/>
  <c r="U31" i="43"/>
  <c r="T31" i="43"/>
  <c r="S31" i="43"/>
  <c r="R31" i="43"/>
  <c r="Q31" i="43"/>
  <c r="P31" i="43"/>
  <c r="O31" i="43"/>
  <c r="N31" i="43"/>
  <c r="M31" i="43"/>
  <c r="L31" i="43"/>
  <c r="K31" i="43"/>
  <c r="J31" i="43"/>
  <c r="I31" i="43"/>
  <c r="H31" i="43"/>
  <c r="G31" i="43"/>
  <c r="F31" i="43"/>
  <c r="E31" i="43"/>
  <c r="X30" i="43"/>
  <c r="W30" i="43"/>
  <c r="V30" i="43"/>
  <c r="U30" i="43"/>
  <c r="T30" i="43"/>
  <c r="S30" i="43"/>
  <c r="R30" i="43"/>
  <c r="Q30" i="43"/>
  <c r="P30" i="43"/>
  <c r="O30" i="43"/>
  <c r="N30" i="43"/>
  <c r="M30" i="43"/>
  <c r="L30" i="43"/>
  <c r="K30" i="43"/>
  <c r="J30" i="43"/>
  <c r="I30" i="43"/>
  <c r="H30" i="43"/>
  <c r="G30" i="43"/>
  <c r="F30" i="43"/>
  <c r="E30" i="43"/>
  <c r="X29" i="43"/>
  <c r="W29" i="43"/>
  <c r="V29" i="43"/>
  <c r="U29" i="43"/>
  <c r="T29" i="43"/>
  <c r="S29" i="43"/>
  <c r="R29" i="43"/>
  <c r="Q29" i="43"/>
  <c r="P29" i="43"/>
  <c r="O29" i="43"/>
  <c r="N29" i="43"/>
  <c r="M29" i="43"/>
  <c r="L29" i="43"/>
  <c r="K29" i="43"/>
  <c r="J29" i="43"/>
  <c r="I29" i="43"/>
  <c r="H29" i="43"/>
  <c r="G29" i="43"/>
  <c r="F29" i="43"/>
  <c r="E29" i="43"/>
  <c r="X28" i="43"/>
  <c r="W28" i="43"/>
  <c r="V28" i="43"/>
  <c r="U28" i="43"/>
  <c r="T28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X27" i="43"/>
  <c r="W27" i="43"/>
  <c r="V27" i="43"/>
  <c r="U27" i="43"/>
  <c r="T27" i="43"/>
  <c r="S27" i="43"/>
  <c r="R27" i="43"/>
  <c r="Q27" i="43"/>
  <c r="P27" i="43"/>
  <c r="O27" i="43"/>
  <c r="N27" i="43"/>
  <c r="M27" i="43"/>
  <c r="L27" i="43"/>
  <c r="K27" i="43"/>
  <c r="J27" i="43"/>
  <c r="I27" i="43"/>
  <c r="H27" i="43"/>
  <c r="G27" i="43"/>
  <c r="F27" i="43"/>
  <c r="E27" i="43"/>
  <c r="X26" i="43"/>
  <c r="W26" i="43"/>
  <c r="V26" i="43"/>
  <c r="U26" i="43"/>
  <c r="T26" i="43"/>
  <c r="S26" i="43"/>
  <c r="R26" i="43"/>
  <c r="Q26" i="43"/>
  <c r="P26" i="43"/>
  <c r="O26" i="43"/>
  <c r="N26" i="43"/>
  <c r="M26" i="43"/>
  <c r="L26" i="43"/>
  <c r="K26" i="43"/>
  <c r="J26" i="43"/>
  <c r="I26" i="43"/>
  <c r="H26" i="43"/>
  <c r="G26" i="43"/>
  <c r="F26" i="43"/>
  <c r="E26" i="43"/>
  <c r="X25" i="43"/>
  <c r="W25" i="43"/>
  <c r="V25" i="43"/>
  <c r="U25" i="43"/>
  <c r="T25" i="43"/>
  <c r="S25" i="43"/>
  <c r="R25" i="43"/>
  <c r="Q25" i="43"/>
  <c r="P25" i="43"/>
  <c r="O25" i="43"/>
  <c r="N25" i="43"/>
  <c r="M25" i="43"/>
  <c r="L25" i="43"/>
  <c r="K25" i="43"/>
  <c r="J25" i="43"/>
  <c r="I25" i="43"/>
  <c r="H25" i="43"/>
  <c r="G25" i="43"/>
  <c r="F25" i="43"/>
  <c r="E25" i="43"/>
  <c r="X24" i="43"/>
  <c r="W24" i="43"/>
  <c r="V24" i="43"/>
  <c r="U24" i="43"/>
  <c r="T24" i="43"/>
  <c r="S24" i="43"/>
  <c r="R24" i="43"/>
  <c r="Q24" i="43"/>
  <c r="P24" i="43"/>
  <c r="O24" i="43"/>
  <c r="N24" i="43"/>
  <c r="M24" i="43"/>
  <c r="L24" i="43"/>
  <c r="K24" i="43"/>
  <c r="J24" i="43"/>
  <c r="I24" i="43"/>
  <c r="H24" i="43"/>
  <c r="G24" i="43"/>
  <c r="F24" i="43"/>
  <c r="E24" i="43"/>
  <c r="X23" i="43"/>
  <c r="W23" i="43"/>
  <c r="V23" i="43"/>
  <c r="U23" i="43"/>
  <c r="T23" i="43"/>
  <c r="S23" i="43"/>
  <c r="R23" i="43"/>
  <c r="Q23" i="43"/>
  <c r="P23" i="43"/>
  <c r="O23" i="43"/>
  <c r="N23" i="43"/>
  <c r="M23" i="43"/>
  <c r="L23" i="43"/>
  <c r="K23" i="43"/>
  <c r="J23" i="43"/>
  <c r="I23" i="43"/>
  <c r="H23" i="43"/>
  <c r="G23" i="43"/>
  <c r="F23" i="43"/>
  <c r="E23" i="43"/>
  <c r="X22" i="43"/>
  <c r="W22" i="43"/>
  <c r="V22" i="43"/>
  <c r="U22" i="43"/>
  <c r="T22" i="43"/>
  <c r="S22" i="43"/>
  <c r="R22" i="43"/>
  <c r="Q22" i="43"/>
  <c r="P22" i="43"/>
  <c r="O22" i="43"/>
  <c r="N22" i="43"/>
  <c r="M22" i="43"/>
  <c r="L22" i="43"/>
  <c r="K22" i="43"/>
  <c r="J22" i="43"/>
  <c r="I22" i="43"/>
  <c r="H22" i="43"/>
  <c r="G22" i="43"/>
  <c r="F22" i="43"/>
  <c r="E22" i="43"/>
  <c r="X21" i="43"/>
  <c r="W21" i="43"/>
  <c r="V21" i="43"/>
  <c r="U21" i="43"/>
  <c r="T21" i="43"/>
  <c r="S21" i="43"/>
  <c r="R21" i="43"/>
  <c r="Q21" i="43"/>
  <c r="P21" i="43"/>
  <c r="O21" i="43"/>
  <c r="N21" i="43"/>
  <c r="M21" i="43"/>
  <c r="L21" i="43"/>
  <c r="K21" i="43"/>
  <c r="J21" i="43"/>
  <c r="I21" i="43"/>
  <c r="H21" i="43"/>
  <c r="G21" i="43"/>
  <c r="F21" i="43"/>
  <c r="E21" i="43"/>
  <c r="X20" i="43"/>
  <c r="W20" i="43"/>
  <c r="V20" i="43"/>
  <c r="U20" i="43"/>
  <c r="T20" i="43"/>
  <c r="S20" i="43"/>
  <c r="R20" i="43"/>
  <c r="Q20" i="43"/>
  <c r="P20" i="43"/>
  <c r="O20" i="43"/>
  <c r="N20" i="43"/>
  <c r="M20" i="43"/>
  <c r="L20" i="43"/>
  <c r="K20" i="43"/>
  <c r="J20" i="43"/>
  <c r="I20" i="43"/>
  <c r="H20" i="43"/>
  <c r="G20" i="43"/>
  <c r="F20" i="43"/>
  <c r="E20" i="43"/>
  <c r="X19" i="43"/>
  <c r="W19" i="43"/>
  <c r="V19" i="43"/>
  <c r="U19" i="43"/>
  <c r="T19" i="43"/>
  <c r="S19" i="43"/>
  <c r="R19" i="43"/>
  <c r="Q19" i="43"/>
  <c r="P19" i="43"/>
  <c r="O19" i="43"/>
  <c r="N19" i="43"/>
  <c r="M19" i="43"/>
  <c r="L19" i="43"/>
  <c r="K19" i="43"/>
  <c r="J19" i="43"/>
  <c r="I19" i="43"/>
  <c r="H19" i="43"/>
  <c r="G19" i="43"/>
  <c r="F19" i="43"/>
  <c r="E19" i="43"/>
  <c r="X18" i="43"/>
  <c r="W18" i="43"/>
  <c r="V18" i="43"/>
  <c r="U18" i="43"/>
  <c r="T18" i="43"/>
  <c r="S18" i="43"/>
  <c r="R18" i="43"/>
  <c r="Q18" i="43"/>
  <c r="P18" i="43"/>
  <c r="O18" i="43"/>
  <c r="N18" i="43"/>
  <c r="M18" i="43"/>
  <c r="L18" i="43"/>
  <c r="K18" i="43"/>
  <c r="J18" i="43"/>
  <c r="I18" i="43"/>
  <c r="H18" i="43"/>
  <c r="G18" i="43"/>
  <c r="F18" i="43"/>
  <c r="E18" i="43"/>
  <c r="X17" i="43"/>
  <c r="W17" i="43"/>
  <c r="V17" i="43"/>
  <c r="U17" i="43"/>
  <c r="T17" i="43"/>
  <c r="S17" i="43"/>
  <c r="R17" i="43"/>
  <c r="Q17" i="43"/>
  <c r="P17" i="43"/>
  <c r="O17" i="43"/>
  <c r="N17" i="43"/>
  <c r="M17" i="43"/>
  <c r="L17" i="43"/>
  <c r="K17" i="43"/>
  <c r="J17" i="43"/>
  <c r="I17" i="43"/>
  <c r="H17" i="43"/>
  <c r="G17" i="43"/>
  <c r="F17" i="43"/>
  <c r="E17" i="43"/>
  <c r="X16" i="43"/>
  <c r="W16" i="43"/>
  <c r="V16" i="43"/>
  <c r="U16" i="43"/>
  <c r="T16" i="43"/>
  <c r="S16" i="43"/>
  <c r="R16" i="43"/>
  <c r="Q16" i="43"/>
  <c r="P16" i="43"/>
  <c r="O16" i="43"/>
  <c r="N16" i="43"/>
  <c r="M16" i="43"/>
  <c r="L16" i="43"/>
  <c r="K16" i="43"/>
  <c r="J16" i="43"/>
  <c r="I16" i="43"/>
  <c r="H16" i="43"/>
  <c r="G16" i="43"/>
  <c r="F16" i="43"/>
  <c r="E16" i="43"/>
  <c r="X15" i="43"/>
  <c r="W15" i="43"/>
  <c r="V15" i="43"/>
  <c r="U15" i="43"/>
  <c r="T15" i="43"/>
  <c r="S15" i="43"/>
  <c r="R15" i="43"/>
  <c r="Q15" i="43"/>
  <c r="P15" i="43"/>
  <c r="O15" i="43"/>
  <c r="N15" i="43"/>
  <c r="M15" i="43"/>
  <c r="L15" i="43"/>
  <c r="K15" i="43"/>
  <c r="J15" i="43"/>
  <c r="I15" i="43"/>
  <c r="H15" i="43"/>
  <c r="G15" i="43"/>
  <c r="F15" i="43"/>
  <c r="E15" i="43"/>
  <c r="X14" i="43"/>
  <c r="W14" i="43"/>
  <c r="V14" i="43"/>
  <c r="U14" i="43"/>
  <c r="T14" i="43"/>
  <c r="S14" i="43"/>
  <c r="R14" i="43"/>
  <c r="Q14" i="43"/>
  <c r="P14" i="43"/>
  <c r="O14" i="43"/>
  <c r="N14" i="43"/>
  <c r="M14" i="43"/>
  <c r="L14" i="43"/>
  <c r="K14" i="43"/>
  <c r="J14" i="43"/>
  <c r="I14" i="43"/>
  <c r="H14" i="43"/>
  <c r="G14" i="43"/>
  <c r="F14" i="43"/>
  <c r="E14" i="43"/>
  <c r="X13" i="43"/>
  <c r="W13" i="43"/>
  <c r="V13" i="43"/>
  <c r="U13" i="43"/>
  <c r="T13" i="43"/>
  <c r="S13" i="43"/>
  <c r="R13" i="43"/>
  <c r="Q13" i="43"/>
  <c r="P13" i="43"/>
  <c r="O13" i="43"/>
  <c r="N13" i="43"/>
  <c r="M13" i="43"/>
  <c r="L13" i="43"/>
  <c r="K13" i="43"/>
  <c r="J13" i="43"/>
  <c r="I13" i="43"/>
  <c r="H13" i="43"/>
  <c r="G13" i="43"/>
  <c r="F13" i="43"/>
  <c r="E13" i="43"/>
  <c r="X12" i="43"/>
  <c r="W12" i="43"/>
  <c r="V12" i="43"/>
  <c r="U12" i="43"/>
  <c r="T12" i="43"/>
  <c r="S12" i="43"/>
  <c r="R12" i="43"/>
  <c r="Q12" i="43"/>
  <c r="P12" i="43"/>
  <c r="O12" i="43"/>
  <c r="N12" i="43"/>
  <c r="M12" i="43"/>
  <c r="L12" i="43"/>
  <c r="K12" i="43"/>
  <c r="J12" i="43"/>
  <c r="I12" i="43"/>
  <c r="H12" i="43"/>
  <c r="G12" i="43"/>
  <c r="F12" i="43"/>
  <c r="E12" i="43"/>
  <c r="X11" i="43"/>
  <c r="W11" i="43"/>
  <c r="V11" i="43"/>
  <c r="U11" i="43"/>
  <c r="T11" i="43"/>
  <c r="S11" i="43"/>
  <c r="R11" i="43"/>
  <c r="Q11" i="43"/>
  <c r="P11" i="43"/>
  <c r="O11" i="43"/>
  <c r="N11" i="43"/>
  <c r="M11" i="43"/>
  <c r="L11" i="43"/>
  <c r="K11" i="43"/>
  <c r="J11" i="43"/>
  <c r="I11" i="43"/>
  <c r="H11" i="43"/>
  <c r="G11" i="43"/>
  <c r="F11" i="43"/>
  <c r="E11" i="43"/>
  <c r="X10" i="43"/>
  <c r="W10" i="43"/>
  <c r="V10" i="43"/>
  <c r="U10" i="43"/>
  <c r="T10" i="43"/>
  <c r="S10" i="43"/>
  <c r="R10" i="43"/>
  <c r="Q10" i="43"/>
  <c r="P10" i="43"/>
  <c r="O10" i="43"/>
  <c r="N10" i="43"/>
  <c r="M10" i="43"/>
  <c r="L10" i="43"/>
  <c r="K10" i="43"/>
  <c r="J10" i="43"/>
  <c r="I10" i="43"/>
  <c r="H10" i="43"/>
  <c r="G10" i="43"/>
  <c r="F10" i="43"/>
  <c r="E10" i="43"/>
  <c r="X9" i="43"/>
  <c r="W9" i="43"/>
  <c r="V9" i="43"/>
  <c r="U9" i="43"/>
  <c r="T9" i="43"/>
  <c r="S9" i="43"/>
  <c r="R9" i="43"/>
  <c r="Q9" i="43"/>
  <c r="P9" i="43"/>
  <c r="O9" i="43"/>
  <c r="N9" i="43"/>
  <c r="M9" i="43"/>
  <c r="L9" i="43"/>
  <c r="K9" i="43"/>
  <c r="J9" i="43"/>
  <c r="I9" i="43"/>
  <c r="H9" i="43"/>
  <c r="G9" i="43"/>
  <c r="F9" i="43"/>
  <c r="E9" i="43"/>
  <c r="X8" i="43"/>
  <c r="W8" i="43"/>
  <c r="V8" i="43"/>
  <c r="U8" i="43"/>
  <c r="T8" i="43"/>
  <c r="S8" i="43"/>
  <c r="R8" i="43"/>
  <c r="Q8" i="43"/>
  <c r="P8" i="43"/>
  <c r="O8" i="43"/>
  <c r="N8" i="43"/>
  <c r="M8" i="43"/>
  <c r="L8" i="43"/>
  <c r="K8" i="43"/>
  <c r="J8" i="43"/>
  <c r="I8" i="43"/>
  <c r="H8" i="43"/>
  <c r="G8" i="43"/>
  <c r="F8" i="43"/>
  <c r="E8" i="43"/>
  <c r="X7" i="43"/>
  <c r="W7" i="43"/>
  <c r="V7" i="43"/>
  <c r="U7" i="43"/>
  <c r="T7" i="43"/>
  <c r="S7" i="43"/>
  <c r="R7" i="43"/>
  <c r="Q7" i="43"/>
  <c r="P7" i="43"/>
  <c r="O7" i="43"/>
  <c r="N7" i="43"/>
  <c r="M7" i="43"/>
  <c r="L7" i="43"/>
  <c r="K7" i="43"/>
  <c r="J7" i="43"/>
  <c r="I7" i="43"/>
  <c r="H7" i="43"/>
  <c r="G7" i="43"/>
  <c r="F7" i="43"/>
  <c r="E7" i="43"/>
  <c r="X6" i="43"/>
  <c r="W6" i="43"/>
  <c r="V6" i="43"/>
  <c r="U6" i="43"/>
  <c r="T6" i="43"/>
  <c r="S6" i="43"/>
  <c r="R6" i="43"/>
  <c r="Q6" i="43"/>
  <c r="P6" i="43"/>
  <c r="O6" i="43"/>
  <c r="N6" i="43"/>
  <c r="M6" i="43"/>
  <c r="L6" i="43"/>
  <c r="K6" i="43"/>
  <c r="J6" i="43"/>
  <c r="I6" i="43"/>
  <c r="H6" i="43"/>
  <c r="G6" i="43"/>
  <c r="F6" i="43"/>
  <c r="E6" i="43"/>
  <c r="X5" i="43"/>
  <c r="W5" i="43"/>
  <c r="V5" i="43"/>
  <c r="U5" i="43"/>
  <c r="T5" i="43"/>
  <c r="S5" i="43"/>
  <c r="R5" i="43"/>
  <c r="Q5" i="43"/>
  <c r="P5" i="43"/>
  <c r="O5" i="43"/>
  <c r="N5" i="43"/>
  <c r="M5" i="43"/>
  <c r="L5" i="43"/>
  <c r="K5" i="43"/>
  <c r="J5" i="43"/>
  <c r="I5" i="43"/>
  <c r="H5" i="43"/>
  <c r="G5" i="43"/>
  <c r="F5" i="43"/>
  <c r="E5" i="43"/>
  <c r="X4" i="43"/>
  <c r="W4" i="43"/>
  <c r="V4" i="43"/>
  <c r="U4" i="43"/>
  <c r="T4" i="43"/>
  <c r="S4" i="43"/>
  <c r="R4" i="43"/>
  <c r="Q4" i="43"/>
  <c r="P4" i="43"/>
  <c r="O4" i="43"/>
  <c r="N4" i="43"/>
  <c r="M4" i="43"/>
  <c r="L4" i="43"/>
  <c r="K4" i="43"/>
  <c r="J4" i="43"/>
  <c r="I4" i="43"/>
  <c r="H4" i="43"/>
  <c r="G4" i="43"/>
  <c r="F4" i="43"/>
  <c r="E4" i="43"/>
  <c r="X3" i="43"/>
  <c r="W3" i="43"/>
  <c r="V3" i="43"/>
  <c r="U3" i="43"/>
  <c r="T3" i="43"/>
  <c r="S3" i="43"/>
  <c r="R3" i="43"/>
  <c r="Q3" i="43"/>
  <c r="P3" i="43"/>
  <c r="O3" i="43"/>
  <c r="N3" i="43"/>
  <c r="M3" i="43"/>
  <c r="L3" i="43"/>
  <c r="K3" i="43"/>
  <c r="J3" i="43"/>
  <c r="I3" i="43"/>
  <c r="H3" i="43"/>
  <c r="G3" i="43"/>
  <c r="F3" i="43"/>
  <c r="E3" i="43"/>
  <c r="X134" i="42"/>
  <c r="W134" i="42"/>
  <c r="V134" i="42"/>
  <c r="U134" i="42"/>
  <c r="T134" i="42"/>
  <c r="S134" i="42"/>
  <c r="R134" i="42"/>
  <c r="Q134" i="42"/>
  <c r="P134" i="42"/>
  <c r="O134" i="42"/>
  <c r="N134" i="42"/>
  <c r="M134" i="42"/>
  <c r="L134" i="42"/>
  <c r="K134" i="42"/>
  <c r="J134" i="42"/>
  <c r="I134" i="42"/>
  <c r="H134" i="42"/>
  <c r="G134" i="42"/>
  <c r="F134" i="42"/>
  <c r="E134" i="42"/>
  <c r="X133" i="42"/>
  <c r="W133" i="42"/>
  <c r="V133" i="42"/>
  <c r="U133" i="42"/>
  <c r="T133" i="42"/>
  <c r="S133" i="42"/>
  <c r="R133" i="42"/>
  <c r="Q133" i="42"/>
  <c r="P133" i="42"/>
  <c r="O133" i="42"/>
  <c r="N133" i="42"/>
  <c r="M133" i="42"/>
  <c r="L133" i="42"/>
  <c r="K133" i="42"/>
  <c r="J133" i="42"/>
  <c r="I133" i="42"/>
  <c r="H133" i="42"/>
  <c r="G133" i="42"/>
  <c r="F133" i="42"/>
  <c r="E133" i="42"/>
  <c r="X132" i="42"/>
  <c r="W132" i="42"/>
  <c r="V132" i="42"/>
  <c r="U132" i="42"/>
  <c r="T132" i="42"/>
  <c r="S132" i="42"/>
  <c r="R132" i="42"/>
  <c r="Q132" i="42"/>
  <c r="P132" i="42"/>
  <c r="O132" i="42"/>
  <c r="N132" i="42"/>
  <c r="M132" i="42"/>
  <c r="L132" i="42"/>
  <c r="K132" i="42"/>
  <c r="J132" i="42"/>
  <c r="I132" i="42"/>
  <c r="H132" i="42"/>
  <c r="G132" i="42"/>
  <c r="F132" i="42"/>
  <c r="E132" i="42"/>
  <c r="X131" i="42"/>
  <c r="W131" i="42"/>
  <c r="V131" i="42"/>
  <c r="U131" i="42"/>
  <c r="T131" i="42"/>
  <c r="S131" i="42"/>
  <c r="R131" i="42"/>
  <c r="Q131" i="42"/>
  <c r="P131" i="42"/>
  <c r="O131" i="42"/>
  <c r="N131" i="42"/>
  <c r="M131" i="42"/>
  <c r="L131" i="42"/>
  <c r="K131" i="42"/>
  <c r="J131" i="42"/>
  <c r="I131" i="42"/>
  <c r="H131" i="42"/>
  <c r="G131" i="42"/>
  <c r="F131" i="42"/>
  <c r="E131" i="42"/>
  <c r="X130" i="42"/>
  <c r="W130" i="42"/>
  <c r="V130" i="42"/>
  <c r="U130" i="42"/>
  <c r="T130" i="42"/>
  <c r="S130" i="42"/>
  <c r="R130" i="42"/>
  <c r="Q130" i="42"/>
  <c r="P130" i="42"/>
  <c r="O130" i="42"/>
  <c r="N130" i="42"/>
  <c r="M130" i="42"/>
  <c r="L130" i="42"/>
  <c r="K130" i="42"/>
  <c r="J130" i="42"/>
  <c r="I130" i="42"/>
  <c r="H130" i="42"/>
  <c r="G130" i="42"/>
  <c r="F130" i="42"/>
  <c r="E130" i="42"/>
  <c r="X129" i="42"/>
  <c r="W129" i="42"/>
  <c r="V129" i="42"/>
  <c r="U129" i="42"/>
  <c r="T129" i="42"/>
  <c r="S129" i="42"/>
  <c r="R129" i="42"/>
  <c r="Q129" i="42"/>
  <c r="P129" i="42"/>
  <c r="O129" i="42"/>
  <c r="N129" i="42"/>
  <c r="M129" i="42"/>
  <c r="L129" i="42"/>
  <c r="K129" i="42"/>
  <c r="J129" i="42"/>
  <c r="I129" i="42"/>
  <c r="H129" i="42"/>
  <c r="G129" i="42"/>
  <c r="F129" i="42"/>
  <c r="E129" i="42"/>
  <c r="X128" i="42"/>
  <c r="W128" i="42"/>
  <c r="V128" i="42"/>
  <c r="U128" i="42"/>
  <c r="T128" i="42"/>
  <c r="S128" i="42"/>
  <c r="R128" i="42"/>
  <c r="Q128" i="42"/>
  <c r="P128" i="42"/>
  <c r="O128" i="42"/>
  <c r="N128" i="42"/>
  <c r="M128" i="42"/>
  <c r="L128" i="42"/>
  <c r="K128" i="42"/>
  <c r="J128" i="42"/>
  <c r="I128" i="42"/>
  <c r="H128" i="42"/>
  <c r="G128" i="42"/>
  <c r="F128" i="42"/>
  <c r="E128" i="42"/>
  <c r="X127" i="42"/>
  <c r="W127" i="42"/>
  <c r="V127" i="42"/>
  <c r="U127" i="42"/>
  <c r="T127" i="42"/>
  <c r="S127" i="42"/>
  <c r="R127" i="42"/>
  <c r="Q127" i="42"/>
  <c r="P127" i="42"/>
  <c r="O127" i="42"/>
  <c r="N127" i="42"/>
  <c r="M127" i="42"/>
  <c r="L127" i="42"/>
  <c r="K127" i="42"/>
  <c r="J127" i="42"/>
  <c r="I127" i="42"/>
  <c r="H127" i="42"/>
  <c r="G127" i="42"/>
  <c r="F127" i="42"/>
  <c r="E127" i="42"/>
  <c r="X126" i="42"/>
  <c r="W126" i="42"/>
  <c r="V126" i="42"/>
  <c r="U126" i="42"/>
  <c r="T126" i="42"/>
  <c r="S126" i="42"/>
  <c r="R126" i="42"/>
  <c r="Q126" i="42"/>
  <c r="P126" i="42"/>
  <c r="O126" i="42"/>
  <c r="N126" i="42"/>
  <c r="M126" i="42"/>
  <c r="L126" i="42"/>
  <c r="K126" i="42"/>
  <c r="J126" i="42"/>
  <c r="I126" i="42"/>
  <c r="H126" i="42"/>
  <c r="G126" i="42"/>
  <c r="F126" i="42"/>
  <c r="E126" i="42"/>
  <c r="X125" i="42"/>
  <c r="W125" i="42"/>
  <c r="V125" i="42"/>
  <c r="U125" i="42"/>
  <c r="T125" i="42"/>
  <c r="S125" i="42"/>
  <c r="R125" i="42"/>
  <c r="Q125" i="42"/>
  <c r="P125" i="42"/>
  <c r="O125" i="42"/>
  <c r="N125" i="42"/>
  <c r="M125" i="42"/>
  <c r="L125" i="42"/>
  <c r="K125" i="42"/>
  <c r="J125" i="42"/>
  <c r="I125" i="42"/>
  <c r="H125" i="42"/>
  <c r="G125" i="42"/>
  <c r="F125" i="42"/>
  <c r="E125" i="42"/>
  <c r="X124" i="42"/>
  <c r="W124" i="42"/>
  <c r="V124" i="42"/>
  <c r="U124" i="42"/>
  <c r="T124" i="42"/>
  <c r="S124" i="42"/>
  <c r="R124" i="42"/>
  <c r="Q124" i="42"/>
  <c r="P124" i="42"/>
  <c r="O124" i="42"/>
  <c r="N124" i="42"/>
  <c r="M124" i="42"/>
  <c r="L124" i="42"/>
  <c r="K124" i="42"/>
  <c r="J124" i="42"/>
  <c r="I124" i="42"/>
  <c r="H124" i="42"/>
  <c r="G124" i="42"/>
  <c r="F124" i="42"/>
  <c r="E124" i="42"/>
  <c r="X123" i="42"/>
  <c r="W123" i="42"/>
  <c r="V123" i="42"/>
  <c r="U123" i="42"/>
  <c r="T123" i="42"/>
  <c r="S123" i="42"/>
  <c r="R123" i="42"/>
  <c r="Q123" i="42"/>
  <c r="P123" i="42"/>
  <c r="O123" i="42"/>
  <c r="N123" i="42"/>
  <c r="M123" i="42"/>
  <c r="L123" i="42"/>
  <c r="K123" i="42"/>
  <c r="J123" i="42"/>
  <c r="I123" i="42"/>
  <c r="H123" i="42"/>
  <c r="G123" i="42"/>
  <c r="F123" i="42"/>
  <c r="E123" i="42"/>
  <c r="X122" i="42"/>
  <c r="W122" i="42"/>
  <c r="V122" i="42"/>
  <c r="U122" i="42"/>
  <c r="T122" i="42"/>
  <c r="S122" i="42"/>
  <c r="R122" i="42"/>
  <c r="Q122" i="42"/>
  <c r="P122" i="42"/>
  <c r="O122" i="42"/>
  <c r="N122" i="42"/>
  <c r="M122" i="42"/>
  <c r="L122" i="42"/>
  <c r="K122" i="42"/>
  <c r="J122" i="42"/>
  <c r="I122" i="42"/>
  <c r="H122" i="42"/>
  <c r="G122" i="42"/>
  <c r="F122" i="42"/>
  <c r="E122" i="42"/>
  <c r="X121" i="42"/>
  <c r="W121" i="42"/>
  <c r="V121" i="42"/>
  <c r="U121" i="42"/>
  <c r="T121" i="42"/>
  <c r="S121" i="42"/>
  <c r="R121" i="42"/>
  <c r="Q121" i="42"/>
  <c r="P121" i="42"/>
  <c r="O121" i="42"/>
  <c r="N121" i="42"/>
  <c r="M121" i="42"/>
  <c r="L121" i="42"/>
  <c r="K121" i="42"/>
  <c r="J121" i="42"/>
  <c r="I121" i="42"/>
  <c r="H121" i="42"/>
  <c r="G121" i="42"/>
  <c r="F121" i="42"/>
  <c r="E121" i="42"/>
  <c r="X120" i="42"/>
  <c r="W120" i="42"/>
  <c r="V120" i="42"/>
  <c r="U120" i="42"/>
  <c r="T120" i="42"/>
  <c r="S120" i="42"/>
  <c r="R120" i="42"/>
  <c r="Q120" i="42"/>
  <c r="P120" i="42"/>
  <c r="O120" i="42"/>
  <c r="N120" i="42"/>
  <c r="M120" i="42"/>
  <c r="L120" i="42"/>
  <c r="K120" i="42"/>
  <c r="J120" i="42"/>
  <c r="I120" i="42"/>
  <c r="H120" i="42"/>
  <c r="G120" i="42"/>
  <c r="F120" i="42"/>
  <c r="E120" i="42"/>
  <c r="X119" i="42"/>
  <c r="W119" i="42"/>
  <c r="V119" i="42"/>
  <c r="U119" i="42"/>
  <c r="T119" i="42"/>
  <c r="S119" i="42"/>
  <c r="R119" i="42"/>
  <c r="Q119" i="42"/>
  <c r="P119" i="42"/>
  <c r="O119" i="42"/>
  <c r="N119" i="42"/>
  <c r="M119" i="42"/>
  <c r="L119" i="42"/>
  <c r="K119" i="42"/>
  <c r="J119" i="42"/>
  <c r="I119" i="42"/>
  <c r="H119" i="42"/>
  <c r="G119" i="42"/>
  <c r="F119" i="42"/>
  <c r="E119" i="42"/>
  <c r="X118" i="42"/>
  <c r="W118" i="42"/>
  <c r="V118" i="42"/>
  <c r="U118" i="42"/>
  <c r="T118" i="42"/>
  <c r="S118" i="42"/>
  <c r="R118" i="42"/>
  <c r="Q118" i="42"/>
  <c r="P118" i="42"/>
  <c r="O118" i="42"/>
  <c r="N118" i="42"/>
  <c r="M118" i="42"/>
  <c r="L118" i="42"/>
  <c r="K118" i="42"/>
  <c r="J118" i="42"/>
  <c r="I118" i="42"/>
  <c r="H118" i="42"/>
  <c r="G118" i="42"/>
  <c r="F118" i="42"/>
  <c r="E118" i="42"/>
  <c r="X117" i="42"/>
  <c r="W117" i="42"/>
  <c r="V117" i="42"/>
  <c r="U117" i="42"/>
  <c r="T117" i="42"/>
  <c r="S117" i="42"/>
  <c r="R117" i="42"/>
  <c r="Q117" i="42"/>
  <c r="P117" i="42"/>
  <c r="O117" i="42"/>
  <c r="N117" i="42"/>
  <c r="M117" i="42"/>
  <c r="L117" i="42"/>
  <c r="K117" i="42"/>
  <c r="J117" i="42"/>
  <c r="I117" i="42"/>
  <c r="H117" i="42"/>
  <c r="G117" i="42"/>
  <c r="F117" i="42"/>
  <c r="E117" i="42"/>
  <c r="X116" i="42"/>
  <c r="W116" i="42"/>
  <c r="V116" i="42"/>
  <c r="U116" i="42"/>
  <c r="T116" i="42"/>
  <c r="S116" i="42"/>
  <c r="R116" i="42"/>
  <c r="Q116" i="42"/>
  <c r="P116" i="42"/>
  <c r="O116" i="42"/>
  <c r="N116" i="42"/>
  <c r="M116" i="42"/>
  <c r="L116" i="42"/>
  <c r="K116" i="42"/>
  <c r="J116" i="42"/>
  <c r="I116" i="42"/>
  <c r="H116" i="42"/>
  <c r="G116" i="42"/>
  <c r="F116" i="42"/>
  <c r="E116" i="42"/>
  <c r="X115" i="42"/>
  <c r="W115" i="42"/>
  <c r="V115" i="42"/>
  <c r="U115" i="42"/>
  <c r="T115" i="42"/>
  <c r="S115" i="42"/>
  <c r="R115" i="42"/>
  <c r="Q115" i="42"/>
  <c r="P115" i="42"/>
  <c r="O115" i="42"/>
  <c r="N115" i="42"/>
  <c r="M115" i="42"/>
  <c r="L115" i="42"/>
  <c r="K115" i="42"/>
  <c r="J115" i="42"/>
  <c r="I115" i="42"/>
  <c r="H115" i="42"/>
  <c r="G115" i="42"/>
  <c r="F115" i="42"/>
  <c r="E115" i="42"/>
  <c r="X114" i="42"/>
  <c r="W114" i="42"/>
  <c r="V114" i="42"/>
  <c r="U114" i="42"/>
  <c r="T114" i="42"/>
  <c r="S114" i="42"/>
  <c r="R114" i="42"/>
  <c r="Q114" i="42"/>
  <c r="P114" i="42"/>
  <c r="O114" i="42"/>
  <c r="N114" i="42"/>
  <c r="M114" i="42"/>
  <c r="L114" i="42"/>
  <c r="K114" i="42"/>
  <c r="J114" i="42"/>
  <c r="I114" i="42"/>
  <c r="H114" i="42"/>
  <c r="G114" i="42"/>
  <c r="F114" i="42"/>
  <c r="E114" i="42"/>
  <c r="X113" i="42"/>
  <c r="W113" i="42"/>
  <c r="V113" i="42"/>
  <c r="U113" i="42"/>
  <c r="T113" i="42"/>
  <c r="S113" i="42"/>
  <c r="R113" i="42"/>
  <c r="Q113" i="42"/>
  <c r="P113" i="42"/>
  <c r="O113" i="42"/>
  <c r="N113" i="42"/>
  <c r="M113" i="42"/>
  <c r="L113" i="42"/>
  <c r="K113" i="42"/>
  <c r="J113" i="42"/>
  <c r="I113" i="42"/>
  <c r="H113" i="42"/>
  <c r="G113" i="42"/>
  <c r="F113" i="42"/>
  <c r="E113" i="42"/>
  <c r="X112" i="42"/>
  <c r="W112" i="42"/>
  <c r="V112" i="42"/>
  <c r="U112" i="42"/>
  <c r="T112" i="42"/>
  <c r="S112" i="42"/>
  <c r="R112" i="42"/>
  <c r="Q112" i="42"/>
  <c r="P112" i="42"/>
  <c r="O112" i="42"/>
  <c r="N112" i="42"/>
  <c r="M112" i="42"/>
  <c r="L112" i="42"/>
  <c r="K112" i="42"/>
  <c r="J112" i="42"/>
  <c r="I112" i="42"/>
  <c r="H112" i="42"/>
  <c r="G112" i="42"/>
  <c r="F112" i="42"/>
  <c r="E112" i="42"/>
  <c r="X111" i="42"/>
  <c r="W111" i="42"/>
  <c r="V111" i="42"/>
  <c r="U111" i="42"/>
  <c r="T111" i="42"/>
  <c r="S111" i="42"/>
  <c r="R111" i="42"/>
  <c r="Q111" i="42"/>
  <c r="P111" i="42"/>
  <c r="O111" i="42"/>
  <c r="N111" i="42"/>
  <c r="M111" i="42"/>
  <c r="L111" i="42"/>
  <c r="K111" i="42"/>
  <c r="J111" i="42"/>
  <c r="I111" i="42"/>
  <c r="H111" i="42"/>
  <c r="G111" i="42"/>
  <c r="F111" i="42"/>
  <c r="E111" i="42"/>
  <c r="X110" i="42"/>
  <c r="W110" i="42"/>
  <c r="V110" i="42"/>
  <c r="U110" i="42"/>
  <c r="T110" i="42"/>
  <c r="S110" i="42"/>
  <c r="R110" i="42"/>
  <c r="Q110" i="42"/>
  <c r="P110" i="42"/>
  <c r="O110" i="42"/>
  <c r="N110" i="42"/>
  <c r="M110" i="42"/>
  <c r="L110" i="42"/>
  <c r="K110" i="42"/>
  <c r="J110" i="42"/>
  <c r="I110" i="42"/>
  <c r="H110" i="42"/>
  <c r="G110" i="42"/>
  <c r="F110" i="42"/>
  <c r="E110" i="42"/>
  <c r="X109" i="42"/>
  <c r="W109" i="42"/>
  <c r="V109" i="42"/>
  <c r="U109" i="42"/>
  <c r="T109" i="42"/>
  <c r="S109" i="42"/>
  <c r="R109" i="42"/>
  <c r="Q109" i="42"/>
  <c r="P109" i="42"/>
  <c r="O109" i="42"/>
  <c r="N109" i="42"/>
  <c r="M109" i="42"/>
  <c r="L109" i="42"/>
  <c r="K109" i="42"/>
  <c r="J109" i="42"/>
  <c r="I109" i="42"/>
  <c r="H109" i="42"/>
  <c r="G109" i="42"/>
  <c r="F109" i="42"/>
  <c r="E109" i="42"/>
  <c r="X108" i="42"/>
  <c r="W108" i="42"/>
  <c r="V108" i="42"/>
  <c r="U108" i="42"/>
  <c r="T108" i="42"/>
  <c r="S108" i="42"/>
  <c r="R108" i="42"/>
  <c r="Q108" i="42"/>
  <c r="P108" i="42"/>
  <c r="O108" i="42"/>
  <c r="N108" i="42"/>
  <c r="M108" i="42"/>
  <c r="L108" i="42"/>
  <c r="K108" i="42"/>
  <c r="J108" i="42"/>
  <c r="I108" i="42"/>
  <c r="H108" i="42"/>
  <c r="G108" i="42"/>
  <c r="F108" i="42"/>
  <c r="E108" i="42"/>
  <c r="X107" i="42"/>
  <c r="W107" i="42"/>
  <c r="V107" i="42"/>
  <c r="U107" i="42"/>
  <c r="T107" i="42"/>
  <c r="S107" i="42"/>
  <c r="R107" i="42"/>
  <c r="Q107" i="42"/>
  <c r="P107" i="42"/>
  <c r="O107" i="42"/>
  <c r="N107" i="42"/>
  <c r="M107" i="42"/>
  <c r="L107" i="42"/>
  <c r="K107" i="42"/>
  <c r="J107" i="42"/>
  <c r="I107" i="42"/>
  <c r="H107" i="42"/>
  <c r="G107" i="42"/>
  <c r="F107" i="42"/>
  <c r="E107" i="42"/>
  <c r="X106" i="42"/>
  <c r="W106" i="42"/>
  <c r="V106" i="42"/>
  <c r="U106" i="42"/>
  <c r="T106" i="42"/>
  <c r="S106" i="42"/>
  <c r="R106" i="42"/>
  <c r="Q106" i="42"/>
  <c r="P106" i="42"/>
  <c r="O106" i="42"/>
  <c r="N106" i="42"/>
  <c r="M106" i="42"/>
  <c r="L106" i="42"/>
  <c r="K106" i="42"/>
  <c r="J106" i="42"/>
  <c r="I106" i="42"/>
  <c r="H106" i="42"/>
  <c r="G106" i="42"/>
  <c r="F106" i="42"/>
  <c r="E106" i="42"/>
  <c r="X105" i="42"/>
  <c r="W105" i="42"/>
  <c r="V105" i="42"/>
  <c r="U105" i="42"/>
  <c r="T105" i="42"/>
  <c r="S105" i="42"/>
  <c r="R105" i="42"/>
  <c r="Q105" i="42"/>
  <c r="P105" i="42"/>
  <c r="O105" i="42"/>
  <c r="N105" i="42"/>
  <c r="M105" i="42"/>
  <c r="L105" i="42"/>
  <c r="K105" i="42"/>
  <c r="J105" i="42"/>
  <c r="I105" i="42"/>
  <c r="H105" i="42"/>
  <c r="G105" i="42"/>
  <c r="F105" i="42"/>
  <c r="E105" i="42"/>
  <c r="X100" i="42"/>
  <c r="W100" i="42"/>
  <c r="V100" i="42"/>
  <c r="U100" i="42"/>
  <c r="T100" i="42"/>
  <c r="S100" i="42"/>
  <c r="R100" i="42"/>
  <c r="Q100" i="42"/>
  <c r="P100" i="42"/>
  <c r="O100" i="42"/>
  <c r="N100" i="42"/>
  <c r="M100" i="42"/>
  <c r="L100" i="42"/>
  <c r="K100" i="42"/>
  <c r="J100" i="42"/>
  <c r="I100" i="42"/>
  <c r="H100" i="42"/>
  <c r="G100" i="42"/>
  <c r="F100" i="42"/>
  <c r="E100" i="42"/>
  <c r="X99" i="42"/>
  <c r="W99" i="42"/>
  <c r="V99" i="42"/>
  <c r="U99" i="42"/>
  <c r="T99" i="42"/>
  <c r="S99" i="42"/>
  <c r="R99" i="42"/>
  <c r="Q99" i="42"/>
  <c r="P99" i="42"/>
  <c r="O99" i="42"/>
  <c r="N99" i="42"/>
  <c r="M99" i="42"/>
  <c r="L99" i="42"/>
  <c r="K99" i="42"/>
  <c r="J99" i="42"/>
  <c r="I99" i="42"/>
  <c r="H99" i="42"/>
  <c r="G99" i="42"/>
  <c r="F99" i="42"/>
  <c r="E99" i="42"/>
  <c r="X98" i="42"/>
  <c r="W98" i="42"/>
  <c r="V98" i="42"/>
  <c r="U98" i="42"/>
  <c r="T98" i="42"/>
  <c r="S98" i="42"/>
  <c r="R98" i="42"/>
  <c r="Q98" i="42"/>
  <c r="P98" i="42"/>
  <c r="O98" i="42"/>
  <c r="N98" i="42"/>
  <c r="M98" i="42"/>
  <c r="L98" i="42"/>
  <c r="K98" i="42"/>
  <c r="J98" i="42"/>
  <c r="I98" i="42"/>
  <c r="H98" i="42"/>
  <c r="G98" i="42"/>
  <c r="F98" i="42"/>
  <c r="E98" i="42"/>
  <c r="X97" i="42"/>
  <c r="W97" i="42"/>
  <c r="V97" i="42"/>
  <c r="U97" i="42"/>
  <c r="T97" i="42"/>
  <c r="S97" i="42"/>
  <c r="R97" i="42"/>
  <c r="Q97" i="42"/>
  <c r="P97" i="42"/>
  <c r="O97" i="42"/>
  <c r="N97" i="42"/>
  <c r="M97" i="42"/>
  <c r="L97" i="42"/>
  <c r="K97" i="42"/>
  <c r="J97" i="42"/>
  <c r="I97" i="42"/>
  <c r="H97" i="42"/>
  <c r="G97" i="42"/>
  <c r="F97" i="42"/>
  <c r="E97" i="42"/>
  <c r="X96" i="42"/>
  <c r="W96" i="42"/>
  <c r="V96" i="42"/>
  <c r="U96" i="42"/>
  <c r="T96" i="42"/>
  <c r="S96" i="42"/>
  <c r="R96" i="42"/>
  <c r="Q96" i="42"/>
  <c r="P96" i="42"/>
  <c r="O96" i="42"/>
  <c r="N96" i="42"/>
  <c r="M96" i="42"/>
  <c r="L96" i="42"/>
  <c r="K96" i="42"/>
  <c r="J96" i="42"/>
  <c r="I96" i="42"/>
  <c r="H96" i="42"/>
  <c r="G96" i="42"/>
  <c r="F96" i="42"/>
  <c r="E96" i="42"/>
  <c r="X95" i="42"/>
  <c r="W95" i="42"/>
  <c r="V95" i="42"/>
  <c r="U95" i="42"/>
  <c r="T95" i="42"/>
  <c r="S95" i="42"/>
  <c r="R95" i="42"/>
  <c r="Q95" i="42"/>
  <c r="P95" i="42"/>
  <c r="O95" i="42"/>
  <c r="N95" i="42"/>
  <c r="M95" i="42"/>
  <c r="L95" i="42"/>
  <c r="K95" i="42"/>
  <c r="J95" i="42"/>
  <c r="I95" i="42"/>
  <c r="H95" i="42"/>
  <c r="G95" i="42"/>
  <c r="F95" i="42"/>
  <c r="E95" i="42"/>
  <c r="X94" i="42"/>
  <c r="W94" i="42"/>
  <c r="V94" i="42"/>
  <c r="U94" i="42"/>
  <c r="T94" i="42"/>
  <c r="S94" i="42"/>
  <c r="R94" i="42"/>
  <c r="Q94" i="42"/>
  <c r="P94" i="42"/>
  <c r="O94" i="42"/>
  <c r="N94" i="42"/>
  <c r="M94" i="42"/>
  <c r="L94" i="42"/>
  <c r="K94" i="42"/>
  <c r="J94" i="42"/>
  <c r="I94" i="42"/>
  <c r="H94" i="42"/>
  <c r="G94" i="42"/>
  <c r="F94" i="42"/>
  <c r="E94" i="42"/>
  <c r="X93" i="42"/>
  <c r="W93" i="42"/>
  <c r="V93" i="42"/>
  <c r="U93" i="42"/>
  <c r="T93" i="42"/>
  <c r="S93" i="42"/>
  <c r="R93" i="42"/>
  <c r="Q93" i="42"/>
  <c r="P93" i="42"/>
  <c r="O93" i="42"/>
  <c r="N93" i="42"/>
  <c r="M93" i="42"/>
  <c r="L93" i="42"/>
  <c r="K93" i="42"/>
  <c r="J93" i="42"/>
  <c r="I93" i="42"/>
  <c r="H93" i="42"/>
  <c r="G93" i="42"/>
  <c r="F93" i="42"/>
  <c r="E93" i="42"/>
  <c r="X92" i="42"/>
  <c r="W92" i="42"/>
  <c r="V92" i="42"/>
  <c r="U92" i="42"/>
  <c r="T92" i="42"/>
  <c r="S92" i="42"/>
  <c r="R92" i="42"/>
  <c r="Q92" i="42"/>
  <c r="P92" i="42"/>
  <c r="O92" i="42"/>
  <c r="N92" i="42"/>
  <c r="M92" i="42"/>
  <c r="L92" i="42"/>
  <c r="K92" i="42"/>
  <c r="J92" i="42"/>
  <c r="I92" i="42"/>
  <c r="H92" i="42"/>
  <c r="G92" i="42"/>
  <c r="F92" i="42"/>
  <c r="E92" i="42"/>
  <c r="X91" i="42"/>
  <c r="W91" i="42"/>
  <c r="V91" i="42"/>
  <c r="U91" i="42"/>
  <c r="T91" i="42"/>
  <c r="S91" i="42"/>
  <c r="R91" i="42"/>
  <c r="Q91" i="42"/>
  <c r="P91" i="42"/>
  <c r="O91" i="42"/>
  <c r="N91" i="42"/>
  <c r="M91" i="42"/>
  <c r="L91" i="42"/>
  <c r="K91" i="42"/>
  <c r="J91" i="42"/>
  <c r="I91" i="42"/>
  <c r="H91" i="42"/>
  <c r="G91" i="42"/>
  <c r="F91" i="42"/>
  <c r="E91" i="42"/>
  <c r="X90" i="42"/>
  <c r="W90" i="42"/>
  <c r="V90" i="42"/>
  <c r="U90" i="42"/>
  <c r="T90" i="42"/>
  <c r="S90" i="42"/>
  <c r="R90" i="42"/>
  <c r="Q90" i="42"/>
  <c r="P90" i="42"/>
  <c r="O90" i="42"/>
  <c r="N90" i="42"/>
  <c r="M90" i="42"/>
  <c r="L90" i="42"/>
  <c r="K90" i="42"/>
  <c r="J90" i="42"/>
  <c r="I90" i="42"/>
  <c r="H90" i="42"/>
  <c r="G90" i="42"/>
  <c r="F90" i="42"/>
  <c r="E90" i="42"/>
  <c r="X89" i="42"/>
  <c r="W89" i="42"/>
  <c r="V89" i="42"/>
  <c r="U89" i="42"/>
  <c r="T89" i="42"/>
  <c r="S89" i="42"/>
  <c r="R89" i="42"/>
  <c r="Q89" i="42"/>
  <c r="P89" i="42"/>
  <c r="O89" i="42"/>
  <c r="N89" i="42"/>
  <c r="M89" i="42"/>
  <c r="L89" i="42"/>
  <c r="K89" i="42"/>
  <c r="J89" i="42"/>
  <c r="I89" i="42"/>
  <c r="H89" i="42"/>
  <c r="G89" i="42"/>
  <c r="F89" i="42"/>
  <c r="E89" i="42"/>
  <c r="X88" i="42"/>
  <c r="W88" i="42"/>
  <c r="V88" i="42"/>
  <c r="U88" i="42"/>
  <c r="T88" i="42"/>
  <c r="S88" i="42"/>
  <c r="R88" i="42"/>
  <c r="Q88" i="42"/>
  <c r="P88" i="42"/>
  <c r="O88" i="42"/>
  <c r="N88" i="42"/>
  <c r="M88" i="42"/>
  <c r="L88" i="42"/>
  <c r="K88" i="42"/>
  <c r="J88" i="42"/>
  <c r="I88" i="42"/>
  <c r="H88" i="42"/>
  <c r="G88" i="42"/>
  <c r="F88" i="42"/>
  <c r="E88" i="42"/>
  <c r="X87" i="42"/>
  <c r="W87" i="42"/>
  <c r="V87" i="42"/>
  <c r="U87" i="42"/>
  <c r="T87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X86" i="42"/>
  <c r="W86" i="42"/>
  <c r="V86" i="42"/>
  <c r="U86" i="42"/>
  <c r="T86" i="42"/>
  <c r="S86" i="42"/>
  <c r="R86" i="42"/>
  <c r="Q86" i="42"/>
  <c r="P86" i="42"/>
  <c r="O86" i="42"/>
  <c r="N86" i="42"/>
  <c r="M86" i="42"/>
  <c r="L86" i="42"/>
  <c r="K86" i="42"/>
  <c r="J86" i="42"/>
  <c r="I86" i="42"/>
  <c r="H86" i="42"/>
  <c r="G86" i="42"/>
  <c r="F86" i="42"/>
  <c r="E86" i="42"/>
  <c r="X85" i="42"/>
  <c r="W85" i="42"/>
  <c r="V85" i="42"/>
  <c r="U85" i="42"/>
  <c r="T85" i="42"/>
  <c r="S85" i="42"/>
  <c r="R85" i="42"/>
  <c r="Q85" i="42"/>
  <c r="P85" i="42"/>
  <c r="O85" i="42"/>
  <c r="N85" i="42"/>
  <c r="M85" i="42"/>
  <c r="L85" i="42"/>
  <c r="K85" i="42"/>
  <c r="J85" i="42"/>
  <c r="I85" i="42"/>
  <c r="H85" i="42"/>
  <c r="G85" i="42"/>
  <c r="F85" i="42"/>
  <c r="E85" i="42"/>
  <c r="X84" i="42"/>
  <c r="W84" i="42"/>
  <c r="V84" i="42"/>
  <c r="U84" i="42"/>
  <c r="T84" i="42"/>
  <c r="S84" i="42"/>
  <c r="R84" i="42"/>
  <c r="Q84" i="42"/>
  <c r="P84" i="42"/>
  <c r="O84" i="42"/>
  <c r="N84" i="42"/>
  <c r="M84" i="42"/>
  <c r="L84" i="42"/>
  <c r="K84" i="42"/>
  <c r="J84" i="42"/>
  <c r="I84" i="42"/>
  <c r="H84" i="42"/>
  <c r="G84" i="42"/>
  <c r="F84" i="42"/>
  <c r="E84" i="42"/>
  <c r="X83" i="42"/>
  <c r="W83" i="42"/>
  <c r="V83" i="42"/>
  <c r="U83" i="42"/>
  <c r="T83" i="42"/>
  <c r="S83" i="42"/>
  <c r="R83" i="42"/>
  <c r="Q83" i="42"/>
  <c r="P83" i="42"/>
  <c r="O83" i="42"/>
  <c r="N83" i="42"/>
  <c r="M83" i="42"/>
  <c r="L83" i="42"/>
  <c r="K83" i="42"/>
  <c r="J83" i="42"/>
  <c r="I83" i="42"/>
  <c r="H83" i="42"/>
  <c r="G83" i="42"/>
  <c r="F83" i="42"/>
  <c r="E83" i="42"/>
  <c r="X82" i="42"/>
  <c r="W82" i="42"/>
  <c r="V82" i="42"/>
  <c r="U82" i="42"/>
  <c r="T82" i="42"/>
  <c r="S82" i="42"/>
  <c r="R82" i="42"/>
  <c r="Q82" i="42"/>
  <c r="P82" i="42"/>
  <c r="O82" i="42"/>
  <c r="N82" i="42"/>
  <c r="M82" i="42"/>
  <c r="L82" i="42"/>
  <c r="K82" i="42"/>
  <c r="J82" i="42"/>
  <c r="I82" i="42"/>
  <c r="H82" i="42"/>
  <c r="G82" i="42"/>
  <c r="F82" i="42"/>
  <c r="E82" i="42"/>
  <c r="X81" i="42"/>
  <c r="W81" i="42"/>
  <c r="V81" i="42"/>
  <c r="U81" i="42"/>
  <c r="T81" i="42"/>
  <c r="S81" i="42"/>
  <c r="R81" i="42"/>
  <c r="Q81" i="42"/>
  <c r="P81" i="42"/>
  <c r="O81" i="42"/>
  <c r="N81" i="42"/>
  <c r="M81" i="42"/>
  <c r="L81" i="42"/>
  <c r="K81" i="42"/>
  <c r="J81" i="42"/>
  <c r="I81" i="42"/>
  <c r="H81" i="42"/>
  <c r="G81" i="42"/>
  <c r="F81" i="42"/>
  <c r="E81" i="42"/>
  <c r="X80" i="42"/>
  <c r="W80" i="42"/>
  <c r="V80" i="42"/>
  <c r="U80" i="42"/>
  <c r="T80" i="42"/>
  <c r="S80" i="42"/>
  <c r="R80" i="42"/>
  <c r="Q80" i="42"/>
  <c r="P80" i="42"/>
  <c r="O80" i="42"/>
  <c r="N80" i="42"/>
  <c r="M80" i="42"/>
  <c r="L80" i="42"/>
  <c r="K80" i="42"/>
  <c r="J80" i="42"/>
  <c r="I80" i="42"/>
  <c r="H80" i="42"/>
  <c r="G80" i="42"/>
  <c r="F80" i="42"/>
  <c r="E80" i="42"/>
  <c r="X79" i="42"/>
  <c r="W79" i="42"/>
  <c r="V79" i="42"/>
  <c r="U79" i="42"/>
  <c r="T79" i="42"/>
  <c r="S79" i="42"/>
  <c r="R79" i="42"/>
  <c r="Q79" i="42"/>
  <c r="P79" i="42"/>
  <c r="O79" i="42"/>
  <c r="N79" i="42"/>
  <c r="M79" i="42"/>
  <c r="L79" i="42"/>
  <c r="K79" i="42"/>
  <c r="J79" i="42"/>
  <c r="I79" i="42"/>
  <c r="H79" i="42"/>
  <c r="G79" i="42"/>
  <c r="F79" i="42"/>
  <c r="E79" i="42"/>
  <c r="X78" i="42"/>
  <c r="W78" i="42"/>
  <c r="V78" i="42"/>
  <c r="U78" i="42"/>
  <c r="T78" i="42"/>
  <c r="S78" i="42"/>
  <c r="R78" i="42"/>
  <c r="Q78" i="42"/>
  <c r="P78" i="42"/>
  <c r="O78" i="42"/>
  <c r="N78" i="42"/>
  <c r="M78" i="42"/>
  <c r="L78" i="42"/>
  <c r="K78" i="42"/>
  <c r="J78" i="42"/>
  <c r="I78" i="42"/>
  <c r="H78" i="42"/>
  <c r="G78" i="42"/>
  <c r="F78" i="42"/>
  <c r="E78" i="42"/>
  <c r="X77" i="42"/>
  <c r="W77" i="42"/>
  <c r="V77" i="42"/>
  <c r="U77" i="42"/>
  <c r="T77" i="42"/>
  <c r="S77" i="42"/>
  <c r="R77" i="42"/>
  <c r="Q77" i="42"/>
  <c r="P77" i="42"/>
  <c r="O77" i="42"/>
  <c r="N77" i="42"/>
  <c r="M77" i="42"/>
  <c r="L77" i="42"/>
  <c r="K77" i="42"/>
  <c r="J77" i="42"/>
  <c r="I77" i="42"/>
  <c r="H77" i="42"/>
  <c r="G77" i="42"/>
  <c r="F77" i="42"/>
  <c r="E77" i="42"/>
  <c r="X76" i="42"/>
  <c r="W76" i="42"/>
  <c r="V76" i="42"/>
  <c r="U76" i="42"/>
  <c r="T76" i="42"/>
  <c r="S76" i="42"/>
  <c r="R76" i="42"/>
  <c r="Q76" i="42"/>
  <c r="P76" i="42"/>
  <c r="O76" i="42"/>
  <c r="N76" i="42"/>
  <c r="M76" i="42"/>
  <c r="L76" i="42"/>
  <c r="K76" i="42"/>
  <c r="J76" i="42"/>
  <c r="I76" i="42"/>
  <c r="H76" i="42"/>
  <c r="G76" i="42"/>
  <c r="F76" i="42"/>
  <c r="E76" i="42"/>
  <c r="X75" i="42"/>
  <c r="W75" i="42"/>
  <c r="V75" i="42"/>
  <c r="U75" i="42"/>
  <c r="T75" i="42"/>
  <c r="S75" i="42"/>
  <c r="R75" i="42"/>
  <c r="Q75" i="42"/>
  <c r="P75" i="42"/>
  <c r="O75" i="42"/>
  <c r="N75" i="42"/>
  <c r="M75" i="42"/>
  <c r="L75" i="42"/>
  <c r="K75" i="42"/>
  <c r="J75" i="42"/>
  <c r="I75" i="42"/>
  <c r="H75" i="42"/>
  <c r="G75" i="42"/>
  <c r="F75" i="42"/>
  <c r="E75" i="42"/>
  <c r="X74" i="42"/>
  <c r="W74" i="42"/>
  <c r="V74" i="42"/>
  <c r="U74" i="42"/>
  <c r="T74" i="42"/>
  <c r="S74" i="42"/>
  <c r="R74" i="42"/>
  <c r="Q74" i="42"/>
  <c r="P74" i="42"/>
  <c r="O74" i="42"/>
  <c r="N74" i="42"/>
  <c r="M74" i="42"/>
  <c r="L74" i="42"/>
  <c r="K74" i="42"/>
  <c r="J74" i="42"/>
  <c r="I74" i="42"/>
  <c r="H74" i="42"/>
  <c r="G74" i="42"/>
  <c r="F74" i="42"/>
  <c r="E74" i="42"/>
  <c r="X73" i="42"/>
  <c r="W73" i="42"/>
  <c r="V73" i="42"/>
  <c r="U73" i="42"/>
  <c r="T73" i="42"/>
  <c r="S73" i="42"/>
  <c r="R73" i="42"/>
  <c r="Q73" i="42"/>
  <c r="P73" i="42"/>
  <c r="O73" i="42"/>
  <c r="N73" i="42"/>
  <c r="M73" i="42"/>
  <c r="L73" i="42"/>
  <c r="K73" i="42"/>
  <c r="J73" i="42"/>
  <c r="I73" i="42"/>
  <c r="H73" i="42"/>
  <c r="G73" i="42"/>
  <c r="F73" i="42"/>
  <c r="E73" i="42"/>
  <c r="X72" i="42"/>
  <c r="W72" i="42"/>
  <c r="V72" i="42"/>
  <c r="U72" i="42"/>
  <c r="T72" i="42"/>
  <c r="S72" i="42"/>
  <c r="R72" i="42"/>
  <c r="Q72" i="42"/>
  <c r="P72" i="42"/>
  <c r="O72" i="42"/>
  <c r="N72" i="42"/>
  <c r="M72" i="42"/>
  <c r="L72" i="42"/>
  <c r="K72" i="42"/>
  <c r="J72" i="42"/>
  <c r="I72" i="42"/>
  <c r="H72" i="42"/>
  <c r="G72" i="42"/>
  <c r="F72" i="42"/>
  <c r="E72" i="42"/>
  <c r="X71" i="42"/>
  <c r="W71" i="42"/>
  <c r="V71" i="42"/>
  <c r="U71" i="42"/>
  <c r="T71" i="42"/>
  <c r="S71" i="42"/>
  <c r="R71" i="42"/>
  <c r="Q71" i="42"/>
  <c r="P71" i="42"/>
  <c r="O71" i="42"/>
  <c r="N71" i="42"/>
  <c r="M71" i="42"/>
  <c r="L71" i="42"/>
  <c r="K71" i="42"/>
  <c r="J71" i="42"/>
  <c r="I71" i="42"/>
  <c r="H71" i="42"/>
  <c r="G71" i="42"/>
  <c r="F71" i="42"/>
  <c r="E71" i="42"/>
  <c r="X66" i="42"/>
  <c r="W66" i="42"/>
  <c r="V66" i="42"/>
  <c r="U66" i="42"/>
  <c r="T66" i="42"/>
  <c r="S66" i="42"/>
  <c r="R66" i="42"/>
  <c r="Q66" i="42"/>
  <c r="P66" i="42"/>
  <c r="O66" i="42"/>
  <c r="N66" i="42"/>
  <c r="M66" i="42"/>
  <c r="L66" i="42"/>
  <c r="K66" i="42"/>
  <c r="J66" i="42"/>
  <c r="I66" i="42"/>
  <c r="H66" i="42"/>
  <c r="G66" i="42"/>
  <c r="F66" i="42"/>
  <c r="E66" i="42"/>
  <c r="X65" i="42"/>
  <c r="W65" i="42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X64" i="42"/>
  <c r="W64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X63" i="42"/>
  <c r="W63" i="42"/>
  <c r="V63" i="42"/>
  <c r="U63" i="42"/>
  <c r="T63" i="42"/>
  <c r="S63" i="42"/>
  <c r="R63" i="42"/>
  <c r="Q63" i="42"/>
  <c r="P63" i="42"/>
  <c r="O63" i="42"/>
  <c r="N63" i="42"/>
  <c r="M63" i="42"/>
  <c r="L63" i="42"/>
  <c r="K63" i="42"/>
  <c r="J63" i="42"/>
  <c r="I63" i="42"/>
  <c r="H63" i="42"/>
  <c r="G63" i="42"/>
  <c r="F63" i="42"/>
  <c r="E63" i="42"/>
  <c r="X62" i="42"/>
  <c r="W62" i="42"/>
  <c r="V62" i="42"/>
  <c r="U62" i="42"/>
  <c r="T62" i="42"/>
  <c r="S62" i="42"/>
  <c r="R62" i="42"/>
  <c r="Q62" i="42"/>
  <c r="P62" i="42"/>
  <c r="O62" i="42"/>
  <c r="N62" i="42"/>
  <c r="M62" i="42"/>
  <c r="L62" i="42"/>
  <c r="K62" i="42"/>
  <c r="J62" i="42"/>
  <c r="I62" i="42"/>
  <c r="H62" i="42"/>
  <c r="G62" i="42"/>
  <c r="F62" i="42"/>
  <c r="E62" i="42"/>
  <c r="X61" i="42"/>
  <c r="W61" i="42"/>
  <c r="V61" i="42"/>
  <c r="U61" i="42"/>
  <c r="T61" i="42"/>
  <c r="S61" i="42"/>
  <c r="R61" i="42"/>
  <c r="Q61" i="42"/>
  <c r="P61" i="42"/>
  <c r="O61" i="42"/>
  <c r="N61" i="42"/>
  <c r="M61" i="42"/>
  <c r="L61" i="42"/>
  <c r="K61" i="42"/>
  <c r="J61" i="42"/>
  <c r="I61" i="42"/>
  <c r="H61" i="42"/>
  <c r="G61" i="42"/>
  <c r="F61" i="42"/>
  <c r="E61" i="42"/>
  <c r="X60" i="42"/>
  <c r="W60" i="42"/>
  <c r="V60" i="42"/>
  <c r="U60" i="42"/>
  <c r="T60" i="42"/>
  <c r="S60" i="42"/>
  <c r="R60" i="42"/>
  <c r="Q60" i="42"/>
  <c r="P60" i="42"/>
  <c r="O60" i="42"/>
  <c r="N60" i="42"/>
  <c r="M60" i="42"/>
  <c r="L60" i="42"/>
  <c r="K60" i="42"/>
  <c r="J60" i="42"/>
  <c r="I60" i="42"/>
  <c r="H60" i="42"/>
  <c r="G60" i="42"/>
  <c r="F60" i="42"/>
  <c r="E60" i="42"/>
  <c r="X59" i="42"/>
  <c r="W59" i="42"/>
  <c r="V59" i="42"/>
  <c r="U59" i="42"/>
  <c r="T59" i="42"/>
  <c r="S59" i="42"/>
  <c r="R59" i="42"/>
  <c r="Q59" i="42"/>
  <c r="P59" i="42"/>
  <c r="O59" i="42"/>
  <c r="N59" i="42"/>
  <c r="M59" i="42"/>
  <c r="L59" i="42"/>
  <c r="K59" i="42"/>
  <c r="J59" i="42"/>
  <c r="I59" i="42"/>
  <c r="H59" i="42"/>
  <c r="G59" i="42"/>
  <c r="F59" i="42"/>
  <c r="E59" i="42"/>
  <c r="X58" i="42"/>
  <c r="W58" i="42"/>
  <c r="V58" i="42"/>
  <c r="U58" i="42"/>
  <c r="T58" i="42"/>
  <c r="S58" i="42"/>
  <c r="R58" i="42"/>
  <c r="Q58" i="42"/>
  <c r="P58" i="42"/>
  <c r="O58" i="42"/>
  <c r="N58" i="42"/>
  <c r="M58" i="42"/>
  <c r="L58" i="42"/>
  <c r="K58" i="42"/>
  <c r="J58" i="42"/>
  <c r="I58" i="42"/>
  <c r="H58" i="42"/>
  <c r="G58" i="42"/>
  <c r="F58" i="42"/>
  <c r="E58" i="42"/>
  <c r="X57" i="42"/>
  <c r="W57" i="42"/>
  <c r="V57" i="42"/>
  <c r="U57" i="42"/>
  <c r="T57" i="42"/>
  <c r="S57" i="42"/>
  <c r="R57" i="42"/>
  <c r="Q57" i="42"/>
  <c r="P57" i="42"/>
  <c r="O57" i="42"/>
  <c r="N57" i="42"/>
  <c r="M57" i="42"/>
  <c r="L57" i="42"/>
  <c r="K57" i="42"/>
  <c r="J57" i="42"/>
  <c r="I57" i="42"/>
  <c r="H57" i="42"/>
  <c r="G57" i="42"/>
  <c r="F57" i="42"/>
  <c r="E57" i="42"/>
  <c r="X56" i="42"/>
  <c r="W56" i="42"/>
  <c r="V56" i="42"/>
  <c r="U56" i="42"/>
  <c r="T56" i="42"/>
  <c r="S56" i="42"/>
  <c r="R56" i="42"/>
  <c r="Q56" i="42"/>
  <c r="P56" i="42"/>
  <c r="O56" i="42"/>
  <c r="N56" i="42"/>
  <c r="M56" i="42"/>
  <c r="L56" i="42"/>
  <c r="K56" i="42"/>
  <c r="J56" i="42"/>
  <c r="I56" i="42"/>
  <c r="H56" i="42"/>
  <c r="G56" i="42"/>
  <c r="F56" i="42"/>
  <c r="E56" i="42"/>
  <c r="X55" i="42"/>
  <c r="W55" i="42"/>
  <c r="V55" i="42"/>
  <c r="U55" i="42"/>
  <c r="T55" i="42"/>
  <c r="S55" i="42"/>
  <c r="R55" i="42"/>
  <c r="Q55" i="42"/>
  <c r="P55" i="42"/>
  <c r="O55" i="42"/>
  <c r="N55" i="42"/>
  <c r="M55" i="42"/>
  <c r="L55" i="42"/>
  <c r="K55" i="42"/>
  <c r="J55" i="42"/>
  <c r="I55" i="42"/>
  <c r="H55" i="42"/>
  <c r="G55" i="42"/>
  <c r="F55" i="42"/>
  <c r="E55" i="42"/>
  <c r="X54" i="42"/>
  <c r="W54" i="42"/>
  <c r="V54" i="42"/>
  <c r="U54" i="42"/>
  <c r="T54" i="42"/>
  <c r="S54" i="42"/>
  <c r="R54" i="42"/>
  <c r="Q54" i="42"/>
  <c r="P54" i="42"/>
  <c r="O54" i="42"/>
  <c r="N54" i="42"/>
  <c r="M54" i="42"/>
  <c r="L54" i="42"/>
  <c r="K54" i="42"/>
  <c r="J54" i="42"/>
  <c r="I54" i="42"/>
  <c r="H54" i="42"/>
  <c r="G54" i="42"/>
  <c r="F54" i="42"/>
  <c r="E54" i="42"/>
  <c r="X53" i="42"/>
  <c r="W53" i="42"/>
  <c r="V53" i="42"/>
  <c r="U53" i="42"/>
  <c r="T53" i="42"/>
  <c r="S53" i="42"/>
  <c r="R53" i="42"/>
  <c r="Q53" i="42"/>
  <c r="P53" i="42"/>
  <c r="O53" i="42"/>
  <c r="N53" i="42"/>
  <c r="M53" i="42"/>
  <c r="L53" i="42"/>
  <c r="K53" i="42"/>
  <c r="J53" i="42"/>
  <c r="I53" i="42"/>
  <c r="H53" i="42"/>
  <c r="G53" i="42"/>
  <c r="F53" i="42"/>
  <c r="E53" i="42"/>
  <c r="X52" i="42"/>
  <c r="W52" i="42"/>
  <c r="V52" i="42"/>
  <c r="U52" i="42"/>
  <c r="T52" i="42"/>
  <c r="S52" i="42"/>
  <c r="R52" i="42"/>
  <c r="Q52" i="42"/>
  <c r="P52" i="42"/>
  <c r="O52" i="42"/>
  <c r="N52" i="42"/>
  <c r="M52" i="42"/>
  <c r="L52" i="42"/>
  <c r="K52" i="42"/>
  <c r="J52" i="42"/>
  <c r="I52" i="42"/>
  <c r="H52" i="42"/>
  <c r="G52" i="42"/>
  <c r="F52" i="42"/>
  <c r="E52" i="42"/>
  <c r="X51" i="42"/>
  <c r="W51" i="42"/>
  <c r="V51" i="42"/>
  <c r="U51" i="42"/>
  <c r="T51" i="42"/>
  <c r="S51" i="42"/>
  <c r="R51" i="42"/>
  <c r="Q51" i="42"/>
  <c r="P51" i="42"/>
  <c r="O51" i="42"/>
  <c r="N51" i="42"/>
  <c r="M51" i="42"/>
  <c r="L51" i="42"/>
  <c r="K51" i="42"/>
  <c r="J51" i="42"/>
  <c r="I51" i="42"/>
  <c r="H51" i="42"/>
  <c r="G51" i="42"/>
  <c r="F51" i="42"/>
  <c r="E51" i="42"/>
  <c r="X50" i="42"/>
  <c r="W50" i="42"/>
  <c r="V50" i="42"/>
  <c r="U50" i="42"/>
  <c r="T50" i="42"/>
  <c r="S50" i="42"/>
  <c r="R50" i="42"/>
  <c r="Q50" i="42"/>
  <c r="P50" i="42"/>
  <c r="O50" i="42"/>
  <c r="N50" i="42"/>
  <c r="M50" i="42"/>
  <c r="L50" i="42"/>
  <c r="K50" i="42"/>
  <c r="J50" i="42"/>
  <c r="I50" i="42"/>
  <c r="H50" i="42"/>
  <c r="G50" i="42"/>
  <c r="F50" i="42"/>
  <c r="E50" i="42"/>
  <c r="X49" i="42"/>
  <c r="W49" i="42"/>
  <c r="V49" i="42"/>
  <c r="U49" i="42"/>
  <c r="T49" i="42"/>
  <c r="S49" i="42"/>
  <c r="R49" i="42"/>
  <c r="Q49" i="42"/>
  <c r="P49" i="42"/>
  <c r="O49" i="42"/>
  <c r="N49" i="42"/>
  <c r="M49" i="42"/>
  <c r="L49" i="42"/>
  <c r="K49" i="42"/>
  <c r="J49" i="42"/>
  <c r="I49" i="42"/>
  <c r="H49" i="42"/>
  <c r="G49" i="42"/>
  <c r="F49" i="42"/>
  <c r="E49" i="42"/>
  <c r="X48" i="42"/>
  <c r="W48" i="42"/>
  <c r="V48" i="42"/>
  <c r="U48" i="42"/>
  <c r="T48" i="42"/>
  <c r="S48" i="42"/>
  <c r="R48" i="42"/>
  <c r="Q48" i="42"/>
  <c r="P48" i="42"/>
  <c r="O48" i="42"/>
  <c r="N48" i="42"/>
  <c r="M48" i="42"/>
  <c r="L48" i="42"/>
  <c r="K48" i="42"/>
  <c r="J48" i="42"/>
  <c r="I48" i="42"/>
  <c r="H48" i="42"/>
  <c r="G48" i="42"/>
  <c r="F48" i="42"/>
  <c r="E48" i="42"/>
  <c r="X47" i="42"/>
  <c r="W47" i="42"/>
  <c r="V47" i="42"/>
  <c r="U47" i="42"/>
  <c r="T47" i="42"/>
  <c r="S47" i="42"/>
  <c r="R47" i="42"/>
  <c r="Q47" i="42"/>
  <c r="P47" i="42"/>
  <c r="O47" i="42"/>
  <c r="N47" i="42"/>
  <c r="M47" i="42"/>
  <c r="L47" i="42"/>
  <c r="K47" i="42"/>
  <c r="J47" i="42"/>
  <c r="I47" i="42"/>
  <c r="H47" i="42"/>
  <c r="G47" i="42"/>
  <c r="F47" i="42"/>
  <c r="E47" i="42"/>
  <c r="X46" i="42"/>
  <c r="W46" i="42"/>
  <c r="V46" i="42"/>
  <c r="U46" i="42"/>
  <c r="T46" i="42"/>
  <c r="S46" i="42"/>
  <c r="R46" i="42"/>
  <c r="Q46" i="42"/>
  <c r="P46" i="42"/>
  <c r="O46" i="42"/>
  <c r="N46" i="42"/>
  <c r="M46" i="42"/>
  <c r="L46" i="42"/>
  <c r="K46" i="42"/>
  <c r="J46" i="42"/>
  <c r="I46" i="42"/>
  <c r="H46" i="42"/>
  <c r="G46" i="42"/>
  <c r="F46" i="42"/>
  <c r="E46" i="42"/>
  <c r="X45" i="42"/>
  <c r="W45" i="42"/>
  <c r="V45" i="42"/>
  <c r="U45" i="42"/>
  <c r="T45" i="42"/>
  <c r="S45" i="42"/>
  <c r="R45" i="42"/>
  <c r="Q45" i="42"/>
  <c r="P45" i="42"/>
  <c r="O45" i="42"/>
  <c r="N45" i="42"/>
  <c r="M45" i="42"/>
  <c r="L45" i="42"/>
  <c r="K45" i="42"/>
  <c r="J45" i="42"/>
  <c r="I45" i="42"/>
  <c r="H45" i="42"/>
  <c r="G45" i="42"/>
  <c r="F45" i="42"/>
  <c r="E45" i="42"/>
  <c r="X44" i="42"/>
  <c r="W44" i="42"/>
  <c r="V44" i="42"/>
  <c r="U44" i="42"/>
  <c r="T44" i="42"/>
  <c r="S44" i="42"/>
  <c r="R44" i="42"/>
  <c r="Q44" i="42"/>
  <c r="P44" i="42"/>
  <c r="O44" i="42"/>
  <c r="N44" i="42"/>
  <c r="M44" i="42"/>
  <c r="L44" i="42"/>
  <c r="K44" i="42"/>
  <c r="J44" i="42"/>
  <c r="I44" i="42"/>
  <c r="H44" i="42"/>
  <c r="G44" i="42"/>
  <c r="F44" i="42"/>
  <c r="E44" i="42"/>
  <c r="X43" i="42"/>
  <c r="W43" i="42"/>
  <c r="V43" i="42"/>
  <c r="U43" i="42"/>
  <c r="T43" i="42"/>
  <c r="S43" i="42"/>
  <c r="R43" i="42"/>
  <c r="Q43" i="42"/>
  <c r="P43" i="42"/>
  <c r="O43" i="42"/>
  <c r="N43" i="42"/>
  <c r="M43" i="42"/>
  <c r="L43" i="42"/>
  <c r="K43" i="42"/>
  <c r="J43" i="42"/>
  <c r="I43" i="42"/>
  <c r="H43" i="42"/>
  <c r="G43" i="42"/>
  <c r="F43" i="42"/>
  <c r="E43" i="42"/>
  <c r="X42" i="42"/>
  <c r="W42" i="42"/>
  <c r="V42" i="42"/>
  <c r="U42" i="42"/>
  <c r="T42" i="42"/>
  <c r="S42" i="42"/>
  <c r="R42" i="42"/>
  <c r="Q42" i="42"/>
  <c r="P42" i="42"/>
  <c r="O42" i="42"/>
  <c r="N42" i="42"/>
  <c r="M42" i="42"/>
  <c r="L42" i="42"/>
  <c r="K42" i="42"/>
  <c r="J42" i="42"/>
  <c r="I42" i="42"/>
  <c r="H42" i="42"/>
  <c r="G42" i="42"/>
  <c r="F42" i="42"/>
  <c r="E42" i="42"/>
  <c r="X41" i="42"/>
  <c r="W41" i="42"/>
  <c r="V41" i="42"/>
  <c r="U41" i="42"/>
  <c r="T41" i="42"/>
  <c r="S41" i="42"/>
  <c r="R41" i="42"/>
  <c r="Q41" i="42"/>
  <c r="P41" i="42"/>
  <c r="O41" i="42"/>
  <c r="N41" i="42"/>
  <c r="M41" i="42"/>
  <c r="L41" i="42"/>
  <c r="K41" i="42"/>
  <c r="J41" i="42"/>
  <c r="I41" i="42"/>
  <c r="H41" i="42"/>
  <c r="G41" i="42"/>
  <c r="F41" i="42"/>
  <c r="E41" i="42"/>
  <c r="X40" i="42"/>
  <c r="W40" i="42"/>
  <c r="V40" i="42"/>
  <c r="U40" i="42"/>
  <c r="T40" i="42"/>
  <c r="S40" i="42"/>
  <c r="R40" i="42"/>
  <c r="Q40" i="42"/>
  <c r="P40" i="42"/>
  <c r="O40" i="42"/>
  <c r="N40" i="42"/>
  <c r="M40" i="42"/>
  <c r="L40" i="42"/>
  <c r="K40" i="42"/>
  <c r="J40" i="42"/>
  <c r="I40" i="42"/>
  <c r="H40" i="42"/>
  <c r="G40" i="42"/>
  <c r="F40" i="42"/>
  <c r="E40" i="42"/>
  <c r="X39" i="42"/>
  <c r="W39" i="42"/>
  <c r="V39" i="42"/>
  <c r="U39" i="42"/>
  <c r="T39" i="42"/>
  <c r="S39" i="42"/>
  <c r="R39" i="42"/>
  <c r="Q39" i="42"/>
  <c r="P39" i="42"/>
  <c r="O39" i="42"/>
  <c r="N39" i="42"/>
  <c r="M39" i="42"/>
  <c r="L39" i="42"/>
  <c r="K39" i="42"/>
  <c r="J39" i="42"/>
  <c r="I39" i="42"/>
  <c r="H39" i="42"/>
  <c r="G39" i="42"/>
  <c r="F39" i="42"/>
  <c r="E39" i="42"/>
  <c r="X38" i="42"/>
  <c r="W38" i="42"/>
  <c r="V38" i="42"/>
  <c r="U38" i="42"/>
  <c r="T38" i="42"/>
  <c r="S38" i="42"/>
  <c r="R38" i="42"/>
  <c r="Q38" i="42"/>
  <c r="P38" i="42"/>
  <c r="O38" i="42"/>
  <c r="N38" i="42"/>
  <c r="M38" i="42"/>
  <c r="L38" i="42"/>
  <c r="K38" i="42"/>
  <c r="J38" i="42"/>
  <c r="I38" i="42"/>
  <c r="H38" i="42"/>
  <c r="G38" i="42"/>
  <c r="F38" i="42"/>
  <c r="E38" i="42"/>
  <c r="X37" i="42"/>
  <c r="W37" i="42"/>
  <c r="V37" i="42"/>
  <c r="U37" i="42"/>
  <c r="T37" i="42"/>
  <c r="S37" i="42"/>
  <c r="R37" i="42"/>
  <c r="Q37" i="42"/>
  <c r="P37" i="42"/>
  <c r="O37" i="42"/>
  <c r="N37" i="42"/>
  <c r="M37" i="42"/>
  <c r="L37" i="42"/>
  <c r="K37" i="42"/>
  <c r="J37" i="42"/>
  <c r="I37" i="42"/>
  <c r="H37" i="42"/>
  <c r="G37" i="42"/>
  <c r="F37" i="42"/>
  <c r="E37" i="42"/>
  <c r="X32" i="42"/>
  <c r="W32" i="42"/>
  <c r="V32" i="42"/>
  <c r="U32" i="42"/>
  <c r="T32" i="42"/>
  <c r="S32" i="42"/>
  <c r="R32" i="42"/>
  <c r="Q32" i="42"/>
  <c r="P32" i="42"/>
  <c r="O32" i="42"/>
  <c r="N32" i="42"/>
  <c r="M32" i="42"/>
  <c r="L32" i="42"/>
  <c r="K32" i="42"/>
  <c r="J32" i="42"/>
  <c r="I32" i="42"/>
  <c r="H32" i="42"/>
  <c r="G32" i="42"/>
  <c r="F32" i="42"/>
  <c r="E32" i="42"/>
  <c r="X31" i="42"/>
  <c r="W31" i="42"/>
  <c r="V31" i="42"/>
  <c r="U31" i="42"/>
  <c r="T31" i="42"/>
  <c r="S31" i="42"/>
  <c r="R31" i="42"/>
  <c r="Q31" i="42"/>
  <c r="P31" i="42"/>
  <c r="O31" i="42"/>
  <c r="N31" i="42"/>
  <c r="M31" i="42"/>
  <c r="L31" i="42"/>
  <c r="K31" i="42"/>
  <c r="J31" i="42"/>
  <c r="I31" i="42"/>
  <c r="H31" i="42"/>
  <c r="G31" i="42"/>
  <c r="F31" i="42"/>
  <c r="E31" i="42"/>
  <c r="X30" i="42"/>
  <c r="W30" i="42"/>
  <c r="V30" i="42"/>
  <c r="U30" i="42"/>
  <c r="T30" i="42"/>
  <c r="S30" i="42"/>
  <c r="R30" i="42"/>
  <c r="Q30" i="42"/>
  <c r="P30" i="42"/>
  <c r="O30" i="42"/>
  <c r="N30" i="42"/>
  <c r="M30" i="42"/>
  <c r="L30" i="42"/>
  <c r="K30" i="42"/>
  <c r="J30" i="42"/>
  <c r="I30" i="42"/>
  <c r="H30" i="42"/>
  <c r="G30" i="42"/>
  <c r="F30" i="42"/>
  <c r="E30" i="42"/>
  <c r="X29" i="42"/>
  <c r="W29" i="42"/>
  <c r="V29" i="42"/>
  <c r="U29" i="42"/>
  <c r="T29" i="42"/>
  <c r="S29" i="42"/>
  <c r="R29" i="42"/>
  <c r="Q29" i="42"/>
  <c r="P29" i="42"/>
  <c r="O29" i="42"/>
  <c r="N29" i="42"/>
  <c r="M29" i="42"/>
  <c r="L29" i="42"/>
  <c r="K29" i="42"/>
  <c r="J29" i="42"/>
  <c r="I29" i="42"/>
  <c r="H29" i="42"/>
  <c r="G29" i="42"/>
  <c r="F29" i="42"/>
  <c r="E29" i="42"/>
  <c r="X28" i="42"/>
  <c r="W28" i="42"/>
  <c r="V28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X27" i="42"/>
  <c r="W27" i="42"/>
  <c r="V27" i="42"/>
  <c r="U27" i="42"/>
  <c r="T27" i="42"/>
  <c r="S27" i="42"/>
  <c r="R27" i="42"/>
  <c r="Q27" i="42"/>
  <c r="P27" i="42"/>
  <c r="O27" i="42"/>
  <c r="N27" i="42"/>
  <c r="M27" i="42"/>
  <c r="L27" i="42"/>
  <c r="K27" i="42"/>
  <c r="J27" i="42"/>
  <c r="I27" i="42"/>
  <c r="H27" i="42"/>
  <c r="G27" i="42"/>
  <c r="F27" i="42"/>
  <c r="E27" i="42"/>
  <c r="X26" i="42"/>
  <c r="W26" i="42"/>
  <c r="V26" i="42"/>
  <c r="U26" i="42"/>
  <c r="T26" i="42"/>
  <c r="S26" i="42"/>
  <c r="R26" i="42"/>
  <c r="Q26" i="42"/>
  <c r="P26" i="42"/>
  <c r="O26" i="42"/>
  <c r="N26" i="42"/>
  <c r="M26" i="42"/>
  <c r="L26" i="42"/>
  <c r="K26" i="42"/>
  <c r="J26" i="42"/>
  <c r="I26" i="42"/>
  <c r="H26" i="42"/>
  <c r="G26" i="42"/>
  <c r="F26" i="42"/>
  <c r="E26" i="42"/>
  <c r="X25" i="42"/>
  <c r="W25" i="42"/>
  <c r="V25" i="42"/>
  <c r="U25" i="42"/>
  <c r="T25" i="42"/>
  <c r="S25" i="42"/>
  <c r="R25" i="42"/>
  <c r="Q25" i="42"/>
  <c r="P25" i="42"/>
  <c r="O25" i="42"/>
  <c r="N25" i="42"/>
  <c r="M25" i="42"/>
  <c r="L25" i="42"/>
  <c r="K25" i="42"/>
  <c r="J25" i="42"/>
  <c r="I25" i="42"/>
  <c r="H25" i="42"/>
  <c r="G25" i="42"/>
  <c r="F25" i="42"/>
  <c r="E25" i="42"/>
  <c r="X24" i="42"/>
  <c r="W24" i="42"/>
  <c r="V24" i="42"/>
  <c r="U24" i="42"/>
  <c r="T24" i="42"/>
  <c r="S24" i="42"/>
  <c r="R24" i="42"/>
  <c r="Q24" i="42"/>
  <c r="P24" i="42"/>
  <c r="O24" i="42"/>
  <c r="N24" i="42"/>
  <c r="M24" i="42"/>
  <c r="L24" i="42"/>
  <c r="K24" i="42"/>
  <c r="J24" i="42"/>
  <c r="I24" i="42"/>
  <c r="H24" i="42"/>
  <c r="G24" i="42"/>
  <c r="F24" i="42"/>
  <c r="E24" i="42"/>
  <c r="X23" i="42"/>
  <c r="W23" i="42"/>
  <c r="V23" i="42"/>
  <c r="U23" i="42"/>
  <c r="T23" i="42"/>
  <c r="S23" i="42"/>
  <c r="R23" i="42"/>
  <c r="Q23" i="42"/>
  <c r="P23" i="42"/>
  <c r="O23" i="42"/>
  <c r="N23" i="42"/>
  <c r="M23" i="42"/>
  <c r="L23" i="42"/>
  <c r="K23" i="42"/>
  <c r="J23" i="42"/>
  <c r="I23" i="42"/>
  <c r="H23" i="42"/>
  <c r="G23" i="42"/>
  <c r="F23" i="42"/>
  <c r="E23" i="42"/>
  <c r="X22" i="42"/>
  <c r="W22" i="42"/>
  <c r="V22" i="42"/>
  <c r="U22" i="42"/>
  <c r="T22" i="42"/>
  <c r="S22" i="42"/>
  <c r="R22" i="42"/>
  <c r="Q22" i="42"/>
  <c r="P22" i="42"/>
  <c r="O22" i="42"/>
  <c r="N22" i="42"/>
  <c r="M22" i="42"/>
  <c r="L22" i="42"/>
  <c r="K22" i="42"/>
  <c r="J22" i="42"/>
  <c r="I22" i="42"/>
  <c r="H22" i="42"/>
  <c r="G22" i="42"/>
  <c r="F22" i="42"/>
  <c r="E22" i="42"/>
  <c r="X21" i="42"/>
  <c r="W21" i="42"/>
  <c r="V21" i="42"/>
  <c r="U21" i="42"/>
  <c r="T21" i="42"/>
  <c r="S21" i="42"/>
  <c r="R21" i="42"/>
  <c r="Q21" i="42"/>
  <c r="P21" i="42"/>
  <c r="O21" i="42"/>
  <c r="N21" i="42"/>
  <c r="M21" i="42"/>
  <c r="L21" i="42"/>
  <c r="K21" i="42"/>
  <c r="J21" i="42"/>
  <c r="I21" i="42"/>
  <c r="H21" i="42"/>
  <c r="G21" i="42"/>
  <c r="F21" i="42"/>
  <c r="E21" i="42"/>
  <c r="X20" i="42"/>
  <c r="W20" i="42"/>
  <c r="V20" i="42"/>
  <c r="U20" i="42"/>
  <c r="T20" i="42"/>
  <c r="S20" i="42"/>
  <c r="R20" i="42"/>
  <c r="Q20" i="42"/>
  <c r="P20" i="42"/>
  <c r="O20" i="42"/>
  <c r="N20" i="42"/>
  <c r="M20" i="42"/>
  <c r="L20" i="42"/>
  <c r="K20" i="42"/>
  <c r="J20" i="42"/>
  <c r="I20" i="42"/>
  <c r="H20" i="42"/>
  <c r="G20" i="42"/>
  <c r="F20" i="42"/>
  <c r="E20" i="42"/>
  <c r="X19" i="42"/>
  <c r="W19" i="42"/>
  <c r="V19" i="42"/>
  <c r="U19" i="42"/>
  <c r="T19" i="42"/>
  <c r="S19" i="42"/>
  <c r="R19" i="42"/>
  <c r="Q19" i="42"/>
  <c r="P19" i="42"/>
  <c r="O19" i="42"/>
  <c r="N19" i="42"/>
  <c r="M19" i="42"/>
  <c r="L19" i="42"/>
  <c r="K19" i="42"/>
  <c r="J19" i="42"/>
  <c r="I19" i="42"/>
  <c r="H19" i="42"/>
  <c r="G19" i="42"/>
  <c r="F19" i="42"/>
  <c r="E19" i="42"/>
  <c r="X18" i="42"/>
  <c r="W18" i="42"/>
  <c r="V18" i="42"/>
  <c r="U18" i="42"/>
  <c r="T18" i="42"/>
  <c r="S18" i="42"/>
  <c r="R18" i="42"/>
  <c r="Q18" i="42"/>
  <c r="P18" i="42"/>
  <c r="O18" i="42"/>
  <c r="N18" i="42"/>
  <c r="M18" i="42"/>
  <c r="L18" i="42"/>
  <c r="K18" i="42"/>
  <c r="J18" i="42"/>
  <c r="I18" i="42"/>
  <c r="H18" i="42"/>
  <c r="G18" i="42"/>
  <c r="F18" i="42"/>
  <c r="E18" i="42"/>
  <c r="X17" i="42"/>
  <c r="W17" i="42"/>
  <c r="V17" i="42"/>
  <c r="U17" i="42"/>
  <c r="T17" i="42"/>
  <c r="S17" i="42"/>
  <c r="R17" i="42"/>
  <c r="Q17" i="42"/>
  <c r="P17" i="42"/>
  <c r="O17" i="42"/>
  <c r="N17" i="42"/>
  <c r="M17" i="42"/>
  <c r="L17" i="42"/>
  <c r="K17" i="42"/>
  <c r="J17" i="42"/>
  <c r="I17" i="42"/>
  <c r="H17" i="42"/>
  <c r="G17" i="42"/>
  <c r="F17" i="42"/>
  <c r="E17" i="42"/>
  <c r="X16" i="42"/>
  <c r="W16" i="42"/>
  <c r="V16" i="42"/>
  <c r="U16" i="42"/>
  <c r="T16" i="42"/>
  <c r="S16" i="42"/>
  <c r="R16" i="42"/>
  <c r="Q16" i="42"/>
  <c r="P16" i="42"/>
  <c r="O16" i="42"/>
  <c r="N16" i="42"/>
  <c r="M16" i="42"/>
  <c r="L16" i="42"/>
  <c r="K16" i="42"/>
  <c r="J16" i="42"/>
  <c r="I16" i="42"/>
  <c r="H16" i="42"/>
  <c r="G16" i="42"/>
  <c r="F16" i="42"/>
  <c r="E16" i="42"/>
  <c r="X15" i="42"/>
  <c r="W15" i="42"/>
  <c r="V15" i="42"/>
  <c r="U15" i="42"/>
  <c r="T15" i="42"/>
  <c r="S15" i="42"/>
  <c r="R15" i="42"/>
  <c r="Q15" i="42"/>
  <c r="P15" i="42"/>
  <c r="O15" i="42"/>
  <c r="N15" i="42"/>
  <c r="M15" i="42"/>
  <c r="L15" i="42"/>
  <c r="K15" i="42"/>
  <c r="J15" i="42"/>
  <c r="I15" i="42"/>
  <c r="H15" i="42"/>
  <c r="G15" i="42"/>
  <c r="F15" i="42"/>
  <c r="E15" i="42"/>
  <c r="X14" i="42"/>
  <c r="W14" i="42"/>
  <c r="V14" i="42"/>
  <c r="U14" i="42"/>
  <c r="T14" i="42"/>
  <c r="S14" i="42"/>
  <c r="R14" i="42"/>
  <c r="Q14" i="42"/>
  <c r="P14" i="42"/>
  <c r="O14" i="42"/>
  <c r="N14" i="42"/>
  <c r="M14" i="42"/>
  <c r="L14" i="42"/>
  <c r="K14" i="42"/>
  <c r="J14" i="42"/>
  <c r="I14" i="42"/>
  <c r="H14" i="42"/>
  <c r="G14" i="42"/>
  <c r="F14" i="42"/>
  <c r="E14" i="42"/>
  <c r="X13" i="42"/>
  <c r="W13" i="42"/>
  <c r="V13" i="42"/>
  <c r="U13" i="42"/>
  <c r="T13" i="42"/>
  <c r="S13" i="42"/>
  <c r="R13" i="42"/>
  <c r="Q13" i="42"/>
  <c r="P13" i="42"/>
  <c r="O13" i="42"/>
  <c r="N13" i="42"/>
  <c r="M13" i="42"/>
  <c r="L13" i="42"/>
  <c r="K13" i="42"/>
  <c r="J13" i="42"/>
  <c r="I13" i="42"/>
  <c r="H13" i="42"/>
  <c r="G13" i="42"/>
  <c r="F13" i="42"/>
  <c r="E13" i="42"/>
  <c r="X12" i="42"/>
  <c r="W12" i="42"/>
  <c r="V12" i="42"/>
  <c r="U12" i="42"/>
  <c r="T12" i="42"/>
  <c r="S12" i="42"/>
  <c r="R12" i="42"/>
  <c r="Q12" i="42"/>
  <c r="P12" i="42"/>
  <c r="O12" i="42"/>
  <c r="N12" i="42"/>
  <c r="M12" i="42"/>
  <c r="L12" i="42"/>
  <c r="K12" i="42"/>
  <c r="J12" i="42"/>
  <c r="I12" i="42"/>
  <c r="H12" i="42"/>
  <c r="G12" i="42"/>
  <c r="F12" i="42"/>
  <c r="E12" i="42"/>
  <c r="X11" i="42"/>
  <c r="W11" i="42"/>
  <c r="V11" i="42"/>
  <c r="U11" i="42"/>
  <c r="T11" i="42"/>
  <c r="S11" i="42"/>
  <c r="R11" i="42"/>
  <c r="Q11" i="42"/>
  <c r="P11" i="42"/>
  <c r="O11" i="42"/>
  <c r="N11" i="42"/>
  <c r="M11" i="42"/>
  <c r="L11" i="42"/>
  <c r="K11" i="42"/>
  <c r="J11" i="42"/>
  <c r="I11" i="42"/>
  <c r="H11" i="42"/>
  <c r="G11" i="42"/>
  <c r="F11" i="42"/>
  <c r="E11" i="42"/>
  <c r="X10" i="42"/>
  <c r="W10" i="42"/>
  <c r="V10" i="42"/>
  <c r="U10" i="42"/>
  <c r="T10" i="42"/>
  <c r="S10" i="42"/>
  <c r="R10" i="42"/>
  <c r="Q10" i="42"/>
  <c r="P10" i="42"/>
  <c r="O10" i="42"/>
  <c r="N10" i="42"/>
  <c r="M10" i="42"/>
  <c r="L10" i="42"/>
  <c r="K10" i="42"/>
  <c r="J10" i="42"/>
  <c r="I10" i="42"/>
  <c r="H10" i="42"/>
  <c r="G10" i="42"/>
  <c r="F10" i="42"/>
  <c r="E10" i="42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X8" i="42"/>
  <c r="W8" i="42"/>
  <c r="V8" i="42"/>
  <c r="U8" i="42"/>
  <c r="T8" i="42"/>
  <c r="S8" i="42"/>
  <c r="R8" i="42"/>
  <c r="Q8" i="42"/>
  <c r="P8" i="42"/>
  <c r="O8" i="42"/>
  <c r="N8" i="42"/>
  <c r="M8" i="42"/>
  <c r="L8" i="42"/>
  <c r="K8" i="42"/>
  <c r="J8" i="42"/>
  <c r="I8" i="42"/>
  <c r="H8" i="42"/>
  <c r="G8" i="42"/>
  <c r="F8" i="42"/>
  <c r="E8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X6" i="42"/>
  <c r="W6" i="42"/>
  <c r="V6" i="42"/>
  <c r="U6" i="42"/>
  <c r="T6" i="42"/>
  <c r="S6" i="42"/>
  <c r="R6" i="42"/>
  <c r="Q6" i="42"/>
  <c r="P6" i="42"/>
  <c r="O6" i="42"/>
  <c r="N6" i="42"/>
  <c r="M6" i="42"/>
  <c r="L6" i="42"/>
  <c r="K6" i="42"/>
  <c r="J6" i="42"/>
  <c r="I6" i="42"/>
  <c r="H6" i="42"/>
  <c r="G6" i="42"/>
  <c r="F6" i="42"/>
  <c r="E6" i="42"/>
  <c r="X5" i="42"/>
  <c r="W5" i="42"/>
  <c r="V5" i="42"/>
  <c r="U5" i="42"/>
  <c r="T5" i="42"/>
  <c r="S5" i="42"/>
  <c r="R5" i="42"/>
  <c r="Q5" i="42"/>
  <c r="P5" i="42"/>
  <c r="O5" i="42"/>
  <c r="N5" i="42"/>
  <c r="M5" i="42"/>
  <c r="L5" i="42"/>
  <c r="K5" i="42"/>
  <c r="J5" i="42"/>
  <c r="I5" i="42"/>
  <c r="H5" i="42"/>
  <c r="G5" i="42"/>
  <c r="F5" i="42"/>
  <c r="E5" i="42"/>
  <c r="X4" i="42"/>
  <c r="W4" i="42"/>
  <c r="V4" i="42"/>
  <c r="U4" i="42"/>
  <c r="T4" i="42"/>
  <c r="S4" i="42"/>
  <c r="R4" i="42"/>
  <c r="Q4" i="42"/>
  <c r="P4" i="42"/>
  <c r="O4" i="42"/>
  <c r="N4" i="42"/>
  <c r="M4" i="42"/>
  <c r="L4" i="42"/>
  <c r="K4" i="42"/>
  <c r="J4" i="42"/>
  <c r="I4" i="42"/>
  <c r="H4" i="42"/>
  <c r="G4" i="42"/>
  <c r="F4" i="42"/>
  <c r="E4" i="42"/>
  <c r="X3" i="42"/>
  <c r="W3" i="42"/>
  <c r="V3" i="42"/>
  <c r="U3" i="42"/>
  <c r="T3" i="42"/>
  <c r="S3" i="42"/>
  <c r="R3" i="42"/>
  <c r="Q3" i="42"/>
  <c r="P3" i="42"/>
  <c r="O3" i="42"/>
  <c r="N3" i="42"/>
  <c r="M3" i="42"/>
  <c r="L3" i="42"/>
  <c r="K3" i="42"/>
  <c r="J3" i="42"/>
  <c r="I3" i="42"/>
  <c r="H3" i="42"/>
  <c r="G3" i="42"/>
  <c r="F3" i="42"/>
  <c r="E3" i="42"/>
  <c r="X134" i="41"/>
  <c r="W134" i="41"/>
  <c r="V134" i="41"/>
  <c r="U134" i="41"/>
  <c r="T134" i="41"/>
  <c r="S134" i="41"/>
  <c r="R134" i="41"/>
  <c r="Q134" i="41"/>
  <c r="P134" i="41"/>
  <c r="O134" i="41"/>
  <c r="N134" i="41"/>
  <c r="M134" i="41"/>
  <c r="L134" i="41"/>
  <c r="K134" i="41"/>
  <c r="J134" i="41"/>
  <c r="I134" i="41"/>
  <c r="H134" i="41"/>
  <c r="G134" i="41"/>
  <c r="F134" i="41"/>
  <c r="E134" i="41"/>
  <c r="X133" i="41"/>
  <c r="W133" i="41"/>
  <c r="V133" i="41"/>
  <c r="U133" i="41"/>
  <c r="T133" i="41"/>
  <c r="S133" i="41"/>
  <c r="R133" i="41"/>
  <c r="Q133" i="41"/>
  <c r="P133" i="41"/>
  <c r="O133" i="41"/>
  <c r="N133" i="41"/>
  <c r="M133" i="41"/>
  <c r="L133" i="41"/>
  <c r="K133" i="41"/>
  <c r="J133" i="41"/>
  <c r="I133" i="41"/>
  <c r="H133" i="41"/>
  <c r="G133" i="41"/>
  <c r="F133" i="41"/>
  <c r="E133" i="41"/>
  <c r="X132" i="41"/>
  <c r="W132" i="41"/>
  <c r="V132" i="41"/>
  <c r="U132" i="41"/>
  <c r="T132" i="41"/>
  <c r="S132" i="41"/>
  <c r="R132" i="41"/>
  <c r="Q132" i="41"/>
  <c r="P132" i="41"/>
  <c r="O132" i="41"/>
  <c r="N132" i="41"/>
  <c r="M132" i="41"/>
  <c r="L132" i="41"/>
  <c r="K132" i="41"/>
  <c r="J132" i="41"/>
  <c r="I132" i="41"/>
  <c r="H132" i="41"/>
  <c r="G132" i="41"/>
  <c r="F132" i="41"/>
  <c r="E132" i="41"/>
  <c r="X131" i="41"/>
  <c r="W131" i="41"/>
  <c r="V131" i="41"/>
  <c r="U131" i="41"/>
  <c r="T131" i="41"/>
  <c r="S131" i="41"/>
  <c r="R131" i="41"/>
  <c r="Q131" i="41"/>
  <c r="P131" i="41"/>
  <c r="O131" i="41"/>
  <c r="N131" i="41"/>
  <c r="M131" i="41"/>
  <c r="L131" i="41"/>
  <c r="K131" i="41"/>
  <c r="J131" i="41"/>
  <c r="I131" i="41"/>
  <c r="H131" i="41"/>
  <c r="G131" i="41"/>
  <c r="F131" i="41"/>
  <c r="E131" i="41"/>
  <c r="X130" i="41"/>
  <c r="W130" i="41"/>
  <c r="V130" i="41"/>
  <c r="U130" i="41"/>
  <c r="T130" i="41"/>
  <c r="S130" i="41"/>
  <c r="R130" i="41"/>
  <c r="Q130" i="41"/>
  <c r="P130" i="41"/>
  <c r="O130" i="41"/>
  <c r="N130" i="41"/>
  <c r="M130" i="41"/>
  <c r="L130" i="41"/>
  <c r="K130" i="41"/>
  <c r="J130" i="41"/>
  <c r="I130" i="41"/>
  <c r="H130" i="41"/>
  <c r="G130" i="41"/>
  <c r="F130" i="41"/>
  <c r="E130" i="41"/>
  <c r="X129" i="41"/>
  <c r="W129" i="41"/>
  <c r="V129" i="41"/>
  <c r="U129" i="41"/>
  <c r="T129" i="41"/>
  <c r="S129" i="41"/>
  <c r="R129" i="41"/>
  <c r="Q129" i="41"/>
  <c r="P129" i="41"/>
  <c r="O129" i="41"/>
  <c r="N129" i="41"/>
  <c r="M129" i="41"/>
  <c r="L129" i="41"/>
  <c r="K129" i="41"/>
  <c r="J129" i="41"/>
  <c r="I129" i="41"/>
  <c r="H129" i="41"/>
  <c r="G129" i="41"/>
  <c r="F129" i="41"/>
  <c r="E129" i="41"/>
  <c r="X128" i="41"/>
  <c r="W128" i="41"/>
  <c r="V128" i="41"/>
  <c r="U128" i="41"/>
  <c r="T128" i="41"/>
  <c r="S128" i="41"/>
  <c r="R128" i="41"/>
  <c r="Q128" i="41"/>
  <c r="P128" i="41"/>
  <c r="O128" i="41"/>
  <c r="N128" i="41"/>
  <c r="M128" i="41"/>
  <c r="L128" i="41"/>
  <c r="K128" i="41"/>
  <c r="J128" i="41"/>
  <c r="I128" i="41"/>
  <c r="H128" i="41"/>
  <c r="G128" i="41"/>
  <c r="F128" i="41"/>
  <c r="E128" i="41"/>
  <c r="X127" i="41"/>
  <c r="W127" i="41"/>
  <c r="V127" i="41"/>
  <c r="U127" i="41"/>
  <c r="T127" i="41"/>
  <c r="S127" i="41"/>
  <c r="R127" i="41"/>
  <c r="Q127" i="41"/>
  <c r="P127" i="41"/>
  <c r="O127" i="41"/>
  <c r="N127" i="41"/>
  <c r="M127" i="41"/>
  <c r="L127" i="41"/>
  <c r="K127" i="41"/>
  <c r="J127" i="41"/>
  <c r="I127" i="41"/>
  <c r="H127" i="41"/>
  <c r="G127" i="41"/>
  <c r="F127" i="41"/>
  <c r="E127" i="41"/>
  <c r="X126" i="41"/>
  <c r="W126" i="41"/>
  <c r="V126" i="41"/>
  <c r="U126" i="41"/>
  <c r="T126" i="41"/>
  <c r="S126" i="41"/>
  <c r="R126" i="41"/>
  <c r="Q126" i="41"/>
  <c r="P126" i="41"/>
  <c r="O126" i="41"/>
  <c r="N126" i="41"/>
  <c r="M126" i="41"/>
  <c r="L126" i="41"/>
  <c r="K126" i="41"/>
  <c r="J126" i="41"/>
  <c r="I126" i="41"/>
  <c r="H126" i="41"/>
  <c r="G126" i="41"/>
  <c r="F126" i="41"/>
  <c r="E126" i="41"/>
  <c r="X125" i="41"/>
  <c r="W125" i="41"/>
  <c r="V125" i="41"/>
  <c r="U125" i="41"/>
  <c r="T125" i="41"/>
  <c r="S125" i="41"/>
  <c r="R125" i="41"/>
  <c r="Q125" i="41"/>
  <c r="P125" i="41"/>
  <c r="O125" i="41"/>
  <c r="N125" i="41"/>
  <c r="M125" i="41"/>
  <c r="L125" i="41"/>
  <c r="K125" i="41"/>
  <c r="J125" i="41"/>
  <c r="I125" i="41"/>
  <c r="H125" i="41"/>
  <c r="G125" i="41"/>
  <c r="F125" i="41"/>
  <c r="E125" i="41"/>
  <c r="X124" i="41"/>
  <c r="W124" i="41"/>
  <c r="V124" i="41"/>
  <c r="U124" i="41"/>
  <c r="T124" i="41"/>
  <c r="S124" i="41"/>
  <c r="R124" i="41"/>
  <c r="Q124" i="41"/>
  <c r="P124" i="41"/>
  <c r="O124" i="41"/>
  <c r="N124" i="41"/>
  <c r="M124" i="41"/>
  <c r="L124" i="41"/>
  <c r="K124" i="41"/>
  <c r="J124" i="41"/>
  <c r="I124" i="41"/>
  <c r="H124" i="41"/>
  <c r="G124" i="41"/>
  <c r="F124" i="41"/>
  <c r="E124" i="41"/>
  <c r="X123" i="41"/>
  <c r="W123" i="41"/>
  <c r="V123" i="41"/>
  <c r="U123" i="41"/>
  <c r="T123" i="41"/>
  <c r="S123" i="41"/>
  <c r="R123" i="41"/>
  <c r="Q123" i="41"/>
  <c r="P123" i="41"/>
  <c r="O123" i="41"/>
  <c r="N123" i="41"/>
  <c r="M123" i="41"/>
  <c r="L123" i="41"/>
  <c r="K123" i="41"/>
  <c r="J123" i="41"/>
  <c r="I123" i="41"/>
  <c r="H123" i="41"/>
  <c r="G123" i="41"/>
  <c r="F123" i="41"/>
  <c r="E123" i="41"/>
  <c r="X122" i="41"/>
  <c r="W122" i="41"/>
  <c r="V122" i="41"/>
  <c r="U122" i="41"/>
  <c r="T122" i="41"/>
  <c r="S122" i="41"/>
  <c r="R122" i="41"/>
  <c r="Q122" i="41"/>
  <c r="P122" i="41"/>
  <c r="O122" i="41"/>
  <c r="N122" i="41"/>
  <c r="M122" i="41"/>
  <c r="L122" i="41"/>
  <c r="K122" i="41"/>
  <c r="J122" i="41"/>
  <c r="I122" i="41"/>
  <c r="H122" i="41"/>
  <c r="G122" i="41"/>
  <c r="F122" i="41"/>
  <c r="E122" i="41"/>
  <c r="X121" i="41"/>
  <c r="W121" i="41"/>
  <c r="V121" i="41"/>
  <c r="U121" i="41"/>
  <c r="T121" i="41"/>
  <c r="S121" i="41"/>
  <c r="R121" i="41"/>
  <c r="Q121" i="41"/>
  <c r="P121" i="41"/>
  <c r="O121" i="41"/>
  <c r="N121" i="41"/>
  <c r="M121" i="41"/>
  <c r="L121" i="41"/>
  <c r="K121" i="41"/>
  <c r="J121" i="41"/>
  <c r="I121" i="41"/>
  <c r="H121" i="41"/>
  <c r="G121" i="41"/>
  <c r="F121" i="41"/>
  <c r="E121" i="41"/>
  <c r="X120" i="41"/>
  <c r="W120" i="41"/>
  <c r="V120" i="41"/>
  <c r="U120" i="41"/>
  <c r="T120" i="41"/>
  <c r="S120" i="41"/>
  <c r="R120" i="41"/>
  <c r="Q120" i="41"/>
  <c r="P120" i="41"/>
  <c r="O120" i="41"/>
  <c r="N120" i="41"/>
  <c r="M120" i="41"/>
  <c r="L120" i="41"/>
  <c r="K120" i="41"/>
  <c r="J120" i="41"/>
  <c r="I120" i="41"/>
  <c r="H120" i="41"/>
  <c r="G120" i="41"/>
  <c r="F120" i="41"/>
  <c r="E120" i="41"/>
  <c r="X119" i="41"/>
  <c r="W119" i="41"/>
  <c r="V119" i="41"/>
  <c r="U119" i="41"/>
  <c r="T119" i="41"/>
  <c r="S119" i="41"/>
  <c r="R119" i="41"/>
  <c r="Q119" i="41"/>
  <c r="P119" i="41"/>
  <c r="O119" i="41"/>
  <c r="N119" i="41"/>
  <c r="M119" i="41"/>
  <c r="L119" i="41"/>
  <c r="K119" i="41"/>
  <c r="J119" i="41"/>
  <c r="I119" i="41"/>
  <c r="H119" i="41"/>
  <c r="G119" i="41"/>
  <c r="F119" i="41"/>
  <c r="E119" i="41"/>
  <c r="X118" i="41"/>
  <c r="W118" i="41"/>
  <c r="V118" i="41"/>
  <c r="U118" i="41"/>
  <c r="T118" i="41"/>
  <c r="S118" i="41"/>
  <c r="R118" i="41"/>
  <c r="Q118" i="41"/>
  <c r="P118" i="41"/>
  <c r="O118" i="41"/>
  <c r="N118" i="41"/>
  <c r="M118" i="41"/>
  <c r="L118" i="41"/>
  <c r="K118" i="41"/>
  <c r="J118" i="41"/>
  <c r="I118" i="41"/>
  <c r="H118" i="41"/>
  <c r="G118" i="41"/>
  <c r="F118" i="41"/>
  <c r="E118" i="41"/>
  <c r="X117" i="41"/>
  <c r="W117" i="41"/>
  <c r="V117" i="41"/>
  <c r="U117" i="41"/>
  <c r="T117" i="41"/>
  <c r="S117" i="41"/>
  <c r="R117" i="41"/>
  <c r="Q117" i="41"/>
  <c r="P117" i="41"/>
  <c r="O117" i="41"/>
  <c r="N117" i="41"/>
  <c r="M117" i="41"/>
  <c r="L117" i="41"/>
  <c r="K117" i="41"/>
  <c r="J117" i="41"/>
  <c r="I117" i="41"/>
  <c r="H117" i="41"/>
  <c r="G117" i="41"/>
  <c r="F117" i="41"/>
  <c r="E117" i="41"/>
  <c r="X116" i="41"/>
  <c r="W116" i="41"/>
  <c r="V116" i="41"/>
  <c r="U116" i="41"/>
  <c r="T116" i="41"/>
  <c r="S116" i="41"/>
  <c r="R116" i="41"/>
  <c r="Q116" i="41"/>
  <c r="P116" i="41"/>
  <c r="O116" i="41"/>
  <c r="N116" i="41"/>
  <c r="M116" i="41"/>
  <c r="L116" i="41"/>
  <c r="K116" i="41"/>
  <c r="J116" i="41"/>
  <c r="I116" i="41"/>
  <c r="H116" i="41"/>
  <c r="G116" i="41"/>
  <c r="F116" i="41"/>
  <c r="E116" i="41"/>
  <c r="X115" i="41"/>
  <c r="W115" i="41"/>
  <c r="V115" i="41"/>
  <c r="U115" i="41"/>
  <c r="T115" i="41"/>
  <c r="S115" i="41"/>
  <c r="R115" i="41"/>
  <c r="Q115" i="41"/>
  <c r="P115" i="41"/>
  <c r="O115" i="41"/>
  <c r="N115" i="41"/>
  <c r="M115" i="41"/>
  <c r="L115" i="41"/>
  <c r="K115" i="41"/>
  <c r="J115" i="41"/>
  <c r="I115" i="41"/>
  <c r="H115" i="41"/>
  <c r="G115" i="41"/>
  <c r="F115" i="41"/>
  <c r="E115" i="41"/>
  <c r="X114" i="41"/>
  <c r="W114" i="41"/>
  <c r="V114" i="41"/>
  <c r="U114" i="41"/>
  <c r="T114" i="41"/>
  <c r="S114" i="41"/>
  <c r="R114" i="41"/>
  <c r="Q114" i="41"/>
  <c r="P114" i="41"/>
  <c r="O114" i="41"/>
  <c r="N114" i="41"/>
  <c r="M114" i="41"/>
  <c r="L114" i="41"/>
  <c r="K114" i="41"/>
  <c r="J114" i="41"/>
  <c r="I114" i="41"/>
  <c r="H114" i="41"/>
  <c r="G114" i="41"/>
  <c r="F114" i="41"/>
  <c r="E114" i="41"/>
  <c r="X113" i="41"/>
  <c r="W113" i="41"/>
  <c r="V113" i="41"/>
  <c r="U113" i="41"/>
  <c r="T113" i="41"/>
  <c r="S113" i="41"/>
  <c r="R113" i="41"/>
  <c r="Q113" i="41"/>
  <c r="P113" i="41"/>
  <c r="O113" i="41"/>
  <c r="N113" i="41"/>
  <c r="M113" i="41"/>
  <c r="L113" i="41"/>
  <c r="K113" i="41"/>
  <c r="J113" i="41"/>
  <c r="I113" i="41"/>
  <c r="H113" i="41"/>
  <c r="G113" i="41"/>
  <c r="F113" i="41"/>
  <c r="E113" i="41"/>
  <c r="X112" i="41"/>
  <c r="W112" i="41"/>
  <c r="V112" i="41"/>
  <c r="U112" i="41"/>
  <c r="T112" i="41"/>
  <c r="S112" i="41"/>
  <c r="R112" i="41"/>
  <c r="Q112" i="41"/>
  <c r="P112" i="41"/>
  <c r="O112" i="41"/>
  <c r="N112" i="41"/>
  <c r="M112" i="41"/>
  <c r="L112" i="41"/>
  <c r="K112" i="41"/>
  <c r="J112" i="41"/>
  <c r="I112" i="41"/>
  <c r="H112" i="41"/>
  <c r="G112" i="41"/>
  <c r="F112" i="41"/>
  <c r="E112" i="41"/>
  <c r="X111" i="41"/>
  <c r="W111" i="41"/>
  <c r="V111" i="41"/>
  <c r="U111" i="41"/>
  <c r="T111" i="41"/>
  <c r="S111" i="41"/>
  <c r="R111" i="41"/>
  <c r="Q111" i="41"/>
  <c r="P111" i="41"/>
  <c r="O111" i="41"/>
  <c r="N111" i="41"/>
  <c r="M111" i="41"/>
  <c r="L111" i="41"/>
  <c r="K111" i="41"/>
  <c r="J111" i="41"/>
  <c r="I111" i="41"/>
  <c r="H111" i="41"/>
  <c r="G111" i="41"/>
  <c r="F111" i="41"/>
  <c r="E111" i="41"/>
  <c r="X110" i="41"/>
  <c r="W110" i="41"/>
  <c r="V110" i="41"/>
  <c r="U110" i="41"/>
  <c r="T110" i="41"/>
  <c r="S110" i="41"/>
  <c r="R110" i="41"/>
  <c r="Q110" i="41"/>
  <c r="P110" i="41"/>
  <c r="O110" i="41"/>
  <c r="N110" i="41"/>
  <c r="M110" i="41"/>
  <c r="L110" i="41"/>
  <c r="K110" i="41"/>
  <c r="J110" i="41"/>
  <c r="I110" i="41"/>
  <c r="H110" i="41"/>
  <c r="G110" i="41"/>
  <c r="F110" i="41"/>
  <c r="E110" i="41"/>
  <c r="X109" i="41"/>
  <c r="W109" i="41"/>
  <c r="V109" i="41"/>
  <c r="U109" i="41"/>
  <c r="T109" i="41"/>
  <c r="S109" i="41"/>
  <c r="R109" i="41"/>
  <c r="Q109" i="41"/>
  <c r="P109" i="41"/>
  <c r="O109" i="41"/>
  <c r="N109" i="41"/>
  <c r="M109" i="41"/>
  <c r="L109" i="41"/>
  <c r="K109" i="41"/>
  <c r="J109" i="41"/>
  <c r="I109" i="41"/>
  <c r="H109" i="41"/>
  <c r="G109" i="41"/>
  <c r="F109" i="41"/>
  <c r="E109" i="41"/>
  <c r="X108" i="41"/>
  <c r="W108" i="41"/>
  <c r="V108" i="41"/>
  <c r="U108" i="41"/>
  <c r="T108" i="41"/>
  <c r="S108" i="41"/>
  <c r="R108" i="41"/>
  <c r="Q108" i="41"/>
  <c r="P108" i="41"/>
  <c r="O108" i="41"/>
  <c r="N108" i="41"/>
  <c r="M108" i="41"/>
  <c r="L108" i="41"/>
  <c r="K108" i="41"/>
  <c r="J108" i="41"/>
  <c r="I108" i="41"/>
  <c r="H108" i="41"/>
  <c r="G108" i="41"/>
  <c r="F108" i="41"/>
  <c r="E108" i="41"/>
  <c r="X107" i="41"/>
  <c r="W107" i="41"/>
  <c r="V107" i="41"/>
  <c r="U107" i="41"/>
  <c r="T107" i="41"/>
  <c r="S107" i="41"/>
  <c r="R107" i="41"/>
  <c r="Q107" i="41"/>
  <c r="P107" i="41"/>
  <c r="O107" i="41"/>
  <c r="N107" i="41"/>
  <c r="M107" i="41"/>
  <c r="L107" i="41"/>
  <c r="K107" i="41"/>
  <c r="J107" i="41"/>
  <c r="I107" i="41"/>
  <c r="H107" i="41"/>
  <c r="G107" i="41"/>
  <c r="F107" i="41"/>
  <c r="E107" i="41"/>
  <c r="X106" i="41"/>
  <c r="W106" i="41"/>
  <c r="V106" i="41"/>
  <c r="U106" i="41"/>
  <c r="T106" i="41"/>
  <c r="S106" i="41"/>
  <c r="R106" i="41"/>
  <c r="Q106" i="41"/>
  <c r="P106" i="41"/>
  <c r="O106" i="41"/>
  <c r="N106" i="41"/>
  <c r="M106" i="41"/>
  <c r="L106" i="41"/>
  <c r="K106" i="41"/>
  <c r="J106" i="41"/>
  <c r="I106" i="41"/>
  <c r="H106" i="41"/>
  <c r="G106" i="41"/>
  <c r="F106" i="41"/>
  <c r="E106" i="41"/>
  <c r="X105" i="41"/>
  <c r="W105" i="41"/>
  <c r="V105" i="41"/>
  <c r="U105" i="41"/>
  <c r="T105" i="41"/>
  <c r="S105" i="41"/>
  <c r="R105" i="41"/>
  <c r="Q105" i="41"/>
  <c r="P105" i="41"/>
  <c r="O105" i="41"/>
  <c r="N105" i="41"/>
  <c r="M105" i="41"/>
  <c r="L105" i="41"/>
  <c r="K105" i="41"/>
  <c r="J105" i="41"/>
  <c r="I105" i="41"/>
  <c r="H105" i="41"/>
  <c r="G105" i="41"/>
  <c r="F105" i="41"/>
  <c r="E105" i="41"/>
  <c r="X100" i="41"/>
  <c r="W100" i="41"/>
  <c r="V100" i="41"/>
  <c r="U100" i="41"/>
  <c r="T100" i="41"/>
  <c r="S100" i="41"/>
  <c r="R100" i="41"/>
  <c r="Q100" i="41"/>
  <c r="P100" i="41"/>
  <c r="O100" i="41"/>
  <c r="N100" i="41"/>
  <c r="M100" i="41"/>
  <c r="L100" i="41"/>
  <c r="K100" i="41"/>
  <c r="J100" i="41"/>
  <c r="I100" i="41"/>
  <c r="H100" i="41"/>
  <c r="G100" i="41"/>
  <c r="F100" i="41"/>
  <c r="E100" i="41"/>
  <c r="X99" i="41"/>
  <c r="W99" i="41"/>
  <c r="V99" i="41"/>
  <c r="U99" i="41"/>
  <c r="T99" i="41"/>
  <c r="S99" i="41"/>
  <c r="R99" i="41"/>
  <c r="Q99" i="41"/>
  <c r="P99" i="41"/>
  <c r="O99" i="41"/>
  <c r="N99" i="41"/>
  <c r="M99" i="41"/>
  <c r="L99" i="41"/>
  <c r="K99" i="41"/>
  <c r="J99" i="41"/>
  <c r="I99" i="41"/>
  <c r="H99" i="41"/>
  <c r="G99" i="41"/>
  <c r="F99" i="41"/>
  <c r="E99" i="41"/>
  <c r="X98" i="41"/>
  <c r="W98" i="41"/>
  <c r="V98" i="41"/>
  <c r="U98" i="41"/>
  <c r="T98" i="41"/>
  <c r="S98" i="41"/>
  <c r="R98" i="41"/>
  <c r="Q98" i="41"/>
  <c r="P98" i="41"/>
  <c r="O98" i="41"/>
  <c r="N98" i="41"/>
  <c r="M98" i="41"/>
  <c r="L98" i="41"/>
  <c r="K98" i="41"/>
  <c r="J98" i="41"/>
  <c r="I98" i="41"/>
  <c r="H98" i="41"/>
  <c r="G98" i="41"/>
  <c r="F98" i="41"/>
  <c r="E98" i="41"/>
  <c r="X97" i="41"/>
  <c r="W97" i="41"/>
  <c r="V97" i="41"/>
  <c r="U97" i="41"/>
  <c r="T97" i="41"/>
  <c r="S97" i="41"/>
  <c r="R97" i="41"/>
  <c r="Q97" i="41"/>
  <c r="P97" i="41"/>
  <c r="O97" i="41"/>
  <c r="N97" i="41"/>
  <c r="M97" i="41"/>
  <c r="L97" i="41"/>
  <c r="K97" i="41"/>
  <c r="J97" i="41"/>
  <c r="I97" i="41"/>
  <c r="H97" i="41"/>
  <c r="G97" i="41"/>
  <c r="F97" i="41"/>
  <c r="E97" i="41"/>
  <c r="X96" i="41"/>
  <c r="W96" i="41"/>
  <c r="V96" i="41"/>
  <c r="U96" i="41"/>
  <c r="T96" i="41"/>
  <c r="S96" i="41"/>
  <c r="R96" i="41"/>
  <c r="Q96" i="41"/>
  <c r="P96" i="41"/>
  <c r="O96" i="41"/>
  <c r="N96" i="41"/>
  <c r="M96" i="41"/>
  <c r="L96" i="41"/>
  <c r="K96" i="41"/>
  <c r="J96" i="41"/>
  <c r="I96" i="41"/>
  <c r="H96" i="41"/>
  <c r="G96" i="41"/>
  <c r="F96" i="41"/>
  <c r="E96" i="41"/>
  <c r="X95" i="41"/>
  <c r="W95" i="41"/>
  <c r="V95" i="41"/>
  <c r="U95" i="41"/>
  <c r="T95" i="41"/>
  <c r="S95" i="41"/>
  <c r="R95" i="41"/>
  <c r="Q95" i="41"/>
  <c r="P95" i="41"/>
  <c r="O95" i="41"/>
  <c r="N95" i="41"/>
  <c r="M95" i="41"/>
  <c r="L95" i="41"/>
  <c r="K95" i="41"/>
  <c r="J95" i="41"/>
  <c r="I95" i="41"/>
  <c r="H95" i="41"/>
  <c r="G95" i="41"/>
  <c r="F95" i="41"/>
  <c r="E95" i="41"/>
  <c r="X94" i="41"/>
  <c r="W94" i="41"/>
  <c r="V94" i="41"/>
  <c r="U94" i="41"/>
  <c r="T94" i="41"/>
  <c r="S94" i="41"/>
  <c r="R94" i="41"/>
  <c r="Q94" i="41"/>
  <c r="P94" i="41"/>
  <c r="O94" i="41"/>
  <c r="N94" i="41"/>
  <c r="M94" i="41"/>
  <c r="L94" i="41"/>
  <c r="K94" i="41"/>
  <c r="J94" i="41"/>
  <c r="I94" i="41"/>
  <c r="H94" i="41"/>
  <c r="G94" i="41"/>
  <c r="F94" i="41"/>
  <c r="E94" i="41"/>
  <c r="X93" i="41"/>
  <c r="W93" i="41"/>
  <c r="V93" i="41"/>
  <c r="U93" i="41"/>
  <c r="T93" i="41"/>
  <c r="S93" i="41"/>
  <c r="R93" i="41"/>
  <c r="Q93" i="41"/>
  <c r="P93" i="41"/>
  <c r="O93" i="41"/>
  <c r="N93" i="41"/>
  <c r="M93" i="41"/>
  <c r="L93" i="41"/>
  <c r="K93" i="41"/>
  <c r="J93" i="41"/>
  <c r="I93" i="41"/>
  <c r="H93" i="41"/>
  <c r="G93" i="41"/>
  <c r="F93" i="41"/>
  <c r="E93" i="41"/>
  <c r="X92" i="41"/>
  <c r="W92" i="41"/>
  <c r="V92" i="41"/>
  <c r="U92" i="41"/>
  <c r="T92" i="41"/>
  <c r="S92" i="41"/>
  <c r="R92" i="41"/>
  <c r="Q92" i="41"/>
  <c r="P92" i="41"/>
  <c r="O92" i="41"/>
  <c r="N92" i="41"/>
  <c r="M92" i="41"/>
  <c r="L92" i="41"/>
  <c r="K92" i="41"/>
  <c r="J92" i="41"/>
  <c r="I92" i="41"/>
  <c r="H92" i="41"/>
  <c r="G92" i="41"/>
  <c r="F92" i="41"/>
  <c r="E92" i="41"/>
  <c r="X91" i="41"/>
  <c r="W91" i="41"/>
  <c r="V91" i="41"/>
  <c r="U91" i="41"/>
  <c r="T91" i="41"/>
  <c r="S91" i="41"/>
  <c r="R91" i="41"/>
  <c r="Q91" i="41"/>
  <c r="P91" i="41"/>
  <c r="O91" i="41"/>
  <c r="N91" i="41"/>
  <c r="M91" i="41"/>
  <c r="L91" i="41"/>
  <c r="K91" i="41"/>
  <c r="J91" i="41"/>
  <c r="I91" i="41"/>
  <c r="H91" i="41"/>
  <c r="G91" i="41"/>
  <c r="F91" i="41"/>
  <c r="E91" i="41"/>
  <c r="X90" i="41"/>
  <c r="W90" i="41"/>
  <c r="V90" i="41"/>
  <c r="U90" i="41"/>
  <c r="T90" i="41"/>
  <c r="S90" i="41"/>
  <c r="R90" i="41"/>
  <c r="Q90" i="41"/>
  <c r="P90" i="41"/>
  <c r="O90" i="41"/>
  <c r="N90" i="41"/>
  <c r="M90" i="41"/>
  <c r="L90" i="41"/>
  <c r="K90" i="41"/>
  <c r="J90" i="41"/>
  <c r="I90" i="41"/>
  <c r="H90" i="41"/>
  <c r="G90" i="41"/>
  <c r="F90" i="41"/>
  <c r="E90" i="41"/>
  <c r="X89" i="41"/>
  <c r="W89" i="41"/>
  <c r="V89" i="41"/>
  <c r="U89" i="41"/>
  <c r="T89" i="41"/>
  <c r="S89" i="41"/>
  <c r="R89" i="41"/>
  <c r="Q89" i="41"/>
  <c r="P89" i="41"/>
  <c r="O89" i="41"/>
  <c r="N89" i="41"/>
  <c r="M89" i="41"/>
  <c r="L89" i="41"/>
  <c r="K89" i="41"/>
  <c r="J89" i="41"/>
  <c r="I89" i="41"/>
  <c r="H89" i="41"/>
  <c r="G89" i="41"/>
  <c r="F89" i="41"/>
  <c r="E89" i="41"/>
  <c r="X88" i="41"/>
  <c r="W88" i="41"/>
  <c r="V88" i="41"/>
  <c r="U88" i="41"/>
  <c r="T88" i="41"/>
  <c r="S88" i="41"/>
  <c r="R88" i="41"/>
  <c r="Q88" i="41"/>
  <c r="P88" i="41"/>
  <c r="O88" i="41"/>
  <c r="N88" i="41"/>
  <c r="M88" i="41"/>
  <c r="L88" i="41"/>
  <c r="K88" i="41"/>
  <c r="J88" i="41"/>
  <c r="I88" i="41"/>
  <c r="H88" i="41"/>
  <c r="G88" i="41"/>
  <c r="F88" i="41"/>
  <c r="E88" i="41"/>
  <c r="X87" i="41"/>
  <c r="W87" i="41"/>
  <c r="V87" i="41"/>
  <c r="U87" i="41"/>
  <c r="T87" i="41"/>
  <c r="S87" i="4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X86" i="41"/>
  <c r="W86" i="41"/>
  <c r="V86" i="41"/>
  <c r="U86" i="41"/>
  <c r="T86" i="41"/>
  <c r="S86" i="41"/>
  <c r="R86" i="41"/>
  <c r="Q86" i="41"/>
  <c r="P86" i="41"/>
  <c r="O86" i="41"/>
  <c r="N86" i="41"/>
  <c r="M86" i="41"/>
  <c r="L86" i="41"/>
  <c r="K86" i="41"/>
  <c r="J86" i="41"/>
  <c r="I86" i="41"/>
  <c r="H86" i="41"/>
  <c r="G86" i="41"/>
  <c r="F86" i="41"/>
  <c r="E86" i="41"/>
  <c r="X85" i="41"/>
  <c r="W85" i="41"/>
  <c r="V85" i="41"/>
  <c r="U85" i="41"/>
  <c r="T85" i="41"/>
  <c r="S85" i="41"/>
  <c r="R85" i="41"/>
  <c r="Q85" i="41"/>
  <c r="P85" i="41"/>
  <c r="O85" i="41"/>
  <c r="N85" i="41"/>
  <c r="M85" i="41"/>
  <c r="L85" i="41"/>
  <c r="K85" i="41"/>
  <c r="J85" i="41"/>
  <c r="I85" i="41"/>
  <c r="H85" i="41"/>
  <c r="G85" i="41"/>
  <c r="F85" i="41"/>
  <c r="E85" i="41"/>
  <c r="X84" i="41"/>
  <c r="W84" i="41"/>
  <c r="V84" i="41"/>
  <c r="U84" i="41"/>
  <c r="T84" i="41"/>
  <c r="S84" i="41"/>
  <c r="R84" i="41"/>
  <c r="Q84" i="41"/>
  <c r="P84" i="41"/>
  <c r="O84" i="41"/>
  <c r="N84" i="41"/>
  <c r="M84" i="41"/>
  <c r="L84" i="41"/>
  <c r="K84" i="41"/>
  <c r="J84" i="41"/>
  <c r="I84" i="41"/>
  <c r="H84" i="41"/>
  <c r="G84" i="41"/>
  <c r="F84" i="41"/>
  <c r="E84" i="41"/>
  <c r="X83" i="41"/>
  <c r="W83" i="41"/>
  <c r="V83" i="41"/>
  <c r="U83" i="41"/>
  <c r="T83" i="41"/>
  <c r="S83" i="41"/>
  <c r="R83" i="41"/>
  <c r="Q83" i="41"/>
  <c r="P83" i="41"/>
  <c r="O83" i="41"/>
  <c r="N83" i="41"/>
  <c r="M83" i="41"/>
  <c r="L83" i="41"/>
  <c r="K83" i="41"/>
  <c r="J83" i="41"/>
  <c r="I83" i="41"/>
  <c r="H83" i="41"/>
  <c r="G83" i="41"/>
  <c r="F83" i="41"/>
  <c r="E83" i="41"/>
  <c r="X82" i="41"/>
  <c r="W82" i="41"/>
  <c r="V82" i="41"/>
  <c r="U82" i="41"/>
  <c r="T82" i="41"/>
  <c r="S82" i="41"/>
  <c r="R82" i="41"/>
  <c r="Q82" i="41"/>
  <c r="P82" i="41"/>
  <c r="O82" i="41"/>
  <c r="N82" i="41"/>
  <c r="M82" i="41"/>
  <c r="L82" i="41"/>
  <c r="K82" i="41"/>
  <c r="J82" i="41"/>
  <c r="I82" i="41"/>
  <c r="H82" i="41"/>
  <c r="G82" i="41"/>
  <c r="F82" i="41"/>
  <c r="E82" i="41"/>
  <c r="X81" i="41"/>
  <c r="W81" i="41"/>
  <c r="V81" i="41"/>
  <c r="U81" i="41"/>
  <c r="T81" i="41"/>
  <c r="S81" i="41"/>
  <c r="R81" i="41"/>
  <c r="Q81" i="41"/>
  <c r="P81" i="41"/>
  <c r="O81" i="41"/>
  <c r="N81" i="41"/>
  <c r="M81" i="41"/>
  <c r="L81" i="41"/>
  <c r="K81" i="41"/>
  <c r="J81" i="41"/>
  <c r="I81" i="41"/>
  <c r="H81" i="41"/>
  <c r="G81" i="41"/>
  <c r="F81" i="41"/>
  <c r="E81" i="41"/>
  <c r="X80" i="41"/>
  <c r="W80" i="41"/>
  <c r="V80" i="41"/>
  <c r="U80" i="41"/>
  <c r="T80" i="41"/>
  <c r="S80" i="41"/>
  <c r="R80" i="41"/>
  <c r="Q80" i="41"/>
  <c r="P80" i="41"/>
  <c r="O80" i="41"/>
  <c r="N80" i="41"/>
  <c r="M80" i="41"/>
  <c r="L80" i="41"/>
  <c r="K80" i="41"/>
  <c r="J80" i="41"/>
  <c r="I80" i="41"/>
  <c r="H80" i="41"/>
  <c r="G80" i="41"/>
  <c r="F80" i="41"/>
  <c r="E80" i="41"/>
  <c r="X79" i="41"/>
  <c r="W79" i="41"/>
  <c r="V79" i="41"/>
  <c r="U79" i="41"/>
  <c r="T79" i="41"/>
  <c r="S79" i="41"/>
  <c r="R79" i="41"/>
  <c r="Q79" i="41"/>
  <c r="P79" i="41"/>
  <c r="O79" i="41"/>
  <c r="N79" i="41"/>
  <c r="M79" i="41"/>
  <c r="L79" i="41"/>
  <c r="K79" i="41"/>
  <c r="J79" i="41"/>
  <c r="I79" i="41"/>
  <c r="H79" i="41"/>
  <c r="G79" i="41"/>
  <c r="F79" i="41"/>
  <c r="E79" i="41"/>
  <c r="X78" i="41"/>
  <c r="W78" i="41"/>
  <c r="V78" i="41"/>
  <c r="U78" i="41"/>
  <c r="T78" i="41"/>
  <c r="S78" i="41"/>
  <c r="R78" i="41"/>
  <c r="Q78" i="41"/>
  <c r="P78" i="41"/>
  <c r="O78" i="41"/>
  <c r="N78" i="41"/>
  <c r="M78" i="41"/>
  <c r="L78" i="41"/>
  <c r="K78" i="41"/>
  <c r="J78" i="41"/>
  <c r="I78" i="41"/>
  <c r="H78" i="41"/>
  <c r="G78" i="41"/>
  <c r="F78" i="41"/>
  <c r="E78" i="41"/>
  <c r="X77" i="41"/>
  <c r="W77" i="41"/>
  <c r="V77" i="41"/>
  <c r="U77" i="41"/>
  <c r="T77" i="41"/>
  <c r="S77" i="41"/>
  <c r="R77" i="41"/>
  <c r="Q77" i="41"/>
  <c r="P77" i="41"/>
  <c r="O77" i="41"/>
  <c r="N77" i="41"/>
  <c r="M77" i="41"/>
  <c r="L77" i="41"/>
  <c r="K77" i="41"/>
  <c r="J77" i="41"/>
  <c r="I77" i="41"/>
  <c r="H77" i="41"/>
  <c r="G77" i="41"/>
  <c r="F77" i="41"/>
  <c r="E77" i="41"/>
  <c r="X76" i="41"/>
  <c r="W76" i="41"/>
  <c r="V76" i="41"/>
  <c r="U76" i="41"/>
  <c r="T76" i="41"/>
  <c r="S76" i="41"/>
  <c r="R76" i="41"/>
  <c r="Q76" i="41"/>
  <c r="P76" i="41"/>
  <c r="O76" i="41"/>
  <c r="N76" i="41"/>
  <c r="M76" i="41"/>
  <c r="L76" i="41"/>
  <c r="K76" i="41"/>
  <c r="J76" i="41"/>
  <c r="I76" i="41"/>
  <c r="H76" i="41"/>
  <c r="G76" i="41"/>
  <c r="F76" i="41"/>
  <c r="E76" i="41"/>
  <c r="X75" i="41"/>
  <c r="W75" i="41"/>
  <c r="V75" i="41"/>
  <c r="U75" i="41"/>
  <c r="T75" i="41"/>
  <c r="S75" i="41"/>
  <c r="R75" i="41"/>
  <c r="Q75" i="41"/>
  <c r="P75" i="41"/>
  <c r="O75" i="41"/>
  <c r="N75" i="41"/>
  <c r="M75" i="41"/>
  <c r="L75" i="41"/>
  <c r="K75" i="41"/>
  <c r="J75" i="41"/>
  <c r="I75" i="41"/>
  <c r="H75" i="41"/>
  <c r="G75" i="41"/>
  <c r="F75" i="41"/>
  <c r="E75" i="41"/>
  <c r="X74" i="41"/>
  <c r="W74" i="41"/>
  <c r="V74" i="41"/>
  <c r="U74" i="41"/>
  <c r="T74" i="41"/>
  <c r="S74" i="41"/>
  <c r="R74" i="41"/>
  <c r="Q74" i="41"/>
  <c r="P74" i="41"/>
  <c r="O74" i="41"/>
  <c r="N74" i="41"/>
  <c r="M74" i="41"/>
  <c r="L74" i="41"/>
  <c r="K74" i="41"/>
  <c r="J74" i="41"/>
  <c r="I74" i="41"/>
  <c r="H74" i="41"/>
  <c r="G74" i="41"/>
  <c r="F74" i="41"/>
  <c r="E74" i="41"/>
  <c r="X73" i="41"/>
  <c r="W73" i="41"/>
  <c r="V73" i="41"/>
  <c r="U73" i="41"/>
  <c r="T73" i="41"/>
  <c r="S73" i="41"/>
  <c r="R73" i="41"/>
  <c r="Q73" i="41"/>
  <c r="P73" i="41"/>
  <c r="O73" i="41"/>
  <c r="N73" i="41"/>
  <c r="M73" i="41"/>
  <c r="L73" i="41"/>
  <c r="K73" i="41"/>
  <c r="J73" i="41"/>
  <c r="I73" i="41"/>
  <c r="H73" i="41"/>
  <c r="G73" i="41"/>
  <c r="F73" i="41"/>
  <c r="E73" i="41"/>
  <c r="X72" i="41"/>
  <c r="W72" i="41"/>
  <c r="V72" i="41"/>
  <c r="U72" i="41"/>
  <c r="T72" i="41"/>
  <c r="S72" i="41"/>
  <c r="R72" i="41"/>
  <c r="Q72" i="41"/>
  <c r="P72" i="41"/>
  <c r="O72" i="41"/>
  <c r="N72" i="41"/>
  <c r="M72" i="41"/>
  <c r="L72" i="41"/>
  <c r="K72" i="41"/>
  <c r="J72" i="41"/>
  <c r="I72" i="41"/>
  <c r="H72" i="41"/>
  <c r="G72" i="41"/>
  <c r="F72" i="41"/>
  <c r="E72" i="41"/>
  <c r="X71" i="41"/>
  <c r="W71" i="41"/>
  <c r="V71" i="41"/>
  <c r="U71" i="41"/>
  <c r="T71" i="41"/>
  <c r="S71" i="41"/>
  <c r="R71" i="41"/>
  <c r="Q71" i="41"/>
  <c r="P71" i="41"/>
  <c r="O71" i="41"/>
  <c r="N71" i="41"/>
  <c r="M71" i="41"/>
  <c r="L71" i="41"/>
  <c r="K71" i="41"/>
  <c r="J71" i="41"/>
  <c r="I71" i="41"/>
  <c r="H71" i="41"/>
  <c r="G71" i="41"/>
  <c r="F71" i="41"/>
  <c r="E71" i="41"/>
  <c r="X66" i="41"/>
  <c r="W66" i="41"/>
  <c r="V66" i="41"/>
  <c r="U66" i="41"/>
  <c r="T66" i="41"/>
  <c r="S66" i="41"/>
  <c r="R66" i="41"/>
  <c r="Q66" i="41"/>
  <c r="P66" i="41"/>
  <c r="O66" i="41"/>
  <c r="N66" i="41"/>
  <c r="M66" i="41"/>
  <c r="L66" i="41"/>
  <c r="K66" i="41"/>
  <c r="J66" i="41"/>
  <c r="I66" i="41"/>
  <c r="H66" i="41"/>
  <c r="G66" i="41"/>
  <c r="F66" i="41"/>
  <c r="E66" i="41"/>
  <c r="X65" i="41"/>
  <c r="W65" i="41"/>
  <c r="V65" i="41"/>
  <c r="U65" i="41"/>
  <c r="T65" i="41"/>
  <c r="S65" i="41"/>
  <c r="R65" i="41"/>
  <c r="Q65" i="41"/>
  <c r="P65" i="41"/>
  <c r="O65" i="41"/>
  <c r="N65" i="41"/>
  <c r="M65" i="41"/>
  <c r="L65" i="41"/>
  <c r="K65" i="41"/>
  <c r="J65" i="41"/>
  <c r="I65" i="41"/>
  <c r="H65" i="41"/>
  <c r="G65" i="41"/>
  <c r="F65" i="41"/>
  <c r="E65" i="41"/>
  <c r="X64" i="41"/>
  <c r="W64" i="41"/>
  <c r="V64" i="41"/>
  <c r="U64" i="41"/>
  <c r="T64" i="41"/>
  <c r="S64" i="41"/>
  <c r="R64" i="41"/>
  <c r="Q64" i="41"/>
  <c r="P64" i="41"/>
  <c r="O64" i="41"/>
  <c r="N64" i="41"/>
  <c r="M64" i="41"/>
  <c r="L64" i="41"/>
  <c r="K64" i="41"/>
  <c r="J64" i="41"/>
  <c r="I64" i="41"/>
  <c r="H64" i="41"/>
  <c r="G64" i="41"/>
  <c r="F64" i="41"/>
  <c r="E64" i="41"/>
  <c r="X63" i="41"/>
  <c r="W63" i="41"/>
  <c r="V63" i="41"/>
  <c r="U63" i="41"/>
  <c r="T63" i="41"/>
  <c r="S63" i="41"/>
  <c r="R63" i="41"/>
  <c r="Q63" i="41"/>
  <c r="P63" i="41"/>
  <c r="O63" i="41"/>
  <c r="N63" i="41"/>
  <c r="M63" i="41"/>
  <c r="L63" i="41"/>
  <c r="K63" i="41"/>
  <c r="J63" i="41"/>
  <c r="I63" i="41"/>
  <c r="H63" i="41"/>
  <c r="G63" i="41"/>
  <c r="F63" i="41"/>
  <c r="E63" i="41"/>
  <c r="X62" i="41"/>
  <c r="W62" i="41"/>
  <c r="V62" i="41"/>
  <c r="U62" i="41"/>
  <c r="T62" i="41"/>
  <c r="S62" i="41"/>
  <c r="R62" i="41"/>
  <c r="Q62" i="41"/>
  <c r="P62" i="41"/>
  <c r="O62" i="41"/>
  <c r="N62" i="41"/>
  <c r="M62" i="41"/>
  <c r="L62" i="41"/>
  <c r="K62" i="41"/>
  <c r="J62" i="41"/>
  <c r="I62" i="41"/>
  <c r="H62" i="41"/>
  <c r="G62" i="41"/>
  <c r="F62" i="41"/>
  <c r="E62" i="41"/>
  <c r="X61" i="41"/>
  <c r="W61" i="41"/>
  <c r="V61" i="41"/>
  <c r="U61" i="41"/>
  <c r="T61" i="41"/>
  <c r="S61" i="41"/>
  <c r="R61" i="41"/>
  <c r="Q61" i="41"/>
  <c r="P61" i="41"/>
  <c r="O61" i="41"/>
  <c r="N61" i="41"/>
  <c r="M61" i="41"/>
  <c r="L61" i="41"/>
  <c r="K61" i="41"/>
  <c r="J61" i="41"/>
  <c r="I61" i="41"/>
  <c r="H61" i="41"/>
  <c r="G61" i="41"/>
  <c r="F61" i="41"/>
  <c r="E61" i="41"/>
  <c r="X60" i="41"/>
  <c r="W60" i="41"/>
  <c r="V60" i="41"/>
  <c r="U60" i="41"/>
  <c r="T60" i="41"/>
  <c r="S60" i="41"/>
  <c r="R60" i="41"/>
  <c r="Q60" i="41"/>
  <c r="P60" i="41"/>
  <c r="O60" i="41"/>
  <c r="N60" i="41"/>
  <c r="M60" i="41"/>
  <c r="L60" i="41"/>
  <c r="K60" i="41"/>
  <c r="J60" i="41"/>
  <c r="I60" i="41"/>
  <c r="H60" i="41"/>
  <c r="G60" i="41"/>
  <c r="F60" i="41"/>
  <c r="E60" i="41"/>
  <c r="X59" i="41"/>
  <c r="W59" i="41"/>
  <c r="V59" i="41"/>
  <c r="U59" i="41"/>
  <c r="T59" i="41"/>
  <c r="S59" i="41"/>
  <c r="R59" i="41"/>
  <c r="Q59" i="41"/>
  <c r="P59" i="41"/>
  <c r="O59" i="41"/>
  <c r="N59" i="41"/>
  <c r="M59" i="41"/>
  <c r="L59" i="41"/>
  <c r="K59" i="41"/>
  <c r="J59" i="41"/>
  <c r="I59" i="41"/>
  <c r="H59" i="41"/>
  <c r="G59" i="41"/>
  <c r="F59" i="41"/>
  <c r="E59" i="41"/>
  <c r="X58" i="41"/>
  <c r="W58" i="41"/>
  <c r="V58" i="41"/>
  <c r="U58" i="41"/>
  <c r="T58" i="41"/>
  <c r="S58" i="41"/>
  <c r="R58" i="41"/>
  <c r="Q58" i="41"/>
  <c r="P58" i="41"/>
  <c r="O58" i="41"/>
  <c r="N58" i="41"/>
  <c r="M58" i="41"/>
  <c r="L58" i="41"/>
  <c r="K58" i="41"/>
  <c r="J58" i="41"/>
  <c r="I58" i="41"/>
  <c r="H58" i="41"/>
  <c r="G58" i="41"/>
  <c r="F58" i="41"/>
  <c r="E58" i="41"/>
  <c r="X57" i="41"/>
  <c r="W57" i="41"/>
  <c r="V57" i="41"/>
  <c r="U57" i="41"/>
  <c r="T57" i="41"/>
  <c r="S57" i="41"/>
  <c r="R57" i="41"/>
  <c r="Q57" i="41"/>
  <c r="P57" i="41"/>
  <c r="O57" i="41"/>
  <c r="N57" i="41"/>
  <c r="M57" i="41"/>
  <c r="L57" i="41"/>
  <c r="K57" i="41"/>
  <c r="J57" i="41"/>
  <c r="I57" i="41"/>
  <c r="H57" i="41"/>
  <c r="G57" i="41"/>
  <c r="F57" i="41"/>
  <c r="E57" i="41"/>
  <c r="X56" i="41"/>
  <c r="W56" i="41"/>
  <c r="V56" i="41"/>
  <c r="U56" i="41"/>
  <c r="T56" i="41"/>
  <c r="S56" i="41"/>
  <c r="R56" i="41"/>
  <c r="Q56" i="41"/>
  <c r="P56" i="41"/>
  <c r="O56" i="41"/>
  <c r="N56" i="41"/>
  <c r="M56" i="41"/>
  <c r="L56" i="41"/>
  <c r="K56" i="41"/>
  <c r="J56" i="41"/>
  <c r="I56" i="41"/>
  <c r="H56" i="41"/>
  <c r="G56" i="41"/>
  <c r="F56" i="41"/>
  <c r="E56" i="41"/>
  <c r="X55" i="41"/>
  <c r="W55" i="41"/>
  <c r="V55" i="41"/>
  <c r="U55" i="41"/>
  <c r="T55" i="41"/>
  <c r="S55" i="41"/>
  <c r="R55" i="41"/>
  <c r="Q55" i="41"/>
  <c r="P55" i="41"/>
  <c r="O55" i="41"/>
  <c r="N55" i="41"/>
  <c r="M55" i="41"/>
  <c r="L55" i="41"/>
  <c r="K55" i="41"/>
  <c r="J55" i="41"/>
  <c r="I55" i="41"/>
  <c r="H55" i="41"/>
  <c r="G55" i="41"/>
  <c r="F55" i="41"/>
  <c r="E55" i="41"/>
  <c r="X54" i="41"/>
  <c r="W54" i="41"/>
  <c r="V54" i="41"/>
  <c r="U54" i="41"/>
  <c r="T54" i="41"/>
  <c r="S54" i="41"/>
  <c r="R54" i="41"/>
  <c r="Q54" i="41"/>
  <c r="P54" i="41"/>
  <c r="O54" i="41"/>
  <c r="N54" i="41"/>
  <c r="M54" i="41"/>
  <c r="L54" i="41"/>
  <c r="K54" i="41"/>
  <c r="J54" i="41"/>
  <c r="I54" i="41"/>
  <c r="H54" i="41"/>
  <c r="G54" i="41"/>
  <c r="F54" i="41"/>
  <c r="E54" i="41"/>
  <c r="X53" i="41"/>
  <c r="W53" i="41"/>
  <c r="V53" i="41"/>
  <c r="U53" i="41"/>
  <c r="T53" i="41"/>
  <c r="S53" i="41"/>
  <c r="R53" i="41"/>
  <c r="Q53" i="41"/>
  <c r="P53" i="41"/>
  <c r="O53" i="41"/>
  <c r="N53" i="41"/>
  <c r="M53" i="41"/>
  <c r="L53" i="41"/>
  <c r="K53" i="41"/>
  <c r="J53" i="41"/>
  <c r="I53" i="41"/>
  <c r="H53" i="41"/>
  <c r="G53" i="41"/>
  <c r="F53" i="41"/>
  <c r="E53" i="41"/>
  <c r="X52" i="41"/>
  <c r="W52" i="41"/>
  <c r="V52" i="41"/>
  <c r="U52" i="41"/>
  <c r="T52" i="41"/>
  <c r="S52" i="41"/>
  <c r="R52" i="41"/>
  <c r="Q52" i="41"/>
  <c r="P52" i="41"/>
  <c r="O52" i="41"/>
  <c r="N52" i="41"/>
  <c r="M52" i="41"/>
  <c r="L52" i="41"/>
  <c r="K52" i="41"/>
  <c r="J52" i="41"/>
  <c r="I52" i="41"/>
  <c r="H52" i="41"/>
  <c r="G52" i="41"/>
  <c r="F52" i="41"/>
  <c r="E52" i="41"/>
  <c r="X51" i="41"/>
  <c r="W51" i="41"/>
  <c r="V51" i="41"/>
  <c r="U51" i="41"/>
  <c r="T51" i="41"/>
  <c r="S51" i="41"/>
  <c r="R51" i="41"/>
  <c r="Q51" i="41"/>
  <c r="P51" i="41"/>
  <c r="O51" i="41"/>
  <c r="N51" i="41"/>
  <c r="M51" i="41"/>
  <c r="L51" i="41"/>
  <c r="K51" i="41"/>
  <c r="J51" i="41"/>
  <c r="I51" i="41"/>
  <c r="H51" i="41"/>
  <c r="G51" i="41"/>
  <c r="F51" i="41"/>
  <c r="E51" i="41"/>
  <c r="X50" i="41"/>
  <c r="W50" i="41"/>
  <c r="V50" i="41"/>
  <c r="U50" i="41"/>
  <c r="T50" i="41"/>
  <c r="S50" i="41"/>
  <c r="R50" i="41"/>
  <c r="Q50" i="41"/>
  <c r="P50" i="41"/>
  <c r="O50" i="41"/>
  <c r="N50" i="41"/>
  <c r="M50" i="41"/>
  <c r="L50" i="41"/>
  <c r="K50" i="41"/>
  <c r="J50" i="41"/>
  <c r="I50" i="41"/>
  <c r="H50" i="41"/>
  <c r="G50" i="41"/>
  <c r="F50" i="41"/>
  <c r="E50" i="41"/>
  <c r="X49" i="41"/>
  <c r="W49" i="41"/>
  <c r="V49" i="41"/>
  <c r="U49" i="41"/>
  <c r="T49" i="41"/>
  <c r="S49" i="41"/>
  <c r="R49" i="41"/>
  <c r="Q49" i="41"/>
  <c r="P49" i="41"/>
  <c r="O49" i="41"/>
  <c r="N49" i="41"/>
  <c r="M49" i="41"/>
  <c r="L49" i="41"/>
  <c r="K49" i="41"/>
  <c r="J49" i="41"/>
  <c r="I49" i="41"/>
  <c r="H49" i="41"/>
  <c r="G49" i="41"/>
  <c r="F49" i="41"/>
  <c r="E49" i="41"/>
  <c r="X48" i="41"/>
  <c r="W48" i="41"/>
  <c r="V48" i="41"/>
  <c r="U48" i="41"/>
  <c r="T48" i="41"/>
  <c r="S48" i="41"/>
  <c r="R48" i="41"/>
  <c r="Q48" i="41"/>
  <c r="P48" i="41"/>
  <c r="O48" i="41"/>
  <c r="N48" i="41"/>
  <c r="M48" i="41"/>
  <c r="L48" i="41"/>
  <c r="K48" i="41"/>
  <c r="J48" i="41"/>
  <c r="I48" i="41"/>
  <c r="H48" i="41"/>
  <c r="G48" i="41"/>
  <c r="F48" i="41"/>
  <c r="E48" i="41"/>
  <c r="X47" i="41"/>
  <c r="W47" i="41"/>
  <c r="V47" i="41"/>
  <c r="U47" i="41"/>
  <c r="T47" i="41"/>
  <c r="S47" i="41"/>
  <c r="R47" i="41"/>
  <c r="Q47" i="41"/>
  <c r="P47" i="41"/>
  <c r="O47" i="41"/>
  <c r="N47" i="41"/>
  <c r="M47" i="41"/>
  <c r="L47" i="41"/>
  <c r="K47" i="41"/>
  <c r="J47" i="41"/>
  <c r="I47" i="41"/>
  <c r="H47" i="41"/>
  <c r="G47" i="41"/>
  <c r="F47" i="41"/>
  <c r="E47" i="41"/>
  <c r="X46" i="41"/>
  <c r="W46" i="41"/>
  <c r="V46" i="41"/>
  <c r="U46" i="41"/>
  <c r="T46" i="41"/>
  <c r="S46" i="41"/>
  <c r="R46" i="41"/>
  <c r="Q46" i="41"/>
  <c r="P46" i="41"/>
  <c r="O46" i="41"/>
  <c r="N46" i="41"/>
  <c r="M46" i="41"/>
  <c r="L46" i="41"/>
  <c r="K46" i="41"/>
  <c r="J46" i="41"/>
  <c r="I46" i="41"/>
  <c r="H46" i="41"/>
  <c r="G46" i="41"/>
  <c r="F46" i="41"/>
  <c r="E46" i="41"/>
  <c r="X45" i="41"/>
  <c r="W45" i="41"/>
  <c r="V45" i="41"/>
  <c r="U45" i="41"/>
  <c r="T45" i="41"/>
  <c r="S45" i="41"/>
  <c r="R45" i="41"/>
  <c r="Q45" i="41"/>
  <c r="P45" i="41"/>
  <c r="O45" i="41"/>
  <c r="N45" i="41"/>
  <c r="M45" i="41"/>
  <c r="L45" i="41"/>
  <c r="K45" i="41"/>
  <c r="J45" i="41"/>
  <c r="I45" i="41"/>
  <c r="H45" i="41"/>
  <c r="G45" i="41"/>
  <c r="F45" i="41"/>
  <c r="E45" i="41"/>
  <c r="X44" i="41"/>
  <c r="W44" i="41"/>
  <c r="V44" i="41"/>
  <c r="U44" i="41"/>
  <c r="T44" i="41"/>
  <c r="S44" i="41"/>
  <c r="R44" i="41"/>
  <c r="Q44" i="41"/>
  <c r="P44" i="41"/>
  <c r="O44" i="41"/>
  <c r="N44" i="41"/>
  <c r="M44" i="41"/>
  <c r="L44" i="41"/>
  <c r="K44" i="41"/>
  <c r="J44" i="41"/>
  <c r="I44" i="41"/>
  <c r="H44" i="41"/>
  <c r="G44" i="41"/>
  <c r="F44" i="41"/>
  <c r="E44" i="41"/>
  <c r="X43" i="41"/>
  <c r="W43" i="41"/>
  <c r="V43" i="41"/>
  <c r="U43" i="41"/>
  <c r="T43" i="41"/>
  <c r="S43" i="41"/>
  <c r="R43" i="41"/>
  <c r="Q43" i="41"/>
  <c r="P43" i="41"/>
  <c r="O43" i="41"/>
  <c r="N43" i="41"/>
  <c r="M43" i="41"/>
  <c r="L43" i="41"/>
  <c r="K43" i="41"/>
  <c r="J43" i="41"/>
  <c r="I43" i="41"/>
  <c r="H43" i="41"/>
  <c r="G43" i="41"/>
  <c r="F43" i="41"/>
  <c r="E43" i="41"/>
  <c r="X42" i="41"/>
  <c r="W42" i="41"/>
  <c r="V42" i="41"/>
  <c r="U42" i="41"/>
  <c r="T42" i="41"/>
  <c r="S42" i="41"/>
  <c r="R42" i="41"/>
  <c r="Q42" i="41"/>
  <c r="P42" i="41"/>
  <c r="O42" i="41"/>
  <c r="N42" i="41"/>
  <c r="M42" i="41"/>
  <c r="L42" i="41"/>
  <c r="K42" i="41"/>
  <c r="J42" i="41"/>
  <c r="I42" i="41"/>
  <c r="H42" i="41"/>
  <c r="G42" i="41"/>
  <c r="F42" i="41"/>
  <c r="E42" i="41"/>
  <c r="X41" i="41"/>
  <c r="W41" i="41"/>
  <c r="V41" i="41"/>
  <c r="U41" i="41"/>
  <c r="T41" i="41"/>
  <c r="S41" i="41"/>
  <c r="R41" i="41"/>
  <c r="Q41" i="41"/>
  <c r="P41" i="41"/>
  <c r="O41" i="41"/>
  <c r="N41" i="41"/>
  <c r="M41" i="41"/>
  <c r="L41" i="41"/>
  <c r="K41" i="41"/>
  <c r="J41" i="41"/>
  <c r="I41" i="41"/>
  <c r="H41" i="41"/>
  <c r="G41" i="41"/>
  <c r="F41" i="41"/>
  <c r="E41" i="41"/>
  <c r="X40" i="41"/>
  <c r="W40" i="41"/>
  <c r="V40" i="41"/>
  <c r="U40" i="41"/>
  <c r="T40" i="41"/>
  <c r="S40" i="41"/>
  <c r="R40" i="41"/>
  <c r="Q40" i="41"/>
  <c r="P40" i="41"/>
  <c r="O40" i="41"/>
  <c r="N40" i="41"/>
  <c r="M40" i="41"/>
  <c r="L40" i="41"/>
  <c r="K40" i="41"/>
  <c r="J40" i="41"/>
  <c r="I40" i="41"/>
  <c r="H40" i="41"/>
  <c r="G40" i="41"/>
  <c r="F40" i="41"/>
  <c r="E40" i="41"/>
  <c r="X39" i="41"/>
  <c r="W39" i="41"/>
  <c r="V39" i="41"/>
  <c r="U39" i="41"/>
  <c r="T39" i="41"/>
  <c r="S39" i="41"/>
  <c r="R39" i="41"/>
  <c r="Q39" i="41"/>
  <c r="P39" i="41"/>
  <c r="O39" i="41"/>
  <c r="N39" i="41"/>
  <c r="M39" i="41"/>
  <c r="L39" i="41"/>
  <c r="K39" i="41"/>
  <c r="J39" i="41"/>
  <c r="I39" i="41"/>
  <c r="H39" i="41"/>
  <c r="G39" i="41"/>
  <c r="F39" i="41"/>
  <c r="E39" i="41"/>
  <c r="X38" i="41"/>
  <c r="W38" i="41"/>
  <c r="V38" i="41"/>
  <c r="U38" i="41"/>
  <c r="T38" i="41"/>
  <c r="S38" i="41"/>
  <c r="R38" i="41"/>
  <c r="Q38" i="41"/>
  <c r="P38" i="41"/>
  <c r="O38" i="41"/>
  <c r="N38" i="41"/>
  <c r="M38" i="41"/>
  <c r="L38" i="41"/>
  <c r="K38" i="41"/>
  <c r="J38" i="41"/>
  <c r="I38" i="41"/>
  <c r="H38" i="41"/>
  <c r="G38" i="41"/>
  <c r="F38" i="41"/>
  <c r="E38" i="41"/>
  <c r="X37" i="41"/>
  <c r="W37" i="41"/>
  <c r="V37" i="41"/>
  <c r="U37" i="41"/>
  <c r="T37" i="41"/>
  <c r="S37" i="41"/>
  <c r="R37" i="41"/>
  <c r="Q37" i="41"/>
  <c r="P37" i="41"/>
  <c r="O37" i="41"/>
  <c r="N37" i="41"/>
  <c r="M37" i="41"/>
  <c r="L37" i="41"/>
  <c r="K37" i="41"/>
  <c r="J37" i="41"/>
  <c r="I37" i="41"/>
  <c r="H37" i="41"/>
  <c r="G37" i="41"/>
  <c r="F37" i="41"/>
  <c r="E37" i="41"/>
  <c r="X32" i="41"/>
  <c r="W32" i="41"/>
  <c r="V32" i="41"/>
  <c r="U32" i="41"/>
  <c r="T32" i="41"/>
  <c r="S32" i="41"/>
  <c r="R32" i="41"/>
  <c r="Q32" i="41"/>
  <c r="P32" i="41"/>
  <c r="O32" i="41"/>
  <c r="N32" i="41"/>
  <c r="M32" i="41"/>
  <c r="L32" i="41"/>
  <c r="K32" i="41"/>
  <c r="J32" i="41"/>
  <c r="I32" i="41"/>
  <c r="H32" i="41"/>
  <c r="G32" i="41"/>
  <c r="F32" i="41"/>
  <c r="E32" i="41"/>
  <c r="X31" i="41"/>
  <c r="W31" i="41"/>
  <c r="V31" i="41"/>
  <c r="U31" i="41"/>
  <c r="T31" i="41"/>
  <c r="S31" i="41"/>
  <c r="R31" i="41"/>
  <c r="Q31" i="41"/>
  <c r="P31" i="41"/>
  <c r="O31" i="41"/>
  <c r="N31" i="41"/>
  <c r="M31" i="41"/>
  <c r="L31" i="41"/>
  <c r="K31" i="41"/>
  <c r="J31" i="41"/>
  <c r="I31" i="41"/>
  <c r="H31" i="41"/>
  <c r="G31" i="41"/>
  <c r="F31" i="41"/>
  <c r="E31" i="41"/>
  <c r="X30" i="41"/>
  <c r="W30" i="41"/>
  <c r="V30" i="41"/>
  <c r="U30" i="41"/>
  <c r="T30" i="41"/>
  <c r="S30" i="41"/>
  <c r="R30" i="41"/>
  <c r="Q30" i="41"/>
  <c r="P30" i="41"/>
  <c r="O30" i="41"/>
  <c r="N30" i="41"/>
  <c r="M30" i="41"/>
  <c r="L30" i="41"/>
  <c r="K30" i="41"/>
  <c r="J30" i="41"/>
  <c r="I30" i="41"/>
  <c r="H30" i="41"/>
  <c r="G30" i="41"/>
  <c r="F30" i="41"/>
  <c r="E30" i="41"/>
  <c r="X29" i="41"/>
  <c r="W29" i="41"/>
  <c r="V29" i="41"/>
  <c r="U29" i="41"/>
  <c r="T2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X28" i="41"/>
  <c r="W28" i="41"/>
  <c r="V28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X27" i="41"/>
  <c r="W27" i="41"/>
  <c r="V27" i="41"/>
  <c r="U27" i="41"/>
  <c r="T27" i="41"/>
  <c r="S27" i="41"/>
  <c r="R27" i="41"/>
  <c r="Q27" i="41"/>
  <c r="P27" i="41"/>
  <c r="O27" i="41"/>
  <c r="N27" i="41"/>
  <c r="M27" i="41"/>
  <c r="L27" i="41"/>
  <c r="K27" i="41"/>
  <c r="J27" i="41"/>
  <c r="I27" i="41"/>
  <c r="H27" i="41"/>
  <c r="G27" i="41"/>
  <c r="F27" i="41"/>
  <c r="E27" i="41"/>
  <c r="X26" i="41"/>
  <c r="W26" i="41"/>
  <c r="V26" i="41"/>
  <c r="U26" i="41"/>
  <c r="T26" i="41"/>
  <c r="S26" i="41"/>
  <c r="R26" i="41"/>
  <c r="Q26" i="41"/>
  <c r="P26" i="41"/>
  <c r="O26" i="41"/>
  <c r="N26" i="41"/>
  <c r="M26" i="41"/>
  <c r="L26" i="41"/>
  <c r="K26" i="41"/>
  <c r="J26" i="41"/>
  <c r="I26" i="41"/>
  <c r="H26" i="41"/>
  <c r="G26" i="41"/>
  <c r="F26" i="41"/>
  <c r="E26" i="41"/>
  <c r="X25" i="41"/>
  <c r="W25" i="41"/>
  <c r="V25" i="41"/>
  <c r="U25" i="41"/>
  <c r="T25" i="41"/>
  <c r="S25" i="41"/>
  <c r="R25" i="41"/>
  <c r="Q25" i="41"/>
  <c r="P25" i="41"/>
  <c r="O25" i="41"/>
  <c r="N25" i="41"/>
  <c r="M25" i="41"/>
  <c r="L25" i="41"/>
  <c r="K25" i="41"/>
  <c r="J25" i="41"/>
  <c r="I25" i="41"/>
  <c r="H25" i="41"/>
  <c r="G25" i="41"/>
  <c r="F25" i="41"/>
  <c r="E25" i="41"/>
  <c r="X24" i="41"/>
  <c r="W24" i="41"/>
  <c r="V24" i="41"/>
  <c r="U24" i="41"/>
  <c r="T24" i="41"/>
  <c r="S24" i="41"/>
  <c r="R24" i="41"/>
  <c r="Q24" i="41"/>
  <c r="P24" i="41"/>
  <c r="O24" i="41"/>
  <c r="N24" i="41"/>
  <c r="M24" i="41"/>
  <c r="L24" i="41"/>
  <c r="K24" i="41"/>
  <c r="J24" i="41"/>
  <c r="I24" i="41"/>
  <c r="H24" i="41"/>
  <c r="G24" i="41"/>
  <c r="F24" i="41"/>
  <c r="E24" i="41"/>
  <c r="X23" i="41"/>
  <c r="W23" i="41"/>
  <c r="V23" i="41"/>
  <c r="U23" i="41"/>
  <c r="T23" i="41"/>
  <c r="S23" i="41"/>
  <c r="R23" i="41"/>
  <c r="Q23" i="41"/>
  <c r="P23" i="41"/>
  <c r="O23" i="41"/>
  <c r="N23" i="41"/>
  <c r="M23" i="41"/>
  <c r="L23" i="41"/>
  <c r="K23" i="41"/>
  <c r="J23" i="41"/>
  <c r="I23" i="41"/>
  <c r="H23" i="41"/>
  <c r="G23" i="41"/>
  <c r="F23" i="41"/>
  <c r="E23" i="41"/>
  <c r="X22" i="41"/>
  <c r="W22" i="41"/>
  <c r="V22" i="41"/>
  <c r="U22" i="41"/>
  <c r="T22" i="41"/>
  <c r="S22" i="41"/>
  <c r="R22" i="41"/>
  <c r="Q22" i="41"/>
  <c r="P22" i="41"/>
  <c r="O22" i="41"/>
  <c r="N22" i="41"/>
  <c r="M22" i="41"/>
  <c r="L22" i="41"/>
  <c r="K22" i="41"/>
  <c r="J22" i="41"/>
  <c r="I22" i="41"/>
  <c r="H22" i="41"/>
  <c r="G22" i="41"/>
  <c r="F22" i="41"/>
  <c r="E22" i="41"/>
  <c r="X21" i="41"/>
  <c r="W21" i="41"/>
  <c r="V21" i="41"/>
  <c r="U21" i="41"/>
  <c r="T21" i="41"/>
  <c r="S21" i="41"/>
  <c r="R21" i="41"/>
  <c r="Q21" i="41"/>
  <c r="P21" i="41"/>
  <c r="O21" i="41"/>
  <c r="N21" i="41"/>
  <c r="M21" i="41"/>
  <c r="L21" i="41"/>
  <c r="K21" i="41"/>
  <c r="J21" i="41"/>
  <c r="I21" i="41"/>
  <c r="H21" i="41"/>
  <c r="G21" i="41"/>
  <c r="F21" i="41"/>
  <c r="E21" i="41"/>
  <c r="X20" i="41"/>
  <c r="W20" i="41"/>
  <c r="V20" i="41"/>
  <c r="U20" i="41"/>
  <c r="T20" i="41"/>
  <c r="S20" i="41"/>
  <c r="R20" i="41"/>
  <c r="Q20" i="41"/>
  <c r="P20" i="41"/>
  <c r="O20" i="41"/>
  <c r="N20" i="41"/>
  <c r="M20" i="41"/>
  <c r="L20" i="41"/>
  <c r="K20" i="41"/>
  <c r="J20" i="41"/>
  <c r="I20" i="41"/>
  <c r="H20" i="41"/>
  <c r="G20" i="41"/>
  <c r="F20" i="41"/>
  <c r="E20" i="41"/>
  <c r="X19" i="41"/>
  <c r="W19" i="41"/>
  <c r="V19" i="41"/>
  <c r="U19" i="41"/>
  <c r="T19" i="41"/>
  <c r="S19" i="41"/>
  <c r="R19" i="41"/>
  <c r="Q19" i="41"/>
  <c r="P19" i="41"/>
  <c r="O19" i="41"/>
  <c r="N19" i="41"/>
  <c r="M19" i="41"/>
  <c r="L19" i="41"/>
  <c r="K19" i="41"/>
  <c r="J19" i="41"/>
  <c r="I19" i="41"/>
  <c r="H19" i="41"/>
  <c r="G19" i="41"/>
  <c r="F19" i="41"/>
  <c r="E19" i="41"/>
  <c r="X18" i="41"/>
  <c r="W18" i="41"/>
  <c r="V18" i="41"/>
  <c r="U18" i="41"/>
  <c r="T18" i="41"/>
  <c r="S18" i="41"/>
  <c r="R18" i="41"/>
  <c r="Q18" i="41"/>
  <c r="P18" i="41"/>
  <c r="O18" i="41"/>
  <c r="N18" i="41"/>
  <c r="M18" i="41"/>
  <c r="L18" i="41"/>
  <c r="K18" i="41"/>
  <c r="J18" i="41"/>
  <c r="I18" i="41"/>
  <c r="H18" i="41"/>
  <c r="G18" i="41"/>
  <c r="F18" i="41"/>
  <c r="E18" i="41"/>
  <c r="X17" i="41"/>
  <c r="W17" i="41"/>
  <c r="V17" i="41"/>
  <c r="U17" i="41"/>
  <c r="T17" i="41"/>
  <c r="S17" i="41"/>
  <c r="R17" i="41"/>
  <c r="Q17" i="41"/>
  <c r="P17" i="41"/>
  <c r="O17" i="41"/>
  <c r="N17" i="41"/>
  <c r="M17" i="41"/>
  <c r="L17" i="41"/>
  <c r="K17" i="41"/>
  <c r="J17" i="41"/>
  <c r="I17" i="41"/>
  <c r="H17" i="41"/>
  <c r="G17" i="41"/>
  <c r="F17" i="41"/>
  <c r="E17" i="41"/>
  <c r="X16" i="41"/>
  <c r="W16" i="41"/>
  <c r="V16" i="41"/>
  <c r="U16" i="41"/>
  <c r="T16" i="41"/>
  <c r="S16" i="41"/>
  <c r="R16" i="41"/>
  <c r="Q16" i="41"/>
  <c r="P16" i="41"/>
  <c r="O16" i="41"/>
  <c r="N16" i="41"/>
  <c r="M16" i="41"/>
  <c r="L16" i="41"/>
  <c r="K16" i="41"/>
  <c r="J16" i="41"/>
  <c r="I16" i="41"/>
  <c r="H16" i="41"/>
  <c r="G16" i="41"/>
  <c r="F16" i="41"/>
  <c r="E16" i="41"/>
  <c r="X15" i="41"/>
  <c r="W15" i="41"/>
  <c r="V15" i="41"/>
  <c r="U15" i="41"/>
  <c r="T15" i="41"/>
  <c r="S15" i="41"/>
  <c r="R15" i="41"/>
  <c r="Q15" i="41"/>
  <c r="P15" i="41"/>
  <c r="O15" i="41"/>
  <c r="N15" i="41"/>
  <c r="M15" i="41"/>
  <c r="L15" i="41"/>
  <c r="K15" i="41"/>
  <c r="J15" i="41"/>
  <c r="I15" i="41"/>
  <c r="H15" i="41"/>
  <c r="G15" i="41"/>
  <c r="F15" i="41"/>
  <c r="E15" i="41"/>
  <c r="X14" i="41"/>
  <c r="W14" i="41"/>
  <c r="V14" i="41"/>
  <c r="U14" i="41"/>
  <c r="T14" i="41"/>
  <c r="S14" i="41"/>
  <c r="R14" i="41"/>
  <c r="Q14" i="41"/>
  <c r="P14" i="41"/>
  <c r="O14" i="41"/>
  <c r="N14" i="41"/>
  <c r="M14" i="41"/>
  <c r="L14" i="41"/>
  <c r="K14" i="41"/>
  <c r="J14" i="41"/>
  <c r="I14" i="41"/>
  <c r="H14" i="41"/>
  <c r="G14" i="41"/>
  <c r="F14" i="41"/>
  <c r="E14" i="41"/>
  <c r="X13" i="41"/>
  <c r="W13" i="41"/>
  <c r="V13" i="41"/>
  <c r="U13" i="41"/>
  <c r="T13" i="41"/>
  <c r="S13" i="41"/>
  <c r="R13" i="41"/>
  <c r="Q13" i="41"/>
  <c r="P13" i="41"/>
  <c r="O13" i="41"/>
  <c r="N13" i="41"/>
  <c r="M13" i="41"/>
  <c r="L13" i="41"/>
  <c r="K13" i="41"/>
  <c r="J13" i="41"/>
  <c r="I13" i="41"/>
  <c r="H13" i="41"/>
  <c r="G13" i="41"/>
  <c r="F13" i="41"/>
  <c r="E13" i="41"/>
  <c r="X12" i="41"/>
  <c r="W12" i="41"/>
  <c r="V12" i="41"/>
  <c r="U12" i="41"/>
  <c r="T12" i="41"/>
  <c r="S12" i="41"/>
  <c r="R12" i="41"/>
  <c r="Q12" i="41"/>
  <c r="P12" i="41"/>
  <c r="O12" i="41"/>
  <c r="N12" i="41"/>
  <c r="M12" i="41"/>
  <c r="L12" i="41"/>
  <c r="K12" i="41"/>
  <c r="J12" i="41"/>
  <c r="I12" i="41"/>
  <c r="H12" i="41"/>
  <c r="G12" i="41"/>
  <c r="F12" i="41"/>
  <c r="E12" i="41"/>
  <c r="X11" i="41"/>
  <c r="W11" i="41"/>
  <c r="V11" i="41"/>
  <c r="U11" i="41"/>
  <c r="T11" i="41"/>
  <c r="S11" i="41"/>
  <c r="R11" i="41"/>
  <c r="Q11" i="41"/>
  <c r="P11" i="41"/>
  <c r="O11" i="41"/>
  <c r="N11" i="41"/>
  <c r="M11" i="41"/>
  <c r="L11" i="41"/>
  <c r="K11" i="41"/>
  <c r="J11" i="41"/>
  <c r="I11" i="41"/>
  <c r="H11" i="41"/>
  <c r="G11" i="41"/>
  <c r="F11" i="41"/>
  <c r="E11" i="41"/>
  <c r="X10" i="41"/>
  <c r="W10" i="41"/>
  <c r="V10" i="41"/>
  <c r="U10" i="41"/>
  <c r="T10" i="41"/>
  <c r="S10" i="41"/>
  <c r="R10" i="41"/>
  <c r="Q10" i="41"/>
  <c r="P10" i="41"/>
  <c r="O10" i="41"/>
  <c r="N10" i="41"/>
  <c r="M10" i="41"/>
  <c r="L10" i="41"/>
  <c r="K10" i="41"/>
  <c r="J10" i="41"/>
  <c r="I10" i="41"/>
  <c r="H10" i="41"/>
  <c r="G10" i="41"/>
  <c r="F10" i="41"/>
  <c r="E10" i="41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X8" i="41"/>
  <c r="W8" i="41"/>
  <c r="V8" i="41"/>
  <c r="U8" i="41"/>
  <c r="T8" i="41"/>
  <c r="S8" i="41"/>
  <c r="R8" i="41"/>
  <c r="Q8" i="41"/>
  <c r="P8" i="41"/>
  <c r="O8" i="41"/>
  <c r="N8" i="41"/>
  <c r="M8" i="41"/>
  <c r="L8" i="41"/>
  <c r="K8" i="41"/>
  <c r="J8" i="41"/>
  <c r="I8" i="41"/>
  <c r="H8" i="41"/>
  <c r="G8" i="41"/>
  <c r="F8" i="41"/>
  <c r="E8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X6" i="41"/>
  <c r="W6" i="41"/>
  <c r="V6" i="41"/>
  <c r="U6" i="41"/>
  <c r="T6" i="41"/>
  <c r="S6" i="41"/>
  <c r="R6" i="41"/>
  <c r="Q6" i="41"/>
  <c r="P6" i="41"/>
  <c r="O6" i="41"/>
  <c r="N6" i="41"/>
  <c r="M6" i="41"/>
  <c r="L6" i="41"/>
  <c r="K6" i="41"/>
  <c r="J6" i="41"/>
  <c r="I6" i="41"/>
  <c r="H6" i="41"/>
  <c r="G6" i="41"/>
  <c r="F6" i="41"/>
  <c r="E6" i="41"/>
  <c r="X5" i="41"/>
  <c r="W5" i="41"/>
  <c r="V5" i="41"/>
  <c r="U5" i="41"/>
  <c r="T5" i="41"/>
  <c r="S5" i="41"/>
  <c r="R5" i="41"/>
  <c r="Q5" i="41"/>
  <c r="P5" i="41"/>
  <c r="O5" i="41"/>
  <c r="N5" i="41"/>
  <c r="M5" i="41"/>
  <c r="L5" i="41"/>
  <c r="K5" i="41"/>
  <c r="J5" i="41"/>
  <c r="I5" i="41"/>
  <c r="H5" i="41"/>
  <c r="G5" i="41"/>
  <c r="F5" i="41"/>
  <c r="E5" i="41"/>
  <c r="X4" i="41"/>
  <c r="W4" i="41"/>
  <c r="V4" i="41"/>
  <c r="U4" i="41"/>
  <c r="T4" i="41"/>
  <c r="S4" i="41"/>
  <c r="R4" i="41"/>
  <c r="Q4" i="41"/>
  <c r="P4" i="41"/>
  <c r="O4" i="41"/>
  <c r="N4" i="41"/>
  <c r="M4" i="41"/>
  <c r="L4" i="41"/>
  <c r="K4" i="41"/>
  <c r="J4" i="41"/>
  <c r="I4" i="41"/>
  <c r="H4" i="41"/>
  <c r="G4" i="41"/>
  <c r="F4" i="41"/>
  <c r="E4" i="41"/>
  <c r="X3" i="41"/>
  <c r="W3" i="41"/>
  <c r="V3" i="41"/>
  <c r="U3" i="41"/>
  <c r="T3" i="41"/>
  <c r="S3" i="41"/>
  <c r="R3" i="41"/>
  <c r="Q3" i="41"/>
  <c r="P3" i="41"/>
  <c r="O3" i="41"/>
  <c r="N3" i="41"/>
  <c r="M3" i="41"/>
  <c r="L3" i="41"/>
  <c r="K3" i="41"/>
  <c r="J3" i="41"/>
  <c r="I3" i="41"/>
  <c r="H3" i="41"/>
  <c r="G3" i="41"/>
  <c r="F3" i="41"/>
  <c r="E3" i="41"/>
  <c r="X134" i="40"/>
  <c r="W134" i="40"/>
  <c r="V134" i="40"/>
  <c r="U134" i="40"/>
  <c r="T134" i="40"/>
  <c r="S134" i="40"/>
  <c r="R134" i="40"/>
  <c r="Q134" i="40"/>
  <c r="P134" i="40"/>
  <c r="O134" i="40"/>
  <c r="N134" i="40"/>
  <c r="M134" i="40"/>
  <c r="L134" i="40"/>
  <c r="K134" i="40"/>
  <c r="J134" i="40"/>
  <c r="I134" i="40"/>
  <c r="H134" i="40"/>
  <c r="G134" i="40"/>
  <c r="F134" i="40"/>
  <c r="E134" i="40"/>
  <c r="X133" i="40"/>
  <c r="W133" i="40"/>
  <c r="V133" i="40"/>
  <c r="U133" i="40"/>
  <c r="T133" i="40"/>
  <c r="S133" i="40"/>
  <c r="R133" i="40"/>
  <c r="Q133" i="40"/>
  <c r="P133" i="40"/>
  <c r="O133" i="40"/>
  <c r="N133" i="40"/>
  <c r="M133" i="40"/>
  <c r="L133" i="40"/>
  <c r="K133" i="40"/>
  <c r="J133" i="40"/>
  <c r="I133" i="40"/>
  <c r="H133" i="40"/>
  <c r="G133" i="40"/>
  <c r="F133" i="40"/>
  <c r="E133" i="40"/>
  <c r="X132" i="40"/>
  <c r="W132" i="40"/>
  <c r="V132" i="40"/>
  <c r="U132" i="40"/>
  <c r="T132" i="40"/>
  <c r="S132" i="40"/>
  <c r="R132" i="40"/>
  <c r="Q132" i="40"/>
  <c r="P132" i="40"/>
  <c r="O132" i="40"/>
  <c r="N132" i="40"/>
  <c r="M132" i="40"/>
  <c r="L132" i="40"/>
  <c r="K132" i="40"/>
  <c r="J132" i="40"/>
  <c r="I132" i="40"/>
  <c r="H132" i="40"/>
  <c r="G132" i="40"/>
  <c r="F132" i="40"/>
  <c r="E132" i="40"/>
  <c r="X131" i="40"/>
  <c r="W131" i="40"/>
  <c r="V131" i="40"/>
  <c r="U131" i="40"/>
  <c r="T131" i="40"/>
  <c r="S131" i="40"/>
  <c r="R131" i="40"/>
  <c r="Q131" i="40"/>
  <c r="P131" i="40"/>
  <c r="O131" i="40"/>
  <c r="N131" i="40"/>
  <c r="M131" i="40"/>
  <c r="L131" i="40"/>
  <c r="K131" i="40"/>
  <c r="J131" i="40"/>
  <c r="I131" i="40"/>
  <c r="H131" i="40"/>
  <c r="G131" i="40"/>
  <c r="F131" i="40"/>
  <c r="E131" i="40"/>
  <c r="X130" i="40"/>
  <c r="W130" i="40"/>
  <c r="V130" i="40"/>
  <c r="U130" i="40"/>
  <c r="T130" i="40"/>
  <c r="S130" i="40"/>
  <c r="R130" i="40"/>
  <c r="Q130" i="40"/>
  <c r="P130" i="40"/>
  <c r="O130" i="40"/>
  <c r="N130" i="40"/>
  <c r="M130" i="40"/>
  <c r="L130" i="40"/>
  <c r="K130" i="40"/>
  <c r="J130" i="40"/>
  <c r="I130" i="40"/>
  <c r="H130" i="40"/>
  <c r="G130" i="40"/>
  <c r="F130" i="40"/>
  <c r="E130" i="40"/>
  <c r="X129" i="40"/>
  <c r="W129" i="40"/>
  <c r="V129" i="40"/>
  <c r="U129" i="40"/>
  <c r="T129" i="40"/>
  <c r="S129" i="40"/>
  <c r="R129" i="40"/>
  <c r="Q129" i="40"/>
  <c r="P129" i="40"/>
  <c r="O129" i="40"/>
  <c r="N129" i="40"/>
  <c r="M129" i="40"/>
  <c r="L129" i="40"/>
  <c r="K129" i="40"/>
  <c r="J129" i="40"/>
  <c r="I129" i="40"/>
  <c r="H129" i="40"/>
  <c r="G129" i="40"/>
  <c r="F129" i="40"/>
  <c r="E129" i="40"/>
  <c r="X128" i="40"/>
  <c r="W128" i="40"/>
  <c r="V128" i="40"/>
  <c r="U128" i="40"/>
  <c r="T128" i="40"/>
  <c r="S128" i="40"/>
  <c r="R128" i="40"/>
  <c r="Q128" i="40"/>
  <c r="P128" i="40"/>
  <c r="O128" i="40"/>
  <c r="N128" i="40"/>
  <c r="M128" i="40"/>
  <c r="L128" i="40"/>
  <c r="K128" i="40"/>
  <c r="J128" i="40"/>
  <c r="I128" i="40"/>
  <c r="H128" i="40"/>
  <c r="G128" i="40"/>
  <c r="F128" i="40"/>
  <c r="E128" i="40"/>
  <c r="X127" i="40"/>
  <c r="W127" i="40"/>
  <c r="V127" i="40"/>
  <c r="U127" i="40"/>
  <c r="T127" i="40"/>
  <c r="S127" i="40"/>
  <c r="R127" i="40"/>
  <c r="Q127" i="40"/>
  <c r="P127" i="40"/>
  <c r="O127" i="40"/>
  <c r="N127" i="40"/>
  <c r="M127" i="40"/>
  <c r="L127" i="40"/>
  <c r="K127" i="40"/>
  <c r="J127" i="40"/>
  <c r="I127" i="40"/>
  <c r="H127" i="40"/>
  <c r="G127" i="40"/>
  <c r="F127" i="40"/>
  <c r="E127" i="40"/>
  <c r="X126" i="40"/>
  <c r="W126" i="40"/>
  <c r="V126" i="40"/>
  <c r="U126" i="40"/>
  <c r="T126" i="40"/>
  <c r="S126" i="40"/>
  <c r="R126" i="40"/>
  <c r="Q126" i="40"/>
  <c r="P126" i="40"/>
  <c r="O126" i="40"/>
  <c r="N126" i="40"/>
  <c r="M126" i="40"/>
  <c r="L126" i="40"/>
  <c r="K126" i="40"/>
  <c r="J126" i="40"/>
  <c r="I126" i="40"/>
  <c r="H126" i="40"/>
  <c r="G126" i="40"/>
  <c r="F126" i="40"/>
  <c r="E126" i="40"/>
  <c r="X125" i="40"/>
  <c r="W125" i="40"/>
  <c r="V125" i="40"/>
  <c r="U125" i="40"/>
  <c r="T125" i="40"/>
  <c r="S125" i="40"/>
  <c r="R125" i="40"/>
  <c r="Q125" i="40"/>
  <c r="P125" i="40"/>
  <c r="O125" i="40"/>
  <c r="N125" i="40"/>
  <c r="M125" i="40"/>
  <c r="L125" i="40"/>
  <c r="K125" i="40"/>
  <c r="J125" i="40"/>
  <c r="I125" i="40"/>
  <c r="H125" i="40"/>
  <c r="G125" i="40"/>
  <c r="F125" i="40"/>
  <c r="E125" i="40"/>
  <c r="X124" i="40"/>
  <c r="W124" i="40"/>
  <c r="V124" i="40"/>
  <c r="U124" i="40"/>
  <c r="T124" i="40"/>
  <c r="S124" i="40"/>
  <c r="R124" i="40"/>
  <c r="Q124" i="40"/>
  <c r="P124" i="40"/>
  <c r="O124" i="40"/>
  <c r="N124" i="40"/>
  <c r="M124" i="40"/>
  <c r="L124" i="40"/>
  <c r="K124" i="40"/>
  <c r="J124" i="40"/>
  <c r="I124" i="40"/>
  <c r="H124" i="40"/>
  <c r="G124" i="40"/>
  <c r="F124" i="40"/>
  <c r="E124" i="40"/>
  <c r="X123" i="40"/>
  <c r="W123" i="40"/>
  <c r="V123" i="40"/>
  <c r="U123" i="40"/>
  <c r="T123" i="40"/>
  <c r="S123" i="40"/>
  <c r="R123" i="40"/>
  <c r="Q123" i="40"/>
  <c r="P123" i="40"/>
  <c r="O123" i="40"/>
  <c r="N123" i="40"/>
  <c r="M123" i="40"/>
  <c r="L123" i="40"/>
  <c r="K123" i="40"/>
  <c r="J123" i="40"/>
  <c r="I123" i="40"/>
  <c r="H123" i="40"/>
  <c r="G123" i="40"/>
  <c r="F123" i="40"/>
  <c r="E123" i="40"/>
  <c r="X122" i="40"/>
  <c r="W122" i="40"/>
  <c r="V122" i="40"/>
  <c r="U122" i="40"/>
  <c r="T122" i="40"/>
  <c r="S122" i="40"/>
  <c r="R122" i="40"/>
  <c r="Q122" i="40"/>
  <c r="P122" i="40"/>
  <c r="O122" i="40"/>
  <c r="N122" i="40"/>
  <c r="M122" i="40"/>
  <c r="L122" i="40"/>
  <c r="K122" i="40"/>
  <c r="J122" i="40"/>
  <c r="I122" i="40"/>
  <c r="H122" i="40"/>
  <c r="G122" i="40"/>
  <c r="F122" i="40"/>
  <c r="E122" i="40"/>
  <c r="X121" i="40"/>
  <c r="W121" i="40"/>
  <c r="V121" i="40"/>
  <c r="U121" i="40"/>
  <c r="T121" i="40"/>
  <c r="S121" i="40"/>
  <c r="R121" i="40"/>
  <c r="Q121" i="40"/>
  <c r="P121" i="40"/>
  <c r="O121" i="40"/>
  <c r="N121" i="40"/>
  <c r="M121" i="40"/>
  <c r="L121" i="40"/>
  <c r="K121" i="40"/>
  <c r="J121" i="40"/>
  <c r="I121" i="40"/>
  <c r="H121" i="40"/>
  <c r="G121" i="40"/>
  <c r="F121" i="40"/>
  <c r="E121" i="40"/>
  <c r="X120" i="40"/>
  <c r="W120" i="40"/>
  <c r="V120" i="40"/>
  <c r="U120" i="40"/>
  <c r="T120" i="40"/>
  <c r="S120" i="40"/>
  <c r="R120" i="40"/>
  <c r="Q120" i="40"/>
  <c r="P120" i="40"/>
  <c r="O120" i="40"/>
  <c r="N120" i="40"/>
  <c r="M120" i="40"/>
  <c r="L120" i="40"/>
  <c r="K120" i="40"/>
  <c r="J120" i="40"/>
  <c r="I120" i="40"/>
  <c r="H120" i="40"/>
  <c r="G120" i="40"/>
  <c r="F120" i="40"/>
  <c r="E120" i="40"/>
  <c r="X119" i="40"/>
  <c r="W119" i="40"/>
  <c r="V119" i="40"/>
  <c r="U119" i="40"/>
  <c r="T119" i="40"/>
  <c r="S119" i="40"/>
  <c r="R119" i="40"/>
  <c r="Q119" i="40"/>
  <c r="P119" i="40"/>
  <c r="O119" i="40"/>
  <c r="N119" i="40"/>
  <c r="M119" i="40"/>
  <c r="L119" i="40"/>
  <c r="K119" i="40"/>
  <c r="J119" i="40"/>
  <c r="I119" i="40"/>
  <c r="H119" i="40"/>
  <c r="G119" i="40"/>
  <c r="F119" i="40"/>
  <c r="E119" i="40"/>
  <c r="X118" i="40"/>
  <c r="W118" i="40"/>
  <c r="V118" i="40"/>
  <c r="U118" i="40"/>
  <c r="T118" i="40"/>
  <c r="S118" i="40"/>
  <c r="R118" i="40"/>
  <c r="Q118" i="40"/>
  <c r="P118" i="40"/>
  <c r="O118" i="40"/>
  <c r="N118" i="40"/>
  <c r="M118" i="40"/>
  <c r="L118" i="40"/>
  <c r="K118" i="40"/>
  <c r="J118" i="40"/>
  <c r="I118" i="40"/>
  <c r="H118" i="40"/>
  <c r="G118" i="40"/>
  <c r="F118" i="40"/>
  <c r="E118" i="40"/>
  <c r="X117" i="40"/>
  <c r="W117" i="40"/>
  <c r="V117" i="40"/>
  <c r="U117" i="40"/>
  <c r="T117" i="40"/>
  <c r="S117" i="40"/>
  <c r="R117" i="40"/>
  <c r="Q117" i="40"/>
  <c r="P117" i="40"/>
  <c r="O117" i="40"/>
  <c r="N117" i="40"/>
  <c r="M117" i="40"/>
  <c r="L117" i="40"/>
  <c r="K117" i="40"/>
  <c r="J117" i="40"/>
  <c r="I117" i="40"/>
  <c r="H117" i="40"/>
  <c r="G117" i="40"/>
  <c r="F117" i="40"/>
  <c r="E117" i="40"/>
  <c r="X116" i="40"/>
  <c r="W116" i="40"/>
  <c r="V116" i="40"/>
  <c r="U116" i="40"/>
  <c r="T116" i="40"/>
  <c r="S116" i="40"/>
  <c r="R116" i="40"/>
  <c r="Q116" i="40"/>
  <c r="P116" i="40"/>
  <c r="O116" i="40"/>
  <c r="N116" i="40"/>
  <c r="M116" i="40"/>
  <c r="L116" i="40"/>
  <c r="K116" i="40"/>
  <c r="J116" i="40"/>
  <c r="I116" i="40"/>
  <c r="H116" i="40"/>
  <c r="G116" i="40"/>
  <c r="F116" i="40"/>
  <c r="E116" i="40"/>
  <c r="X115" i="40"/>
  <c r="W115" i="40"/>
  <c r="V115" i="40"/>
  <c r="U115" i="40"/>
  <c r="T115" i="40"/>
  <c r="S115" i="40"/>
  <c r="R115" i="40"/>
  <c r="Q115" i="40"/>
  <c r="P115" i="40"/>
  <c r="O115" i="40"/>
  <c r="N115" i="40"/>
  <c r="M115" i="40"/>
  <c r="L115" i="40"/>
  <c r="K115" i="40"/>
  <c r="J115" i="40"/>
  <c r="I115" i="40"/>
  <c r="H115" i="40"/>
  <c r="G115" i="40"/>
  <c r="F115" i="40"/>
  <c r="E115" i="40"/>
  <c r="X114" i="40"/>
  <c r="W114" i="40"/>
  <c r="V114" i="40"/>
  <c r="U114" i="40"/>
  <c r="T114" i="40"/>
  <c r="S114" i="40"/>
  <c r="R114" i="40"/>
  <c r="Q114" i="40"/>
  <c r="P114" i="40"/>
  <c r="O114" i="40"/>
  <c r="N114" i="40"/>
  <c r="M114" i="40"/>
  <c r="L114" i="40"/>
  <c r="K114" i="40"/>
  <c r="J114" i="40"/>
  <c r="I114" i="40"/>
  <c r="H114" i="40"/>
  <c r="G114" i="40"/>
  <c r="F114" i="40"/>
  <c r="E114" i="40"/>
  <c r="X113" i="40"/>
  <c r="W113" i="40"/>
  <c r="V113" i="40"/>
  <c r="U113" i="40"/>
  <c r="T113" i="40"/>
  <c r="S113" i="40"/>
  <c r="R113" i="40"/>
  <c r="Q113" i="40"/>
  <c r="P113" i="40"/>
  <c r="O113" i="40"/>
  <c r="N113" i="40"/>
  <c r="M113" i="40"/>
  <c r="L113" i="40"/>
  <c r="K113" i="40"/>
  <c r="J113" i="40"/>
  <c r="I113" i="40"/>
  <c r="H113" i="40"/>
  <c r="G113" i="40"/>
  <c r="F113" i="40"/>
  <c r="E113" i="40"/>
  <c r="X112" i="40"/>
  <c r="W112" i="40"/>
  <c r="V112" i="40"/>
  <c r="U112" i="40"/>
  <c r="T112" i="40"/>
  <c r="S112" i="40"/>
  <c r="R112" i="40"/>
  <c r="Q112" i="40"/>
  <c r="P112" i="40"/>
  <c r="O112" i="40"/>
  <c r="N112" i="40"/>
  <c r="M112" i="40"/>
  <c r="L112" i="40"/>
  <c r="K112" i="40"/>
  <c r="J112" i="40"/>
  <c r="I112" i="40"/>
  <c r="H112" i="40"/>
  <c r="G112" i="40"/>
  <c r="F112" i="40"/>
  <c r="E112" i="40"/>
  <c r="X111" i="40"/>
  <c r="W111" i="40"/>
  <c r="V111" i="40"/>
  <c r="U111" i="40"/>
  <c r="T111" i="40"/>
  <c r="S111" i="40"/>
  <c r="R111" i="40"/>
  <c r="Q111" i="40"/>
  <c r="P111" i="40"/>
  <c r="O111" i="40"/>
  <c r="N111" i="40"/>
  <c r="M111" i="40"/>
  <c r="L111" i="40"/>
  <c r="K111" i="40"/>
  <c r="J111" i="40"/>
  <c r="I111" i="40"/>
  <c r="H111" i="40"/>
  <c r="G111" i="40"/>
  <c r="F111" i="40"/>
  <c r="E111" i="40"/>
  <c r="X110" i="40"/>
  <c r="W110" i="40"/>
  <c r="V110" i="40"/>
  <c r="U110" i="40"/>
  <c r="T110" i="40"/>
  <c r="S110" i="40"/>
  <c r="R110" i="40"/>
  <c r="Q110" i="40"/>
  <c r="P110" i="40"/>
  <c r="O110" i="40"/>
  <c r="N110" i="40"/>
  <c r="M110" i="40"/>
  <c r="L110" i="40"/>
  <c r="K110" i="40"/>
  <c r="J110" i="40"/>
  <c r="I110" i="40"/>
  <c r="H110" i="40"/>
  <c r="G110" i="40"/>
  <c r="F110" i="40"/>
  <c r="E110" i="40"/>
  <c r="X109" i="40"/>
  <c r="W109" i="40"/>
  <c r="V109" i="40"/>
  <c r="U109" i="40"/>
  <c r="T109" i="40"/>
  <c r="S109" i="40"/>
  <c r="R109" i="40"/>
  <c r="Q109" i="40"/>
  <c r="P109" i="40"/>
  <c r="O109" i="40"/>
  <c r="N109" i="40"/>
  <c r="M109" i="40"/>
  <c r="L109" i="40"/>
  <c r="K109" i="40"/>
  <c r="J109" i="40"/>
  <c r="I109" i="40"/>
  <c r="H109" i="40"/>
  <c r="G109" i="40"/>
  <c r="F109" i="40"/>
  <c r="E109" i="40"/>
  <c r="X108" i="40"/>
  <c r="W108" i="40"/>
  <c r="V108" i="40"/>
  <c r="U108" i="40"/>
  <c r="T108" i="40"/>
  <c r="S108" i="40"/>
  <c r="R108" i="40"/>
  <c r="Q108" i="40"/>
  <c r="P108" i="40"/>
  <c r="O108" i="40"/>
  <c r="N108" i="40"/>
  <c r="M108" i="40"/>
  <c r="L108" i="40"/>
  <c r="K108" i="40"/>
  <c r="J108" i="40"/>
  <c r="I108" i="40"/>
  <c r="H108" i="40"/>
  <c r="G108" i="40"/>
  <c r="F108" i="40"/>
  <c r="E108" i="40"/>
  <c r="X107" i="40"/>
  <c r="W107" i="40"/>
  <c r="V107" i="40"/>
  <c r="U107" i="40"/>
  <c r="T107" i="40"/>
  <c r="S107" i="40"/>
  <c r="R107" i="40"/>
  <c r="Q107" i="40"/>
  <c r="P107" i="40"/>
  <c r="O107" i="40"/>
  <c r="N107" i="40"/>
  <c r="M107" i="40"/>
  <c r="L107" i="40"/>
  <c r="K107" i="40"/>
  <c r="J107" i="40"/>
  <c r="I107" i="40"/>
  <c r="H107" i="40"/>
  <c r="G107" i="40"/>
  <c r="F107" i="40"/>
  <c r="E107" i="40"/>
  <c r="X106" i="40"/>
  <c r="W106" i="40"/>
  <c r="V106" i="40"/>
  <c r="U106" i="40"/>
  <c r="T106" i="40"/>
  <c r="S106" i="40"/>
  <c r="R106" i="40"/>
  <c r="Q106" i="40"/>
  <c r="P106" i="40"/>
  <c r="O106" i="40"/>
  <c r="N106" i="40"/>
  <c r="M106" i="40"/>
  <c r="L106" i="40"/>
  <c r="K106" i="40"/>
  <c r="J106" i="40"/>
  <c r="I106" i="40"/>
  <c r="H106" i="40"/>
  <c r="G106" i="40"/>
  <c r="F106" i="40"/>
  <c r="E106" i="40"/>
  <c r="X105" i="40"/>
  <c r="W105" i="40"/>
  <c r="V105" i="40"/>
  <c r="U105" i="40"/>
  <c r="T105" i="40"/>
  <c r="S105" i="40"/>
  <c r="R105" i="40"/>
  <c r="Q105" i="40"/>
  <c r="P105" i="40"/>
  <c r="O105" i="40"/>
  <c r="N105" i="40"/>
  <c r="M105" i="40"/>
  <c r="L105" i="40"/>
  <c r="K105" i="40"/>
  <c r="J105" i="40"/>
  <c r="I105" i="40"/>
  <c r="H105" i="40"/>
  <c r="G105" i="40"/>
  <c r="F105" i="40"/>
  <c r="E105" i="40"/>
  <c r="X100" i="40"/>
  <c r="W100" i="40"/>
  <c r="V100" i="40"/>
  <c r="U100" i="40"/>
  <c r="T100" i="40"/>
  <c r="S100" i="40"/>
  <c r="R100" i="40"/>
  <c r="Q100" i="40"/>
  <c r="P100" i="40"/>
  <c r="O100" i="40"/>
  <c r="N100" i="40"/>
  <c r="M100" i="40"/>
  <c r="L100" i="40"/>
  <c r="K100" i="40"/>
  <c r="J100" i="40"/>
  <c r="I100" i="40"/>
  <c r="H100" i="40"/>
  <c r="G100" i="40"/>
  <c r="F100" i="40"/>
  <c r="E100" i="40"/>
  <c r="X99" i="40"/>
  <c r="W99" i="40"/>
  <c r="V99" i="40"/>
  <c r="U99" i="40"/>
  <c r="T99" i="40"/>
  <c r="S99" i="40"/>
  <c r="R99" i="40"/>
  <c r="Q99" i="40"/>
  <c r="P99" i="40"/>
  <c r="O99" i="40"/>
  <c r="N99" i="40"/>
  <c r="M99" i="40"/>
  <c r="L99" i="40"/>
  <c r="K99" i="40"/>
  <c r="J99" i="40"/>
  <c r="I99" i="40"/>
  <c r="H99" i="40"/>
  <c r="G99" i="40"/>
  <c r="F99" i="40"/>
  <c r="E99" i="40"/>
  <c r="X98" i="40"/>
  <c r="W98" i="40"/>
  <c r="V98" i="40"/>
  <c r="U98" i="40"/>
  <c r="T98" i="40"/>
  <c r="S98" i="40"/>
  <c r="R98" i="40"/>
  <c r="Q98" i="40"/>
  <c r="P98" i="40"/>
  <c r="O98" i="40"/>
  <c r="N98" i="40"/>
  <c r="M98" i="40"/>
  <c r="L98" i="40"/>
  <c r="K98" i="40"/>
  <c r="J98" i="40"/>
  <c r="I98" i="40"/>
  <c r="H98" i="40"/>
  <c r="G98" i="40"/>
  <c r="F98" i="40"/>
  <c r="E98" i="40"/>
  <c r="X97" i="40"/>
  <c r="W97" i="40"/>
  <c r="V97" i="40"/>
  <c r="U97" i="40"/>
  <c r="T97" i="40"/>
  <c r="S97" i="40"/>
  <c r="R97" i="40"/>
  <c r="Q97" i="40"/>
  <c r="P97" i="40"/>
  <c r="O97" i="40"/>
  <c r="N97" i="40"/>
  <c r="M97" i="40"/>
  <c r="L97" i="40"/>
  <c r="K97" i="40"/>
  <c r="J97" i="40"/>
  <c r="I97" i="40"/>
  <c r="H97" i="40"/>
  <c r="G97" i="40"/>
  <c r="F97" i="40"/>
  <c r="E97" i="40"/>
  <c r="X96" i="40"/>
  <c r="W96" i="40"/>
  <c r="V96" i="40"/>
  <c r="U96" i="40"/>
  <c r="T96" i="40"/>
  <c r="S96" i="40"/>
  <c r="R96" i="40"/>
  <c r="Q96" i="40"/>
  <c r="P96" i="40"/>
  <c r="O96" i="40"/>
  <c r="N96" i="40"/>
  <c r="M96" i="40"/>
  <c r="L96" i="40"/>
  <c r="K96" i="40"/>
  <c r="J96" i="40"/>
  <c r="I96" i="40"/>
  <c r="H96" i="40"/>
  <c r="G96" i="40"/>
  <c r="F96" i="40"/>
  <c r="E96" i="40"/>
  <c r="X95" i="40"/>
  <c r="W95" i="40"/>
  <c r="V95" i="40"/>
  <c r="U95" i="40"/>
  <c r="T95" i="40"/>
  <c r="S95" i="40"/>
  <c r="R95" i="40"/>
  <c r="Q95" i="40"/>
  <c r="P95" i="40"/>
  <c r="O95" i="40"/>
  <c r="N95" i="40"/>
  <c r="M95" i="40"/>
  <c r="L95" i="40"/>
  <c r="K95" i="40"/>
  <c r="J95" i="40"/>
  <c r="I95" i="40"/>
  <c r="H95" i="40"/>
  <c r="G95" i="40"/>
  <c r="F95" i="40"/>
  <c r="E95" i="40"/>
  <c r="X94" i="40"/>
  <c r="W94" i="40"/>
  <c r="V94" i="40"/>
  <c r="U94" i="40"/>
  <c r="T94" i="40"/>
  <c r="S94" i="40"/>
  <c r="R94" i="40"/>
  <c r="Q94" i="40"/>
  <c r="P94" i="40"/>
  <c r="O94" i="40"/>
  <c r="N94" i="40"/>
  <c r="M94" i="40"/>
  <c r="L94" i="40"/>
  <c r="K94" i="40"/>
  <c r="J94" i="40"/>
  <c r="I94" i="40"/>
  <c r="H94" i="40"/>
  <c r="G94" i="40"/>
  <c r="F94" i="40"/>
  <c r="E94" i="40"/>
  <c r="X93" i="40"/>
  <c r="W93" i="40"/>
  <c r="V93" i="40"/>
  <c r="U93" i="40"/>
  <c r="T93" i="40"/>
  <c r="S93" i="40"/>
  <c r="R93" i="40"/>
  <c r="Q93" i="40"/>
  <c r="P93" i="40"/>
  <c r="O93" i="40"/>
  <c r="N93" i="40"/>
  <c r="M93" i="40"/>
  <c r="L93" i="40"/>
  <c r="K93" i="40"/>
  <c r="J93" i="40"/>
  <c r="I93" i="40"/>
  <c r="H93" i="40"/>
  <c r="G93" i="40"/>
  <c r="F93" i="40"/>
  <c r="E93" i="40"/>
  <c r="X92" i="40"/>
  <c r="W92" i="40"/>
  <c r="V92" i="40"/>
  <c r="U92" i="40"/>
  <c r="T92" i="40"/>
  <c r="S92" i="40"/>
  <c r="R92" i="40"/>
  <c r="Q92" i="40"/>
  <c r="P92" i="40"/>
  <c r="O92" i="40"/>
  <c r="N92" i="40"/>
  <c r="M92" i="40"/>
  <c r="L92" i="40"/>
  <c r="K92" i="40"/>
  <c r="J92" i="40"/>
  <c r="I92" i="40"/>
  <c r="H92" i="40"/>
  <c r="G92" i="40"/>
  <c r="F92" i="40"/>
  <c r="E92" i="40"/>
  <c r="X91" i="40"/>
  <c r="W91" i="40"/>
  <c r="V91" i="40"/>
  <c r="U91" i="40"/>
  <c r="T91" i="40"/>
  <c r="S91" i="40"/>
  <c r="R91" i="40"/>
  <c r="Q91" i="40"/>
  <c r="P91" i="40"/>
  <c r="O91" i="40"/>
  <c r="N91" i="40"/>
  <c r="M91" i="40"/>
  <c r="L91" i="40"/>
  <c r="K91" i="40"/>
  <c r="J91" i="40"/>
  <c r="I91" i="40"/>
  <c r="H91" i="40"/>
  <c r="G91" i="40"/>
  <c r="F91" i="40"/>
  <c r="E91" i="40"/>
  <c r="X90" i="40"/>
  <c r="W90" i="40"/>
  <c r="V90" i="40"/>
  <c r="U90" i="40"/>
  <c r="T90" i="40"/>
  <c r="S90" i="40"/>
  <c r="R90" i="40"/>
  <c r="Q90" i="40"/>
  <c r="P90" i="40"/>
  <c r="O90" i="40"/>
  <c r="N90" i="40"/>
  <c r="M90" i="40"/>
  <c r="L90" i="40"/>
  <c r="K90" i="40"/>
  <c r="J90" i="40"/>
  <c r="I90" i="40"/>
  <c r="H90" i="40"/>
  <c r="G90" i="40"/>
  <c r="F90" i="40"/>
  <c r="E90" i="40"/>
  <c r="X89" i="40"/>
  <c r="W89" i="40"/>
  <c r="V89" i="40"/>
  <c r="U89" i="40"/>
  <c r="T89" i="40"/>
  <c r="S89" i="40"/>
  <c r="R89" i="40"/>
  <c r="Q89" i="40"/>
  <c r="P89" i="40"/>
  <c r="O89" i="40"/>
  <c r="N89" i="40"/>
  <c r="M89" i="40"/>
  <c r="L89" i="40"/>
  <c r="K89" i="40"/>
  <c r="J89" i="40"/>
  <c r="I89" i="40"/>
  <c r="H89" i="40"/>
  <c r="G89" i="40"/>
  <c r="F89" i="40"/>
  <c r="E89" i="40"/>
  <c r="X88" i="40"/>
  <c r="W88" i="40"/>
  <c r="V88" i="40"/>
  <c r="U88" i="40"/>
  <c r="T88" i="40"/>
  <c r="S88" i="40"/>
  <c r="R88" i="40"/>
  <c r="Q88" i="40"/>
  <c r="P88" i="40"/>
  <c r="O88" i="40"/>
  <c r="N88" i="40"/>
  <c r="M88" i="40"/>
  <c r="L88" i="40"/>
  <c r="K88" i="40"/>
  <c r="J88" i="40"/>
  <c r="I88" i="40"/>
  <c r="H88" i="40"/>
  <c r="G88" i="40"/>
  <c r="F88" i="40"/>
  <c r="E88" i="40"/>
  <c r="X87" i="40"/>
  <c r="W87" i="40"/>
  <c r="V87" i="40"/>
  <c r="U87" i="40"/>
  <c r="T87" i="40"/>
  <c r="S87" i="40"/>
  <c r="R87" i="40"/>
  <c r="Q87" i="40"/>
  <c r="P87" i="40"/>
  <c r="O87" i="40"/>
  <c r="N87" i="40"/>
  <c r="M87" i="40"/>
  <c r="L87" i="40"/>
  <c r="K87" i="40"/>
  <c r="J87" i="40"/>
  <c r="I87" i="40"/>
  <c r="H87" i="40"/>
  <c r="G87" i="40"/>
  <c r="F87" i="40"/>
  <c r="E87" i="40"/>
  <c r="X86" i="40"/>
  <c r="W86" i="40"/>
  <c r="V86" i="40"/>
  <c r="U86" i="40"/>
  <c r="T86" i="40"/>
  <c r="S86" i="40"/>
  <c r="R86" i="40"/>
  <c r="Q86" i="40"/>
  <c r="P86" i="40"/>
  <c r="O86" i="40"/>
  <c r="N86" i="40"/>
  <c r="M86" i="40"/>
  <c r="L86" i="40"/>
  <c r="K86" i="40"/>
  <c r="J86" i="40"/>
  <c r="I86" i="40"/>
  <c r="H86" i="40"/>
  <c r="G86" i="40"/>
  <c r="F86" i="40"/>
  <c r="E86" i="40"/>
  <c r="X85" i="40"/>
  <c r="W85" i="40"/>
  <c r="V85" i="40"/>
  <c r="U85" i="40"/>
  <c r="T85" i="40"/>
  <c r="S85" i="40"/>
  <c r="R85" i="40"/>
  <c r="Q85" i="40"/>
  <c r="P85" i="40"/>
  <c r="O85" i="40"/>
  <c r="N85" i="40"/>
  <c r="M85" i="40"/>
  <c r="L85" i="40"/>
  <c r="K85" i="40"/>
  <c r="J85" i="40"/>
  <c r="I85" i="40"/>
  <c r="H85" i="40"/>
  <c r="G85" i="40"/>
  <c r="F85" i="40"/>
  <c r="E85" i="40"/>
  <c r="X84" i="40"/>
  <c r="W84" i="40"/>
  <c r="V84" i="40"/>
  <c r="U84" i="40"/>
  <c r="T84" i="40"/>
  <c r="S84" i="40"/>
  <c r="R84" i="40"/>
  <c r="Q84" i="40"/>
  <c r="P84" i="40"/>
  <c r="O84" i="40"/>
  <c r="N84" i="40"/>
  <c r="M84" i="40"/>
  <c r="L84" i="40"/>
  <c r="K84" i="40"/>
  <c r="J84" i="40"/>
  <c r="I84" i="40"/>
  <c r="H84" i="40"/>
  <c r="G84" i="40"/>
  <c r="F84" i="40"/>
  <c r="E84" i="40"/>
  <c r="X83" i="40"/>
  <c r="W83" i="40"/>
  <c r="V83" i="40"/>
  <c r="U83" i="40"/>
  <c r="T83" i="40"/>
  <c r="S83" i="40"/>
  <c r="R83" i="40"/>
  <c r="Q83" i="40"/>
  <c r="P83" i="40"/>
  <c r="O83" i="40"/>
  <c r="N83" i="40"/>
  <c r="M83" i="40"/>
  <c r="L83" i="40"/>
  <c r="K83" i="40"/>
  <c r="J83" i="40"/>
  <c r="I83" i="40"/>
  <c r="H83" i="40"/>
  <c r="G83" i="40"/>
  <c r="F83" i="40"/>
  <c r="E83" i="40"/>
  <c r="X82" i="40"/>
  <c r="W82" i="40"/>
  <c r="V82" i="40"/>
  <c r="U82" i="40"/>
  <c r="T82" i="40"/>
  <c r="S82" i="40"/>
  <c r="R82" i="40"/>
  <c r="Q82" i="40"/>
  <c r="P82" i="40"/>
  <c r="O82" i="40"/>
  <c r="N82" i="40"/>
  <c r="M82" i="40"/>
  <c r="L82" i="40"/>
  <c r="K82" i="40"/>
  <c r="J82" i="40"/>
  <c r="I82" i="40"/>
  <c r="H82" i="40"/>
  <c r="G82" i="40"/>
  <c r="F82" i="40"/>
  <c r="E82" i="40"/>
  <c r="X81" i="40"/>
  <c r="W81" i="40"/>
  <c r="V81" i="40"/>
  <c r="U81" i="40"/>
  <c r="T81" i="40"/>
  <c r="S81" i="40"/>
  <c r="R81" i="40"/>
  <c r="Q81" i="40"/>
  <c r="P81" i="40"/>
  <c r="O81" i="40"/>
  <c r="N81" i="40"/>
  <c r="M81" i="40"/>
  <c r="L81" i="40"/>
  <c r="K81" i="40"/>
  <c r="J81" i="40"/>
  <c r="I81" i="40"/>
  <c r="H81" i="40"/>
  <c r="G81" i="40"/>
  <c r="F81" i="40"/>
  <c r="E81" i="40"/>
  <c r="X80" i="40"/>
  <c r="W80" i="40"/>
  <c r="V80" i="40"/>
  <c r="U80" i="40"/>
  <c r="T80" i="40"/>
  <c r="S80" i="40"/>
  <c r="R80" i="40"/>
  <c r="Q80" i="40"/>
  <c r="P80" i="40"/>
  <c r="O80" i="40"/>
  <c r="N80" i="40"/>
  <c r="M80" i="40"/>
  <c r="L80" i="40"/>
  <c r="K80" i="40"/>
  <c r="J80" i="40"/>
  <c r="I80" i="40"/>
  <c r="H80" i="40"/>
  <c r="G80" i="40"/>
  <c r="F80" i="40"/>
  <c r="E80" i="40"/>
  <c r="X79" i="40"/>
  <c r="W79" i="40"/>
  <c r="V79" i="40"/>
  <c r="U79" i="40"/>
  <c r="T79" i="40"/>
  <c r="S79" i="40"/>
  <c r="R79" i="40"/>
  <c r="Q79" i="40"/>
  <c r="P79" i="40"/>
  <c r="O79" i="40"/>
  <c r="N79" i="40"/>
  <c r="M79" i="40"/>
  <c r="L79" i="40"/>
  <c r="K79" i="40"/>
  <c r="J79" i="40"/>
  <c r="I79" i="40"/>
  <c r="H79" i="40"/>
  <c r="G79" i="40"/>
  <c r="F79" i="40"/>
  <c r="E79" i="40"/>
  <c r="X78" i="40"/>
  <c r="W78" i="40"/>
  <c r="V78" i="40"/>
  <c r="U78" i="40"/>
  <c r="T78" i="40"/>
  <c r="S78" i="40"/>
  <c r="R78" i="40"/>
  <c r="Q78" i="40"/>
  <c r="P78" i="40"/>
  <c r="O78" i="40"/>
  <c r="N78" i="40"/>
  <c r="M78" i="40"/>
  <c r="L78" i="40"/>
  <c r="K78" i="40"/>
  <c r="J78" i="40"/>
  <c r="I78" i="40"/>
  <c r="H78" i="40"/>
  <c r="G78" i="40"/>
  <c r="F78" i="40"/>
  <c r="E78" i="40"/>
  <c r="X77" i="40"/>
  <c r="W77" i="40"/>
  <c r="V77" i="40"/>
  <c r="U77" i="40"/>
  <c r="T77" i="40"/>
  <c r="S77" i="40"/>
  <c r="R77" i="40"/>
  <c r="Q77" i="40"/>
  <c r="P77" i="40"/>
  <c r="O77" i="40"/>
  <c r="N77" i="40"/>
  <c r="M77" i="40"/>
  <c r="L77" i="40"/>
  <c r="K77" i="40"/>
  <c r="J77" i="40"/>
  <c r="I77" i="40"/>
  <c r="H77" i="40"/>
  <c r="G77" i="40"/>
  <c r="F77" i="40"/>
  <c r="E77" i="40"/>
  <c r="X76" i="40"/>
  <c r="W76" i="40"/>
  <c r="V76" i="40"/>
  <c r="U76" i="40"/>
  <c r="T76" i="40"/>
  <c r="S76" i="40"/>
  <c r="R76" i="40"/>
  <c r="Q76" i="40"/>
  <c r="P76" i="40"/>
  <c r="O76" i="40"/>
  <c r="N76" i="40"/>
  <c r="M76" i="40"/>
  <c r="L76" i="40"/>
  <c r="K76" i="40"/>
  <c r="J76" i="40"/>
  <c r="I76" i="40"/>
  <c r="H76" i="40"/>
  <c r="G76" i="40"/>
  <c r="F76" i="40"/>
  <c r="E76" i="40"/>
  <c r="X75" i="40"/>
  <c r="W75" i="40"/>
  <c r="V75" i="40"/>
  <c r="U75" i="40"/>
  <c r="T75" i="40"/>
  <c r="S75" i="40"/>
  <c r="R75" i="40"/>
  <c r="Q75" i="40"/>
  <c r="P75" i="40"/>
  <c r="O75" i="40"/>
  <c r="N75" i="40"/>
  <c r="M75" i="40"/>
  <c r="L75" i="40"/>
  <c r="K75" i="40"/>
  <c r="J75" i="40"/>
  <c r="I75" i="40"/>
  <c r="H75" i="40"/>
  <c r="G75" i="40"/>
  <c r="F75" i="40"/>
  <c r="E75" i="40"/>
  <c r="X74" i="40"/>
  <c r="W74" i="40"/>
  <c r="V74" i="40"/>
  <c r="U74" i="40"/>
  <c r="T74" i="40"/>
  <c r="S74" i="40"/>
  <c r="R74" i="40"/>
  <c r="Q74" i="40"/>
  <c r="P74" i="40"/>
  <c r="O74" i="40"/>
  <c r="N74" i="40"/>
  <c r="M74" i="40"/>
  <c r="L74" i="40"/>
  <c r="K74" i="40"/>
  <c r="J74" i="40"/>
  <c r="I74" i="40"/>
  <c r="H74" i="40"/>
  <c r="G74" i="40"/>
  <c r="F74" i="40"/>
  <c r="E74" i="40"/>
  <c r="X73" i="40"/>
  <c r="W73" i="40"/>
  <c r="V73" i="40"/>
  <c r="U73" i="40"/>
  <c r="T73" i="40"/>
  <c r="S73" i="40"/>
  <c r="R73" i="40"/>
  <c r="Q73" i="40"/>
  <c r="P73" i="40"/>
  <c r="O73" i="40"/>
  <c r="N73" i="40"/>
  <c r="M73" i="40"/>
  <c r="L73" i="40"/>
  <c r="K73" i="40"/>
  <c r="J73" i="40"/>
  <c r="I73" i="40"/>
  <c r="H73" i="40"/>
  <c r="G73" i="40"/>
  <c r="F73" i="40"/>
  <c r="E73" i="40"/>
  <c r="X72" i="40"/>
  <c r="W72" i="40"/>
  <c r="V72" i="40"/>
  <c r="U72" i="40"/>
  <c r="T72" i="40"/>
  <c r="S72" i="40"/>
  <c r="R72" i="40"/>
  <c r="Q72" i="40"/>
  <c r="P72" i="40"/>
  <c r="O72" i="40"/>
  <c r="N72" i="40"/>
  <c r="M72" i="40"/>
  <c r="L72" i="40"/>
  <c r="K72" i="40"/>
  <c r="J72" i="40"/>
  <c r="I72" i="40"/>
  <c r="H72" i="40"/>
  <c r="G72" i="40"/>
  <c r="F72" i="40"/>
  <c r="E72" i="40"/>
  <c r="X71" i="40"/>
  <c r="W71" i="40"/>
  <c r="V71" i="40"/>
  <c r="U71" i="40"/>
  <c r="T71" i="40"/>
  <c r="S71" i="40"/>
  <c r="R71" i="40"/>
  <c r="Q71" i="40"/>
  <c r="P71" i="40"/>
  <c r="O71" i="40"/>
  <c r="N71" i="40"/>
  <c r="M71" i="40"/>
  <c r="L71" i="40"/>
  <c r="K71" i="40"/>
  <c r="J71" i="40"/>
  <c r="I71" i="40"/>
  <c r="H71" i="40"/>
  <c r="G71" i="40"/>
  <c r="F71" i="40"/>
  <c r="E71" i="40"/>
  <c r="X66" i="40"/>
  <c r="W66" i="40"/>
  <c r="V66" i="40"/>
  <c r="U66" i="40"/>
  <c r="T66" i="40"/>
  <c r="S66" i="40"/>
  <c r="R66" i="40"/>
  <c r="Q66" i="40"/>
  <c r="P66" i="40"/>
  <c r="O66" i="40"/>
  <c r="N66" i="40"/>
  <c r="M66" i="40"/>
  <c r="L66" i="40"/>
  <c r="K66" i="40"/>
  <c r="J66" i="40"/>
  <c r="I66" i="40"/>
  <c r="H66" i="40"/>
  <c r="G66" i="40"/>
  <c r="F66" i="40"/>
  <c r="E66" i="40"/>
  <c r="X65" i="40"/>
  <c r="W65" i="40"/>
  <c r="V65" i="40"/>
  <c r="U65" i="40"/>
  <c r="T65" i="40"/>
  <c r="S65" i="40"/>
  <c r="R65" i="40"/>
  <c r="Q65" i="40"/>
  <c r="P65" i="40"/>
  <c r="O65" i="40"/>
  <c r="N65" i="40"/>
  <c r="M65" i="40"/>
  <c r="L65" i="40"/>
  <c r="K65" i="40"/>
  <c r="J65" i="40"/>
  <c r="I65" i="40"/>
  <c r="H65" i="40"/>
  <c r="G65" i="40"/>
  <c r="F65" i="40"/>
  <c r="E65" i="40"/>
  <c r="X64" i="40"/>
  <c r="W64" i="40"/>
  <c r="V64" i="40"/>
  <c r="U64" i="40"/>
  <c r="T64" i="40"/>
  <c r="S64" i="40"/>
  <c r="R64" i="40"/>
  <c r="Q64" i="40"/>
  <c r="P64" i="40"/>
  <c r="O64" i="40"/>
  <c r="N64" i="40"/>
  <c r="M64" i="40"/>
  <c r="L64" i="40"/>
  <c r="K64" i="40"/>
  <c r="J64" i="40"/>
  <c r="I64" i="40"/>
  <c r="H64" i="40"/>
  <c r="G64" i="40"/>
  <c r="F64" i="40"/>
  <c r="E64" i="40"/>
  <c r="X63" i="40"/>
  <c r="W63" i="40"/>
  <c r="V63" i="40"/>
  <c r="U63" i="40"/>
  <c r="T63" i="40"/>
  <c r="S63" i="40"/>
  <c r="R63" i="40"/>
  <c r="Q63" i="40"/>
  <c r="P63" i="40"/>
  <c r="O63" i="40"/>
  <c r="N63" i="40"/>
  <c r="M63" i="40"/>
  <c r="L63" i="40"/>
  <c r="K63" i="40"/>
  <c r="J63" i="40"/>
  <c r="I63" i="40"/>
  <c r="H63" i="40"/>
  <c r="G63" i="40"/>
  <c r="F63" i="40"/>
  <c r="E63" i="40"/>
  <c r="X62" i="40"/>
  <c r="W62" i="40"/>
  <c r="V62" i="40"/>
  <c r="U62" i="40"/>
  <c r="T62" i="40"/>
  <c r="S62" i="40"/>
  <c r="R62" i="40"/>
  <c r="Q62" i="40"/>
  <c r="P62" i="40"/>
  <c r="O62" i="40"/>
  <c r="N62" i="40"/>
  <c r="M62" i="40"/>
  <c r="L62" i="40"/>
  <c r="K62" i="40"/>
  <c r="J62" i="40"/>
  <c r="I62" i="40"/>
  <c r="H62" i="40"/>
  <c r="G62" i="40"/>
  <c r="F62" i="40"/>
  <c r="E62" i="40"/>
  <c r="X61" i="40"/>
  <c r="W61" i="40"/>
  <c r="V61" i="40"/>
  <c r="U61" i="40"/>
  <c r="T61" i="40"/>
  <c r="S61" i="40"/>
  <c r="R61" i="40"/>
  <c r="Q61" i="40"/>
  <c r="P61" i="40"/>
  <c r="O61" i="40"/>
  <c r="N61" i="40"/>
  <c r="M61" i="40"/>
  <c r="L61" i="40"/>
  <c r="K61" i="40"/>
  <c r="J61" i="40"/>
  <c r="I61" i="40"/>
  <c r="H61" i="40"/>
  <c r="G61" i="40"/>
  <c r="F61" i="40"/>
  <c r="E61" i="40"/>
  <c r="X60" i="40"/>
  <c r="W60" i="40"/>
  <c r="V60" i="40"/>
  <c r="U60" i="40"/>
  <c r="T60" i="40"/>
  <c r="S60" i="40"/>
  <c r="R60" i="40"/>
  <c r="Q60" i="40"/>
  <c r="P60" i="40"/>
  <c r="O60" i="40"/>
  <c r="N60" i="40"/>
  <c r="M60" i="40"/>
  <c r="L60" i="40"/>
  <c r="K60" i="40"/>
  <c r="J60" i="40"/>
  <c r="I60" i="40"/>
  <c r="H60" i="40"/>
  <c r="G60" i="40"/>
  <c r="F60" i="40"/>
  <c r="E60" i="40"/>
  <c r="X59" i="40"/>
  <c r="W59" i="40"/>
  <c r="V59" i="40"/>
  <c r="U59" i="40"/>
  <c r="T59" i="40"/>
  <c r="S59" i="40"/>
  <c r="R59" i="40"/>
  <c r="Q59" i="40"/>
  <c r="P59" i="40"/>
  <c r="O59" i="40"/>
  <c r="N59" i="40"/>
  <c r="M59" i="40"/>
  <c r="L59" i="40"/>
  <c r="K59" i="40"/>
  <c r="J59" i="40"/>
  <c r="I59" i="40"/>
  <c r="H59" i="40"/>
  <c r="G59" i="40"/>
  <c r="F59" i="40"/>
  <c r="E59" i="40"/>
  <c r="X58" i="40"/>
  <c r="W58" i="40"/>
  <c r="V58" i="40"/>
  <c r="U58" i="40"/>
  <c r="T58" i="40"/>
  <c r="S58" i="40"/>
  <c r="R58" i="40"/>
  <c r="Q58" i="40"/>
  <c r="P58" i="40"/>
  <c r="O58" i="40"/>
  <c r="N58" i="40"/>
  <c r="M58" i="40"/>
  <c r="L58" i="40"/>
  <c r="K58" i="40"/>
  <c r="J58" i="40"/>
  <c r="I58" i="40"/>
  <c r="H58" i="40"/>
  <c r="G58" i="40"/>
  <c r="F58" i="40"/>
  <c r="E58" i="40"/>
  <c r="X57" i="40"/>
  <c r="W57" i="40"/>
  <c r="V57" i="40"/>
  <c r="U57" i="40"/>
  <c r="T57" i="40"/>
  <c r="S57" i="40"/>
  <c r="R57" i="40"/>
  <c r="Q57" i="40"/>
  <c r="P57" i="40"/>
  <c r="O57" i="40"/>
  <c r="N57" i="40"/>
  <c r="M57" i="40"/>
  <c r="L57" i="40"/>
  <c r="K57" i="40"/>
  <c r="J57" i="40"/>
  <c r="I57" i="40"/>
  <c r="H57" i="40"/>
  <c r="G57" i="40"/>
  <c r="F57" i="40"/>
  <c r="E57" i="40"/>
  <c r="X56" i="40"/>
  <c r="W56" i="40"/>
  <c r="V56" i="40"/>
  <c r="U56" i="40"/>
  <c r="T56" i="40"/>
  <c r="S56" i="40"/>
  <c r="R56" i="40"/>
  <c r="Q56" i="40"/>
  <c r="P56" i="40"/>
  <c r="O56" i="40"/>
  <c r="N56" i="40"/>
  <c r="M56" i="40"/>
  <c r="L56" i="40"/>
  <c r="K56" i="40"/>
  <c r="J56" i="40"/>
  <c r="I56" i="40"/>
  <c r="H56" i="40"/>
  <c r="G56" i="40"/>
  <c r="F56" i="40"/>
  <c r="E56" i="40"/>
  <c r="X55" i="40"/>
  <c r="W55" i="40"/>
  <c r="V55" i="40"/>
  <c r="U55" i="40"/>
  <c r="T55" i="40"/>
  <c r="S55" i="40"/>
  <c r="R55" i="40"/>
  <c r="Q55" i="40"/>
  <c r="P55" i="40"/>
  <c r="O55" i="40"/>
  <c r="N55" i="40"/>
  <c r="M55" i="40"/>
  <c r="L55" i="40"/>
  <c r="K55" i="40"/>
  <c r="J55" i="40"/>
  <c r="I55" i="40"/>
  <c r="H55" i="40"/>
  <c r="G55" i="40"/>
  <c r="F55" i="40"/>
  <c r="E55" i="40"/>
  <c r="X54" i="40"/>
  <c r="W54" i="40"/>
  <c r="V54" i="40"/>
  <c r="U54" i="40"/>
  <c r="T54" i="40"/>
  <c r="S54" i="40"/>
  <c r="R54" i="40"/>
  <c r="Q54" i="40"/>
  <c r="P54" i="40"/>
  <c r="O54" i="40"/>
  <c r="N54" i="40"/>
  <c r="M54" i="40"/>
  <c r="L54" i="40"/>
  <c r="K54" i="40"/>
  <c r="J54" i="40"/>
  <c r="I54" i="40"/>
  <c r="H54" i="40"/>
  <c r="G54" i="40"/>
  <c r="F54" i="40"/>
  <c r="E54" i="40"/>
  <c r="X53" i="40"/>
  <c r="W53" i="40"/>
  <c r="V53" i="40"/>
  <c r="U53" i="40"/>
  <c r="T53" i="40"/>
  <c r="S53" i="40"/>
  <c r="R53" i="40"/>
  <c r="Q53" i="40"/>
  <c r="P53" i="40"/>
  <c r="O53" i="40"/>
  <c r="N53" i="40"/>
  <c r="M53" i="40"/>
  <c r="L53" i="40"/>
  <c r="K53" i="40"/>
  <c r="J53" i="40"/>
  <c r="I53" i="40"/>
  <c r="H53" i="40"/>
  <c r="G53" i="40"/>
  <c r="F53" i="40"/>
  <c r="E53" i="40"/>
  <c r="X52" i="40"/>
  <c r="W52" i="40"/>
  <c r="V52" i="40"/>
  <c r="U52" i="40"/>
  <c r="T52" i="40"/>
  <c r="S52" i="40"/>
  <c r="R52" i="40"/>
  <c r="Q52" i="40"/>
  <c r="P52" i="40"/>
  <c r="O52" i="40"/>
  <c r="N52" i="40"/>
  <c r="M52" i="40"/>
  <c r="L52" i="40"/>
  <c r="K52" i="40"/>
  <c r="J52" i="40"/>
  <c r="I52" i="40"/>
  <c r="H52" i="40"/>
  <c r="G52" i="40"/>
  <c r="F52" i="40"/>
  <c r="E52" i="40"/>
  <c r="X51" i="40"/>
  <c r="W51" i="40"/>
  <c r="V51" i="40"/>
  <c r="U51" i="40"/>
  <c r="T51" i="40"/>
  <c r="S51" i="40"/>
  <c r="R51" i="40"/>
  <c r="Q51" i="40"/>
  <c r="P51" i="40"/>
  <c r="O51" i="40"/>
  <c r="N51" i="40"/>
  <c r="M51" i="40"/>
  <c r="L51" i="40"/>
  <c r="K51" i="40"/>
  <c r="J51" i="40"/>
  <c r="I51" i="40"/>
  <c r="H51" i="40"/>
  <c r="G51" i="40"/>
  <c r="F51" i="40"/>
  <c r="E51" i="40"/>
  <c r="X50" i="40"/>
  <c r="W50" i="40"/>
  <c r="V50" i="40"/>
  <c r="U50" i="40"/>
  <c r="T50" i="40"/>
  <c r="S50" i="40"/>
  <c r="R50" i="40"/>
  <c r="Q50" i="40"/>
  <c r="P50" i="40"/>
  <c r="O50" i="40"/>
  <c r="N50" i="40"/>
  <c r="M50" i="40"/>
  <c r="L50" i="40"/>
  <c r="K50" i="40"/>
  <c r="J50" i="40"/>
  <c r="I50" i="40"/>
  <c r="H50" i="40"/>
  <c r="G50" i="40"/>
  <c r="F50" i="40"/>
  <c r="E50" i="40"/>
  <c r="X49" i="40"/>
  <c r="W49" i="40"/>
  <c r="V49" i="40"/>
  <c r="U49" i="40"/>
  <c r="T49" i="40"/>
  <c r="S49" i="40"/>
  <c r="R49" i="40"/>
  <c r="Q49" i="40"/>
  <c r="P49" i="40"/>
  <c r="O49" i="40"/>
  <c r="N49" i="40"/>
  <c r="M49" i="40"/>
  <c r="L49" i="40"/>
  <c r="K49" i="40"/>
  <c r="J49" i="40"/>
  <c r="I49" i="40"/>
  <c r="H49" i="40"/>
  <c r="G49" i="40"/>
  <c r="F49" i="40"/>
  <c r="E49" i="40"/>
  <c r="X48" i="40"/>
  <c r="W48" i="40"/>
  <c r="V48" i="40"/>
  <c r="U48" i="40"/>
  <c r="T48" i="40"/>
  <c r="S48" i="40"/>
  <c r="R48" i="40"/>
  <c r="Q48" i="40"/>
  <c r="P48" i="40"/>
  <c r="O48" i="40"/>
  <c r="N48" i="40"/>
  <c r="M48" i="40"/>
  <c r="L48" i="40"/>
  <c r="K48" i="40"/>
  <c r="J48" i="40"/>
  <c r="I48" i="40"/>
  <c r="H48" i="40"/>
  <c r="G48" i="40"/>
  <c r="F48" i="40"/>
  <c r="E48" i="40"/>
  <c r="X47" i="40"/>
  <c r="W47" i="40"/>
  <c r="V47" i="40"/>
  <c r="U47" i="40"/>
  <c r="T47" i="40"/>
  <c r="S47" i="40"/>
  <c r="R47" i="40"/>
  <c r="Q47" i="40"/>
  <c r="P47" i="40"/>
  <c r="O47" i="40"/>
  <c r="N47" i="40"/>
  <c r="M47" i="40"/>
  <c r="L47" i="40"/>
  <c r="K47" i="40"/>
  <c r="J47" i="40"/>
  <c r="I47" i="40"/>
  <c r="H47" i="40"/>
  <c r="G47" i="40"/>
  <c r="F47" i="40"/>
  <c r="E47" i="40"/>
  <c r="X46" i="40"/>
  <c r="W46" i="40"/>
  <c r="V46" i="40"/>
  <c r="U46" i="40"/>
  <c r="T46" i="40"/>
  <c r="S46" i="40"/>
  <c r="R46" i="40"/>
  <c r="Q46" i="40"/>
  <c r="P46" i="40"/>
  <c r="O46" i="40"/>
  <c r="N46" i="40"/>
  <c r="M46" i="40"/>
  <c r="L46" i="40"/>
  <c r="K46" i="40"/>
  <c r="J46" i="40"/>
  <c r="I46" i="40"/>
  <c r="H46" i="40"/>
  <c r="G46" i="40"/>
  <c r="F46" i="40"/>
  <c r="E46" i="40"/>
  <c r="X45" i="40"/>
  <c r="W45" i="40"/>
  <c r="V45" i="40"/>
  <c r="U45" i="40"/>
  <c r="T45" i="40"/>
  <c r="S45" i="40"/>
  <c r="R45" i="40"/>
  <c r="Q45" i="40"/>
  <c r="P45" i="40"/>
  <c r="O45" i="40"/>
  <c r="N45" i="40"/>
  <c r="M45" i="40"/>
  <c r="L45" i="40"/>
  <c r="K45" i="40"/>
  <c r="J45" i="40"/>
  <c r="I45" i="40"/>
  <c r="H45" i="40"/>
  <c r="G45" i="40"/>
  <c r="F45" i="40"/>
  <c r="E45" i="40"/>
  <c r="X44" i="40"/>
  <c r="W44" i="40"/>
  <c r="V44" i="40"/>
  <c r="U44" i="40"/>
  <c r="T44" i="40"/>
  <c r="S44" i="40"/>
  <c r="R44" i="40"/>
  <c r="Q44" i="40"/>
  <c r="P44" i="40"/>
  <c r="O44" i="40"/>
  <c r="N44" i="40"/>
  <c r="M44" i="40"/>
  <c r="L44" i="40"/>
  <c r="K44" i="40"/>
  <c r="J44" i="40"/>
  <c r="I44" i="40"/>
  <c r="H44" i="40"/>
  <c r="G44" i="40"/>
  <c r="F44" i="40"/>
  <c r="E44" i="40"/>
  <c r="X43" i="40"/>
  <c r="W43" i="40"/>
  <c r="V43" i="40"/>
  <c r="U43" i="40"/>
  <c r="T43" i="40"/>
  <c r="S43" i="40"/>
  <c r="R43" i="40"/>
  <c r="Q43" i="40"/>
  <c r="P43" i="40"/>
  <c r="O43" i="40"/>
  <c r="N43" i="40"/>
  <c r="M43" i="40"/>
  <c r="L43" i="40"/>
  <c r="K43" i="40"/>
  <c r="J43" i="40"/>
  <c r="I43" i="40"/>
  <c r="H43" i="40"/>
  <c r="G43" i="40"/>
  <c r="F43" i="40"/>
  <c r="E43" i="40"/>
  <c r="X42" i="40"/>
  <c r="W42" i="40"/>
  <c r="V42" i="40"/>
  <c r="U42" i="40"/>
  <c r="T42" i="40"/>
  <c r="S42" i="40"/>
  <c r="R42" i="40"/>
  <c r="Q42" i="40"/>
  <c r="P42" i="40"/>
  <c r="O42" i="40"/>
  <c r="N42" i="40"/>
  <c r="M42" i="40"/>
  <c r="L42" i="40"/>
  <c r="K42" i="40"/>
  <c r="J42" i="40"/>
  <c r="I42" i="40"/>
  <c r="H42" i="40"/>
  <c r="G42" i="40"/>
  <c r="F42" i="40"/>
  <c r="E42" i="40"/>
  <c r="X41" i="40"/>
  <c r="W41" i="40"/>
  <c r="V41" i="40"/>
  <c r="U41" i="40"/>
  <c r="T41" i="40"/>
  <c r="S41" i="40"/>
  <c r="R41" i="40"/>
  <c r="Q41" i="40"/>
  <c r="P41" i="40"/>
  <c r="O41" i="40"/>
  <c r="N41" i="40"/>
  <c r="M41" i="40"/>
  <c r="L41" i="40"/>
  <c r="K41" i="40"/>
  <c r="J41" i="40"/>
  <c r="I41" i="40"/>
  <c r="H41" i="40"/>
  <c r="G41" i="40"/>
  <c r="F41" i="40"/>
  <c r="E41" i="40"/>
  <c r="X40" i="40"/>
  <c r="W40" i="40"/>
  <c r="V40" i="40"/>
  <c r="U40" i="40"/>
  <c r="T40" i="40"/>
  <c r="S40" i="40"/>
  <c r="R40" i="40"/>
  <c r="Q40" i="40"/>
  <c r="P40" i="40"/>
  <c r="O40" i="40"/>
  <c r="N40" i="40"/>
  <c r="M40" i="40"/>
  <c r="L40" i="40"/>
  <c r="K40" i="40"/>
  <c r="J40" i="40"/>
  <c r="I40" i="40"/>
  <c r="H40" i="40"/>
  <c r="G40" i="40"/>
  <c r="F40" i="40"/>
  <c r="E40" i="40"/>
  <c r="X39" i="40"/>
  <c r="W39" i="40"/>
  <c r="V39" i="40"/>
  <c r="U39" i="40"/>
  <c r="T39" i="40"/>
  <c r="S39" i="40"/>
  <c r="R39" i="40"/>
  <c r="Q39" i="40"/>
  <c r="P39" i="40"/>
  <c r="O39" i="40"/>
  <c r="N39" i="40"/>
  <c r="M39" i="40"/>
  <c r="L39" i="40"/>
  <c r="K39" i="40"/>
  <c r="J39" i="40"/>
  <c r="I39" i="40"/>
  <c r="H39" i="40"/>
  <c r="G39" i="40"/>
  <c r="F39" i="40"/>
  <c r="E39" i="40"/>
  <c r="X38" i="40"/>
  <c r="W38" i="40"/>
  <c r="V38" i="40"/>
  <c r="U38" i="40"/>
  <c r="T38" i="40"/>
  <c r="S38" i="40"/>
  <c r="R38" i="40"/>
  <c r="Q38" i="40"/>
  <c r="P38" i="40"/>
  <c r="O38" i="40"/>
  <c r="N38" i="40"/>
  <c r="M38" i="40"/>
  <c r="L38" i="40"/>
  <c r="K38" i="40"/>
  <c r="J38" i="40"/>
  <c r="I38" i="40"/>
  <c r="H38" i="40"/>
  <c r="G38" i="40"/>
  <c r="F38" i="40"/>
  <c r="E38" i="40"/>
  <c r="X37" i="40"/>
  <c r="W37" i="40"/>
  <c r="V37" i="40"/>
  <c r="U37" i="40"/>
  <c r="T37" i="40"/>
  <c r="S37" i="40"/>
  <c r="R37" i="40"/>
  <c r="Q37" i="40"/>
  <c r="P37" i="40"/>
  <c r="O37" i="40"/>
  <c r="N37" i="40"/>
  <c r="M37" i="40"/>
  <c r="L37" i="40"/>
  <c r="K37" i="40"/>
  <c r="J37" i="40"/>
  <c r="I37" i="40"/>
  <c r="H37" i="40"/>
  <c r="G37" i="40"/>
  <c r="F37" i="40"/>
  <c r="E37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X31" i="40"/>
  <c r="W31" i="40"/>
  <c r="V31" i="40"/>
  <c r="U31" i="40"/>
  <c r="T31" i="40"/>
  <c r="S31" i="40"/>
  <c r="R31" i="40"/>
  <c r="Q31" i="40"/>
  <c r="P31" i="40"/>
  <c r="O31" i="40"/>
  <c r="N31" i="40"/>
  <c r="M31" i="40"/>
  <c r="L31" i="40"/>
  <c r="K31" i="40"/>
  <c r="J31" i="40"/>
  <c r="I31" i="40"/>
  <c r="H31" i="40"/>
  <c r="G31" i="40"/>
  <c r="F31" i="40"/>
  <c r="E31" i="40"/>
  <c r="X30" i="40"/>
  <c r="W30" i="40"/>
  <c r="V30" i="40"/>
  <c r="U30" i="40"/>
  <c r="T30" i="40"/>
  <c r="S30" i="40"/>
  <c r="R30" i="40"/>
  <c r="Q30" i="40"/>
  <c r="P30" i="40"/>
  <c r="O30" i="40"/>
  <c r="N30" i="40"/>
  <c r="M30" i="40"/>
  <c r="L30" i="40"/>
  <c r="K30" i="40"/>
  <c r="J30" i="40"/>
  <c r="I30" i="40"/>
  <c r="H30" i="40"/>
  <c r="G30" i="40"/>
  <c r="F30" i="40"/>
  <c r="E30" i="40"/>
  <c r="X29" i="40"/>
  <c r="W29" i="40"/>
  <c r="V29" i="40"/>
  <c r="U29" i="40"/>
  <c r="T2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X28" i="40"/>
  <c r="W28" i="40"/>
  <c r="V28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X27" i="40"/>
  <c r="W27" i="40"/>
  <c r="V27" i="40"/>
  <c r="U27" i="40"/>
  <c r="T27" i="40"/>
  <c r="S27" i="40"/>
  <c r="R27" i="40"/>
  <c r="Q27" i="40"/>
  <c r="P27" i="40"/>
  <c r="O27" i="40"/>
  <c r="N27" i="40"/>
  <c r="M27" i="40"/>
  <c r="L27" i="40"/>
  <c r="K27" i="40"/>
  <c r="J27" i="40"/>
  <c r="I27" i="40"/>
  <c r="H27" i="40"/>
  <c r="G27" i="40"/>
  <c r="F27" i="40"/>
  <c r="E27" i="40"/>
  <c r="X26" i="40"/>
  <c r="W26" i="40"/>
  <c r="V26" i="40"/>
  <c r="U26" i="40"/>
  <c r="T26" i="40"/>
  <c r="S26" i="40"/>
  <c r="R26" i="40"/>
  <c r="Q26" i="40"/>
  <c r="P26" i="40"/>
  <c r="O26" i="40"/>
  <c r="N26" i="40"/>
  <c r="M26" i="40"/>
  <c r="L26" i="40"/>
  <c r="K26" i="40"/>
  <c r="J26" i="40"/>
  <c r="I26" i="40"/>
  <c r="H26" i="40"/>
  <c r="G26" i="40"/>
  <c r="F26" i="40"/>
  <c r="E26" i="40"/>
  <c r="X25" i="40"/>
  <c r="W25" i="40"/>
  <c r="V25" i="40"/>
  <c r="U25" i="40"/>
  <c r="T25" i="40"/>
  <c r="S25" i="40"/>
  <c r="R25" i="40"/>
  <c r="Q25" i="40"/>
  <c r="P25" i="40"/>
  <c r="O25" i="40"/>
  <c r="N25" i="40"/>
  <c r="M25" i="40"/>
  <c r="L25" i="40"/>
  <c r="K25" i="40"/>
  <c r="J25" i="40"/>
  <c r="I25" i="40"/>
  <c r="H25" i="40"/>
  <c r="G25" i="40"/>
  <c r="F25" i="40"/>
  <c r="E25" i="40"/>
  <c r="X24" i="40"/>
  <c r="W24" i="40"/>
  <c r="V24" i="40"/>
  <c r="U24" i="40"/>
  <c r="T24" i="40"/>
  <c r="S24" i="40"/>
  <c r="R24" i="40"/>
  <c r="Q24" i="40"/>
  <c r="P24" i="40"/>
  <c r="O24" i="40"/>
  <c r="N24" i="40"/>
  <c r="M24" i="40"/>
  <c r="L24" i="40"/>
  <c r="K24" i="40"/>
  <c r="J24" i="40"/>
  <c r="I24" i="40"/>
  <c r="H24" i="40"/>
  <c r="G24" i="40"/>
  <c r="F24" i="40"/>
  <c r="E24" i="40"/>
  <c r="X23" i="40"/>
  <c r="W23" i="40"/>
  <c r="V23" i="40"/>
  <c r="U23" i="40"/>
  <c r="T23" i="40"/>
  <c r="S23" i="40"/>
  <c r="R23" i="40"/>
  <c r="Q23" i="40"/>
  <c r="P23" i="40"/>
  <c r="O23" i="40"/>
  <c r="N23" i="40"/>
  <c r="M23" i="40"/>
  <c r="L23" i="40"/>
  <c r="K23" i="40"/>
  <c r="J23" i="40"/>
  <c r="I23" i="40"/>
  <c r="H23" i="40"/>
  <c r="G23" i="40"/>
  <c r="F23" i="40"/>
  <c r="E23" i="40"/>
  <c r="X22" i="40"/>
  <c r="W22" i="40"/>
  <c r="V22" i="40"/>
  <c r="U22" i="40"/>
  <c r="T22" i="40"/>
  <c r="S22" i="40"/>
  <c r="R22" i="40"/>
  <c r="Q22" i="40"/>
  <c r="P22" i="40"/>
  <c r="O22" i="40"/>
  <c r="N22" i="40"/>
  <c r="M22" i="40"/>
  <c r="L22" i="40"/>
  <c r="K22" i="40"/>
  <c r="J22" i="40"/>
  <c r="I22" i="40"/>
  <c r="H22" i="40"/>
  <c r="G22" i="40"/>
  <c r="F22" i="40"/>
  <c r="E22" i="40"/>
  <c r="X21" i="40"/>
  <c r="W21" i="40"/>
  <c r="V21" i="40"/>
  <c r="U21" i="40"/>
  <c r="T21" i="40"/>
  <c r="S21" i="40"/>
  <c r="R21" i="40"/>
  <c r="Q21" i="40"/>
  <c r="P21" i="40"/>
  <c r="O21" i="40"/>
  <c r="N21" i="40"/>
  <c r="M21" i="40"/>
  <c r="L21" i="40"/>
  <c r="K21" i="40"/>
  <c r="J21" i="40"/>
  <c r="I21" i="40"/>
  <c r="H21" i="40"/>
  <c r="G21" i="40"/>
  <c r="F21" i="40"/>
  <c r="E21" i="40"/>
  <c r="X20" i="40"/>
  <c r="W20" i="40"/>
  <c r="V20" i="40"/>
  <c r="U20" i="40"/>
  <c r="T20" i="40"/>
  <c r="S20" i="40"/>
  <c r="R20" i="40"/>
  <c r="Q20" i="40"/>
  <c r="P20" i="40"/>
  <c r="O20" i="40"/>
  <c r="N20" i="40"/>
  <c r="M20" i="40"/>
  <c r="L20" i="40"/>
  <c r="K20" i="40"/>
  <c r="J20" i="40"/>
  <c r="I20" i="40"/>
  <c r="H20" i="40"/>
  <c r="G20" i="40"/>
  <c r="F20" i="40"/>
  <c r="E20" i="40"/>
  <c r="X19" i="40"/>
  <c r="W19" i="40"/>
  <c r="V19" i="40"/>
  <c r="U19" i="40"/>
  <c r="T19" i="40"/>
  <c r="S19" i="40"/>
  <c r="R19" i="40"/>
  <c r="Q19" i="40"/>
  <c r="P19" i="40"/>
  <c r="O19" i="40"/>
  <c r="N19" i="40"/>
  <c r="M19" i="40"/>
  <c r="L19" i="40"/>
  <c r="K19" i="40"/>
  <c r="J19" i="40"/>
  <c r="I19" i="40"/>
  <c r="H19" i="40"/>
  <c r="G19" i="40"/>
  <c r="F19" i="40"/>
  <c r="E19" i="40"/>
  <c r="X18" i="40"/>
  <c r="W18" i="40"/>
  <c r="V18" i="40"/>
  <c r="U18" i="40"/>
  <c r="T18" i="40"/>
  <c r="S18" i="40"/>
  <c r="R18" i="40"/>
  <c r="Q18" i="40"/>
  <c r="P18" i="40"/>
  <c r="O18" i="40"/>
  <c r="N18" i="40"/>
  <c r="M18" i="40"/>
  <c r="L18" i="40"/>
  <c r="K18" i="40"/>
  <c r="J18" i="40"/>
  <c r="I18" i="40"/>
  <c r="H18" i="40"/>
  <c r="G18" i="40"/>
  <c r="F18" i="40"/>
  <c r="E18" i="40"/>
  <c r="X17" i="40"/>
  <c r="W17" i="40"/>
  <c r="V17" i="40"/>
  <c r="U17" i="40"/>
  <c r="T17" i="40"/>
  <c r="S17" i="40"/>
  <c r="R17" i="40"/>
  <c r="Q17" i="40"/>
  <c r="P17" i="40"/>
  <c r="O17" i="40"/>
  <c r="N17" i="40"/>
  <c r="M17" i="40"/>
  <c r="L17" i="40"/>
  <c r="K17" i="40"/>
  <c r="J17" i="40"/>
  <c r="I17" i="40"/>
  <c r="H17" i="40"/>
  <c r="G17" i="40"/>
  <c r="F17" i="40"/>
  <c r="E17" i="40"/>
  <c r="X16" i="40"/>
  <c r="W16" i="40"/>
  <c r="V16" i="40"/>
  <c r="U16" i="40"/>
  <c r="T16" i="40"/>
  <c r="S16" i="40"/>
  <c r="R16" i="40"/>
  <c r="Q16" i="40"/>
  <c r="P16" i="40"/>
  <c r="O16" i="40"/>
  <c r="N16" i="40"/>
  <c r="M16" i="40"/>
  <c r="L16" i="40"/>
  <c r="K16" i="40"/>
  <c r="J16" i="40"/>
  <c r="I16" i="40"/>
  <c r="H16" i="40"/>
  <c r="G16" i="40"/>
  <c r="F16" i="40"/>
  <c r="E16" i="40"/>
  <c r="X15" i="40"/>
  <c r="W15" i="40"/>
  <c r="V15" i="40"/>
  <c r="U15" i="40"/>
  <c r="T15" i="40"/>
  <c r="S15" i="40"/>
  <c r="R15" i="40"/>
  <c r="Q15" i="40"/>
  <c r="P15" i="40"/>
  <c r="O15" i="40"/>
  <c r="N15" i="40"/>
  <c r="M15" i="40"/>
  <c r="L15" i="40"/>
  <c r="K15" i="40"/>
  <c r="J15" i="40"/>
  <c r="I15" i="40"/>
  <c r="H15" i="40"/>
  <c r="G15" i="40"/>
  <c r="F15" i="40"/>
  <c r="E15" i="40"/>
  <c r="X14" i="40"/>
  <c r="W14" i="40"/>
  <c r="V14" i="40"/>
  <c r="U14" i="40"/>
  <c r="T14" i="40"/>
  <c r="S14" i="40"/>
  <c r="R14" i="40"/>
  <c r="Q14" i="40"/>
  <c r="P14" i="40"/>
  <c r="O14" i="40"/>
  <c r="N14" i="40"/>
  <c r="M14" i="40"/>
  <c r="L14" i="40"/>
  <c r="K14" i="40"/>
  <c r="J14" i="40"/>
  <c r="I14" i="40"/>
  <c r="H14" i="40"/>
  <c r="G14" i="40"/>
  <c r="F14" i="40"/>
  <c r="E14" i="40"/>
  <c r="X13" i="40"/>
  <c r="W13" i="40"/>
  <c r="V13" i="40"/>
  <c r="U13" i="40"/>
  <c r="T13" i="40"/>
  <c r="S13" i="40"/>
  <c r="R13" i="40"/>
  <c r="Q13" i="40"/>
  <c r="P13" i="40"/>
  <c r="O13" i="40"/>
  <c r="N13" i="40"/>
  <c r="M13" i="40"/>
  <c r="L13" i="40"/>
  <c r="K13" i="40"/>
  <c r="J13" i="40"/>
  <c r="I13" i="40"/>
  <c r="H13" i="40"/>
  <c r="G13" i="40"/>
  <c r="F13" i="40"/>
  <c r="E13" i="40"/>
  <c r="X12" i="40"/>
  <c r="W12" i="40"/>
  <c r="V12" i="40"/>
  <c r="U12" i="40"/>
  <c r="T12" i="40"/>
  <c r="S12" i="40"/>
  <c r="R12" i="40"/>
  <c r="Q12" i="40"/>
  <c r="P12" i="40"/>
  <c r="O12" i="40"/>
  <c r="N12" i="40"/>
  <c r="M12" i="40"/>
  <c r="L12" i="40"/>
  <c r="K12" i="40"/>
  <c r="J12" i="40"/>
  <c r="I12" i="40"/>
  <c r="H12" i="40"/>
  <c r="G12" i="40"/>
  <c r="F12" i="40"/>
  <c r="E12" i="40"/>
  <c r="X11" i="40"/>
  <c r="W11" i="40"/>
  <c r="V11" i="40"/>
  <c r="U11" i="40"/>
  <c r="T11" i="40"/>
  <c r="S11" i="40"/>
  <c r="R11" i="40"/>
  <c r="Q11" i="40"/>
  <c r="P11" i="40"/>
  <c r="O11" i="40"/>
  <c r="N11" i="40"/>
  <c r="M11" i="40"/>
  <c r="L11" i="40"/>
  <c r="K11" i="40"/>
  <c r="J11" i="40"/>
  <c r="I11" i="40"/>
  <c r="H11" i="40"/>
  <c r="G11" i="40"/>
  <c r="F11" i="40"/>
  <c r="E11" i="40"/>
  <c r="X10" i="40"/>
  <c r="W10" i="40"/>
  <c r="V10" i="40"/>
  <c r="U10" i="40"/>
  <c r="T10" i="40"/>
  <c r="S10" i="40"/>
  <c r="R10" i="40"/>
  <c r="Q10" i="40"/>
  <c r="P10" i="40"/>
  <c r="O10" i="40"/>
  <c r="N10" i="40"/>
  <c r="M10" i="40"/>
  <c r="L10" i="40"/>
  <c r="K10" i="40"/>
  <c r="J10" i="40"/>
  <c r="I10" i="40"/>
  <c r="H10" i="40"/>
  <c r="G10" i="40"/>
  <c r="F10" i="40"/>
  <c r="E10" i="40"/>
  <c r="X9" i="40"/>
  <c r="W9" i="40"/>
  <c r="V9" i="40"/>
  <c r="U9" i="40"/>
  <c r="T9" i="40"/>
  <c r="S9" i="40"/>
  <c r="R9" i="40"/>
  <c r="Q9" i="40"/>
  <c r="P9" i="40"/>
  <c r="O9" i="40"/>
  <c r="N9" i="40"/>
  <c r="M9" i="40"/>
  <c r="L9" i="40"/>
  <c r="K9" i="40"/>
  <c r="J9" i="40"/>
  <c r="I9" i="40"/>
  <c r="H9" i="40"/>
  <c r="G9" i="40"/>
  <c r="F9" i="40"/>
  <c r="E9" i="40"/>
  <c r="X8" i="40"/>
  <c r="W8" i="40"/>
  <c r="V8" i="40"/>
  <c r="U8" i="40"/>
  <c r="T8" i="40"/>
  <c r="S8" i="40"/>
  <c r="R8" i="40"/>
  <c r="Q8" i="40"/>
  <c r="P8" i="40"/>
  <c r="O8" i="40"/>
  <c r="N8" i="40"/>
  <c r="M8" i="40"/>
  <c r="L8" i="40"/>
  <c r="K8" i="40"/>
  <c r="J8" i="40"/>
  <c r="I8" i="40"/>
  <c r="H8" i="40"/>
  <c r="G8" i="40"/>
  <c r="F8" i="40"/>
  <c r="E8" i="40"/>
  <c r="X7" i="40"/>
  <c r="W7" i="40"/>
  <c r="V7" i="40"/>
  <c r="U7" i="40"/>
  <c r="T7" i="40"/>
  <c r="S7" i="40"/>
  <c r="R7" i="40"/>
  <c r="Q7" i="40"/>
  <c r="P7" i="40"/>
  <c r="O7" i="40"/>
  <c r="N7" i="40"/>
  <c r="M7" i="40"/>
  <c r="L7" i="40"/>
  <c r="K7" i="40"/>
  <c r="J7" i="40"/>
  <c r="I7" i="40"/>
  <c r="H7" i="40"/>
  <c r="G7" i="40"/>
  <c r="F7" i="40"/>
  <c r="E7" i="40"/>
  <c r="X6" i="40"/>
  <c r="W6" i="40"/>
  <c r="V6" i="40"/>
  <c r="U6" i="40"/>
  <c r="T6" i="40"/>
  <c r="S6" i="40"/>
  <c r="R6" i="40"/>
  <c r="Q6" i="40"/>
  <c r="P6" i="40"/>
  <c r="O6" i="40"/>
  <c r="N6" i="40"/>
  <c r="M6" i="40"/>
  <c r="L6" i="40"/>
  <c r="K6" i="40"/>
  <c r="J6" i="40"/>
  <c r="I6" i="40"/>
  <c r="H6" i="40"/>
  <c r="G6" i="40"/>
  <c r="F6" i="40"/>
  <c r="E6" i="40"/>
  <c r="X5" i="40"/>
  <c r="W5" i="40"/>
  <c r="V5" i="40"/>
  <c r="U5" i="40"/>
  <c r="T5" i="40"/>
  <c r="S5" i="40"/>
  <c r="R5" i="40"/>
  <c r="Q5" i="40"/>
  <c r="P5" i="40"/>
  <c r="O5" i="40"/>
  <c r="N5" i="40"/>
  <c r="M5" i="40"/>
  <c r="L5" i="40"/>
  <c r="K5" i="40"/>
  <c r="J5" i="40"/>
  <c r="I5" i="40"/>
  <c r="H5" i="40"/>
  <c r="G5" i="40"/>
  <c r="F5" i="40"/>
  <c r="E5" i="40"/>
  <c r="X4" i="40"/>
  <c r="W4" i="40"/>
  <c r="V4" i="40"/>
  <c r="U4" i="40"/>
  <c r="T4" i="40"/>
  <c r="S4" i="40"/>
  <c r="R4" i="40"/>
  <c r="Q4" i="40"/>
  <c r="P4" i="40"/>
  <c r="O4" i="40"/>
  <c r="N4" i="40"/>
  <c r="M4" i="40"/>
  <c r="L4" i="40"/>
  <c r="K4" i="40"/>
  <c r="J4" i="40"/>
  <c r="I4" i="40"/>
  <c r="H4" i="40"/>
  <c r="G4" i="40"/>
  <c r="F4" i="40"/>
  <c r="E4" i="40"/>
  <c r="X3" i="40"/>
  <c r="W3" i="40"/>
  <c r="V3" i="40"/>
  <c r="U3" i="40"/>
  <c r="T3" i="40"/>
  <c r="S3" i="40"/>
  <c r="R3" i="40"/>
  <c r="Q3" i="40"/>
  <c r="P3" i="40"/>
  <c r="O3" i="40"/>
  <c r="N3" i="40"/>
  <c r="M3" i="40"/>
  <c r="L3" i="40"/>
  <c r="K3" i="40"/>
  <c r="J3" i="40"/>
  <c r="I3" i="40"/>
  <c r="H3" i="40"/>
  <c r="G3" i="40"/>
  <c r="F3" i="40"/>
  <c r="E3" i="40"/>
  <c r="X134" i="39"/>
  <c r="W134" i="39"/>
  <c r="V134" i="39"/>
  <c r="U134" i="39"/>
  <c r="T134" i="39"/>
  <c r="S134" i="39"/>
  <c r="R134" i="39"/>
  <c r="Q134" i="39"/>
  <c r="P134" i="39"/>
  <c r="O134" i="39"/>
  <c r="N134" i="39"/>
  <c r="M134" i="39"/>
  <c r="L134" i="39"/>
  <c r="K134" i="39"/>
  <c r="J134" i="39"/>
  <c r="I134" i="39"/>
  <c r="H134" i="39"/>
  <c r="G134" i="39"/>
  <c r="F134" i="39"/>
  <c r="E134" i="39"/>
  <c r="X133" i="39"/>
  <c r="W133" i="39"/>
  <c r="V133" i="39"/>
  <c r="U133" i="39"/>
  <c r="T133" i="39"/>
  <c r="S133" i="39"/>
  <c r="R133" i="39"/>
  <c r="Q133" i="39"/>
  <c r="P133" i="39"/>
  <c r="O133" i="39"/>
  <c r="N133" i="39"/>
  <c r="M133" i="39"/>
  <c r="L133" i="39"/>
  <c r="K133" i="39"/>
  <c r="J133" i="39"/>
  <c r="I133" i="39"/>
  <c r="H133" i="39"/>
  <c r="G133" i="39"/>
  <c r="F133" i="39"/>
  <c r="E133" i="39"/>
  <c r="X132" i="39"/>
  <c r="W132" i="39"/>
  <c r="V132" i="39"/>
  <c r="U132" i="39"/>
  <c r="T132" i="39"/>
  <c r="S132" i="39"/>
  <c r="R132" i="39"/>
  <c r="Q132" i="39"/>
  <c r="P132" i="39"/>
  <c r="O132" i="39"/>
  <c r="N132" i="39"/>
  <c r="M132" i="39"/>
  <c r="L132" i="39"/>
  <c r="K132" i="39"/>
  <c r="J132" i="39"/>
  <c r="I132" i="39"/>
  <c r="H132" i="39"/>
  <c r="G132" i="39"/>
  <c r="F132" i="39"/>
  <c r="E132" i="39"/>
  <c r="X131" i="39"/>
  <c r="W131" i="39"/>
  <c r="V131" i="39"/>
  <c r="U131" i="39"/>
  <c r="T131" i="39"/>
  <c r="S131" i="39"/>
  <c r="R131" i="39"/>
  <c r="Q131" i="39"/>
  <c r="P131" i="39"/>
  <c r="O131" i="39"/>
  <c r="N131" i="39"/>
  <c r="M131" i="39"/>
  <c r="L131" i="39"/>
  <c r="K131" i="39"/>
  <c r="J131" i="39"/>
  <c r="I131" i="39"/>
  <c r="H131" i="39"/>
  <c r="G131" i="39"/>
  <c r="F131" i="39"/>
  <c r="E131" i="39"/>
  <c r="X130" i="39"/>
  <c r="W130" i="39"/>
  <c r="V130" i="39"/>
  <c r="U130" i="39"/>
  <c r="T130" i="39"/>
  <c r="S130" i="39"/>
  <c r="R130" i="39"/>
  <c r="Q130" i="39"/>
  <c r="P130" i="39"/>
  <c r="O130" i="39"/>
  <c r="N130" i="39"/>
  <c r="M130" i="39"/>
  <c r="L130" i="39"/>
  <c r="K130" i="39"/>
  <c r="J130" i="39"/>
  <c r="I130" i="39"/>
  <c r="H130" i="39"/>
  <c r="G130" i="39"/>
  <c r="F130" i="39"/>
  <c r="E130" i="39"/>
  <c r="X129" i="39"/>
  <c r="W129" i="39"/>
  <c r="V129" i="39"/>
  <c r="U129" i="39"/>
  <c r="T129" i="39"/>
  <c r="S129" i="39"/>
  <c r="R129" i="39"/>
  <c r="Q129" i="39"/>
  <c r="P129" i="39"/>
  <c r="O129" i="39"/>
  <c r="N129" i="39"/>
  <c r="M129" i="39"/>
  <c r="L129" i="39"/>
  <c r="K129" i="39"/>
  <c r="J129" i="39"/>
  <c r="I129" i="39"/>
  <c r="H129" i="39"/>
  <c r="G129" i="39"/>
  <c r="F129" i="39"/>
  <c r="E129" i="39"/>
  <c r="X128" i="39"/>
  <c r="W128" i="39"/>
  <c r="V128" i="39"/>
  <c r="U128" i="39"/>
  <c r="T128" i="39"/>
  <c r="S128" i="39"/>
  <c r="R128" i="39"/>
  <c r="Q128" i="39"/>
  <c r="P128" i="39"/>
  <c r="O128" i="39"/>
  <c r="N128" i="39"/>
  <c r="M128" i="39"/>
  <c r="L128" i="39"/>
  <c r="K128" i="39"/>
  <c r="J128" i="39"/>
  <c r="I128" i="39"/>
  <c r="H128" i="39"/>
  <c r="G128" i="39"/>
  <c r="F128" i="39"/>
  <c r="E128" i="39"/>
  <c r="X127" i="39"/>
  <c r="W127" i="39"/>
  <c r="V127" i="39"/>
  <c r="U127" i="39"/>
  <c r="T127" i="39"/>
  <c r="S127" i="39"/>
  <c r="R127" i="39"/>
  <c r="Q127" i="39"/>
  <c r="P127" i="39"/>
  <c r="O127" i="39"/>
  <c r="N127" i="39"/>
  <c r="M127" i="39"/>
  <c r="L127" i="39"/>
  <c r="K127" i="39"/>
  <c r="J127" i="39"/>
  <c r="I127" i="39"/>
  <c r="H127" i="39"/>
  <c r="G127" i="39"/>
  <c r="F127" i="39"/>
  <c r="E127" i="39"/>
  <c r="X126" i="39"/>
  <c r="W126" i="39"/>
  <c r="V126" i="39"/>
  <c r="U126" i="39"/>
  <c r="T126" i="39"/>
  <c r="S126" i="39"/>
  <c r="R126" i="39"/>
  <c r="Q126" i="39"/>
  <c r="P126" i="39"/>
  <c r="O126" i="39"/>
  <c r="N126" i="39"/>
  <c r="M126" i="39"/>
  <c r="L126" i="39"/>
  <c r="K126" i="39"/>
  <c r="J126" i="39"/>
  <c r="I126" i="39"/>
  <c r="H126" i="39"/>
  <c r="G126" i="39"/>
  <c r="F126" i="39"/>
  <c r="E126" i="39"/>
  <c r="X125" i="39"/>
  <c r="W125" i="39"/>
  <c r="V125" i="39"/>
  <c r="U125" i="39"/>
  <c r="T125" i="39"/>
  <c r="S125" i="39"/>
  <c r="R125" i="39"/>
  <c r="Q125" i="39"/>
  <c r="P125" i="39"/>
  <c r="O125" i="39"/>
  <c r="N125" i="39"/>
  <c r="M125" i="39"/>
  <c r="L125" i="39"/>
  <c r="K125" i="39"/>
  <c r="J125" i="39"/>
  <c r="I125" i="39"/>
  <c r="H125" i="39"/>
  <c r="G125" i="39"/>
  <c r="F125" i="39"/>
  <c r="E125" i="39"/>
  <c r="X124" i="39"/>
  <c r="W124" i="39"/>
  <c r="V124" i="39"/>
  <c r="U124" i="39"/>
  <c r="T124" i="39"/>
  <c r="S124" i="39"/>
  <c r="R124" i="39"/>
  <c r="Q124" i="39"/>
  <c r="P124" i="39"/>
  <c r="O124" i="39"/>
  <c r="N124" i="39"/>
  <c r="M124" i="39"/>
  <c r="L124" i="39"/>
  <c r="K124" i="39"/>
  <c r="J124" i="39"/>
  <c r="I124" i="39"/>
  <c r="H124" i="39"/>
  <c r="G124" i="39"/>
  <c r="F124" i="39"/>
  <c r="E124" i="39"/>
  <c r="X123" i="39"/>
  <c r="W123" i="39"/>
  <c r="V123" i="39"/>
  <c r="U123" i="39"/>
  <c r="T123" i="39"/>
  <c r="S123" i="39"/>
  <c r="R123" i="39"/>
  <c r="Q123" i="39"/>
  <c r="P123" i="39"/>
  <c r="O123" i="39"/>
  <c r="N123" i="39"/>
  <c r="M123" i="39"/>
  <c r="L123" i="39"/>
  <c r="K123" i="39"/>
  <c r="J123" i="39"/>
  <c r="I123" i="39"/>
  <c r="H123" i="39"/>
  <c r="G123" i="39"/>
  <c r="F123" i="39"/>
  <c r="E123" i="39"/>
  <c r="X122" i="39"/>
  <c r="W122" i="39"/>
  <c r="V122" i="39"/>
  <c r="U122" i="39"/>
  <c r="T122" i="39"/>
  <c r="S122" i="39"/>
  <c r="R122" i="39"/>
  <c r="Q122" i="39"/>
  <c r="P122" i="39"/>
  <c r="O122" i="39"/>
  <c r="N122" i="39"/>
  <c r="M122" i="39"/>
  <c r="L122" i="39"/>
  <c r="K122" i="39"/>
  <c r="J122" i="39"/>
  <c r="I122" i="39"/>
  <c r="H122" i="39"/>
  <c r="G122" i="39"/>
  <c r="F122" i="39"/>
  <c r="E122" i="39"/>
  <c r="X121" i="39"/>
  <c r="W121" i="39"/>
  <c r="V121" i="39"/>
  <c r="U121" i="39"/>
  <c r="T121" i="39"/>
  <c r="S121" i="39"/>
  <c r="R121" i="39"/>
  <c r="Q121" i="39"/>
  <c r="P121" i="39"/>
  <c r="O121" i="39"/>
  <c r="N121" i="39"/>
  <c r="M121" i="39"/>
  <c r="L121" i="39"/>
  <c r="K121" i="39"/>
  <c r="J121" i="39"/>
  <c r="I121" i="39"/>
  <c r="H121" i="39"/>
  <c r="G121" i="39"/>
  <c r="F121" i="39"/>
  <c r="E121" i="39"/>
  <c r="X120" i="39"/>
  <c r="W120" i="39"/>
  <c r="V120" i="39"/>
  <c r="U120" i="39"/>
  <c r="T120" i="39"/>
  <c r="S120" i="39"/>
  <c r="R120" i="39"/>
  <c r="Q120" i="39"/>
  <c r="P120" i="39"/>
  <c r="O120" i="39"/>
  <c r="N120" i="39"/>
  <c r="M120" i="39"/>
  <c r="L120" i="39"/>
  <c r="K120" i="39"/>
  <c r="J120" i="39"/>
  <c r="I120" i="39"/>
  <c r="H120" i="39"/>
  <c r="G120" i="39"/>
  <c r="F120" i="39"/>
  <c r="E120" i="39"/>
  <c r="X119" i="39"/>
  <c r="W119" i="39"/>
  <c r="V119" i="39"/>
  <c r="U119" i="39"/>
  <c r="T119" i="39"/>
  <c r="S119" i="39"/>
  <c r="R119" i="39"/>
  <c r="Q119" i="39"/>
  <c r="P119" i="39"/>
  <c r="O119" i="39"/>
  <c r="N119" i="39"/>
  <c r="M119" i="39"/>
  <c r="L119" i="39"/>
  <c r="K119" i="39"/>
  <c r="J119" i="39"/>
  <c r="I119" i="39"/>
  <c r="H119" i="39"/>
  <c r="G119" i="39"/>
  <c r="F119" i="39"/>
  <c r="E119" i="39"/>
  <c r="X118" i="39"/>
  <c r="W118" i="39"/>
  <c r="V118" i="39"/>
  <c r="U118" i="39"/>
  <c r="T118" i="39"/>
  <c r="S118" i="39"/>
  <c r="R118" i="39"/>
  <c r="Q118" i="39"/>
  <c r="P118" i="39"/>
  <c r="O118" i="39"/>
  <c r="N118" i="39"/>
  <c r="M118" i="39"/>
  <c r="L118" i="39"/>
  <c r="K118" i="39"/>
  <c r="J118" i="39"/>
  <c r="I118" i="39"/>
  <c r="H118" i="39"/>
  <c r="G118" i="39"/>
  <c r="F118" i="39"/>
  <c r="E118" i="39"/>
  <c r="X117" i="39"/>
  <c r="W117" i="39"/>
  <c r="V117" i="39"/>
  <c r="U117" i="39"/>
  <c r="T117" i="39"/>
  <c r="S117" i="39"/>
  <c r="R117" i="39"/>
  <c r="Q117" i="39"/>
  <c r="P117" i="39"/>
  <c r="O117" i="39"/>
  <c r="N117" i="39"/>
  <c r="M117" i="39"/>
  <c r="L117" i="39"/>
  <c r="K117" i="39"/>
  <c r="J117" i="39"/>
  <c r="I117" i="39"/>
  <c r="H117" i="39"/>
  <c r="G117" i="39"/>
  <c r="F117" i="39"/>
  <c r="E117" i="39"/>
  <c r="X116" i="39"/>
  <c r="W116" i="39"/>
  <c r="V116" i="39"/>
  <c r="U116" i="39"/>
  <c r="T116" i="39"/>
  <c r="S116" i="39"/>
  <c r="R116" i="39"/>
  <c r="Q116" i="39"/>
  <c r="P116" i="39"/>
  <c r="O116" i="39"/>
  <c r="N116" i="39"/>
  <c r="M116" i="39"/>
  <c r="L116" i="39"/>
  <c r="K116" i="39"/>
  <c r="J116" i="39"/>
  <c r="I116" i="39"/>
  <c r="H116" i="39"/>
  <c r="G116" i="39"/>
  <c r="F116" i="39"/>
  <c r="E116" i="39"/>
  <c r="X115" i="39"/>
  <c r="W115" i="39"/>
  <c r="V115" i="39"/>
  <c r="U115" i="39"/>
  <c r="T115" i="39"/>
  <c r="S115" i="39"/>
  <c r="R115" i="39"/>
  <c r="Q115" i="39"/>
  <c r="P115" i="39"/>
  <c r="O115" i="39"/>
  <c r="N115" i="39"/>
  <c r="M115" i="39"/>
  <c r="L115" i="39"/>
  <c r="K115" i="39"/>
  <c r="J115" i="39"/>
  <c r="I115" i="39"/>
  <c r="H115" i="39"/>
  <c r="G115" i="39"/>
  <c r="F115" i="39"/>
  <c r="E115" i="39"/>
  <c r="X114" i="39"/>
  <c r="W114" i="39"/>
  <c r="V114" i="39"/>
  <c r="U114" i="39"/>
  <c r="T114" i="39"/>
  <c r="S114" i="39"/>
  <c r="R114" i="39"/>
  <c r="Q114" i="39"/>
  <c r="P114" i="39"/>
  <c r="O114" i="39"/>
  <c r="N114" i="39"/>
  <c r="M114" i="39"/>
  <c r="L114" i="39"/>
  <c r="K114" i="39"/>
  <c r="J114" i="39"/>
  <c r="I114" i="39"/>
  <c r="H114" i="39"/>
  <c r="G114" i="39"/>
  <c r="F114" i="39"/>
  <c r="E114" i="39"/>
  <c r="X113" i="39"/>
  <c r="W113" i="39"/>
  <c r="V113" i="39"/>
  <c r="U113" i="39"/>
  <c r="T113" i="39"/>
  <c r="S113" i="39"/>
  <c r="R113" i="39"/>
  <c r="Q113" i="39"/>
  <c r="P113" i="39"/>
  <c r="O113" i="39"/>
  <c r="N113" i="39"/>
  <c r="M113" i="39"/>
  <c r="L113" i="39"/>
  <c r="K113" i="39"/>
  <c r="J113" i="39"/>
  <c r="I113" i="39"/>
  <c r="H113" i="39"/>
  <c r="G113" i="39"/>
  <c r="F113" i="39"/>
  <c r="E113" i="39"/>
  <c r="X112" i="39"/>
  <c r="W112" i="39"/>
  <c r="V112" i="39"/>
  <c r="U112" i="39"/>
  <c r="T112" i="39"/>
  <c r="S112" i="39"/>
  <c r="R112" i="39"/>
  <c r="Q112" i="39"/>
  <c r="P112" i="39"/>
  <c r="O112" i="39"/>
  <c r="N112" i="39"/>
  <c r="M112" i="39"/>
  <c r="L112" i="39"/>
  <c r="K112" i="39"/>
  <c r="J112" i="39"/>
  <c r="I112" i="39"/>
  <c r="H112" i="39"/>
  <c r="G112" i="39"/>
  <c r="F112" i="39"/>
  <c r="E112" i="39"/>
  <c r="X111" i="39"/>
  <c r="W111" i="39"/>
  <c r="V111" i="39"/>
  <c r="U111" i="39"/>
  <c r="T111" i="39"/>
  <c r="S111" i="39"/>
  <c r="R111" i="39"/>
  <c r="Q111" i="39"/>
  <c r="P111" i="39"/>
  <c r="O111" i="39"/>
  <c r="N111" i="39"/>
  <c r="M111" i="39"/>
  <c r="L111" i="39"/>
  <c r="K111" i="39"/>
  <c r="J111" i="39"/>
  <c r="I111" i="39"/>
  <c r="H111" i="39"/>
  <c r="G111" i="39"/>
  <c r="F111" i="39"/>
  <c r="E111" i="39"/>
  <c r="X110" i="39"/>
  <c r="W110" i="39"/>
  <c r="V110" i="39"/>
  <c r="U110" i="39"/>
  <c r="T110" i="39"/>
  <c r="S110" i="39"/>
  <c r="R110" i="39"/>
  <c r="Q110" i="39"/>
  <c r="P110" i="39"/>
  <c r="O110" i="39"/>
  <c r="N110" i="39"/>
  <c r="M110" i="39"/>
  <c r="L110" i="39"/>
  <c r="K110" i="39"/>
  <c r="J110" i="39"/>
  <c r="I110" i="39"/>
  <c r="H110" i="39"/>
  <c r="G110" i="39"/>
  <c r="F110" i="39"/>
  <c r="E110" i="39"/>
  <c r="X109" i="39"/>
  <c r="W109" i="39"/>
  <c r="V109" i="39"/>
  <c r="U109" i="39"/>
  <c r="T109" i="39"/>
  <c r="S109" i="39"/>
  <c r="R109" i="39"/>
  <c r="Q109" i="39"/>
  <c r="P109" i="39"/>
  <c r="O109" i="39"/>
  <c r="N109" i="39"/>
  <c r="M109" i="39"/>
  <c r="L109" i="39"/>
  <c r="K109" i="39"/>
  <c r="J109" i="39"/>
  <c r="I109" i="39"/>
  <c r="H109" i="39"/>
  <c r="G109" i="39"/>
  <c r="F109" i="39"/>
  <c r="E109" i="39"/>
  <c r="X108" i="39"/>
  <c r="W108" i="39"/>
  <c r="V108" i="39"/>
  <c r="U108" i="39"/>
  <c r="T108" i="39"/>
  <c r="S108" i="39"/>
  <c r="R108" i="39"/>
  <c r="Q108" i="39"/>
  <c r="P108" i="39"/>
  <c r="O108" i="39"/>
  <c r="N108" i="39"/>
  <c r="M108" i="39"/>
  <c r="L108" i="39"/>
  <c r="K108" i="39"/>
  <c r="J108" i="39"/>
  <c r="I108" i="39"/>
  <c r="H108" i="39"/>
  <c r="G108" i="39"/>
  <c r="F108" i="39"/>
  <c r="E108" i="39"/>
  <c r="X107" i="39"/>
  <c r="W107" i="39"/>
  <c r="V107" i="39"/>
  <c r="U107" i="39"/>
  <c r="T107" i="39"/>
  <c r="S107" i="39"/>
  <c r="R107" i="39"/>
  <c r="Q107" i="39"/>
  <c r="P107" i="39"/>
  <c r="O107" i="39"/>
  <c r="N107" i="39"/>
  <c r="M107" i="39"/>
  <c r="L107" i="39"/>
  <c r="K107" i="39"/>
  <c r="J107" i="39"/>
  <c r="I107" i="39"/>
  <c r="H107" i="39"/>
  <c r="G107" i="39"/>
  <c r="F107" i="39"/>
  <c r="E107" i="39"/>
  <c r="X106" i="39"/>
  <c r="W106" i="39"/>
  <c r="V106" i="39"/>
  <c r="U106" i="39"/>
  <c r="T106" i="39"/>
  <c r="S106" i="39"/>
  <c r="R106" i="39"/>
  <c r="Q106" i="39"/>
  <c r="P106" i="39"/>
  <c r="O106" i="39"/>
  <c r="N106" i="39"/>
  <c r="M106" i="39"/>
  <c r="L106" i="39"/>
  <c r="K106" i="39"/>
  <c r="J106" i="39"/>
  <c r="I106" i="39"/>
  <c r="H106" i="39"/>
  <c r="G106" i="39"/>
  <c r="F106" i="39"/>
  <c r="E106" i="39"/>
  <c r="X105" i="39"/>
  <c r="W105" i="39"/>
  <c r="V105" i="39"/>
  <c r="U105" i="39"/>
  <c r="T105" i="39"/>
  <c r="S105" i="39"/>
  <c r="R105" i="39"/>
  <c r="Q105" i="39"/>
  <c r="P105" i="39"/>
  <c r="O105" i="39"/>
  <c r="N105" i="39"/>
  <c r="M105" i="39"/>
  <c r="L105" i="39"/>
  <c r="K105" i="39"/>
  <c r="J105" i="39"/>
  <c r="I105" i="39"/>
  <c r="H105" i="39"/>
  <c r="G105" i="39"/>
  <c r="F105" i="39"/>
  <c r="E105" i="39"/>
  <c r="X100" i="39"/>
  <c r="W100" i="39"/>
  <c r="V100" i="39"/>
  <c r="U100" i="39"/>
  <c r="T100" i="39"/>
  <c r="S100" i="39"/>
  <c r="R100" i="39"/>
  <c r="Q100" i="39"/>
  <c r="P100" i="39"/>
  <c r="O100" i="39"/>
  <c r="N100" i="39"/>
  <c r="M100" i="39"/>
  <c r="L100" i="39"/>
  <c r="K100" i="39"/>
  <c r="J100" i="39"/>
  <c r="I100" i="39"/>
  <c r="H100" i="39"/>
  <c r="G100" i="39"/>
  <c r="F100" i="39"/>
  <c r="E100" i="39"/>
  <c r="X99" i="39"/>
  <c r="W99" i="39"/>
  <c r="V99" i="39"/>
  <c r="U99" i="39"/>
  <c r="T99" i="39"/>
  <c r="S99" i="39"/>
  <c r="R99" i="39"/>
  <c r="Q99" i="39"/>
  <c r="P99" i="39"/>
  <c r="O99" i="39"/>
  <c r="N99" i="39"/>
  <c r="M99" i="39"/>
  <c r="L99" i="39"/>
  <c r="K99" i="39"/>
  <c r="J99" i="39"/>
  <c r="I99" i="39"/>
  <c r="H99" i="39"/>
  <c r="G99" i="39"/>
  <c r="F99" i="39"/>
  <c r="E99" i="39"/>
  <c r="X98" i="39"/>
  <c r="W98" i="39"/>
  <c r="V98" i="39"/>
  <c r="U98" i="39"/>
  <c r="T98" i="39"/>
  <c r="S98" i="39"/>
  <c r="R98" i="39"/>
  <c r="Q98" i="39"/>
  <c r="P98" i="39"/>
  <c r="O98" i="39"/>
  <c r="N98" i="39"/>
  <c r="M98" i="39"/>
  <c r="L98" i="39"/>
  <c r="K98" i="39"/>
  <c r="J98" i="39"/>
  <c r="I98" i="39"/>
  <c r="H98" i="39"/>
  <c r="G98" i="39"/>
  <c r="F98" i="39"/>
  <c r="E98" i="39"/>
  <c r="X97" i="39"/>
  <c r="W97" i="39"/>
  <c r="V97" i="39"/>
  <c r="U97" i="39"/>
  <c r="T97" i="39"/>
  <c r="S97" i="39"/>
  <c r="R97" i="39"/>
  <c r="Q97" i="39"/>
  <c r="P97" i="39"/>
  <c r="O97" i="39"/>
  <c r="N97" i="39"/>
  <c r="M97" i="39"/>
  <c r="L97" i="39"/>
  <c r="K97" i="39"/>
  <c r="J97" i="39"/>
  <c r="I97" i="39"/>
  <c r="H97" i="39"/>
  <c r="G97" i="39"/>
  <c r="F97" i="39"/>
  <c r="E97" i="39"/>
  <c r="X96" i="39"/>
  <c r="W96" i="39"/>
  <c r="V96" i="39"/>
  <c r="U96" i="39"/>
  <c r="T96" i="39"/>
  <c r="S96" i="39"/>
  <c r="R96" i="39"/>
  <c r="Q96" i="39"/>
  <c r="P96" i="39"/>
  <c r="O96" i="39"/>
  <c r="N96" i="39"/>
  <c r="M96" i="39"/>
  <c r="L96" i="39"/>
  <c r="K96" i="39"/>
  <c r="J96" i="39"/>
  <c r="I96" i="39"/>
  <c r="H96" i="39"/>
  <c r="G96" i="39"/>
  <c r="F96" i="39"/>
  <c r="E96" i="39"/>
  <c r="X95" i="39"/>
  <c r="W95" i="39"/>
  <c r="V95" i="39"/>
  <c r="U95" i="39"/>
  <c r="T95" i="39"/>
  <c r="S95" i="39"/>
  <c r="R95" i="39"/>
  <c r="Q95" i="39"/>
  <c r="P95" i="39"/>
  <c r="O95" i="39"/>
  <c r="N95" i="39"/>
  <c r="M95" i="39"/>
  <c r="L95" i="39"/>
  <c r="K95" i="39"/>
  <c r="J95" i="39"/>
  <c r="I95" i="39"/>
  <c r="H95" i="39"/>
  <c r="G95" i="39"/>
  <c r="F95" i="39"/>
  <c r="E95" i="39"/>
  <c r="X94" i="39"/>
  <c r="W94" i="39"/>
  <c r="V94" i="39"/>
  <c r="U94" i="39"/>
  <c r="T94" i="39"/>
  <c r="S94" i="39"/>
  <c r="R94" i="39"/>
  <c r="Q94" i="39"/>
  <c r="P94" i="39"/>
  <c r="O94" i="39"/>
  <c r="N94" i="39"/>
  <c r="M94" i="39"/>
  <c r="L94" i="39"/>
  <c r="K94" i="39"/>
  <c r="J94" i="39"/>
  <c r="I94" i="39"/>
  <c r="H94" i="39"/>
  <c r="G94" i="39"/>
  <c r="F94" i="39"/>
  <c r="E94" i="39"/>
  <c r="X93" i="39"/>
  <c r="W93" i="39"/>
  <c r="V93" i="39"/>
  <c r="U93" i="39"/>
  <c r="T93" i="39"/>
  <c r="S93" i="39"/>
  <c r="R93" i="39"/>
  <c r="Q93" i="39"/>
  <c r="P93" i="39"/>
  <c r="O93" i="39"/>
  <c r="N93" i="39"/>
  <c r="M93" i="39"/>
  <c r="L93" i="39"/>
  <c r="K93" i="39"/>
  <c r="J93" i="39"/>
  <c r="I93" i="39"/>
  <c r="H93" i="39"/>
  <c r="G93" i="39"/>
  <c r="F93" i="39"/>
  <c r="E93" i="39"/>
  <c r="X92" i="39"/>
  <c r="W92" i="39"/>
  <c r="V92" i="39"/>
  <c r="U92" i="39"/>
  <c r="T92" i="39"/>
  <c r="S92" i="39"/>
  <c r="R92" i="39"/>
  <c r="Q92" i="39"/>
  <c r="P92" i="39"/>
  <c r="O92" i="39"/>
  <c r="N92" i="39"/>
  <c r="M92" i="39"/>
  <c r="L92" i="39"/>
  <c r="K92" i="39"/>
  <c r="J92" i="39"/>
  <c r="I92" i="39"/>
  <c r="H92" i="39"/>
  <c r="G92" i="39"/>
  <c r="F92" i="39"/>
  <c r="E92" i="39"/>
  <c r="X91" i="39"/>
  <c r="W91" i="39"/>
  <c r="V91" i="39"/>
  <c r="U91" i="39"/>
  <c r="T91" i="39"/>
  <c r="S91" i="39"/>
  <c r="R91" i="39"/>
  <c r="Q91" i="39"/>
  <c r="P91" i="39"/>
  <c r="O91" i="39"/>
  <c r="N91" i="39"/>
  <c r="M91" i="39"/>
  <c r="L91" i="39"/>
  <c r="K91" i="39"/>
  <c r="J91" i="39"/>
  <c r="I91" i="39"/>
  <c r="H91" i="39"/>
  <c r="G91" i="39"/>
  <c r="F91" i="39"/>
  <c r="E91" i="39"/>
  <c r="X90" i="39"/>
  <c r="W90" i="39"/>
  <c r="V90" i="39"/>
  <c r="U90" i="39"/>
  <c r="T90" i="39"/>
  <c r="S90" i="39"/>
  <c r="R90" i="39"/>
  <c r="Q90" i="39"/>
  <c r="P90" i="39"/>
  <c r="O90" i="39"/>
  <c r="N90" i="39"/>
  <c r="M90" i="39"/>
  <c r="L90" i="39"/>
  <c r="K90" i="39"/>
  <c r="J90" i="39"/>
  <c r="I90" i="39"/>
  <c r="H90" i="39"/>
  <c r="G90" i="39"/>
  <c r="F90" i="39"/>
  <c r="E90" i="39"/>
  <c r="X89" i="39"/>
  <c r="W89" i="39"/>
  <c r="V89" i="39"/>
  <c r="U89" i="39"/>
  <c r="T89" i="39"/>
  <c r="S89" i="39"/>
  <c r="R89" i="39"/>
  <c r="Q89" i="39"/>
  <c r="P89" i="39"/>
  <c r="O89" i="39"/>
  <c r="N89" i="39"/>
  <c r="M89" i="39"/>
  <c r="L89" i="39"/>
  <c r="K89" i="39"/>
  <c r="J89" i="39"/>
  <c r="I89" i="39"/>
  <c r="H89" i="39"/>
  <c r="G89" i="39"/>
  <c r="F89" i="39"/>
  <c r="E89" i="39"/>
  <c r="X88" i="39"/>
  <c r="W88" i="39"/>
  <c r="V88" i="39"/>
  <c r="U88" i="39"/>
  <c r="T88" i="39"/>
  <c r="S88" i="39"/>
  <c r="R88" i="39"/>
  <c r="Q88" i="39"/>
  <c r="P88" i="39"/>
  <c r="O88" i="39"/>
  <c r="N88" i="39"/>
  <c r="M88" i="39"/>
  <c r="L88" i="39"/>
  <c r="K88" i="39"/>
  <c r="J88" i="39"/>
  <c r="I88" i="39"/>
  <c r="H88" i="39"/>
  <c r="G88" i="39"/>
  <c r="F88" i="39"/>
  <c r="E88" i="39"/>
  <c r="X87" i="39"/>
  <c r="W87" i="39"/>
  <c r="V87" i="39"/>
  <c r="U87" i="39"/>
  <c r="T87" i="39"/>
  <c r="S87" i="39"/>
  <c r="R87" i="39"/>
  <c r="Q87" i="39"/>
  <c r="P87" i="39"/>
  <c r="O87" i="39"/>
  <c r="N87" i="39"/>
  <c r="M87" i="39"/>
  <c r="L87" i="39"/>
  <c r="K87" i="39"/>
  <c r="J87" i="39"/>
  <c r="I87" i="39"/>
  <c r="H87" i="39"/>
  <c r="G87" i="39"/>
  <c r="F87" i="39"/>
  <c r="E87" i="39"/>
  <c r="X86" i="39"/>
  <c r="W86" i="39"/>
  <c r="V86" i="39"/>
  <c r="U86" i="39"/>
  <c r="T86" i="39"/>
  <c r="S86" i="39"/>
  <c r="R86" i="39"/>
  <c r="Q86" i="39"/>
  <c r="P86" i="39"/>
  <c r="O86" i="39"/>
  <c r="N86" i="39"/>
  <c r="M86" i="39"/>
  <c r="L86" i="39"/>
  <c r="K86" i="39"/>
  <c r="J86" i="39"/>
  <c r="I86" i="39"/>
  <c r="H86" i="39"/>
  <c r="G86" i="39"/>
  <c r="F86" i="39"/>
  <c r="E86" i="39"/>
  <c r="X85" i="39"/>
  <c r="W85" i="39"/>
  <c r="V85" i="39"/>
  <c r="U85" i="39"/>
  <c r="T85" i="39"/>
  <c r="S85" i="39"/>
  <c r="R85" i="39"/>
  <c r="Q85" i="39"/>
  <c r="P85" i="39"/>
  <c r="O85" i="39"/>
  <c r="N85" i="39"/>
  <c r="M85" i="39"/>
  <c r="L85" i="39"/>
  <c r="K85" i="39"/>
  <c r="J85" i="39"/>
  <c r="I85" i="39"/>
  <c r="H85" i="39"/>
  <c r="G85" i="39"/>
  <c r="F85" i="39"/>
  <c r="E85" i="39"/>
  <c r="X84" i="39"/>
  <c r="W84" i="39"/>
  <c r="V84" i="39"/>
  <c r="U84" i="39"/>
  <c r="T84" i="39"/>
  <c r="S84" i="39"/>
  <c r="R84" i="39"/>
  <c r="Q84" i="39"/>
  <c r="P84" i="39"/>
  <c r="O84" i="39"/>
  <c r="N84" i="39"/>
  <c r="M84" i="39"/>
  <c r="L84" i="39"/>
  <c r="K84" i="39"/>
  <c r="J84" i="39"/>
  <c r="I84" i="39"/>
  <c r="H84" i="39"/>
  <c r="G84" i="39"/>
  <c r="F84" i="39"/>
  <c r="E84" i="39"/>
  <c r="X83" i="39"/>
  <c r="W83" i="39"/>
  <c r="V83" i="39"/>
  <c r="U83" i="39"/>
  <c r="T83" i="39"/>
  <c r="S83" i="39"/>
  <c r="R83" i="39"/>
  <c r="Q83" i="39"/>
  <c r="P83" i="39"/>
  <c r="O83" i="39"/>
  <c r="N83" i="39"/>
  <c r="M83" i="39"/>
  <c r="L83" i="39"/>
  <c r="K83" i="39"/>
  <c r="J83" i="39"/>
  <c r="I83" i="39"/>
  <c r="H83" i="39"/>
  <c r="G83" i="39"/>
  <c r="F83" i="39"/>
  <c r="E83" i="39"/>
  <c r="X82" i="39"/>
  <c r="W82" i="39"/>
  <c r="V82" i="39"/>
  <c r="U82" i="39"/>
  <c r="T82" i="39"/>
  <c r="S82" i="39"/>
  <c r="R82" i="39"/>
  <c r="Q82" i="39"/>
  <c r="P82" i="39"/>
  <c r="O82" i="39"/>
  <c r="N82" i="39"/>
  <c r="M82" i="39"/>
  <c r="L82" i="39"/>
  <c r="K82" i="39"/>
  <c r="J82" i="39"/>
  <c r="I82" i="39"/>
  <c r="H82" i="39"/>
  <c r="G82" i="39"/>
  <c r="F82" i="39"/>
  <c r="E82" i="39"/>
  <c r="X81" i="39"/>
  <c r="W81" i="39"/>
  <c r="V81" i="39"/>
  <c r="U81" i="39"/>
  <c r="T81" i="39"/>
  <c r="S81" i="39"/>
  <c r="R81" i="39"/>
  <c r="Q81" i="39"/>
  <c r="P81" i="39"/>
  <c r="O81" i="39"/>
  <c r="N81" i="39"/>
  <c r="M81" i="39"/>
  <c r="L81" i="39"/>
  <c r="K81" i="39"/>
  <c r="J81" i="39"/>
  <c r="I81" i="39"/>
  <c r="H81" i="39"/>
  <c r="G81" i="39"/>
  <c r="F81" i="39"/>
  <c r="E81" i="39"/>
  <c r="X80" i="39"/>
  <c r="W80" i="39"/>
  <c r="V80" i="39"/>
  <c r="U80" i="39"/>
  <c r="T80" i="39"/>
  <c r="S80" i="39"/>
  <c r="R80" i="39"/>
  <c r="Q80" i="39"/>
  <c r="P80" i="39"/>
  <c r="O80" i="39"/>
  <c r="N80" i="39"/>
  <c r="M80" i="39"/>
  <c r="L80" i="39"/>
  <c r="K80" i="39"/>
  <c r="J80" i="39"/>
  <c r="I80" i="39"/>
  <c r="H80" i="39"/>
  <c r="G80" i="39"/>
  <c r="F80" i="39"/>
  <c r="E80" i="39"/>
  <c r="X79" i="39"/>
  <c r="W79" i="39"/>
  <c r="V79" i="39"/>
  <c r="U79" i="39"/>
  <c r="T79" i="39"/>
  <c r="S79" i="39"/>
  <c r="R79" i="39"/>
  <c r="Q79" i="39"/>
  <c r="P79" i="39"/>
  <c r="O79" i="39"/>
  <c r="N79" i="39"/>
  <c r="M79" i="39"/>
  <c r="L79" i="39"/>
  <c r="K79" i="39"/>
  <c r="J79" i="39"/>
  <c r="I79" i="39"/>
  <c r="H79" i="39"/>
  <c r="G79" i="39"/>
  <c r="F79" i="39"/>
  <c r="E79" i="39"/>
  <c r="X78" i="39"/>
  <c r="W78" i="39"/>
  <c r="V78" i="39"/>
  <c r="U78" i="39"/>
  <c r="T78" i="39"/>
  <c r="S78" i="39"/>
  <c r="R78" i="39"/>
  <c r="Q78" i="39"/>
  <c r="P78" i="39"/>
  <c r="O78" i="39"/>
  <c r="N78" i="39"/>
  <c r="M78" i="39"/>
  <c r="L78" i="39"/>
  <c r="K78" i="39"/>
  <c r="J78" i="39"/>
  <c r="I78" i="39"/>
  <c r="H78" i="39"/>
  <c r="G78" i="39"/>
  <c r="F78" i="39"/>
  <c r="E78" i="39"/>
  <c r="X77" i="39"/>
  <c r="W77" i="39"/>
  <c r="V77" i="39"/>
  <c r="U77" i="39"/>
  <c r="T77" i="39"/>
  <c r="S77" i="39"/>
  <c r="R77" i="39"/>
  <c r="Q77" i="39"/>
  <c r="P77" i="39"/>
  <c r="O77" i="39"/>
  <c r="N77" i="39"/>
  <c r="M77" i="39"/>
  <c r="L77" i="39"/>
  <c r="K77" i="39"/>
  <c r="J77" i="39"/>
  <c r="I77" i="39"/>
  <c r="H77" i="39"/>
  <c r="G77" i="39"/>
  <c r="F77" i="39"/>
  <c r="E77" i="39"/>
  <c r="X76" i="39"/>
  <c r="W76" i="39"/>
  <c r="V76" i="39"/>
  <c r="U76" i="39"/>
  <c r="T76" i="39"/>
  <c r="S76" i="39"/>
  <c r="R76" i="39"/>
  <c r="Q76" i="39"/>
  <c r="P76" i="39"/>
  <c r="O76" i="39"/>
  <c r="N76" i="39"/>
  <c r="M76" i="39"/>
  <c r="L76" i="39"/>
  <c r="K76" i="39"/>
  <c r="J76" i="39"/>
  <c r="I76" i="39"/>
  <c r="H76" i="39"/>
  <c r="G76" i="39"/>
  <c r="F76" i="39"/>
  <c r="E76" i="39"/>
  <c r="X75" i="39"/>
  <c r="W75" i="39"/>
  <c r="V75" i="39"/>
  <c r="U75" i="39"/>
  <c r="T75" i="39"/>
  <c r="S75" i="39"/>
  <c r="R75" i="39"/>
  <c r="Q75" i="39"/>
  <c r="P75" i="39"/>
  <c r="O75" i="39"/>
  <c r="N75" i="39"/>
  <c r="M75" i="39"/>
  <c r="L75" i="39"/>
  <c r="K75" i="39"/>
  <c r="J75" i="39"/>
  <c r="I75" i="39"/>
  <c r="H75" i="39"/>
  <c r="G75" i="39"/>
  <c r="F75" i="39"/>
  <c r="E75" i="39"/>
  <c r="X74" i="39"/>
  <c r="W74" i="39"/>
  <c r="V74" i="39"/>
  <c r="U74" i="39"/>
  <c r="T74" i="39"/>
  <c r="S74" i="39"/>
  <c r="R74" i="39"/>
  <c r="Q74" i="39"/>
  <c r="P74" i="39"/>
  <c r="O74" i="39"/>
  <c r="N74" i="39"/>
  <c r="M74" i="39"/>
  <c r="L74" i="39"/>
  <c r="K74" i="39"/>
  <c r="J74" i="39"/>
  <c r="I74" i="39"/>
  <c r="H74" i="39"/>
  <c r="G74" i="39"/>
  <c r="F74" i="39"/>
  <c r="E74" i="39"/>
  <c r="X73" i="39"/>
  <c r="W73" i="39"/>
  <c r="V73" i="39"/>
  <c r="U73" i="39"/>
  <c r="T73" i="39"/>
  <c r="S73" i="39"/>
  <c r="R73" i="39"/>
  <c r="Q73" i="39"/>
  <c r="P73" i="39"/>
  <c r="O73" i="39"/>
  <c r="N73" i="39"/>
  <c r="M73" i="39"/>
  <c r="L73" i="39"/>
  <c r="K73" i="39"/>
  <c r="J73" i="39"/>
  <c r="I73" i="39"/>
  <c r="H73" i="39"/>
  <c r="G73" i="39"/>
  <c r="F73" i="39"/>
  <c r="E73" i="39"/>
  <c r="X72" i="39"/>
  <c r="W72" i="39"/>
  <c r="V72" i="39"/>
  <c r="U72" i="39"/>
  <c r="T72" i="39"/>
  <c r="S72" i="39"/>
  <c r="R72" i="39"/>
  <c r="Q72" i="39"/>
  <c r="P72" i="39"/>
  <c r="O72" i="39"/>
  <c r="N72" i="39"/>
  <c r="M72" i="39"/>
  <c r="L72" i="39"/>
  <c r="K72" i="39"/>
  <c r="J72" i="39"/>
  <c r="I72" i="39"/>
  <c r="H72" i="39"/>
  <c r="G72" i="39"/>
  <c r="F72" i="39"/>
  <c r="E72" i="39"/>
  <c r="X71" i="39"/>
  <c r="W71" i="39"/>
  <c r="V71" i="39"/>
  <c r="U71" i="39"/>
  <c r="T71" i="39"/>
  <c r="S71" i="39"/>
  <c r="R71" i="39"/>
  <c r="Q71" i="39"/>
  <c r="P71" i="39"/>
  <c r="O71" i="39"/>
  <c r="N71" i="39"/>
  <c r="M71" i="39"/>
  <c r="L71" i="39"/>
  <c r="K71" i="39"/>
  <c r="J71" i="39"/>
  <c r="I71" i="39"/>
  <c r="H71" i="39"/>
  <c r="G71" i="39"/>
  <c r="F71" i="39"/>
  <c r="E71" i="39"/>
  <c r="X66" i="39"/>
  <c r="W66" i="39"/>
  <c r="V66" i="39"/>
  <c r="U66" i="39"/>
  <c r="T66" i="39"/>
  <c r="S66" i="39"/>
  <c r="R66" i="39"/>
  <c r="Q66" i="39"/>
  <c r="P66" i="39"/>
  <c r="O66" i="39"/>
  <c r="N66" i="39"/>
  <c r="M66" i="39"/>
  <c r="L66" i="39"/>
  <c r="K66" i="39"/>
  <c r="J66" i="39"/>
  <c r="I66" i="39"/>
  <c r="H66" i="39"/>
  <c r="G66" i="39"/>
  <c r="F66" i="39"/>
  <c r="E66" i="39"/>
  <c r="X65" i="39"/>
  <c r="W65" i="39"/>
  <c r="V65" i="39"/>
  <c r="U65" i="39"/>
  <c r="T65" i="39"/>
  <c r="S65" i="39"/>
  <c r="R65" i="39"/>
  <c r="Q65" i="39"/>
  <c r="P65" i="39"/>
  <c r="O65" i="39"/>
  <c r="N65" i="39"/>
  <c r="M65" i="39"/>
  <c r="L65" i="39"/>
  <c r="K65" i="39"/>
  <c r="J65" i="39"/>
  <c r="I65" i="39"/>
  <c r="H65" i="39"/>
  <c r="G65" i="39"/>
  <c r="F65" i="39"/>
  <c r="E65" i="39"/>
  <c r="X64" i="39"/>
  <c r="W64" i="39"/>
  <c r="V64" i="39"/>
  <c r="U64" i="39"/>
  <c r="T64" i="39"/>
  <c r="S64" i="39"/>
  <c r="R64" i="39"/>
  <c r="Q64" i="39"/>
  <c r="P64" i="39"/>
  <c r="O64" i="39"/>
  <c r="N64" i="39"/>
  <c r="M64" i="39"/>
  <c r="L64" i="39"/>
  <c r="K64" i="39"/>
  <c r="J64" i="39"/>
  <c r="I64" i="39"/>
  <c r="H64" i="39"/>
  <c r="G64" i="39"/>
  <c r="F64" i="39"/>
  <c r="E64" i="39"/>
  <c r="X63" i="39"/>
  <c r="W63" i="39"/>
  <c r="V63" i="39"/>
  <c r="U63" i="39"/>
  <c r="T63" i="39"/>
  <c r="S63" i="39"/>
  <c r="R63" i="39"/>
  <c r="Q63" i="39"/>
  <c r="P63" i="39"/>
  <c r="O63" i="39"/>
  <c r="N63" i="39"/>
  <c r="M63" i="39"/>
  <c r="L63" i="39"/>
  <c r="K63" i="39"/>
  <c r="J63" i="39"/>
  <c r="I63" i="39"/>
  <c r="H63" i="39"/>
  <c r="G63" i="39"/>
  <c r="F63" i="39"/>
  <c r="E63" i="39"/>
  <c r="X62" i="39"/>
  <c r="W62" i="39"/>
  <c r="V62" i="39"/>
  <c r="U62" i="39"/>
  <c r="T62" i="39"/>
  <c r="S62" i="39"/>
  <c r="R62" i="39"/>
  <c r="Q62" i="39"/>
  <c r="P62" i="39"/>
  <c r="O62" i="39"/>
  <c r="N62" i="39"/>
  <c r="M62" i="39"/>
  <c r="L62" i="39"/>
  <c r="K62" i="39"/>
  <c r="J62" i="39"/>
  <c r="I62" i="39"/>
  <c r="H62" i="39"/>
  <c r="G62" i="39"/>
  <c r="F62" i="39"/>
  <c r="E62" i="39"/>
  <c r="X61" i="39"/>
  <c r="W61" i="39"/>
  <c r="V61" i="39"/>
  <c r="U61" i="39"/>
  <c r="T61" i="39"/>
  <c r="S61" i="39"/>
  <c r="R61" i="39"/>
  <c r="Q61" i="39"/>
  <c r="P61" i="39"/>
  <c r="O61" i="39"/>
  <c r="N61" i="39"/>
  <c r="M61" i="39"/>
  <c r="L61" i="39"/>
  <c r="K61" i="39"/>
  <c r="J61" i="39"/>
  <c r="I61" i="39"/>
  <c r="H61" i="39"/>
  <c r="G61" i="39"/>
  <c r="F61" i="39"/>
  <c r="E61" i="39"/>
  <c r="X60" i="39"/>
  <c r="W60" i="39"/>
  <c r="V60" i="39"/>
  <c r="U60" i="39"/>
  <c r="T60" i="39"/>
  <c r="S60" i="39"/>
  <c r="R60" i="39"/>
  <c r="Q60" i="39"/>
  <c r="P60" i="39"/>
  <c r="O60" i="39"/>
  <c r="N60" i="39"/>
  <c r="M60" i="39"/>
  <c r="L60" i="39"/>
  <c r="K60" i="39"/>
  <c r="J60" i="39"/>
  <c r="I60" i="39"/>
  <c r="H60" i="39"/>
  <c r="G60" i="39"/>
  <c r="F60" i="39"/>
  <c r="E60" i="39"/>
  <c r="X59" i="39"/>
  <c r="W59" i="39"/>
  <c r="V59" i="39"/>
  <c r="U59" i="39"/>
  <c r="T59" i="39"/>
  <c r="S59" i="39"/>
  <c r="R59" i="39"/>
  <c r="Q59" i="39"/>
  <c r="P59" i="39"/>
  <c r="O59" i="39"/>
  <c r="N59" i="39"/>
  <c r="M59" i="39"/>
  <c r="L59" i="39"/>
  <c r="K59" i="39"/>
  <c r="J59" i="39"/>
  <c r="I59" i="39"/>
  <c r="H59" i="39"/>
  <c r="G59" i="39"/>
  <c r="F59" i="39"/>
  <c r="E59" i="39"/>
  <c r="X58" i="39"/>
  <c r="W58" i="39"/>
  <c r="V58" i="39"/>
  <c r="U58" i="39"/>
  <c r="T58" i="39"/>
  <c r="S58" i="39"/>
  <c r="R58" i="39"/>
  <c r="Q58" i="39"/>
  <c r="P58" i="39"/>
  <c r="O58" i="39"/>
  <c r="N58" i="39"/>
  <c r="M58" i="39"/>
  <c r="L58" i="39"/>
  <c r="K58" i="39"/>
  <c r="J58" i="39"/>
  <c r="I58" i="39"/>
  <c r="H58" i="39"/>
  <c r="G58" i="39"/>
  <c r="F58" i="39"/>
  <c r="E58" i="39"/>
  <c r="X57" i="39"/>
  <c r="W57" i="39"/>
  <c r="V57" i="39"/>
  <c r="U57" i="39"/>
  <c r="T57" i="39"/>
  <c r="S57" i="39"/>
  <c r="R57" i="39"/>
  <c r="Q57" i="39"/>
  <c r="P57" i="39"/>
  <c r="O57" i="39"/>
  <c r="N57" i="39"/>
  <c r="M57" i="39"/>
  <c r="L57" i="39"/>
  <c r="K57" i="39"/>
  <c r="J57" i="39"/>
  <c r="I57" i="39"/>
  <c r="H57" i="39"/>
  <c r="G57" i="39"/>
  <c r="F57" i="39"/>
  <c r="E57" i="39"/>
  <c r="X56" i="39"/>
  <c r="W56" i="39"/>
  <c r="V56" i="39"/>
  <c r="U56" i="39"/>
  <c r="T56" i="39"/>
  <c r="S56" i="39"/>
  <c r="R56" i="39"/>
  <c r="Q56" i="39"/>
  <c r="P56" i="39"/>
  <c r="O56" i="39"/>
  <c r="N56" i="39"/>
  <c r="M56" i="39"/>
  <c r="L56" i="39"/>
  <c r="K56" i="39"/>
  <c r="J56" i="39"/>
  <c r="I56" i="39"/>
  <c r="H56" i="39"/>
  <c r="G56" i="39"/>
  <c r="F56" i="39"/>
  <c r="E56" i="39"/>
  <c r="X55" i="39"/>
  <c r="W55" i="39"/>
  <c r="V55" i="39"/>
  <c r="U55" i="39"/>
  <c r="T55" i="39"/>
  <c r="S55" i="39"/>
  <c r="R55" i="39"/>
  <c r="Q55" i="39"/>
  <c r="P55" i="39"/>
  <c r="O55" i="39"/>
  <c r="N55" i="39"/>
  <c r="M55" i="39"/>
  <c r="L55" i="39"/>
  <c r="K55" i="39"/>
  <c r="J55" i="39"/>
  <c r="I55" i="39"/>
  <c r="H55" i="39"/>
  <c r="G55" i="39"/>
  <c r="F55" i="39"/>
  <c r="E55" i="39"/>
  <c r="X54" i="39"/>
  <c r="W54" i="39"/>
  <c r="V54" i="39"/>
  <c r="U54" i="39"/>
  <c r="T54" i="39"/>
  <c r="S54" i="39"/>
  <c r="R54" i="39"/>
  <c r="Q54" i="39"/>
  <c r="P54" i="39"/>
  <c r="O54" i="39"/>
  <c r="N54" i="39"/>
  <c r="M54" i="39"/>
  <c r="L54" i="39"/>
  <c r="K54" i="39"/>
  <c r="J54" i="39"/>
  <c r="I54" i="39"/>
  <c r="H54" i="39"/>
  <c r="G54" i="39"/>
  <c r="F54" i="39"/>
  <c r="E54" i="39"/>
  <c r="X53" i="39"/>
  <c r="W53" i="39"/>
  <c r="V53" i="39"/>
  <c r="U53" i="39"/>
  <c r="T53" i="39"/>
  <c r="S53" i="39"/>
  <c r="R53" i="39"/>
  <c r="Q53" i="39"/>
  <c r="P53" i="39"/>
  <c r="O53" i="39"/>
  <c r="N53" i="39"/>
  <c r="M53" i="39"/>
  <c r="L53" i="39"/>
  <c r="K53" i="39"/>
  <c r="J53" i="39"/>
  <c r="I53" i="39"/>
  <c r="H53" i="39"/>
  <c r="G53" i="39"/>
  <c r="F53" i="39"/>
  <c r="E53" i="39"/>
  <c r="X52" i="39"/>
  <c r="W52" i="39"/>
  <c r="V52" i="39"/>
  <c r="U52" i="39"/>
  <c r="T52" i="39"/>
  <c r="S52" i="39"/>
  <c r="R52" i="39"/>
  <c r="Q52" i="39"/>
  <c r="P52" i="39"/>
  <c r="O52" i="39"/>
  <c r="N52" i="39"/>
  <c r="M52" i="39"/>
  <c r="L52" i="39"/>
  <c r="K52" i="39"/>
  <c r="J52" i="39"/>
  <c r="I52" i="39"/>
  <c r="H52" i="39"/>
  <c r="G52" i="39"/>
  <c r="F52" i="39"/>
  <c r="E52" i="39"/>
  <c r="X51" i="39"/>
  <c r="W51" i="39"/>
  <c r="V51" i="39"/>
  <c r="U51" i="39"/>
  <c r="T51" i="39"/>
  <c r="S51" i="39"/>
  <c r="R51" i="39"/>
  <c r="Q51" i="39"/>
  <c r="P51" i="39"/>
  <c r="O51" i="39"/>
  <c r="N51" i="39"/>
  <c r="M51" i="39"/>
  <c r="L51" i="39"/>
  <c r="K51" i="39"/>
  <c r="J51" i="39"/>
  <c r="I51" i="39"/>
  <c r="H51" i="39"/>
  <c r="G51" i="39"/>
  <c r="F51" i="39"/>
  <c r="E51" i="39"/>
  <c r="X50" i="39"/>
  <c r="W50" i="39"/>
  <c r="V50" i="39"/>
  <c r="U50" i="39"/>
  <c r="T50" i="39"/>
  <c r="S50" i="39"/>
  <c r="R50" i="39"/>
  <c r="Q50" i="39"/>
  <c r="P50" i="39"/>
  <c r="O50" i="39"/>
  <c r="N50" i="39"/>
  <c r="M50" i="39"/>
  <c r="L50" i="39"/>
  <c r="K50" i="39"/>
  <c r="J50" i="39"/>
  <c r="I50" i="39"/>
  <c r="H50" i="39"/>
  <c r="G50" i="39"/>
  <c r="F50" i="39"/>
  <c r="E50" i="39"/>
  <c r="X49" i="39"/>
  <c r="W49" i="39"/>
  <c r="V49" i="39"/>
  <c r="U49" i="39"/>
  <c r="T49" i="39"/>
  <c r="S49" i="39"/>
  <c r="R49" i="39"/>
  <c r="Q49" i="39"/>
  <c r="P49" i="39"/>
  <c r="O49" i="39"/>
  <c r="N49" i="39"/>
  <c r="M49" i="39"/>
  <c r="L49" i="39"/>
  <c r="K49" i="39"/>
  <c r="J49" i="39"/>
  <c r="I49" i="39"/>
  <c r="H49" i="39"/>
  <c r="G49" i="39"/>
  <c r="F49" i="39"/>
  <c r="E49" i="39"/>
  <c r="X48" i="39"/>
  <c r="W48" i="39"/>
  <c r="V48" i="39"/>
  <c r="U48" i="39"/>
  <c r="T48" i="39"/>
  <c r="S48" i="39"/>
  <c r="R48" i="39"/>
  <c r="Q48" i="39"/>
  <c r="P48" i="39"/>
  <c r="O48" i="39"/>
  <c r="N48" i="39"/>
  <c r="M48" i="39"/>
  <c r="L48" i="39"/>
  <c r="K48" i="39"/>
  <c r="J48" i="39"/>
  <c r="I48" i="39"/>
  <c r="H48" i="39"/>
  <c r="G48" i="39"/>
  <c r="F48" i="39"/>
  <c r="E48" i="39"/>
  <c r="X47" i="39"/>
  <c r="W47" i="39"/>
  <c r="V47" i="39"/>
  <c r="U47" i="39"/>
  <c r="T47" i="39"/>
  <c r="S47" i="39"/>
  <c r="R47" i="39"/>
  <c r="Q47" i="39"/>
  <c r="P47" i="39"/>
  <c r="O47" i="39"/>
  <c r="N47" i="39"/>
  <c r="M47" i="39"/>
  <c r="L47" i="39"/>
  <c r="K47" i="39"/>
  <c r="J47" i="39"/>
  <c r="I47" i="39"/>
  <c r="H47" i="39"/>
  <c r="G47" i="39"/>
  <c r="F47" i="39"/>
  <c r="E47" i="39"/>
  <c r="X46" i="39"/>
  <c r="W46" i="39"/>
  <c r="V46" i="39"/>
  <c r="U46" i="39"/>
  <c r="T46" i="39"/>
  <c r="S46" i="39"/>
  <c r="R46" i="39"/>
  <c r="Q46" i="39"/>
  <c r="P46" i="39"/>
  <c r="O46" i="39"/>
  <c r="N46" i="39"/>
  <c r="M46" i="39"/>
  <c r="L46" i="39"/>
  <c r="K46" i="39"/>
  <c r="J46" i="39"/>
  <c r="I46" i="39"/>
  <c r="H46" i="39"/>
  <c r="G46" i="39"/>
  <c r="F46" i="39"/>
  <c r="E46" i="39"/>
  <c r="X45" i="39"/>
  <c r="W45" i="39"/>
  <c r="V45" i="39"/>
  <c r="U45" i="39"/>
  <c r="T45" i="39"/>
  <c r="S45" i="39"/>
  <c r="R45" i="39"/>
  <c r="Q45" i="39"/>
  <c r="P45" i="39"/>
  <c r="O45" i="39"/>
  <c r="N45" i="39"/>
  <c r="M45" i="39"/>
  <c r="L45" i="39"/>
  <c r="K45" i="39"/>
  <c r="J45" i="39"/>
  <c r="I45" i="39"/>
  <c r="H45" i="39"/>
  <c r="G45" i="39"/>
  <c r="F45" i="39"/>
  <c r="E45" i="39"/>
  <c r="X44" i="39"/>
  <c r="W44" i="39"/>
  <c r="V44" i="39"/>
  <c r="U44" i="39"/>
  <c r="T44" i="39"/>
  <c r="S44" i="39"/>
  <c r="R44" i="39"/>
  <c r="Q44" i="39"/>
  <c r="P44" i="39"/>
  <c r="O44" i="39"/>
  <c r="N44" i="39"/>
  <c r="M44" i="39"/>
  <c r="L44" i="39"/>
  <c r="K44" i="39"/>
  <c r="J44" i="39"/>
  <c r="I44" i="39"/>
  <c r="H44" i="39"/>
  <c r="G44" i="39"/>
  <c r="F44" i="39"/>
  <c r="E44" i="39"/>
  <c r="X43" i="39"/>
  <c r="W43" i="39"/>
  <c r="V43" i="39"/>
  <c r="U43" i="39"/>
  <c r="T43" i="39"/>
  <c r="S43" i="39"/>
  <c r="R43" i="39"/>
  <c r="Q43" i="39"/>
  <c r="P43" i="39"/>
  <c r="O43" i="39"/>
  <c r="N43" i="39"/>
  <c r="M43" i="39"/>
  <c r="L43" i="39"/>
  <c r="K43" i="39"/>
  <c r="J43" i="39"/>
  <c r="I43" i="39"/>
  <c r="H43" i="39"/>
  <c r="G43" i="39"/>
  <c r="F43" i="39"/>
  <c r="E43" i="39"/>
  <c r="X42" i="39"/>
  <c r="W42" i="39"/>
  <c r="V42" i="39"/>
  <c r="U42" i="39"/>
  <c r="T42" i="39"/>
  <c r="S42" i="39"/>
  <c r="R42" i="39"/>
  <c r="Q42" i="39"/>
  <c r="P42" i="39"/>
  <c r="O42" i="39"/>
  <c r="N42" i="39"/>
  <c r="M42" i="39"/>
  <c r="L42" i="39"/>
  <c r="K42" i="39"/>
  <c r="J42" i="39"/>
  <c r="I42" i="39"/>
  <c r="H42" i="39"/>
  <c r="G42" i="39"/>
  <c r="F42" i="39"/>
  <c r="E42" i="39"/>
  <c r="X41" i="39"/>
  <c r="W41" i="39"/>
  <c r="V41" i="39"/>
  <c r="U41" i="39"/>
  <c r="T41" i="39"/>
  <c r="S41" i="39"/>
  <c r="R41" i="39"/>
  <c r="Q41" i="39"/>
  <c r="P41" i="39"/>
  <c r="O41" i="39"/>
  <c r="N41" i="39"/>
  <c r="M41" i="39"/>
  <c r="L41" i="39"/>
  <c r="K41" i="39"/>
  <c r="J41" i="39"/>
  <c r="I41" i="39"/>
  <c r="H41" i="39"/>
  <c r="G41" i="39"/>
  <c r="F41" i="39"/>
  <c r="E41" i="39"/>
  <c r="X40" i="39"/>
  <c r="W40" i="39"/>
  <c r="V40" i="39"/>
  <c r="U40" i="39"/>
  <c r="T40" i="39"/>
  <c r="S40" i="39"/>
  <c r="R40" i="39"/>
  <c r="Q40" i="39"/>
  <c r="P40" i="39"/>
  <c r="O40" i="39"/>
  <c r="N40" i="39"/>
  <c r="M40" i="39"/>
  <c r="L40" i="39"/>
  <c r="K40" i="39"/>
  <c r="J40" i="39"/>
  <c r="I40" i="39"/>
  <c r="H40" i="39"/>
  <c r="G40" i="39"/>
  <c r="F40" i="39"/>
  <c r="E40" i="39"/>
  <c r="X39" i="39"/>
  <c r="W39" i="39"/>
  <c r="V39" i="39"/>
  <c r="U39" i="39"/>
  <c r="T39" i="39"/>
  <c r="S39" i="39"/>
  <c r="R39" i="39"/>
  <c r="Q39" i="39"/>
  <c r="P39" i="39"/>
  <c r="O39" i="39"/>
  <c r="N39" i="39"/>
  <c r="M39" i="39"/>
  <c r="L39" i="39"/>
  <c r="K39" i="39"/>
  <c r="J39" i="39"/>
  <c r="I39" i="39"/>
  <c r="H39" i="39"/>
  <c r="G39" i="39"/>
  <c r="F39" i="39"/>
  <c r="E39" i="39"/>
  <c r="X38" i="39"/>
  <c r="W38" i="39"/>
  <c r="V38" i="39"/>
  <c r="U38" i="39"/>
  <c r="T38" i="39"/>
  <c r="S38" i="39"/>
  <c r="R38" i="39"/>
  <c r="Q38" i="39"/>
  <c r="P38" i="39"/>
  <c r="O38" i="39"/>
  <c r="N38" i="39"/>
  <c r="M38" i="39"/>
  <c r="L38" i="39"/>
  <c r="K38" i="39"/>
  <c r="J38" i="39"/>
  <c r="I38" i="39"/>
  <c r="H38" i="39"/>
  <c r="G38" i="39"/>
  <c r="F38" i="39"/>
  <c r="E38" i="39"/>
  <c r="X37" i="39"/>
  <c r="W37" i="39"/>
  <c r="V37" i="39"/>
  <c r="U37" i="39"/>
  <c r="T37" i="39"/>
  <c r="S37" i="39"/>
  <c r="R37" i="39"/>
  <c r="Q37" i="39"/>
  <c r="P37" i="39"/>
  <c r="O37" i="39"/>
  <c r="N37" i="39"/>
  <c r="M37" i="39"/>
  <c r="L37" i="39"/>
  <c r="K37" i="39"/>
  <c r="J37" i="39"/>
  <c r="I37" i="39"/>
  <c r="H37" i="39"/>
  <c r="G37" i="39"/>
  <c r="F37" i="39"/>
  <c r="E37" i="39"/>
  <c r="X32" i="39"/>
  <c r="W32" i="39"/>
  <c r="V32" i="39"/>
  <c r="U32" i="39"/>
  <c r="T32" i="39"/>
  <c r="S32" i="39"/>
  <c r="R32" i="39"/>
  <c r="Q32" i="39"/>
  <c r="P32" i="39"/>
  <c r="O32" i="39"/>
  <c r="N32" i="39"/>
  <c r="M32" i="39"/>
  <c r="L32" i="39"/>
  <c r="K32" i="39"/>
  <c r="J32" i="39"/>
  <c r="I32" i="39"/>
  <c r="H32" i="39"/>
  <c r="G32" i="39"/>
  <c r="F32" i="39"/>
  <c r="E32" i="39"/>
  <c r="X31" i="39"/>
  <c r="W31" i="39"/>
  <c r="V31" i="39"/>
  <c r="U31" i="39"/>
  <c r="T31" i="39"/>
  <c r="S31" i="39"/>
  <c r="R31" i="39"/>
  <c r="Q31" i="39"/>
  <c r="P31" i="39"/>
  <c r="O31" i="39"/>
  <c r="N31" i="39"/>
  <c r="M31" i="39"/>
  <c r="L31" i="39"/>
  <c r="K31" i="39"/>
  <c r="J31" i="39"/>
  <c r="I31" i="39"/>
  <c r="H31" i="39"/>
  <c r="G31" i="39"/>
  <c r="F31" i="39"/>
  <c r="E31" i="39"/>
  <c r="X30" i="39"/>
  <c r="W30" i="39"/>
  <c r="V30" i="39"/>
  <c r="U30" i="39"/>
  <c r="T30" i="39"/>
  <c r="S30" i="39"/>
  <c r="R30" i="39"/>
  <c r="Q30" i="39"/>
  <c r="P30" i="39"/>
  <c r="O30" i="39"/>
  <c r="N30" i="39"/>
  <c r="M30" i="39"/>
  <c r="L30" i="39"/>
  <c r="K30" i="39"/>
  <c r="J30" i="39"/>
  <c r="I30" i="39"/>
  <c r="H30" i="39"/>
  <c r="G30" i="39"/>
  <c r="F30" i="39"/>
  <c r="E30" i="39"/>
  <c r="X29" i="39"/>
  <c r="W29" i="39"/>
  <c r="V29" i="39"/>
  <c r="U29" i="39"/>
  <c r="T2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X28" i="39"/>
  <c r="W28" i="39"/>
  <c r="V28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X27" i="39"/>
  <c r="W27" i="39"/>
  <c r="V27" i="39"/>
  <c r="U27" i="39"/>
  <c r="T27" i="39"/>
  <c r="S27" i="39"/>
  <c r="R27" i="39"/>
  <c r="Q27" i="39"/>
  <c r="P27" i="39"/>
  <c r="O27" i="39"/>
  <c r="N27" i="39"/>
  <c r="M27" i="39"/>
  <c r="L27" i="39"/>
  <c r="K27" i="39"/>
  <c r="J27" i="39"/>
  <c r="I27" i="39"/>
  <c r="H27" i="39"/>
  <c r="G27" i="39"/>
  <c r="F27" i="39"/>
  <c r="E27" i="39"/>
  <c r="X26" i="39"/>
  <c r="W26" i="39"/>
  <c r="V26" i="39"/>
  <c r="U26" i="39"/>
  <c r="T26" i="39"/>
  <c r="S26" i="39"/>
  <c r="R26" i="39"/>
  <c r="Q26" i="39"/>
  <c r="P26" i="39"/>
  <c r="O26" i="39"/>
  <c r="N26" i="39"/>
  <c r="M26" i="39"/>
  <c r="L26" i="39"/>
  <c r="K26" i="39"/>
  <c r="J26" i="39"/>
  <c r="I26" i="39"/>
  <c r="H26" i="39"/>
  <c r="G26" i="39"/>
  <c r="F26" i="39"/>
  <c r="E26" i="39"/>
  <c r="X25" i="39"/>
  <c r="W25" i="39"/>
  <c r="V25" i="39"/>
  <c r="U25" i="39"/>
  <c r="T25" i="39"/>
  <c r="S25" i="39"/>
  <c r="R25" i="39"/>
  <c r="Q25" i="39"/>
  <c r="P25" i="39"/>
  <c r="O25" i="39"/>
  <c r="N25" i="39"/>
  <c r="M25" i="39"/>
  <c r="L25" i="39"/>
  <c r="K25" i="39"/>
  <c r="J25" i="39"/>
  <c r="I25" i="39"/>
  <c r="H25" i="39"/>
  <c r="G25" i="39"/>
  <c r="F25" i="39"/>
  <c r="E25" i="39"/>
  <c r="X24" i="39"/>
  <c r="W24" i="39"/>
  <c r="V24" i="39"/>
  <c r="U24" i="39"/>
  <c r="T24" i="39"/>
  <c r="S24" i="39"/>
  <c r="R24" i="39"/>
  <c r="Q24" i="39"/>
  <c r="P24" i="39"/>
  <c r="O24" i="39"/>
  <c r="N24" i="39"/>
  <c r="M24" i="39"/>
  <c r="L24" i="39"/>
  <c r="K24" i="39"/>
  <c r="J24" i="39"/>
  <c r="I24" i="39"/>
  <c r="H24" i="39"/>
  <c r="G24" i="39"/>
  <c r="F24" i="39"/>
  <c r="E24" i="39"/>
  <c r="X23" i="39"/>
  <c r="W23" i="39"/>
  <c r="V23" i="39"/>
  <c r="U23" i="39"/>
  <c r="T23" i="39"/>
  <c r="S23" i="39"/>
  <c r="R23" i="39"/>
  <c r="Q23" i="39"/>
  <c r="P23" i="39"/>
  <c r="O23" i="39"/>
  <c r="N23" i="39"/>
  <c r="M23" i="39"/>
  <c r="L23" i="39"/>
  <c r="K23" i="39"/>
  <c r="J23" i="39"/>
  <c r="I23" i="39"/>
  <c r="H23" i="39"/>
  <c r="G23" i="39"/>
  <c r="F23" i="39"/>
  <c r="E23" i="39"/>
  <c r="X22" i="39"/>
  <c r="W22" i="39"/>
  <c r="V22" i="39"/>
  <c r="U22" i="39"/>
  <c r="T22" i="39"/>
  <c r="S22" i="39"/>
  <c r="R22" i="39"/>
  <c r="Q22" i="39"/>
  <c r="P22" i="39"/>
  <c r="O22" i="39"/>
  <c r="N22" i="39"/>
  <c r="M22" i="39"/>
  <c r="L22" i="39"/>
  <c r="K22" i="39"/>
  <c r="J22" i="39"/>
  <c r="I22" i="39"/>
  <c r="H22" i="39"/>
  <c r="G22" i="39"/>
  <c r="F22" i="39"/>
  <c r="E22" i="39"/>
  <c r="X21" i="39"/>
  <c r="W21" i="39"/>
  <c r="V21" i="39"/>
  <c r="U21" i="39"/>
  <c r="T21" i="39"/>
  <c r="S21" i="39"/>
  <c r="R21" i="39"/>
  <c r="Q21" i="39"/>
  <c r="P21" i="39"/>
  <c r="O21" i="39"/>
  <c r="N21" i="39"/>
  <c r="M21" i="39"/>
  <c r="L21" i="39"/>
  <c r="K21" i="39"/>
  <c r="J21" i="39"/>
  <c r="I21" i="39"/>
  <c r="H21" i="39"/>
  <c r="G21" i="39"/>
  <c r="F21" i="39"/>
  <c r="E21" i="39"/>
  <c r="X20" i="39"/>
  <c r="W20" i="39"/>
  <c r="V20" i="39"/>
  <c r="U20" i="39"/>
  <c r="T20" i="39"/>
  <c r="S20" i="39"/>
  <c r="R20" i="39"/>
  <c r="Q20" i="39"/>
  <c r="P20" i="39"/>
  <c r="O20" i="39"/>
  <c r="N20" i="39"/>
  <c r="M20" i="39"/>
  <c r="L20" i="39"/>
  <c r="K20" i="39"/>
  <c r="J20" i="39"/>
  <c r="I20" i="39"/>
  <c r="H20" i="39"/>
  <c r="G20" i="39"/>
  <c r="F20" i="39"/>
  <c r="E20" i="39"/>
  <c r="X19" i="39"/>
  <c r="W19" i="39"/>
  <c r="V19" i="39"/>
  <c r="U19" i="39"/>
  <c r="T19" i="39"/>
  <c r="S19" i="39"/>
  <c r="R19" i="39"/>
  <c r="Q19" i="39"/>
  <c r="P19" i="39"/>
  <c r="O19" i="39"/>
  <c r="N19" i="39"/>
  <c r="M19" i="39"/>
  <c r="L19" i="39"/>
  <c r="K19" i="39"/>
  <c r="J19" i="39"/>
  <c r="I19" i="39"/>
  <c r="H19" i="39"/>
  <c r="G19" i="39"/>
  <c r="F19" i="39"/>
  <c r="E19" i="39"/>
  <c r="X18" i="39"/>
  <c r="W18" i="39"/>
  <c r="V18" i="39"/>
  <c r="U18" i="39"/>
  <c r="T18" i="39"/>
  <c r="S18" i="39"/>
  <c r="R18" i="39"/>
  <c r="Q18" i="39"/>
  <c r="P18" i="39"/>
  <c r="O18" i="39"/>
  <c r="N18" i="39"/>
  <c r="M18" i="39"/>
  <c r="L18" i="39"/>
  <c r="K18" i="39"/>
  <c r="J18" i="39"/>
  <c r="I18" i="39"/>
  <c r="H18" i="39"/>
  <c r="G18" i="39"/>
  <c r="F18" i="39"/>
  <c r="E18" i="39"/>
  <c r="X17" i="39"/>
  <c r="W17" i="39"/>
  <c r="V17" i="39"/>
  <c r="U17" i="39"/>
  <c r="T17" i="39"/>
  <c r="S17" i="39"/>
  <c r="R17" i="39"/>
  <c r="Q17" i="39"/>
  <c r="P17" i="39"/>
  <c r="O17" i="39"/>
  <c r="N17" i="39"/>
  <c r="M17" i="39"/>
  <c r="L17" i="39"/>
  <c r="K17" i="39"/>
  <c r="J17" i="39"/>
  <c r="I17" i="39"/>
  <c r="H17" i="39"/>
  <c r="G17" i="39"/>
  <c r="F17" i="39"/>
  <c r="E17" i="39"/>
  <c r="X16" i="39"/>
  <c r="W16" i="39"/>
  <c r="V16" i="39"/>
  <c r="U16" i="39"/>
  <c r="T16" i="39"/>
  <c r="S16" i="39"/>
  <c r="R16" i="39"/>
  <c r="Q16" i="39"/>
  <c r="P16" i="39"/>
  <c r="O16" i="39"/>
  <c r="N16" i="39"/>
  <c r="M16" i="39"/>
  <c r="L16" i="39"/>
  <c r="K16" i="39"/>
  <c r="J16" i="39"/>
  <c r="I16" i="39"/>
  <c r="H16" i="39"/>
  <c r="G16" i="39"/>
  <c r="F16" i="39"/>
  <c r="E16" i="39"/>
  <c r="X15" i="39"/>
  <c r="W15" i="39"/>
  <c r="V15" i="39"/>
  <c r="U15" i="39"/>
  <c r="T15" i="39"/>
  <c r="S15" i="39"/>
  <c r="R15" i="39"/>
  <c r="Q15" i="39"/>
  <c r="P15" i="39"/>
  <c r="O15" i="39"/>
  <c r="N15" i="39"/>
  <c r="M15" i="39"/>
  <c r="L15" i="39"/>
  <c r="K15" i="39"/>
  <c r="J15" i="39"/>
  <c r="I15" i="39"/>
  <c r="H15" i="39"/>
  <c r="G15" i="39"/>
  <c r="F15" i="39"/>
  <c r="E15" i="39"/>
  <c r="X14" i="39"/>
  <c r="W14" i="39"/>
  <c r="V14" i="39"/>
  <c r="U14" i="39"/>
  <c r="T14" i="39"/>
  <c r="S14" i="39"/>
  <c r="R14" i="39"/>
  <c r="Q14" i="39"/>
  <c r="P14" i="39"/>
  <c r="O14" i="39"/>
  <c r="N14" i="39"/>
  <c r="M14" i="39"/>
  <c r="L14" i="39"/>
  <c r="K14" i="39"/>
  <c r="J14" i="39"/>
  <c r="I14" i="39"/>
  <c r="H14" i="39"/>
  <c r="G14" i="39"/>
  <c r="F14" i="39"/>
  <c r="E14" i="39"/>
  <c r="X13" i="39"/>
  <c r="W13" i="39"/>
  <c r="V13" i="39"/>
  <c r="U13" i="39"/>
  <c r="T13" i="39"/>
  <c r="S13" i="39"/>
  <c r="R13" i="39"/>
  <c r="Q13" i="39"/>
  <c r="P13" i="39"/>
  <c r="O13" i="39"/>
  <c r="N13" i="39"/>
  <c r="M13" i="39"/>
  <c r="L13" i="39"/>
  <c r="K13" i="39"/>
  <c r="J13" i="39"/>
  <c r="I13" i="39"/>
  <c r="H13" i="39"/>
  <c r="G13" i="39"/>
  <c r="F13" i="39"/>
  <c r="E13" i="39"/>
  <c r="X12" i="39"/>
  <c r="W12" i="39"/>
  <c r="V12" i="39"/>
  <c r="U12" i="39"/>
  <c r="T12" i="39"/>
  <c r="S12" i="39"/>
  <c r="R12" i="39"/>
  <c r="Q12" i="39"/>
  <c r="P12" i="39"/>
  <c r="O12" i="39"/>
  <c r="N12" i="39"/>
  <c r="M12" i="39"/>
  <c r="L12" i="39"/>
  <c r="K12" i="39"/>
  <c r="J12" i="39"/>
  <c r="I12" i="39"/>
  <c r="H12" i="39"/>
  <c r="G12" i="39"/>
  <c r="F12" i="39"/>
  <c r="E12" i="39"/>
  <c r="X11" i="39"/>
  <c r="W11" i="39"/>
  <c r="V11" i="39"/>
  <c r="U11" i="39"/>
  <c r="T11" i="39"/>
  <c r="S11" i="39"/>
  <c r="R11" i="39"/>
  <c r="Q11" i="39"/>
  <c r="P11" i="39"/>
  <c r="O11" i="39"/>
  <c r="N11" i="39"/>
  <c r="M11" i="39"/>
  <c r="L11" i="39"/>
  <c r="K11" i="39"/>
  <c r="J11" i="39"/>
  <c r="I11" i="39"/>
  <c r="H11" i="39"/>
  <c r="G11" i="39"/>
  <c r="F11" i="39"/>
  <c r="E11" i="39"/>
  <c r="X10" i="39"/>
  <c r="W10" i="39"/>
  <c r="V10" i="39"/>
  <c r="U10" i="39"/>
  <c r="T10" i="39"/>
  <c r="S10" i="39"/>
  <c r="R10" i="39"/>
  <c r="Q10" i="39"/>
  <c r="P10" i="39"/>
  <c r="O10" i="39"/>
  <c r="N10" i="39"/>
  <c r="M10" i="39"/>
  <c r="L10" i="39"/>
  <c r="K10" i="39"/>
  <c r="J10" i="39"/>
  <c r="I10" i="39"/>
  <c r="H10" i="39"/>
  <c r="G10" i="39"/>
  <c r="F10" i="39"/>
  <c r="E10" i="39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X8" i="39"/>
  <c r="W8" i="39"/>
  <c r="V8" i="39"/>
  <c r="U8" i="39"/>
  <c r="T8" i="39"/>
  <c r="S8" i="39"/>
  <c r="R8" i="39"/>
  <c r="Q8" i="39"/>
  <c r="P8" i="39"/>
  <c r="O8" i="39"/>
  <c r="N8" i="39"/>
  <c r="M8" i="39"/>
  <c r="L8" i="39"/>
  <c r="K8" i="39"/>
  <c r="J8" i="39"/>
  <c r="I8" i="39"/>
  <c r="H8" i="39"/>
  <c r="G8" i="39"/>
  <c r="F8" i="39"/>
  <c r="E8" i="39"/>
  <c r="X7" i="39"/>
  <c r="W7" i="39"/>
  <c r="V7" i="39"/>
  <c r="U7" i="39"/>
  <c r="T7" i="39"/>
  <c r="S7" i="39"/>
  <c r="R7" i="39"/>
  <c r="Q7" i="39"/>
  <c r="P7" i="39"/>
  <c r="O7" i="39"/>
  <c r="N7" i="39"/>
  <c r="M7" i="39"/>
  <c r="L7" i="39"/>
  <c r="K7" i="39"/>
  <c r="J7" i="39"/>
  <c r="I7" i="39"/>
  <c r="H7" i="39"/>
  <c r="G7" i="39"/>
  <c r="F7" i="39"/>
  <c r="E7" i="39"/>
  <c r="X6" i="39"/>
  <c r="W6" i="39"/>
  <c r="V6" i="39"/>
  <c r="U6" i="39"/>
  <c r="T6" i="39"/>
  <c r="S6" i="39"/>
  <c r="R6" i="39"/>
  <c r="Q6" i="39"/>
  <c r="P6" i="39"/>
  <c r="O6" i="39"/>
  <c r="N6" i="39"/>
  <c r="M6" i="39"/>
  <c r="L6" i="39"/>
  <c r="K6" i="39"/>
  <c r="J6" i="39"/>
  <c r="I6" i="39"/>
  <c r="H6" i="39"/>
  <c r="G6" i="39"/>
  <c r="F6" i="39"/>
  <c r="E6" i="39"/>
  <c r="X5" i="39"/>
  <c r="W5" i="39"/>
  <c r="V5" i="39"/>
  <c r="U5" i="39"/>
  <c r="T5" i="39"/>
  <c r="S5" i="39"/>
  <c r="R5" i="39"/>
  <c r="Q5" i="39"/>
  <c r="P5" i="39"/>
  <c r="O5" i="39"/>
  <c r="N5" i="39"/>
  <c r="M5" i="39"/>
  <c r="L5" i="39"/>
  <c r="K5" i="39"/>
  <c r="J5" i="39"/>
  <c r="I5" i="39"/>
  <c r="H5" i="39"/>
  <c r="G5" i="39"/>
  <c r="F5" i="39"/>
  <c r="E5" i="39"/>
  <c r="X4" i="39"/>
  <c r="W4" i="39"/>
  <c r="V4" i="39"/>
  <c r="U4" i="39"/>
  <c r="T4" i="39"/>
  <c r="S4" i="39"/>
  <c r="R4" i="39"/>
  <c r="Q4" i="39"/>
  <c r="P4" i="39"/>
  <c r="O4" i="39"/>
  <c r="N4" i="39"/>
  <c r="M4" i="39"/>
  <c r="L4" i="39"/>
  <c r="K4" i="39"/>
  <c r="J4" i="39"/>
  <c r="I4" i="39"/>
  <c r="H4" i="39"/>
  <c r="G4" i="39"/>
  <c r="F4" i="39"/>
  <c r="E4" i="39"/>
  <c r="X3" i="39"/>
  <c r="W3" i="39"/>
  <c r="V3" i="39"/>
  <c r="U3" i="39"/>
  <c r="T3" i="39"/>
  <c r="S3" i="39"/>
  <c r="R3" i="39"/>
  <c r="Q3" i="39"/>
  <c r="P3" i="39"/>
  <c r="O3" i="39"/>
  <c r="N3" i="39"/>
  <c r="M3" i="39"/>
  <c r="L3" i="39"/>
  <c r="K3" i="39"/>
  <c r="J3" i="39"/>
  <c r="I3" i="39"/>
  <c r="H3" i="39"/>
  <c r="G3" i="39"/>
  <c r="F3" i="39"/>
  <c r="E3" i="39"/>
  <c r="X134" i="38"/>
  <c r="W134" i="38"/>
  <c r="V134" i="38"/>
  <c r="U134" i="38"/>
  <c r="T134" i="38"/>
  <c r="S134" i="38"/>
  <c r="R134" i="38"/>
  <c r="Q134" i="38"/>
  <c r="P134" i="38"/>
  <c r="O134" i="38"/>
  <c r="N134" i="38"/>
  <c r="M134" i="38"/>
  <c r="L134" i="38"/>
  <c r="K134" i="38"/>
  <c r="J134" i="38"/>
  <c r="I134" i="38"/>
  <c r="H134" i="38"/>
  <c r="G134" i="38"/>
  <c r="F134" i="38"/>
  <c r="E134" i="38"/>
  <c r="X133" i="38"/>
  <c r="W133" i="38"/>
  <c r="V133" i="38"/>
  <c r="U133" i="38"/>
  <c r="T133" i="38"/>
  <c r="S133" i="38"/>
  <c r="R133" i="38"/>
  <c r="Q133" i="38"/>
  <c r="P133" i="38"/>
  <c r="O133" i="38"/>
  <c r="N133" i="38"/>
  <c r="M133" i="38"/>
  <c r="L133" i="38"/>
  <c r="K133" i="38"/>
  <c r="J133" i="38"/>
  <c r="I133" i="38"/>
  <c r="H133" i="38"/>
  <c r="G133" i="38"/>
  <c r="F133" i="38"/>
  <c r="E133" i="38"/>
  <c r="X132" i="38"/>
  <c r="W132" i="38"/>
  <c r="V132" i="38"/>
  <c r="U132" i="38"/>
  <c r="T132" i="38"/>
  <c r="S132" i="38"/>
  <c r="R132" i="38"/>
  <c r="Q132" i="38"/>
  <c r="P132" i="38"/>
  <c r="O132" i="38"/>
  <c r="N132" i="38"/>
  <c r="M132" i="38"/>
  <c r="L132" i="38"/>
  <c r="K132" i="38"/>
  <c r="J132" i="38"/>
  <c r="I132" i="38"/>
  <c r="H132" i="38"/>
  <c r="G132" i="38"/>
  <c r="F132" i="38"/>
  <c r="E132" i="38"/>
  <c r="X131" i="38"/>
  <c r="W131" i="38"/>
  <c r="V131" i="38"/>
  <c r="U131" i="38"/>
  <c r="T131" i="38"/>
  <c r="S131" i="38"/>
  <c r="R131" i="38"/>
  <c r="Q131" i="38"/>
  <c r="P131" i="38"/>
  <c r="O131" i="38"/>
  <c r="N131" i="38"/>
  <c r="M131" i="38"/>
  <c r="L131" i="38"/>
  <c r="K131" i="38"/>
  <c r="J131" i="38"/>
  <c r="I131" i="38"/>
  <c r="H131" i="38"/>
  <c r="G131" i="38"/>
  <c r="F131" i="38"/>
  <c r="E131" i="38"/>
  <c r="X130" i="38"/>
  <c r="W130" i="38"/>
  <c r="V130" i="38"/>
  <c r="U130" i="38"/>
  <c r="T130" i="38"/>
  <c r="S130" i="38"/>
  <c r="R130" i="38"/>
  <c r="Q130" i="38"/>
  <c r="P130" i="38"/>
  <c r="O130" i="38"/>
  <c r="N130" i="38"/>
  <c r="M130" i="38"/>
  <c r="L130" i="38"/>
  <c r="K130" i="38"/>
  <c r="J130" i="38"/>
  <c r="I130" i="38"/>
  <c r="H130" i="38"/>
  <c r="G130" i="38"/>
  <c r="F130" i="38"/>
  <c r="E130" i="38"/>
  <c r="X129" i="38"/>
  <c r="W129" i="38"/>
  <c r="V129" i="38"/>
  <c r="U129" i="38"/>
  <c r="T129" i="38"/>
  <c r="S129" i="38"/>
  <c r="R129" i="38"/>
  <c r="Q129" i="38"/>
  <c r="P129" i="38"/>
  <c r="O129" i="38"/>
  <c r="N129" i="38"/>
  <c r="M129" i="38"/>
  <c r="L129" i="38"/>
  <c r="K129" i="38"/>
  <c r="J129" i="38"/>
  <c r="I129" i="38"/>
  <c r="H129" i="38"/>
  <c r="G129" i="38"/>
  <c r="F129" i="38"/>
  <c r="E129" i="38"/>
  <c r="X128" i="38"/>
  <c r="W128" i="38"/>
  <c r="V128" i="38"/>
  <c r="U128" i="38"/>
  <c r="T128" i="38"/>
  <c r="S128" i="38"/>
  <c r="R128" i="38"/>
  <c r="Q128" i="38"/>
  <c r="P128" i="38"/>
  <c r="O128" i="38"/>
  <c r="N128" i="38"/>
  <c r="M128" i="38"/>
  <c r="L128" i="38"/>
  <c r="K128" i="38"/>
  <c r="J128" i="38"/>
  <c r="I128" i="38"/>
  <c r="H128" i="38"/>
  <c r="G128" i="38"/>
  <c r="F128" i="38"/>
  <c r="E128" i="38"/>
  <c r="X127" i="38"/>
  <c r="W127" i="38"/>
  <c r="V127" i="38"/>
  <c r="U127" i="38"/>
  <c r="T127" i="38"/>
  <c r="S127" i="38"/>
  <c r="R127" i="38"/>
  <c r="Q127" i="38"/>
  <c r="P127" i="38"/>
  <c r="O127" i="38"/>
  <c r="N127" i="38"/>
  <c r="M127" i="38"/>
  <c r="L127" i="38"/>
  <c r="K127" i="38"/>
  <c r="J127" i="38"/>
  <c r="I127" i="38"/>
  <c r="H127" i="38"/>
  <c r="G127" i="38"/>
  <c r="F127" i="38"/>
  <c r="E127" i="38"/>
  <c r="X126" i="38"/>
  <c r="W126" i="38"/>
  <c r="V126" i="38"/>
  <c r="U126" i="38"/>
  <c r="T126" i="38"/>
  <c r="S126" i="38"/>
  <c r="R126" i="38"/>
  <c r="Q126" i="38"/>
  <c r="P126" i="38"/>
  <c r="O126" i="38"/>
  <c r="N126" i="38"/>
  <c r="M126" i="38"/>
  <c r="L126" i="38"/>
  <c r="K126" i="38"/>
  <c r="J126" i="38"/>
  <c r="I126" i="38"/>
  <c r="H126" i="38"/>
  <c r="G126" i="38"/>
  <c r="F126" i="38"/>
  <c r="E126" i="38"/>
  <c r="X125" i="38"/>
  <c r="W125" i="38"/>
  <c r="V125" i="38"/>
  <c r="U125" i="38"/>
  <c r="T125" i="38"/>
  <c r="S125" i="38"/>
  <c r="R125" i="38"/>
  <c r="Q125" i="38"/>
  <c r="P125" i="38"/>
  <c r="O125" i="38"/>
  <c r="N125" i="38"/>
  <c r="M125" i="38"/>
  <c r="L125" i="38"/>
  <c r="K125" i="38"/>
  <c r="J125" i="38"/>
  <c r="I125" i="38"/>
  <c r="H125" i="38"/>
  <c r="G125" i="38"/>
  <c r="F125" i="38"/>
  <c r="E125" i="38"/>
  <c r="X124" i="38"/>
  <c r="W124" i="38"/>
  <c r="V124" i="38"/>
  <c r="U124" i="38"/>
  <c r="T124" i="38"/>
  <c r="S124" i="38"/>
  <c r="R124" i="38"/>
  <c r="Q124" i="38"/>
  <c r="P124" i="38"/>
  <c r="O124" i="38"/>
  <c r="N124" i="38"/>
  <c r="M124" i="38"/>
  <c r="L124" i="38"/>
  <c r="K124" i="38"/>
  <c r="J124" i="38"/>
  <c r="I124" i="38"/>
  <c r="H124" i="38"/>
  <c r="G124" i="38"/>
  <c r="F124" i="38"/>
  <c r="E124" i="38"/>
  <c r="X123" i="38"/>
  <c r="W123" i="38"/>
  <c r="V123" i="38"/>
  <c r="U123" i="38"/>
  <c r="T123" i="38"/>
  <c r="S123" i="38"/>
  <c r="R123" i="38"/>
  <c r="Q123" i="38"/>
  <c r="P123" i="38"/>
  <c r="O123" i="38"/>
  <c r="N123" i="38"/>
  <c r="M123" i="38"/>
  <c r="L123" i="38"/>
  <c r="K123" i="38"/>
  <c r="J123" i="38"/>
  <c r="I123" i="38"/>
  <c r="H123" i="38"/>
  <c r="G123" i="38"/>
  <c r="F123" i="38"/>
  <c r="E123" i="38"/>
  <c r="X122" i="38"/>
  <c r="W122" i="38"/>
  <c r="V122" i="38"/>
  <c r="U122" i="38"/>
  <c r="T122" i="38"/>
  <c r="S122" i="38"/>
  <c r="R122" i="38"/>
  <c r="Q122" i="38"/>
  <c r="P122" i="38"/>
  <c r="O122" i="38"/>
  <c r="N122" i="38"/>
  <c r="M122" i="38"/>
  <c r="L122" i="38"/>
  <c r="K122" i="38"/>
  <c r="J122" i="38"/>
  <c r="I122" i="38"/>
  <c r="H122" i="38"/>
  <c r="G122" i="38"/>
  <c r="F122" i="38"/>
  <c r="E122" i="38"/>
  <c r="X121" i="38"/>
  <c r="W121" i="38"/>
  <c r="V121" i="38"/>
  <c r="U121" i="38"/>
  <c r="T121" i="38"/>
  <c r="S121" i="38"/>
  <c r="R121" i="38"/>
  <c r="Q121" i="38"/>
  <c r="P121" i="38"/>
  <c r="O121" i="38"/>
  <c r="N121" i="38"/>
  <c r="M121" i="38"/>
  <c r="L121" i="38"/>
  <c r="K121" i="38"/>
  <c r="J121" i="38"/>
  <c r="I121" i="38"/>
  <c r="H121" i="38"/>
  <c r="G121" i="38"/>
  <c r="F121" i="38"/>
  <c r="E121" i="38"/>
  <c r="X120" i="38"/>
  <c r="W120" i="38"/>
  <c r="V120" i="38"/>
  <c r="U120" i="38"/>
  <c r="T120" i="38"/>
  <c r="S120" i="38"/>
  <c r="R120" i="38"/>
  <c r="Q120" i="38"/>
  <c r="P120" i="38"/>
  <c r="O120" i="38"/>
  <c r="N120" i="38"/>
  <c r="M120" i="38"/>
  <c r="L120" i="38"/>
  <c r="K120" i="38"/>
  <c r="J120" i="38"/>
  <c r="I120" i="38"/>
  <c r="H120" i="38"/>
  <c r="G120" i="38"/>
  <c r="F120" i="38"/>
  <c r="E120" i="38"/>
  <c r="X119" i="38"/>
  <c r="W119" i="38"/>
  <c r="V119" i="38"/>
  <c r="U119" i="38"/>
  <c r="T119" i="38"/>
  <c r="S119" i="38"/>
  <c r="R119" i="38"/>
  <c r="Q119" i="38"/>
  <c r="P119" i="38"/>
  <c r="O119" i="38"/>
  <c r="N119" i="38"/>
  <c r="M119" i="38"/>
  <c r="L119" i="38"/>
  <c r="K119" i="38"/>
  <c r="J119" i="38"/>
  <c r="I119" i="38"/>
  <c r="H119" i="38"/>
  <c r="G119" i="38"/>
  <c r="F119" i="38"/>
  <c r="E119" i="38"/>
  <c r="X118" i="38"/>
  <c r="W118" i="38"/>
  <c r="V118" i="38"/>
  <c r="U118" i="38"/>
  <c r="T118" i="38"/>
  <c r="S118" i="38"/>
  <c r="R118" i="38"/>
  <c r="Q118" i="38"/>
  <c r="P118" i="38"/>
  <c r="O118" i="38"/>
  <c r="N118" i="38"/>
  <c r="M118" i="38"/>
  <c r="L118" i="38"/>
  <c r="K118" i="38"/>
  <c r="J118" i="38"/>
  <c r="I118" i="38"/>
  <c r="H118" i="38"/>
  <c r="G118" i="38"/>
  <c r="F118" i="38"/>
  <c r="E118" i="38"/>
  <c r="X117" i="38"/>
  <c r="W117" i="38"/>
  <c r="V117" i="38"/>
  <c r="U117" i="38"/>
  <c r="T117" i="38"/>
  <c r="S117" i="38"/>
  <c r="R117" i="38"/>
  <c r="Q117" i="38"/>
  <c r="P117" i="38"/>
  <c r="O117" i="38"/>
  <c r="N117" i="38"/>
  <c r="M117" i="38"/>
  <c r="L117" i="38"/>
  <c r="K117" i="38"/>
  <c r="J117" i="38"/>
  <c r="I117" i="38"/>
  <c r="H117" i="38"/>
  <c r="G117" i="38"/>
  <c r="F117" i="38"/>
  <c r="E117" i="38"/>
  <c r="X116" i="38"/>
  <c r="W116" i="38"/>
  <c r="V116" i="38"/>
  <c r="U116" i="38"/>
  <c r="T116" i="38"/>
  <c r="S116" i="38"/>
  <c r="R116" i="38"/>
  <c r="Q116" i="38"/>
  <c r="P116" i="38"/>
  <c r="O116" i="38"/>
  <c r="N116" i="38"/>
  <c r="M116" i="38"/>
  <c r="L116" i="38"/>
  <c r="K116" i="38"/>
  <c r="J116" i="38"/>
  <c r="I116" i="38"/>
  <c r="H116" i="38"/>
  <c r="G116" i="38"/>
  <c r="F116" i="38"/>
  <c r="E116" i="38"/>
  <c r="X115" i="38"/>
  <c r="W115" i="38"/>
  <c r="V115" i="38"/>
  <c r="U115" i="38"/>
  <c r="T115" i="38"/>
  <c r="S115" i="38"/>
  <c r="R115" i="38"/>
  <c r="Q115" i="38"/>
  <c r="P115" i="38"/>
  <c r="O115" i="38"/>
  <c r="N115" i="38"/>
  <c r="M115" i="38"/>
  <c r="L115" i="38"/>
  <c r="K115" i="38"/>
  <c r="J115" i="38"/>
  <c r="I115" i="38"/>
  <c r="H115" i="38"/>
  <c r="G115" i="38"/>
  <c r="F115" i="38"/>
  <c r="E115" i="38"/>
  <c r="X114" i="38"/>
  <c r="W114" i="38"/>
  <c r="V114" i="38"/>
  <c r="U114" i="38"/>
  <c r="T114" i="38"/>
  <c r="S114" i="38"/>
  <c r="R114" i="38"/>
  <c r="Q114" i="38"/>
  <c r="P114" i="38"/>
  <c r="O114" i="38"/>
  <c r="N114" i="38"/>
  <c r="M114" i="38"/>
  <c r="L114" i="38"/>
  <c r="K114" i="38"/>
  <c r="J114" i="38"/>
  <c r="I114" i="38"/>
  <c r="H114" i="38"/>
  <c r="G114" i="38"/>
  <c r="F114" i="38"/>
  <c r="E114" i="38"/>
  <c r="X113" i="38"/>
  <c r="W113" i="38"/>
  <c r="V113" i="38"/>
  <c r="U113" i="38"/>
  <c r="T113" i="38"/>
  <c r="S113" i="38"/>
  <c r="R113" i="38"/>
  <c r="Q113" i="38"/>
  <c r="P113" i="38"/>
  <c r="O113" i="38"/>
  <c r="N113" i="38"/>
  <c r="M113" i="38"/>
  <c r="L113" i="38"/>
  <c r="K113" i="38"/>
  <c r="J113" i="38"/>
  <c r="I113" i="38"/>
  <c r="H113" i="38"/>
  <c r="G113" i="38"/>
  <c r="F113" i="38"/>
  <c r="E113" i="38"/>
  <c r="X112" i="38"/>
  <c r="W112" i="38"/>
  <c r="V112" i="38"/>
  <c r="U112" i="38"/>
  <c r="T112" i="38"/>
  <c r="S112" i="38"/>
  <c r="R112" i="38"/>
  <c r="Q112" i="38"/>
  <c r="P112" i="38"/>
  <c r="O112" i="38"/>
  <c r="N112" i="38"/>
  <c r="M112" i="38"/>
  <c r="L112" i="38"/>
  <c r="K112" i="38"/>
  <c r="J112" i="38"/>
  <c r="I112" i="38"/>
  <c r="H112" i="38"/>
  <c r="G112" i="38"/>
  <c r="F112" i="38"/>
  <c r="E112" i="38"/>
  <c r="X111" i="38"/>
  <c r="W111" i="38"/>
  <c r="V111" i="38"/>
  <c r="U111" i="38"/>
  <c r="T111" i="38"/>
  <c r="S111" i="38"/>
  <c r="R111" i="38"/>
  <c r="Q111" i="38"/>
  <c r="P111" i="38"/>
  <c r="O111" i="38"/>
  <c r="N111" i="38"/>
  <c r="M111" i="38"/>
  <c r="L111" i="38"/>
  <c r="K111" i="38"/>
  <c r="J111" i="38"/>
  <c r="I111" i="38"/>
  <c r="H111" i="38"/>
  <c r="G111" i="38"/>
  <c r="F111" i="38"/>
  <c r="E111" i="38"/>
  <c r="X110" i="38"/>
  <c r="W110" i="38"/>
  <c r="V110" i="38"/>
  <c r="U110" i="38"/>
  <c r="T110" i="38"/>
  <c r="S110" i="38"/>
  <c r="R110" i="38"/>
  <c r="Q110" i="38"/>
  <c r="P110" i="38"/>
  <c r="O110" i="38"/>
  <c r="N110" i="38"/>
  <c r="M110" i="38"/>
  <c r="L110" i="38"/>
  <c r="K110" i="38"/>
  <c r="J110" i="38"/>
  <c r="I110" i="38"/>
  <c r="H110" i="38"/>
  <c r="G110" i="38"/>
  <c r="F110" i="38"/>
  <c r="E110" i="38"/>
  <c r="X109" i="38"/>
  <c r="W109" i="38"/>
  <c r="V109" i="38"/>
  <c r="U109" i="38"/>
  <c r="T109" i="38"/>
  <c r="S109" i="38"/>
  <c r="R109" i="38"/>
  <c r="Q109" i="38"/>
  <c r="P109" i="38"/>
  <c r="O109" i="38"/>
  <c r="N109" i="38"/>
  <c r="M109" i="38"/>
  <c r="L109" i="38"/>
  <c r="K109" i="38"/>
  <c r="J109" i="38"/>
  <c r="I109" i="38"/>
  <c r="H109" i="38"/>
  <c r="G109" i="38"/>
  <c r="F109" i="38"/>
  <c r="E109" i="38"/>
  <c r="X108" i="38"/>
  <c r="W108" i="38"/>
  <c r="V108" i="38"/>
  <c r="U108" i="38"/>
  <c r="T108" i="38"/>
  <c r="S108" i="38"/>
  <c r="R108" i="38"/>
  <c r="Q108" i="38"/>
  <c r="P108" i="38"/>
  <c r="O108" i="38"/>
  <c r="N108" i="38"/>
  <c r="M108" i="38"/>
  <c r="L108" i="38"/>
  <c r="K108" i="38"/>
  <c r="J108" i="38"/>
  <c r="I108" i="38"/>
  <c r="H108" i="38"/>
  <c r="G108" i="38"/>
  <c r="F108" i="38"/>
  <c r="E108" i="38"/>
  <c r="X107" i="38"/>
  <c r="W107" i="38"/>
  <c r="V107" i="38"/>
  <c r="U107" i="38"/>
  <c r="T107" i="38"/>
  <c r="S107" i="38"/>
  <c r="R107" i="38"/>
  <c r="Q107" i="38"/>
  <c r="P107" i="38"/>
  <c r="O107" i="38"/>
  <c r="N107" i="38"/>
  <c r="M107" i="38"/>
  <c r="L107" i="38"/>
  <c r="K107" i="38"/>
  <c r="J107" i="38"/>
  <c r="I107" i="38"/>
  <c r="H107" i="38"/>
  <c r="G107" i="38"/>
  <c r="F107" i="38"/>
  <c r="E107" i="38"/>
  <c r="X106" i="38"/>
  <c r="W106" i="38"/>
  <c r="V106" i="38"/>
  <c r="U106" i="38"/>
  <c r="T106" i="38"/>
  <c r="S106" i="38"/>
  <c r="R106" i="38"/>
  <c r="Q106" i="38"/>
  <c r="P106" i="38"/>
  <c r="O106" i="38"/>
  <c r="N106" i="38"/>
  <c r="M106" i="38"/>
  <c r="L106" i="38"/>
  <c r="K106" i="38"/>
  <c r="J106" i="38"/>
  <c r="I106" i="38"/>
  <c r="H106" i="38"/>
  <c r="G106" i="38"/>
  <c r="F106" i="38"/>
  <c r="E106" i="38"/>
  <c r="X105" i="38"/>
  <c r="W105" i="38"/>
  <c r="V105" i="38"/>
  <c r="U105" i="38"/>
  <c r="T105" i="38"/>
  <c r="S105" i="38"/>
  <c r="R105" i="38"/>
  <c r="Q105" i="38"/>
  <c r="P105" i="38"/>
  <c r="O105" i="38"/>
  <c r="N105" i="38"/>
  <c r="M105" i="38"/>
  <c r="L105" i="38"/>
  <c r="K105" i="38"/>
  <c r="J105" i="38"/>
  <c r="I105" i="38"/>
  <c r="H105" i="38"/>
  <c r="G105" i="38"/>
  <c r="F105" i="38"/>
  <c r="E105" i="38"/>
  <c r="X100" i="38"/>
  <c r="W100" i="38"/>
  <c r="V100" i="38"/>
  <c r="U100" i="38"/>
  <c r="T100" i="38"/>
  <c r="S100" i="38"/>
  <c r="R100" i="38"/>
  <c r="Q100" i="38"/>
  <c r="P100" i="38"/>
  <c r="O100" i="38"/>
  <c r="N100" i="38"/>
  <c r="M100" i="38"/>
  <c r="L100" i="38"/>
  <c r="K100" i="38"/>
  <c r="J100" i="38"/>
  <c r="I100" i="38"/>
  <c r="H100" i="38"/>
  <c r="G100" i="38"/>
  <c r="F100" i="38"/>
  <c r="E100" i="38"/>
  <c r="X99" i="38"/>
  <c r="W99" i="38"/>
  <c r="V99" i="38"/>
  <c r="U99" i="38"/>
  <c r="T99" i="38"/>
  <c r="S99" i="38"/>
  <c r="R99" i="38"/>
  <c r="Q99" i="38"/>
  <c r="P99" i="38"/>
  <c r="O99" i="38"/>
  <c r="N99" i="38"/>
  <c r="M99" i="38"/>
  <c r="L99" i="38"/>
  <c r="K99" i="38"/>
  <c r="J99" i="38"/>
  <c r="I99" i="38"/>
  <c r="H99" i="38"/>
  <c r="G99" i="38"/>
  <c r="F99" i="38"/>
  <c r="E99" i="38"/>
  <c r="X98" i="38"/>
  <c r="W98" i="38"/>
  <c r="V98" i="38"/>
  <c r="U98" i="38"/>
  <c r="T98" i="38"/>
  <c r="S98" i="38"/>
  <c r="R98" i="38"/>
  <c r="Q98" i="38"/>
  <c r="P98" i="38"/>
  <c r="O98" i="38"/>
  <c r="N98" i="38"/>
  <c r="M98" i="38"/>
  <c r="L98" i="38"/>
  <c r="K98" i="38"/>
  <c r="J98" i="38"/>
  <c r="I98" i="38"/>
  <c r="H98" i="38"/>
  <c r="G98" i="38"/>
  <c r="F98" i="38"/>
  <c r="E98" i="38"/>
  <c r="X97" i="38"/>
  <c r="W97" i="38"/>
  <c r="V97" i="38"/>
  <c r="U97" i="38"/>
  <c r="T97" i="38"/>
  <c r="S97" i="38"/>
  <c r="R97" i="38"/>
  <c r="Q97" i="38"/>
  <c r="P97" i="38"/>
  <c r="O97" i="38"/>
  <c r="N97" i="38"/>
  <c r="M97" i="38"/>
  <c r="L97" i="38"/>
  <c r="K97" i="38"/>
  <c r="J97" i="38"/>
  <c r="I97" i="38"/>
  <c r="H97" i="38"/>
  <c r="G97" i="38"/>
  <c r="F97" i="38"/>
  <c r="E97" i="38"/>
  <c r="X96" i="38"/>
  <c r="W96" i="38"/>
  <c r="V96" i="38"/>
  <c r="U96" i="38"/>
  <c r="T96" i="38"/>
  <c r="S96" i="38"/>
  <c r="R96" i="38"/>
  <c r="Q96" i="38"/>
  <c r="P96" i="38"/>
  <c r="O96" i="38"/>
  <c r="N96" i="38"/>
  <c r="M96" i="38"/>
  <c r="L96" i="38"/>
  <c r="K96" i="38"/>
  <c r="J96" i="38"/>
  <c r="I96" i="38"/>
  <c r="H96" i="38"/>
  <c r="G96" i="38"/>
  <c r="F96" i="38"/>
  <c r="E96" i="38"/>
  <c r="X95" i="38"/>
  <c r="W95" i="38"/>
  <c r="V95" i="38"/>
  <c r="U95" i="38"/>
  <c r="T95" i="38"/>
  <c r="S95" i="38"/>
  <c r="R95" i="38"/>
  <c r="Q95" i="38"/>
  <c r="P95" i="38"/>
  <c r="O95" i="38"/>
  <c r="N95" i="38"/>
  <c r="M95" i="38"/>
  <c r="L95" i="38"/>
  <c r="K95" i="38"/>
  <c r="J95" i="38"/>
  <c r="I95" i="38"/>
  <c r="H95" i="38"/>
  <c r="G95" i="38"/>
  <c r="F95" i="38"/>
  <c r="E95" i="38"/>
  <c r="X94" i="38"/>
  <c r="W94" i="38"/>
  <c r="V94" i="38"/>
  <c r="U94" i="38"/>
  <c r="T94" i="38"/>
  <c r="S94" i="38"/>
  <c r="R94" i="38"/>
  <c r="Q94" i="38"/>
  <c r="P94" i="38"/>
  <c r="O94" i="38"/>
  <c r="N94" i="38"/>
  <c r="M94" i="38"/>
  <c r="L94" i="38"/>
  <c r="K94" i="38"/>
  <c r="J94" i="38"/>
  <c r="I94" i="38"/>
  <c r="H94" i="38"/>
  <c r="G94" i="38"/>
  <c r="F94" i="38"/>
  <c r="E94" i="38"/>
  <c r="X93" i="38"/>
  <c r="W93" i="38"/>
  <c r="V93" i="38"/>
  <c r="U93" i="38"/>
  <c r="T93" i="38"/>
  <c r="S93" i="38"/>
  <c r="R93" i="38"/>
  <c r="Q93" i="38"/>
  <c r="P93" i="38"/>
  <c r="O93" i="38"/>
  <c r="N93" i="38"/>
  <c r="M93" i="38"/>
  <c r="L93" i="38"/>
  <c r="K93" i="38"/>
  <c r="J93" i="38"/>
  <c r="I93" i="38"/>
  <c r="H93" i="38"/>
  <c r="G93" i="38"/>
  <c r="F93" i="38"/>
  <c r="E93" i="38"/>
  <c r="X92" i="38"/>
  <c r="W92" i="38"/>
  <c r="V92" i="38"/>
  <c r="U92" i="38"/>
  <c r="T92" i="38"/>
  <c r="S92" i="38"/>
  <c r="R92" i="38"/>
  <c r="Q92" i="38"/>
  <c r="P92" i="38"/>
  <c r="O92" i="38"/>
  <c r="N92" i="38"/>
  <c r="M92" i="38"/>
  <c r="L92" i="38"/>
  <c r="K92" i="38"/>
  <c r="J92" i="38"/>
  <c r="I92" i="38"/>
  <c r="H92" i="38"/>
  <c r="G92" i="38"/>
  <c r="F92" i="38"/>
  <c r="E92" i="38"/>
  <c r="X91" i="38"/>
  <c r="W91" i="38"/>
  <c r="V91" i="38"/>
  <c r="U91" i="38"/>
  <c r="T91" i="38"/>
  <c r="S91" i="38"/>
  <c r="R91" i="38"/>
  <c r="Q91" i="38"/>
  <c r="P91" i="38"/>
  <c r="O91" i="38"/>
  <c r="N91" i="38"/>
  <c r="M91" i="38"/>
  <c r="L91" i="38"/>
  <c r="K91" i="38"/>
  <c r="J91" i="38"/>
  <c r="I91" i="38"/>
  <c r="H91" i="38"/>
  <c r="G91" i="38"/>
  <c r="F91" i="38"/>
  <c r="E91" i="38"/>
  <c r="X90" i="38"/>
  <c r="W90" i="38"/>
  <c r="V90" i="38"/>
  <c r="U90" i="38"/>
  <c r="T90" i="38"/>
  <c r="S90" i="38"/>
  <c r="R90" i="38"/>
  <c r="Q90" i="38"/>
  <c r="P90" i="38"/>
  <c r="O90" i="38"/>
  <c r="N90" i="38"/>
  <c r="M90" i="38"/>
  <c r="L90" i="38"/>
  <c r="K90" i="38"/>
  <c r="J90" i="38"/>
  <c r="I90" i="38"/>
  <c r="H90" i="38"/>
  <c r="G90" i="38"/>
  <c r="F90" i="38"/>
  <c r="E90" i="38"/>
  <c r="X89" i="38"/>
  <c r="W89" i="38"/>
  <c r="V89" i="38"/>
  <c r="U89" i="38"/>
  <c r="T89" i="38"/>
  <c r="S89" i="38"/>
  <c r="R89" i="38"/>
  <c r="Q89" i="38"/>
  <c r="P89" i="38"/>
  <c r="O89" i="38"/>
  <c r="N89" i="38"/>
  <c r="M89" i="38"/>
  <c r="L89" i="38"/>
  <c r="K89" i="38"/>
  <c r="J89" i="38"/>
  <c r="I89" i="38"/>
  <c r="H89" i="38"/>
  <c r="G89" i="38"/>
  <c r="F89" i="38"/>
  <c r="E89" i="38"/>
  <c r="X88" i="38"/>
  <c r="W88" i="38"/>
  <c r="V88" i="38"/>
  <c r="U88" i="38"/>
  <c r="T88" i="38"/>
  <c r="S88" i="38"/>
  <c r="R88" i="38"/>
  <c r="Q88" i="38"/>
  <c r="P88" i="38"/>
  <c r="O88" i="38"/>
  <c r="N88" i="38"/>
  <c r="M88" i="38"/>
  <c r="L88" i="38"/>
  <c r="K88" i="38"/>
  <c r="J88" i="38"/>
  <c r="I88" i="38"/>
  <c r="H88" i="38"/>
  <c r="G88" i="38"/>
  <c r="F88" i="38"/>
  <c r="E88" i="38"/>
  <c r="X87" i="38"/>
  <c r="W87" i="38"/>
  <c r="V87" i="38"/>
  <c r="U87" i="38"/>
  <c r="T87" i="38"/>
  <c r="S87" i="38"/>
  <c r="R87" i="38"/>
  <c r="Q87" i="38"/>
  <c r="P87" i="38"/>
  <c r="O87" i="38"/>
  <c r="N87" i="38"/>
  <c r="M87" i="38"/>
  <c r="L87" i="38"/>
  <c r="K87" i="38"/>
  <c r="J87" i="38"/>
  <c r="I87" i="38"/>
  <c r="H87" i="38"/>
  <c r="G87" i="38"/>
  <c r="F87" i="38"/>
  <c r="E87" i="38"/>
  <c r="X86" i="38"/>
  <c r="W86" i="38"/>
  <c r="V86" i="38"/>
  <c r="U86" i="38"/>
  <c r="T86" i="38"/>
  <c r="S86" i="38"/>
  <c r="R86" i="38"/>
  <c r="Q86" i="38"/>
  <c r="P86" i="38"/>
  <c r="O86" i="38"/>
  <c r="N86" i="38"/>
  <c r="M86" i="38"/>
  <c r="L86" i="38"/>
  <c r="K86" i="38"/>
  <c r="J86" i="38"/>
  <c r="I86" i="38"/>
  <c r="H86" i="38"/>
  <c r="G86" i="38"/>
  <c r="F86" i="38"/>
  <c r="E86" i="38"/>
  <c r="X85" i="38"/>
  <c r="W85" i="38"/>
  <c r="V85" i="38"/>
  <c r="U85" i="38"/>
  <c r="T85" i="38"/>
  <c r="S85" i="38"/>
  <c r="R85" i="38"/>
  <c r="Q85" i="38"/>
  <c r="P85" i="38"/>
  <c r="O85" i="38"/>
  <c r="N85" i="38"/>
  <c r="M85" i="38"/>
  <c r="L85" i="38"/>
  <c r="K85" i="38"/>
  <c r="J85" i="38"/>
  <c r="I85" i="38"/>
  <c r="H85" i="38"/>
  <c r="G85" i="38"/>
  <c r="F85" i="38"/>
  <c r="E85" i="38"/>
  <c r="X84" i="38"/>
  <c r="W84" i="38"/>
  <c r="V84" i="38"/>
  <c r="U84" i="38"/>
  <c r="T84" i="38"/>
  <c r="S84" i="38"/>
  <c r="R84" i="38"/>
  <c r="Q84" i="38"/>
  <c r="P84" i="38"/>
  <c r="O84" i="38"/>
  <c r="N84" i="38"/>
  <c r="M84" i="38"/>
  <c r="L84" i="38"/>
  <c r="K84" i="38"/>
  <c r="J84" i="38"/>
  <c r="I84" i="38"/>
  <c r="H84" i="38"/>
  <c r="G84" i="38"/>
  <c r="F84" i="38"/>
  <c r="E84" i="38"/>
  <c r="X83" i="38"/>
  <c r="W83" i="38"/>
  <c r="V83" i="38"/>
  <c r="U83" i="38"/>
  <c r="T83" i="38"/>
  <c r="S83" i="38"/>
  <c r="R83" i="38"/>
  <c r="Q83" i="38"/>
  <c r="P83" i="38"/>
  <c r="O83" i="38"/>
  <c r="N83" i="38"/>
  <c r="M83" i="38"/>
  <c r="L83" i="38"/>
  <c r="K83" i="38"/>
  <c r="J83" i="38"/>
  <c r="I83" i="38"/>
  <c r="H83" i="38"/>
  <c r="G83" i="38"/>
  <c r="F83" i="38"/>
  <c r="E83" i="38"/>
  <c r="X82" i="38"/>
  <c r="W82" i="38"/>
  <c r="V82" i="38"/>
  <c r="U82" i="38"/>
  <c r="T82" i="38"/>
  <c r="S82" i="38"/>
  <c r="R82" i="38"/>
  <c r="Q82" i="38"/>
  <c r="P82" i="38"/>
  <c r="O82" i="38"/>
  <c r="N82" i="38"/>
  <c r="M82" i="38"/>
  <c r="L82" i="38"/>
  <c r="K82" i="38"/>
  <c r="J82" i="38"/>
  <c r="I82" i="38"/>
  <c r="H82" i="38"/>
  <c r="G82" i="38"/>
  <c r="F82" i="38"/>
  <c r="E82" i="38"/>
  <c r="X81" i="38"/>
  <c r="W81" i="38"/>
  <c r="V81" i="38"/>
  <c r="U81" i="38"/>
  <c r="T81" i="38"/>
  <c r="S81" i="38"/>
  <c r="R81" i="38"/>
  <c r="Q81" i="38"/>
  <c r="P81" i="38"/>
  <c r="O81" i="38"/>
  <c r="N81" i="38"/>
  <c r="M81" i="38"/>
  <c r="L81" i="38"/>
  <c r="K81" i="38"/>
  <c r="J81" i="38"/>
  <c r="I81" i="38"/>
  <c r="H81" i="38"/>
  <c r="G81" i="38"/>
  <c r="F81" i="38"/>
  <c r="E81" i="38"/>
  <c r="X80" i="38"/>
  <c r="W80" i="38"/>
  <c r="V80" i="38"/>
  <c r="U80" i="38"/>
  <c r="T80" i="38"/>
  <c r="S80" i="38"/>
  <c r="R80" i="38"/>
  <c r="Q80" i="38"/>
  <c r="P80" i="38"/>
  <c r="O80" i="38"/>
  <c r="N80" i="38"/>
  <c r="M80" i="38"/>
  <c r="L80" i="38"/>
  <c r="K80" i="38"/>
  <c r="J80" i="38"/>
  <c r="I80" i="38"/>
  <c r="H80" i="38"/>
  <c r="G80" i="38"/>
  <c r="F80" i="38"/>
  <c r="E80" i="38"/>
  <c r="X79" i="38"/>
  <c r="W79" i="38"/>
  <c r="V79" i="38"/>
  <c r="U79" i="38"/>
  <c r="T79" i="38"/>
  <c r="S79" i="38"/>
  <c r="R79" i="38"/>
  <c r="Q79" i="38"/>
  <c r="P79" i="38"/>
  <c r="O79" i="38"/>
  <c r="N79" i="38"/>
  <c r="M79" i="38"/>
  <c r="L79" i="38"/>
  <c r="K79" i="38"/>
  <c r="J79" i="38"/>
  <c r="I79" i="38"/>
  <c r="H79" i="38"/>
  <c r="G79" i="38"/>
  <c r="F79" i="38"/>
  <c r="E79" i="38"/>
  <c r="X78" i="38"/>
  <c r="W78" i="38"/>
  <c r="V78" i="38"/>
  <c r="U78" i="38"/>
  <c r="T78" i="38"/>
  <c r="S78" i="38"/>
  <c r="R78" i="38"/>
  <c r="Q78" i="38"/>
  <c r="P78" i="38"/>
  <c r="O78" i="38"/>
  <c r="N78" i="38"/>
  <c r="M78" i="38"/>
  <c r="L78" i="38"/>
  <c r="K78" i="38"/>
  <c r="J78" i="38"/>
  <c r="I78" i="38"/>
  <c r="H78" i="38"/>
  <c r="G78" i="38"/>
  <c r="F78" i="38"/>
  <c r="E78" i="38"/>
  <c r="X77" i="38"/>
  <c r="W77" i="38"/>
  <c r="V77" i="38"/>
  <c r="U77" i="38"/>
  <c r="T77" i="38"/>
  <c r="S77" i="38"/>
  <c r="R77" i="38"/>
  <c r="Q77" i="38"/>
  <c r="P77" i="38"/>
  <c r="O77" i="38"/>
  <c r="N77" i="38"/>
  <c r="M77" i="38"/>
  <c r="L77" i="38"/>
  <c r="K77" i="38"/>
  <c r="J77" i="38"/>
  <c r="I77" i="38"/>
  <c r="H77" i="38"/>
  <c r="G77" i="38"/>
  <c r="F77" i="38"/>
  <c r="E77" i="38"/>
  <c r="X76" i="38"/>
  <c r="W76" i="38"/>
  <c r="V76" i="38"/>
  <c r="U76" i="38"/>
  <c r="T76" i="38"/>
  <c r="S76" i="38"/>
  <c r="R76" i="38"/>
  <c r="Q76" i="38"/>
  <c r="P76" i="38"/>
  <c r="O76" i="38"/>
  <c r="N76" i="38"/>
  <c r="M76" i="38"/>
  <c r="L76" i="38"/>
  <c r="K76" i="38"/>
  <c r="J76" i="38"/>
  <c r="I76" i="38"/>
  <c r="H76" i="38"/>
  <c r="G76" i="38"/>
  <c r="F76" i="38"/>
  <c r="E76" i="38"/>
  <c r="X75" i="38"/>
  <c r="W75" i="38"/>
  <c r="V75" i="38"/>
  <c r="U75" i="38"/>
  <c r="T75" i="38"/>
  <c r="S75" i="38"/>
  <c r="R75" i="38"/>
  <c r="Q75" i="38"/>
  <c r="P75" i="38"/>
  <c r="O75" i="38"/>
  <c r="N75" i="38"/>
  <c r="M75" i="38"/>
  <c r="L75" i="38"/>
  <c r="K75" i="38"/>
  <c r="J75" i="38"/>
  <c r="I75" i="38"/>
  <c r="H75" i="38"/>
  <c r="G75" i="38"/>
  <c r="F75" i="38"/>
  <c r="E75" i="38"/>
  <c r="X74" i="38"/>
  <c r="W74" i="38"/>
  <c r="V74" i="38"/>
  <c r="U74" i="38"/>
  <c r="T74" i="38"/>
  <c r="S74" i="38"/>
  <c r="R74" i="38"/>
  <c r="Q74" i="38"/>
  <c r="P74" i="38"/>
  <c r="O74" i="38"/>
  <c r="N74" i="38"/>
  <c r="M74" i="38"/>
  <c r="L74" i="38"/>
  <c r="K74" i="38"/>
  <c r="J74" i="38"/>
  <c r="I74" i="38"/>
  <c r="H74" i="38"/>
  <c r="G74" i="38"/>
  <c r="F74" i="38"/>
  <c r="E74" i="38"/>
  <c r="X73" i="38"/>
  <c r="W73" i="38"/>
  <c r="V73" i="38"/>
  <c r="U73" i="38"/>
  <c r="T73" i="38"/>
  <c r="S73" i="38"/>
  <c r="R73" i="38"/>
  <c r="Q73" i="38"/>
  <c r="P73" i="38"/>
  <c r="O73" i="38"/>
  <c r="N73" i="38"/>
  <c r="M73" i="38"/>
  <c r="L73" i="38"/>
  <c r="K73" i="38"/>
  <c r="J73" i="38"/>
  <c r="I73" i="38"/>
  <c r="H73" i="38"/>
  <c r="G73" i="38"/>
  <c r="F73" i="38"/>
  <c r="E73" i="38"/>
  <c r="X72" i="38"/>
  <c r="W72" i="38"/>
  <c r="V72" i="38"/>
  <c r="U72" i="38"/>
  <c r="T72" i="38"/>
  <c r="S72" i="38"/>
  <c r="R72" i="38"/>
  <c r="Q72" i="38"/>
  <c r="P72" i="38"/>
  <c r="O72" i="38"/>
  <c r="N72" i="38"/>
  <c r="M72" i="38"/>
  <c r="L72" i="38"/>
  <c r="K72" i="38"/>
  <c r="J72" i="38"/>
  <c r="I72" i="38"/>
  <c r="H72" i="38"/>
  <c r="G72" i="38"/>
  <c r="F72" i="38"/>
  <c r="E72" i="38"/>
  <c r="X71" i="38"/>
  <c r="W71" i="38"/>
  <c r="V71" i="38"/>
  <c r="U71" i="38"/>
  <c r="T71" i="38"/>
  <c r="S71" i="38"/>
  <c r="R71" i="38"/>
  <c r="Q71" i="38"/>
  <c r="P71" i="38"/>
  <c r="O71" i="38"/>
  <c r="N71" i="38"/>
  <c r="M71" i="38"/>
  <c r="L71" i="38"/>
  <c r="K71" i="38"/>
  <c r="J71" i="38"/>
  <c r="I71" i="38"/>
  <c r="H71" i="38"/>
  <c r="G71" i="38"/>
  <c r="F71" i="38"/>
  <c r="E71" i="38"/>
  <c r="X66" i="38"/>
  <c r="W66" i="38"/>
  <c r="V66" i="38"/>
  <c r="U66" i="38"/>
  <c r="T66" i="38"/>
  <c r="S66" i="38"/>
  <c r="R66" i="38"/>
  <c r="Q66" i="38"/>
  <c r="P66" i="38"/>
  <c r="O66" i="38"/>
  <c r="N66" i="38"/>
  <c r="M66" i="38"/>
  <c r="L66" i="38"/>
  <c r="K66" i="38"/>
  <c r="J66" i="38"/>
  <c r="I66" i="38"/>
  <c r="H66" i="38"/>
  <c r="G66" i="38"/>
  <c r="F66" i="38"/>
  <c r="E66" i="38"/>
  <c r="X65" i="38"/>
  <c r="W65" i="38"/>
  <c r="V65" i="38"/>
  <c r="U65" i="38"/>
  <c r="T65" i="38"/>
  <c r="S65" i="38"/>
  <c r="R65" i="38"/>
  <c r="Q65" i="38"/>
  <c r="P65" i="38"/>
  <c r="O65" i="38"/>
  <c r="N65" i="38"/>
  <c r="M65" i="38"/>
  <c r="L65" i="38"/>
  <c r="K65" i="38"/>
  <c r="J65" i="38"/>
  <c r="I65" i="38"/>
  <c r="H65" i="38"/>
  <c r="G65" i="38"/>
  <c r="F65" i="38"/>
  <c r="E65" i="38"/>
  <c r="X64" i="38"/>
  <c r="W64" i="38"/>
  <c r="V64" i="38"/>
  <c r="U64" i="38"/>
  <c r="T64" i="38"/>
  <c r="S64" i="38"/>
  <c r="R64" i="38"/>
  <c r="Q64" i="38"/>
  <c r="P64" i="38"/>
  <c r="O64" i="38"/>
  <c r="N64" i="38"/>
  <c r="M64" i="38"/>
  <c r="L64" i="38"/>
  <c r="K64" i="38"/>
  <c r="J64" i="38"/>
  <c r="I64" i="38"/>
  <c r="H64" i="38"/>
  <c r="G64" i="38"/>
  <c r="F64" i="38"/>
  <c r="E64" i="38"/>
  <c r="X63" i="38"/>
  <c r="W63" i="38"/>
  <c r="V63" i="38"/>
  <c r="U63" i="38"/>
  <c r="T63" i="38"/>
  <c r="S63" i="38"/>
  <c r="R63" i="38"/>
  <c r="Q63" i="38"/>
  <c r="P63" i="38"/>
  <c r="O63" i="38"/>
  <c r="N63" i="38"/>
  <c r="M63" i="38"/>
  <c r="L63" i="38"/>
  <c r="K63" i="38"/>
  <c r="J63" i="38"/>
  <c r="I63" i="38"/>
  <c r="H63" i="38"/>
  <c r="G63" i="38"/>
  <c r="F63" i="38"/>
  <c r="E63" i="38"/>
  <c r="X62" i="38"/>
  <c r="W62" i="38"/>
  <c r="V62" i="38"/>
  <c r="U62" i="38"/>
  <c r="T62" i="38"/>
  <c r="S62" i="38"/>
  <c r="R62" i="38"/>
  <c r="Q62" i="38"/>
  <c r="P62" i="38"/>
  <c r="O62" i="38"/>
  <c r="N62" i="38"/>
  <c r="M62" i="38"/>
  <c r="L62" i="38"/>
  <c r="K62" i="38"/>
  <c r="J62" i="38"/>
  <c r="I62" i="38"/>
  <c r="H62" i="38"/>
  <c r="G62" i="38"/>
  <c r="F62" i="38"/>
  <c r="E62" i="38"/>
  <c r="X61" i="38"/>
  <c r="W61" i="38"/>
  <c r="V61" i="38"/>
  <c r="U61" i="38"/>
  <c r="T61" i="38"/>
  <c r="S61" i="38"/>
  <c r="R61" i="38"/>
  <c r="Q61" i="38"/>
  <c r="P61" i="38"/>
  <c r="O61" i="38"/>
  <c r="N61" i="38"/>
  <c r="M61" i="38"/>
  <c r="L61" i="38"/>
  <c r="K61" i="38"/>
  <c r="J61" i="38"/>
  <c r="I61" i="38"/>
  <c r="H61" i="38"/>
  <c r="G61" i="38"/>
  <c r="F61" i="38"/>
  <c r="E61" i="38"/>
  <c r="X60" i="38"/>
  <c r="W60" i="38"/>
  <c r="V60" i="38"/>
  <c r="U60" i="38"/>
  <c r="T60" i="38"/>
  <c r="S60" i="38"/>
  <c r="R60" i="38"/>
  <c r="Q60" i="38"/>
  <c r="P60" i="38"/>
  <c r="O60" i="38"/>
  <c r="N60" i="38"/>
  <c r="M60" i="38"/>
  <c r="L60" i="38"/>
  <c r="K60" i="38"/>
  <c r="J60" i="38"/>
  <c r="I60" i="38"/>
  <c r="H60" i="38"/>
  <c r="G60" i="38"/>
  <c r="F60" i="38"/>
  <c r="E60" i="38"/>
  <c r="X59" i="38"/>
  <c r="W59" i="38"/>
  <c r="V59" i="38"/>
  <c r="U59" i="38"/>
  <c r="T59" i="38"/>
  <c r="S59" i="38"/>
  <c r="R59" i="38"/>
  <c r="Q59" i="38"/>
  <c r="P59" i="38"/>
  <c r="O59" i="38"/>
  <c r="N59" i="38"/>
  <c r="M59" i="38"/>
  <c r="L59" i="38"/>
  <c r="K59" i="38"/>
  <c r="J59" i="38"/>
  <c r="I59" i="38"/>
  <c r="H59" i="38"/>
  <c r="G59" i="38"/>
  <c r="F59" i="38"/>
  <c r="E59" i="38"/>
  <c r="X58" i="38"/>
  <c r="W58" i="38"/>
  <c r="V58" i="38"/>
  <c r="U58" i="38"/>
  <c r="T58" i="38"/>
  <c r="S58" i="38"/>
  <c r="R58" i="38"/>
  <c r="Q58" i="38"/>
  <c r="P58" i="38"/>
  <c r="O58" i="38"/>
  <c r="N58" i="38"/>
  <c r="M58" i="38"/>
  <c r="L58" i="38"/>
  <c r="K58" i="38"/>
  <c r="J58" i="38"/>
  <c r="I58" i="38"/>
  <c r="H58" i="38"/>
  <c r="G58" i="38"/>
  <c r="F58" i="38"/>
  <c r="E58" i="38"/>
  <c r="X57" i="38"/>
  <c r="W57" i="38"/>
  <c r="V57" i="38"/>
  <c r="U57" i="38"/>
  <c r="T57" i="38"/>
  <c r="S57" i="38"/>
  <c r="R57" i="38"/>
  <c r="Q57" i="38"/>
  <c r="P57" i="38"/>
  <c r="O57" i="38"/>
  <c r="N57" i="38"/>
  <c r="M57" i="38"/>
  <c r="L57" i="38"/>
  <c r="K57" i="38"/>
  <c r="J57" i="38"/>
  <c r="I57" i="38"/>
  <c r="H57" i="38"/>
  <c r="G57" i="38"/>
  <c r="F57" i="38"/>
  <c r="E57" i="38"/>
  <c r="X56" i="38"/>
  <c r="W56" i="38"/>
  <c r="V56" i="38"/>
  <c r="U56" i="38"/>
  <c r="T56" i="38"/>
  <c r="S56" i="38"/>
  <c r="R56" i="38"/>
  <c r="Q56" i="38"/>
  <c r="P56" i="38"/>
  <c r="O56" i="38"/>
  <c r="N56" i="38"/>
  <c r="M56" i="38"/>
  <c r="L56" i="38"/>
  <c r="K56" i="38"/>
  <c r="J56" i="38"/>
  <c r="I56" i="38"/>
  <c r="H56" i="38"/>
  <c r="G56" i="38"/>
  <c r="F56" i="38"/>
  <c r="E56" i="38"/>
  <c r="X55" i="38"/>
  <c r="W55" i="38"/>
  <c r="V55" i="38"/>
  <c r="U55" i="38"/>
  <c r="T55" i="38"/>
  <c r="S55" i="38"/>
  <c r="R55" i="38"/>
  <c r="Q55" i="38"/>
  <c r="P55" i="38"/>
  <c r="O55" i="38"/>
  <c r="N55" i="38"/>
  <c r="M55" i="38"/>
  <c r="L55" i="38"/>
  <c r="K55" i="38"/>
  <c r="J55" i="38"/>
  <c r="I55" i="38"/>
  <c r="H55" i="38"/>
  <c r="G55" i="38"/>
  <c r="F55" i="38"/>
  <c r="E55" i="38"/>
  <c r="X54" i="38"/>
  <c r="W54" i="38"/>
  <c r="V54" i="38"/>
  <c r="U54" i="38"/>
  <c r="T54" i="38"/>
  <c r="S54" i="38"/>
  <c r="R54" i="38"/>
  <c r="Q54" i="38"/>
  <c r="P54" i="38"/>
  <c r="O54" i="38"/>
  <c r="N54" i="38"/>
  <c r="M54" i="38"/>
  <c r="L54" i="38"/>
  <c r="K54" i="38"/>
  <c r="J54" i="38"/>
  <c r="I54" i="38"/>
  <c r="H54" i="38"/>
  <c r="G54" i="38"/>
  <c r="F54" i="38"/>
  <c r="E54" i="38"/>
  <c r="X53" i="38"/>
  <c r="W53" i="38"/>
  <c r="V53" i="38"/>
  <c r="U53" i="38"/>
  <c r="T53" i="38"/>
  <c r="S53" i="38"/>
  <c r="R53" i="38"/>
  <c r="Q53" i="38"/>
  <c r="P53" i="38"/>
  <c r="O53" i="38"/>
  <c r="N53" i="38"/>
  <c r="M53" i="38"/>
  <c r="L53" i="38"/>
  <c r="K53" i="38"/>
  <c r="J53" i="38"/>
  <c r="I53" i="38"/>
  <c r="H53" i="38"/>
  <c r="G53" i="38"/>
  <c r="F53" i="38"/>
  <c r="E53" i="38"/>
  <c r="X52" i="38"/>
  <c r="W52" i="38"/>
  <c r="V52" i="38"/>
  <c r="U52" i="38"/>
  <c r="T52" i="38"/>
  <c r="S52" i="38"/>
  <c r="R52" i="38"/>
  <c r="Q52" i="38"/>
  <c r="P52" i="38"/>
  <c r="O52" i="38"/>
  <c r="N52" i="38"/>
  <c r="M52" i="38"/>
  <c r="L52" i="38"/>
  <c r="K52" i="38"/>
  <c r="J52" i="38"/>
  <c r="I52" i="38"/>
  <c r="H52" i="38"/>
  <c r="G52" i="38"/>
  <c r="F52" i="38"/>
  <c r="E52" i="38"/>
  <c r="X51" i="38"/>
  <c r="W51" i="38"/>
  <c r="V51" i="38"/>
  <c r="U51" i="38"/>
  <c r="T51" i="38"/>
  <c r="S51" i="38"/>
  <c r="R51" i="38"/>
  <c r="Q51" i="38"/>
  <c r="P51" i="38"/>
  <c r="O51" i="38"/>
  <c r="N51" i="38"/>
  <c r="M51" i="38"/>
  <c r="L51" i="38"/>
  <c r="K51" i="38"/>
  <c r="J51" i="38"/>
  <c r="I51" i="38"/>
  <c r="H51" i="38"/>
  <c r="G51" i="38"/>
  <c r="F51" i="38"/>
  <c r="E51" i="38"/>
  <c r="X50" i="38"/>
  <c r="W50" i="38"/>
  <c r="V50" i="38"/>
  <c r="U50" i="38"/>
  <c r="T50" i="38"/>
  <c r="S50" i="38"/>
  <c r="R50" i="38"/>
  <c r="Q50" i="38"/>
  <c r="P50" i="38"/>
  <c r="O50" i="38"/>
  <c r="N50" i="38"/>
  <c r="M50" i="38"/>
  <c r="L50" i="38"/>
  <c r="K50" i="38"/>
  <c r="J50" i="38"/>
  <c r="I50" i="38"/>
  <c r="H50" i="38"/>
  <c r="G50" i="38"/>
  <c r="F50" i="38"/>
  <c r="E50" i="38"/>
  <c r="X49" i="38"/>
  <c r="W49" i="38"/>
  <c r="V49" i="38"/>
  <c r="U49" i="38"/>
  <c r="T49" i="38"/>
  <c r="S49" i="38"/>
  <c r="R49" i="38"/>
  <c r="Q49" i="38"/>
  <c r="P49" i="38"/>
  <c r="O49" i="38"/>
  <c r="N49" i="38"/>
  <c r="M49" i="38"/>
  <c r="L49" i="38"/>
  <c r="K49" i="38"/>
  <c r="J49" i="38"/>
  <c r="I49" i="38"/>
  <c r="H49" i="38"/>
  <c r="G49" i="38"/>
  <c r="F49" i="38"/>
  <c r="E49" i="38"/>
  <c r="X48" i="38"/>
  <c r="W48" i="38"/>
  <c r="V48" i="38"/>
  <c r="U48" i="38"/>
  <c r="T48" i="38"/>
  <c r="S48" i="38"/>
  <c r="R48" i="38"/>
  <c r="Q48" i="38"/>
  <c r="P48" i="38"/>
  <c r="O48" i="38"/>
  <c r="N48" i="38"/>
  <c r="M48" i="38"/>
  <c r="L48" i="38"/>
  <c r="K48" i="38"/>
  <c r="J48" i="38"/>
  <c r="I48" i="38"/>
  <c r="H48" i="38"/>
  <c r="G48" i="38"/>
  <c r="F48" i="38"/>
  <c r="E48" i="38"/>
  <c r="X47" i="38"/>
  <c r="W47" i="38"/>
  <c r="V47" i="38"/>
  <c r="U47" i="38"/>
  <c r="T47" i="38"/>
  <c r="S47" i="38"/>
  <c r="R47" i="38"/>
  <c r="Q47" i="38"/>
  <c r="P47" i="38"/>
  <c r="O47" i="38"/>
  <c r="N47" i="38"/>
  <c r="M47" i="38"/>
  <c r="L47" i="38"/>
  <c r="K47" i="38"/>
  <c r="J47" i="38"/>
  <c r="I47" i="38"/>
  <c r="H47" i="38"/>
  <c r="G47" i="38"/>
  <c r="F47" i="38"/>
  <c r="E47" i="38"/>
  <c r="X46" i="38"/>
  <c r="W46" i="38"/>
  <c r="V46" i="38"/>
  <c r="U46" i="38"/>
  <c r="T46" i="38"/>
  <c r="S46" i="38"/>
  <c r="R46" i="38"/>
  <c r="Q46" i="38"/>
  <c r="P46" i="38"/>
  <c r="O46" i="38"/>
  <c r="N46" i="38"/>
  <c r="M46" i="38"/>
  <c r="L46" i="38"/>
  <c r="K46" i="38"/>
  <c r="J46" i="38"/>
  <c r="I46" i="38"/>
  <c r="H46" i="38"/>
  <c r="G46" i="38"/>
  <c r="F46" i="38"/>
  <c r="E46" i="38"/>
  <c r="X45" i="38"/>
  <c r="W45" i="38"/>
  <c r="V45" i="38"/>
  <c r="U45" i="38"/>
  <c r="T45" i="38"/>
  <c r="S45" i="38"/>
  <c r="R45" i="38"/>
  <c r="Q45" i="38"/>
  <c r="P45" i="38"/>
  <c r="O45" i="38"/>
  <c r="N45" i="38"/>
  <c r="M45" i="38"/>
  <c r="L45" i="38"/>
  <c r="K45" i="38"/>
  <c r="J45" i="38"/>
  <c r="I45" i="38"/>
  <c r="H45" i="38"/>
  <c r="G45" i="38"/>
  <c r="F45" i="38"/>
  <c r="E45" i="38"/>
  <c r="X44" i="38"/>
  <c r="W44" i="38"/>
  <c r="V44" i="38"/>
  <c r="U44" i="38"/>
  <c r="T44" i="38"/>
  <c r="S44" i="38"/>
  <c r="R44" i="38"/>
  <c r="Q44" i="38"/>
  <c r="P44" i="38"/>
  <c r="O44" i="38"/>
  <c r="N44" i="38"/>
  <c r="M44" i="38"/>
  <c r="L44" i="38"/>
  <c r="K44" i="38"/>
  <c r="J44" i="38"/>
  <c r="I44" i="38"/>
  <c r="H44" i="38"/>
  <c r="G44" i="38"/>
  <c r="F44" i="38"/>
  <c r="E44" i="38"/>
  <c r="X43" i="38"/>
  <c r="W43" i="38"/>
  <c r="V43" i="38"/>
  <c r="U43" i="38"/>
  <c r="T43" i="38"/>
  <c r="S43" i="38"/>
  <c r="R43" i="38"/>
  <c r="Q43" i="38"/>
  <c r="P43" i="38"/>
  <c r="O43" i="38"/>
  <c r="N43" i="38"/>
  <c r="M43" i="38"/>
  <c r="L43" i="38"/>
  <c r="K43" i="38"/>
  <c r="J43" i="38"/>
  <c r="I43" i="38"/>
  <c r="H43" i="38"/>
  <c r="G43" i="38"/>
  <c r="F43" i="38"/>
  <c r="E43" i="38"/>
  <c r="X42" i="38"/>
  <c r="W42" i="38"/>
  <c r="V42" i="38"/>
  <c r="U42" i="38"/>
  <c r="T42" i="38"/>
  <c r="S42" i="38"/>
  <c r="R42" i="38"/>
  <c r="Q42" i="38"/>
  <c r="P42" i="38"/>
  <c r="O42" i="38"/>
  <c r="N42" i="38"/>
  <c r="M42" i="38"/>
  <c r="L42" i="38"/>
  <c r="K42" i="38"/>
  <c r="J42" i="38"/>
  <c r="I42" i="38"/>
  <c r="H42" i="38"/>
  <c r="G42" i="38"/>
  <c r="F42" i="38"/>
  <c r="E42" i="38"/>
  <c r="X41" i="38"/>
  <c r="W41" i="38"/>
  <c r="V41" i="38"/>
  <c r="U41" i="38"/>
  <c r="T41" i="38"/>
  <c r="S41" i="38"/>
  <c r="R41" i="38"/>
  <c r="Q41" i="38"/>
  <c r="P41" i="38"/>
  <c r="O41" i="38"/>
  <c r="N41" i="38"/>
  <c r="M41" i="38"/>
  <c r="L41" i="38"/>
  <c r="K41" i="38"/>
  <c r="J41" i="38"/>
  <c r="I41" i="38"/>
  <c r="H41" i="38"/>
  <c r="G41" i="38"/>
  <c r="F41" i="38"/>
  <c r="E41" i="38"/>
  <c r="X40" i="38"/>
  <c r="W40" i="38"/>
  <c r="V40" i="38"/>
  <c r="U40" i="38"/>
  <c r="T40" i="38"/>
  <c r="S40" i="38"/>
  <c r="R40" i="38"/>
  <c r="Q40" i="38"/>
  <c r="P40" i="38"/>
  <c r="O40" i="38"/>
  <c r="N40" i="38"/>
  <c r="M40" i="38"/>
  <c r="L40" i="38"/>
  <c r="K40" i="38"/>
  <c r="J40" i="38"/>
  <c r="I40" i="38"/>
  <c r="H40" i="38"/>
  <c r="G40" i="38"/>
  <c r="F40" i="38"/>
  <c r="E40" i="38"/>
  <c r="X39" i="38"/>
  <c r="W39" i="38"/>
  <c r="V39" i="38"/>
  <c r="U39" i="38"/>
  <c r="T39" i="38"/>
  <c r="S39" i="38"/>
  <c r="R39" i="38"/>
  <c r="Q39" i="38"/>
  <c r="P39" i="38"/>
  <c r="O39" i="38"/>
  <c r="N39" i="38"/>
  <c r="M39" i="38"/>
  <c r="L39" i="38"/>
  <c r="K39" i="38"/>
  <c r="J39" i="38"/>
  <c r="I39" i="38"/>
  <c r="H39" i="38"/>
  <c r="G39" i="38"/>
  <c r="F39" i="38"/>
  <c r="E39" i="38"/>
  <c r="X38" i="38"/>
  <c r="W38" i="38"/>
  <c r="V38" i="38"/>
  <c r="U38" i="38"/>
  <c r="T38" i="38"/>
  <c r="S38" i="38"/>
  <c r="R38" i="38"/>
  <c r="Q38" i="38"/>
  <c r="P38" i="38"/>
  <c r="O38" i="38"/>
  <c r="N38" i="38"/>
  <c r="M38" i="38"/>
  <c r="L38" i="38"/>
  <c r="K38" i="38"/>
  <c r="J38" i="38"/>
  <c r="I38" i="38"/>
  <c r="H38" i="38"/>
  <c r="G38" i="38"/>
  <c r="F38" i="38"/>
  <c r="E38" i="38"/>
  <c r="X37" i="38"/>
  <c r="W37" i="38"/>
  <c r="V37" i="38"/>
  <c r="U37" i="38"/>
  <c r="T37" i="38"/>
  <c r="S37" i="38"/>
  <c r="R37" i="38"/>
  <c r="Q37" i="38"/>
  <c r="P37" i="38"/>
  <c r="O37" i="38"/>
  <c r="N37" i="38"/>
  <c r="M37" i="38"/>
  <c r="L37" i="38"/>
  <c r="K37" i="38"/>
  <c r="J37" i="38"/>
  <c r="I37" i="38"/>
  <c r="H37" i="38"/>
  <c r="G37" i="38"/>
  <c r="F37" i="38"/>
  <c r="E37" i="38"/>
  <c r="X32" i="38"/>
  <c r="W32" i="38"/>
  <c r="V32" i="38"/>
  <c r="U32" i="38"/>
  <c r="T32" i="38"/>
  <c r="S32" i="38"/>
  <c r="R32" i="38"/>
  <c r="Q32" i="38"/>
  <c r="P32" i="38"/>
  <c r="O32" i="38"/>
  <c r="N32" i="38"/>
  <c r="M32" i="38"/>
  <c r="L32" i="38"/>
  <c r="K32" i="38"/>
  <c r="J32" i="38"/>
  <c r="I32" i="38"/>
  <c r="H32" i="38"/>
  <c r="G32" i="38"/>
  <c r="F32" i="38"/>
  <c r="E32" i="38"/>
  <c r="X31" i="38"/>
  <c r="W31" i="38"/>
  <c r="V31" i="38"/>
  <c r="U31" i="38"/>
  <c r="T31" i="38"/>
  <c r="S31" i="38"/>
  <c r="R31" i="38"/>
  <c r="Q31" i="38"/>
  <c r="P31" i="38"/>
  <c r="O31" i="38"/>
  <c r="N31" i="38"/>
  <c r="M31" i="38"/>
  <c r="L31" i="38"/>
  <c r="K31" i="38"/>
  <c r="J31" i="38"/>
  <c r="I31" i="38"/>
  <c r="H31" i="38"/>
  <c r="G31" i="38"/>
  <c r="F31" i="38"/>
  <c r="E31" i="38"/>
  <c r="X30" i="38"/>
  <c r="W30" i="38"/>
  <c r="V30" i="38"/>
  <c r="U30" i="38"/>
  <c r="T30" i="38"/>
  <c r="S30" i="38"/>
  <c r="R30" i="38"/>
  <c r="Q30" i="38"/>
  <c r="P30" i="38"/>
  <c r="O30" i="38"/>
  <c r="N30" i="38"/>
  <c r="M30" i="38"/>
  <c r="L30" i="38"/>
  <c r="K30" i="38"/>
  <c r="J30" i="38"/>
  <c r="I30" i="38"/>
  <c r="H30" i="38"/>
  <c r="G30" i="38"/>
  <c r="F30" i="38"/>
  <c r="E30" i="38"/>
  <c r="X29" i="38"/>
  <c r="W29" i="38"/>
  <c r="V29" i="38"/>
  <c r="U29" i="38"/>
  <c r="T2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X28" i="38"/>
  <c r="W28" i="38"/>
  <c r="V28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X27" i="38"/>
  <c r="W27" i="38"/>
  <c r="V27" i="38"/>
  <c r="U27" i="38"/>
  <c r="T27" i="38"/>
  <c r="S27" i="38"/>
  <c r="R27" i="38"/>
  <c r="Q27" i="38"/>
  <c r="P27" i="38"/>
  <c r="O27" i="38"/>
  <c r="N27" i="38"/>
  <c r="M27" i="38"/>
  <c r="L27" i="38"/>
  <c r="K27" i="38"/>
  <c r="J27" i="38"/>
  <c r="I27" i="38"/>
  <c r="H27" i="38"/>
  <c r="G27" i="38"/>
  <c r="F27" i="38"/>
  <c r="E27" i="38"/>
  <c r="X26" i="38"/>
  <c r="W26" i="38"/>
  <c r="V26" i="38"/>
  <c r="U26" i="38"/>
  <c r="T26" i="38"/>
  <c r="S26" i="38"/>
  <c r="R26" i="38"/>
  <c r="Q26" i="38"/>
  <c r="P26" i="38"/>
  <c r="O26" i="38"/>
  <c r="N26" i="38"/>
  <c r="M26" i="38"/>
  <c r="L26" i="38"/>
  <c r="K26" i="38"/>
  <c r="J26" i="38"/>
  <c r="I26" i="38"/>
  <c r="H26" i="38"/>
  <c r="G26" i="38"/>
  <c r="F26" i="38"/>
  <c r="E26" i="38"/>
  <c r="X25" i="38"/>
  <c r="W25" i="38"/>
  <c r="V25" i="38"/>
  <c r="U25" i="38"/>
  <c r="T25" i="38"/>
  <c r="S25" i="38"/>
  <c r="R25" i="38"/>
  <c r="Q25" i="38"/>
  <c r="P25" i="38"/>
  <c r="O25" i="38"/>
  <c r="N25" i="38"/>
  <c r="M25" i="38"/>
  <c r="L25" i="38"/>
  <c r="K25" i="38"/>
  <c r="J25" i="38"/>
  <c r="I25" i="38"/>
  <c r="H25" i="38"/>
  <c r="G25" i="38"/>
  <c r="F25" i="38"/>
  <c r="E25" i="38"/>
  <c r="X24" i="38"/>
  <c r="W24" i="38"/>
  <c r="V24" i="38"/>
  <c r="U24" i="38"/>
  <c r="T24" i="38"/>
  <c r="S24" i="38"/>
  <c r="R24" i="38"/>
  <c r="Q24" i="38"/>
  <c r="P24" i="38"/>
  <c r="O24" i="38"/>
  <c r="N24" i="38"/>
  <c r="M24" i="38"/>
  <c r="L24" i="38"/>
  <c r="K24" i="38"/>
  <c r="J24" i="38"/>
  <c r="I24" i="38"/>
  <c r="H24" i="38"/>
  <c r="G24" i="38"/>
  <c r="F24" i="38"/>
  <c r="E24" i="38"/>
  <c r="X23" i="38"/>
  <c r="W23" i="38"/>
  <c r="V23" i="38"/>
  <c r="U23" i="38"/>
  <c r="T23" i="38"/>
  <c r="S23" i="38"/>
  <c r="R23" i="38"/>
  <c r="Q23" i="38"/>
  <c r="P23" i="38"/>
  <c r="O23" i="38"/>
  <c r="N23" i="38"/>
  <c r="M23" i="38"/>
  <c r="L23" i="38"/>
  <c r="K23" i="38"/>
  <c r="J23" i="38"/>
  <c r="I23" i="38"/>
  <c r="H23" i="38"/>
  <c r="G23" i="38"/>
  <c r="F23" i="38"/>
  <c r="E23" i="38"/>
  <c r="X22" i="38"/>
  <c r="W22" i="38"/>
  <c r="V22" i="38"/>
  <c r="U22" i="38"/>
  <c r="T22" i="38"/>
  <c r="S22" i="38"/>
  <c r="R22" i="38"/>
  <c r="Q22" i="38"/>
  <c r="P22" i="38"/>
  <c r="O22" i="38"/>
  <c r="N22" i="38"/>
  <c r="M22" i="38"/>
  <c r="L22" i="38"/>
  <c r="K22" i="38"/>
  <c r="J22" i="38"/>
  <c r="I22" i="38"/>
  <c r="H22" i="38"/>
  <c r="G22" i="38"/>
  <c r="F22" i="38"/>
  <c r="E22" i="38"/>
  <c r="X21" i="38"/>
  <c r="W21" i="38"/>
  <c r="V21" i="38"/>
  <c r="U21" i="38"/>
  <c r="T21" i="38"/>
  <c r="S21" i="38"/>
  <c r="R21" i="38"/>
  <c r="Q21" i="38"/>
  <c r="P21" i="38"/>
  <c r="O21" i="38"/>
  <c r="N21" i="38"/>
  <c r="M21" i="38"/>
  <c r="L21" i="38"/>
  <c r="K21" i="38"/>
  <c r="J21" i="38"/>
  <c r="I21" i="38"/>
  <c r="H21" i="38"/>
  <c r="G21" i="38"/>
  <c r="F21" i="38"/>
  <c r="E21" i="38"/>
  <c r="X20" i="38"/>
  <c r="W20" i="38"/>
  <c r="V20" i="38"/>
  <c r="U20" i="38"/>
  <c r="T20" i="38"/>
  <c r="S20" i="38"/>
  <c r="R20" i="38"/>
  <c r="Q20" i="38"/>
  <c r="P20" i="38"/>
  <c r="O20" i="38"/>
  <c r="N20" i="38"/>
  <c r="M20" i="38"/>
  <c r="L20" i="38"/>
  <c r="K20" i="38"/>
  <c r="J20" i="38"/>
  <c r="I20" i="38"/>
  <c r="H20" i="38"/>
  <c r="G20" i="38"/>
  <c r="F20" i="38"/>
  <c r="E20" i="38"/>
  <c r="X19" i="38"/>
  <c r="W19" i="38"/>
  <c r="V19" i="38"/>
  <c r="U19" i="38"/>
  <c r="T19" i="38"/>
  <c r="S19" i="38"/>
  <c r="R19" i="38"/>
  <c r="Q19" i="38"/>
  <c r="P19" i="38"/>
  <c r="O19" i="38"/>
  <c r="N19" i="38"/>
  <c r="M19" i="38"/>
  <c r="L19" i="38"/>
  <c r="K19" i="38"/>
  <c r="J19" i="38"/>
  <c r="I19" i="38"/>
  <c r="H19" i="38"/>
  <c r="G19" i="38"/>
  <c r="F19" i="38"/>
  <c r="E19" i="38"/>
  <c r="X18" i="38"/>
  <c r="W18" i="38"/>
  <c r="V18" i="38"/>
  <c r="U18" i="38"/>
  <c r="T18" i="38"/>
  <c r="S18" i="38"/>
  <c r="R18" i="38"/>
  <c r="Q18" i="38"/>
  <c r="P18" i="38"/>
  <c r="O18" i="38"/>
  <c r="N18" i="38"/>
  <c r="M18" i="38"/>
  <c r="L18" i="38"/>
  <c r="K18" i="38"/>
  <c r="J18" i="38"/>
  <c r="I18" i="38"/>
  <c r="H18" i="38"/>
  <c r="G18" i="38"/>
  <c r="F18" i="38"/>
  <c r="E18" i="38"/>
  <c r="X17" i="38"/>
  <c r="W17" i="38"/>
  <c r="V17" i="38"/>
  <c r="U17" i="38"/>
  <c r="T17" i="38"/>
  <c r="S17" i="38"/>
  <c r="R17" i="38"/>
  <c r="Q17" i="38"/>
  <c r="P17" i="38"/>
  <c r="O17" i="38"/>
  <c r="N17" i="38"/>
  <c r="M17" i="38"/>
  <c r="L17" i="38"/>
  <c r="K17" i="38"/>
  <c r="J17" i="38"/>
  <c r="I17" i="38"/>
  <c r="H17" i="38"/>
  <c r="G17" i="38"/>
  <c r="F17" i="38"/>
  <c r="E17" i="38"/>
  <c r="X16" i="38"/>
  <c r="W16" i="38"/>
  <c r="V16" i="38"/>
  <c r="U16" i="38"/>
  <c r="T16" i="38"/>
  <c r="S16" i="38"/>
  <c r="R16" i="38"/>
  <c r="Q16" i="38"/>
  <c r="P16" i="38"/>
  <c r="O16" i="38"/>
  <c r="N16" i="38"/>
  <c r="M16" i="38"/>
  <c r="L16" i="38"/>
  <c r="K16" i="38"/>
  <c r="J16" i="38"/>
  <c r="I16" i="38"/>
  <c r="H16" i="38"/>
  <c r="G16" i="38"/>
  <c r="F16" i="38"/>
  <c r="E16" i="38"/>
  <c r="X15" i="38"/>
  <c r="W15" i="38"/>
  <c r="V15" i="38"/>
  <c r="U15" i="38"/>
  <c r="T15" i="38"/>
  <c r="S15" i="38"/>
  <c r="R15" i="38"/>
  <c r="Q15" i="38"/>
  <c r="P15" i="38"/>
  <c r="O15" i="38"/>
  <c r="N15" i="38"/>
  <c r="M15" i="38"/>
  <c r="L15" i="38"/>
  <c r="K15" i="38"/>
  <c r="J15" i="38"/>
  <c r="I15" i="38"/>
  <c r="H15" i="38"/>
  <c r="G15" i="38"/>
  <c r="F15" i="38"/>
  <c r="E15" i="38"/>
  <c r="X14" i="38"/>
  <c r="W14" i="38"/>
  <c r="V14" i="38"/>
  <c r="U14" i="38"/>
  <c r="T14" i="38"/>
  <c r="S14" i="38"/>
  <c r="R14" i="38"/>
  <c r="Q14" i="38"/>
  <c r="P14" i="38"/>
  <c r="O14" i="38"/>
  <c r="N14" i="38"/>
  <c r="M14" i="38"/>
  <c r="L14" i="38"/>
  <c r="K14" i="38"/>
  <c r="J14" i="38"/>
  <c r="I14" i="38"/>
  <c r="H14" i="38"/>
  <c r="G14" i="38"/>
  <c r="F14" i="38"/>
  <c r="E14" i="38"/>
  <c r="X13" i="38"/>
  <c r="W13" i="38"/>
  <c r="V13" i="38"/>
  <c r="U13" i="38"/>
  <c r="T13" i="38"/>
  <c r="S13" i="38"/>
  <c r="R13" i="38"/>
  <c r="Q13" i="38"/>
  <c r="P13" i="38"/>
  <c r="O13" i="38"/>
  <c r="N13" i="38"/>
  <c r="M13" i="38"/>
  <c r="L13" i="38"/>
  <c r="K13" i="38"/>
  <c r="J13" i="38"/>
  <c r="I13" i="38"/>
  <c r="H13" i="38"/>
  <c r="G13" i="38"/>
  <c r="F13" i="38"/>
  <c r="E13" i="38"/>
  <c r="X12" i="38"/>
  <c r="W12" i="38"/>
  <c r="V12" i="38"/>
  <c r="U12" i="38"/>
  <c r="T12" i="38"/>
  <c r="S12" i="38"/>
  <c r="R12" i="38"/>
  <c r="Q12" i="38"/>
  <c r="P12" i="38"/>
  <c r="O12" i="38"/>
  <c r="N12" i="38"/>
  <c r="M12" i="38"/>
  <c r="L12" i="38"/>
  <c r="K12" i="38"/>
  <c r="J12" i="38"/>
  <c r="I12" i="38"/>
  <c r="H12" i="38"/>
  <c r="G12" i="38"/>
  <c r="F12" i="38"/>
  <c r="E12" i="38"/>
  <c r="X11" i="38"/>
  <c r="W11" i="38"/>
  <c r="V11" i="38"/>
  <c r="U11" i="38"/>
  <c r="T11" i="38"/>
  <c r="S11" i="38"/>
  <c r="R11" i="38"/>
  <c r="Q11" i="38"/>
  <c r="P11" i="38"/>
  <c r="O11" i="38"/>
  <c r="N11" i="38"/>
  <c r="M11" i="38"/>
  <c r="L11" i="38"/>
  <c r="K11" i="38"/>
  <c r="J11" i="38"/>
  <c r="I11" i="38"/>
  <c r="H11" i="38"/>
  <c r="G11" i="38"/>
  <c r="F11" i="38"/>
  <c r="E11" i="38"/>
  <c r="X10" i="38"/>
  <c r="W10" i="38"/>
  <c r="V10" i="38"/>
  <c r="U10" i="38"/>
  <c r="T10" i="38"/>
  <c r="S10" i="38"/>
  <c r="R10" i="38"/>
  <c r="Q10" i="38"/>
  <c r="P10" i="38"/>
  <c r="O10" i="38"/>
  <c r="N10" i="38"/>
  <c r="M10" i="38"/>
  <c r="L10" i="38"/>
  <c r="K10" i="38"/>
  <c r="J10" i="38"/>
  <c r="I10" i="38"/>
  <c r="H10" i="38"/>
  <c r="G10" i="38"/>
  <c r="F10" i="38"/>
  <c r="E10" i="38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X8" i="38"/>
  <c r="W8" i="38"/>
  <c r="V8" i="38"/>
  <c r="U8" i="38"/>
  <c r="T8" i="38"/>
  <c r="S8" i="38"/>
  <c r="R8" i="38"/>
  <c r="Q8" i="38"/>
  <c r="P8" i="38"/>
  <c r="O8" i="38"/>
  <c r="N8" i="38"/>
  <c r="M8" i="38"/>
  <c r="L8" i="38"/>
  <c r="K8" i="38"/>
  <c r="J8" i="38"/>
  <c r="I8" i="38"/>
  <c r="H8" i="38"/>
  <c r="G8" i="38"/>
  <c r="F8" i="38"/>
  <c r="E8" i="38"/>
  <c r="X7" i="38"/>
  <c r="W7" i="38"/>
  <c r="V7" i="38"/>
  <c r="U7" i="38"/>
  <c r="T7" i="38"/>
  <c r="S7" i="38"/>
  <c r="R7" i="38"/>
  <c r="Q7" i="38"/>
  <c r="P7" i="38"/>
  <c r="O7" i="38"/>
  <c r="N7" i="38"/>
  <c r="M7" i="38"/>
  <c r="L7" i="38"/>
  <c r="K7" i="38"/>
  <c r="J7" i="38"/>
  <c r="I7" i="38"/>
  <c r="H7" i="38"/>
  <c r="G7" i="38"/>
  <c r="F7" i="38"/>
  <c r="E7" i="38"/>
  <c r="X6" i="38"/>
  <c r="W6" i="38"/>
  <c r="V6" i="38"/>
  <c r="U6" i="38"/>
  <c r="T6" i="38"/>
  <c r="S6" i="38"/>
  <c r="R6" i="38"/>
  <c r="Q6" i="38"/>
  <c r="P6" i="38"/>
  <c r="O6" i="38"/>
  <c r="N6" i="38"/>
  <c r="M6" i="38"/>
  <c r="L6" i="38"/>
  <c r="K6" i="38"/>
  <c r="J6" i="38"/>
  <c r="I6" i="38"/>
  <c r="H6" i="38"/>
  <c r="G6" i="38"/>
  <c r="F6" i="38"/>
  <c r="E6" i="38"/>
  <c r="X5" i="38"/>
  <c r="W5" i="38"/>
  <c r="V5" i="38"/>
  <c r="U5" i="38"/>
  <c r="T5" i="38"/>
  <c r="S5" i="38"/>
  <c r="R5" i="38"/>
  <c r="Q5" i="38"/>
  <c r="P5" i="38"/>
  <c r="O5" i="38"/>
  <c r="N5" i="38"/>
  <c r="M5" i="38"/>
  <c r="L5" i="38"/>
  <c r="K5" i="38"/>
  <c r="J5" i="38"/>
  <c r="I5" i="38"/>
  <c r="H5" i="38"/>
  <c r="G5" i="38"/>
  <c r="F5" i="38"/>
  <c r="E5" i="38"/>
  <c r="X4" i="38"/>
  <c r="W4" i="38"/>
  <c r="V4" i="38"/>
  <c r="U4" i="38"/>
  <c r="T4" i="38"/>
  <c r="S4" i="38"/>
  <c r="R4" i="38"/>
  <c r="Q4" i="38"/>
  <c r="P4" i="38"/>
  <c r="O4" i="38"/>
  <c r="N4" i="38"/>
  <c r="M4" i="38"/>
  <c r="L4" i="38"/>
  <c r="K4" i="38"/>
  <c r="J4" i="38"/>
  <c r="I4" i="38"/>
  <c r="H4" i="38"/>
  <c r="G4" i="38"/>
  <c r="F4" i="38"/>
  <c r="E4" i="38"/>
  <c r="X3" i="38"/>
  <c r="W3" i="38"/>
  <c r="V3" i="38"/>
  <c r="U3" i="38"/>
  <c r="T3" i="38"/>
  <c r="S3" i="38"/>
  <c r="R3" i="38"/>
  <c r="Q3" i="38"/>
  <c r="P3" i="38"/>
  <c r="O3" i="38"/>
  <c r="N3" i="38"/>
  <c r="M3" i="38"/>
  <c r="L3" i="38"/>
  <c r="K3" i="38"/>
  <c r="J3" i="38"/>
  <c r="I3" i="38"/>
  <c r="H3" i="38"/>
  <c r="G3" i="38"/>
  <c r="F3" i="38"/>
  <c r="E3" i="38"/>
  <c r="X134" i="37"/>
  <c r="W134" i="37"/>
  <c r="V134" i="37"/>
  <c r="U134" i="37"/>
  <c r="T134" i="37"/>
  <c r="S134" i="37"/>
  <c r="R134" i="37"/>
  <c r="Q134" i="37"/>
  <c r="P134" i="37"/>
  <c r="O134" i="37"/>
  <c r="N134" i="37"/>
  <c r="M134" i="37"/>
  <c r="L134" i="37"/>
  <c r="K134" i="37"/>
  <c r="J134" i="37"/>
  <c r="I134" i="37"/>
  <c r="H134" i="37"/>
  <c r="G134" i="37"/>
  <c r="F134" i="37"/>
  <c r="E134" i="37"/>
  <c r="X133" i="37"/>
  <c r="W133" i="37"/>
  <c r="V133" i="37"/>
  <c r="U133" i="37"/>
  <c r="T133" i="37"/>
  <c r="S133" i="37"/>
  <c r="R133" i="37"/>
  <c r="Q133" i="37"/>
  <c r="P133" i="37"/>
  <c r="O133" i="37"/>
  <c r="N133" i="37"/>
  <c r="M133" i="37"/>
  <c r="L133" i="37"/>
  <c r="K133" i="37"/>
  <c r="J133" i="37"/>
  <c r="I133" i="37"/>
  <c r="H133" i="37"/>
  <c r="G133" i="37"/>
  <c r="F133" i="37"/>
  <c r="E133" i="37"/>
  <c r="X132" i="37"/>
  <c r="W132" i="37"/>
  <c r="V132" i="37"/>
  <c r="U132" i="37"/>
  <c r="T132" i="37"/>
  <c r="S132" i="37"/>
  <c r="R132" i="37"/>
  <c r="Q132" i="37"/>
  <c r="P132" i="37"/>
  <c r="O132" i="37"/>
  <c r="N132" i="37"/>
  <c r="M132" i="37"/>
  <c r="L132" i="37"/>
  <c r="K132" i="37"/>
  <c r="J132" i="37"/>
  <c r="I132" i="37"/>
  <c r="H132" i="37"/>
  <c r="G132" i="37"/>
  <c r="F132" i="37"/>
  <c r="E132" i="37"/>
  <c r="X131" i="37"/>
  <c r="W131" i="37"/>
  <c r="V131" i="37"/>
  <c r="U131" i="37"/>
  <c r="T131" i="37"/>
  <c r="S131" i="37"/>
  <c r="R131" i="37"/>
  <c r="Q131" i="37"/>
  <c r="P131" i="37"/>
  <c r="O131" i="37"/>
  <c r="N131" i="37"/>
  <c r="M131" i="37"/>
  <c r="L131" i="37"/>
  <c r="K131" i="37"/>
  <c r="J131" i="37"/>
  <c r="I131" i="37"/>
  <c r="H131" i="37"/>
  <c r="G131" i="37"/>
  <c r="F131" i="37"/>
  <c r="E131" i="37"/>
  <c r="X130" i="37"/>
  <c r="W130" i="37"/>
  <c r="V130" i="37"/>
  <c r="U130" i="37"/>
  <c r="T130" i="37"/>
  <c r="S130" i="37"/>
  <c r="R130" i="37"/>
  <c r="Q130" i="37"/>
  <c r="P130" i="37"/>
  <c r="O130" i="37"/>
  <c r="N130" i="37"/>
  <c r="M130" i="37"/>
  <c r="L130" i="37"/>
  <c r="K130" i="37"/>
  <c r="J130" i="37"/>
  <c r="I130" i="37"/>
  <c r="H130" i="37"/>
  <c r="G130" i="37"/>
  <c r="F130" i="37"/>
  <c r="E130" i="37"/>
  <c r="X129" i="37"/>
  <c r="W129" i="37"/>
  <c r="V129" i="37"/>
  <c r="U129" i="37"/>
  <c r="T129" i="37"/>
  <c r="S129" i="37"/>
  <c r="R129" i="37"/>
  <c r="Q129" i="37"/>
  <c r="P129" i="37"/>
  <c r="O129" i="37"/>
  <c r="N129" i="37"/>
  <c r="M129" i="37"/>
  <c r="L129" i="37"/>
  <c r="K129" i="37"/>
  <c r="J129" i="37"/>
  <c r="I129" i="37"/>
  <c r="H129" i="37"/>
  <c r="G129" i="37"/>
  <c r="F129" i="37"/>
  <c r="E129" i="37"/>
  <c r="X128" i="37"/>
  <c r="W128" i="37"/>
  <c r="V128" i="37"/>
  <c r="U128" i="37"/>
  <c r="T128" i="37"/>
  <c r="S128" i="37"/>
  <c r="R128" i="37"/>
  <c r="Q128" i="37"/>
  <c r="P128" i="37"/>
  <c r="O128" i="37"/>
  <c r="N128" i="37"/>
  <c r="M128" i="37"/>
  <c r="L128" i="37"/>
  <c r="K128" i="37"/>
  <c r="J128" i="37"/>
  <c r="I128" i="37"/>
  <c r="H128" i="37"/>
  <c r="G128" i="37"/>
  <c r="F128" i="37"/>
  <c r="E128" i="37"/>
  <c r="X127" i="37"/>
  <c r="W127" i="37"/>
  <c r="V127" i="37"/>
  <c r="U127" i="37"/>
  <c r="T127" i="37"/>
  <c r="S127" i="37"/>
  <c r="R127" i="37"/>
  <c r="Q127" i="37"/>
  <c r="P127" i="37"/>
  <c r="O127" i="37"/>
  <c r="N127" i="37"/>
  <c r="M127" i="37"/>
  <c r="L127" i="37"/>
  <c r="K127" i="37"/>
  <c r="J127" i="37"/>
  <c r="I127" i="37"/>
  <c r="H127" i="37"/>
  <c r="G127" i="37"/>
  <c r="F127" i="37"/>
  <c r="E127" i="37"/>
  <c r="X126" i="37"/>
  <c r="W126" i="37"/>
  <c r="V126" i="37"/>
  <c r="U126" i="37"/>
  <c r="T126" i="37"/>
  <c r="S126" i="37"/>
  <c r="R126" i="37"/>
  <c r="Q126" i="37"/>
  <c r="P126" i="37"/>
  <c r="O126" i="37"/>
  <c r="N126" i="37"/>
  <c r="M126" i="37"/>
  <c r="L126" i="37"/>
  <c r="K126" i="37"/>
  <c r="J126" i="37"/>
  <c r="I126" i="37"/>
  <c r="H126" i="37"/>
  <c r="G126" i="37"/>
  <c r="F126" i="37"/>
  <c r="E126" i="37"/>
  <c r="X125" i="37"/>
  <c r="W125" i="37"/>
  <c r="V125" i="37"/>
  <c r="U125" i="37"/>
  <c r="T125" i="37"/>
  <c r="S125" i="37"/>
  <c r="R125" i="37"/>
  <c r="Q125" i="37"/>
  <c r="P125" i="37"/>
  <c r="O125" i="37"/>
  <c r="N125" i="37"/>
  <c r="M125" i="37"/>
  <c r="L125" i="37"/>
  <c r="K125" i="37"/>
  <c r="J125" i="37"/>
  <c r="I125" i="37"/>
  <c r="H125" i="37"/>
  <c r="G125" i="37"/>
  <c r="F125" i="37"/>
  <c r="E125" i="37"/>
  <c r="X124" i="37"/>
  <c r="W124" i="37"/>
  <c r="V124" i="37"/>
  <c r="U124" i="37"/>
  <c r="T124" i="37"/>
  <c r="S124" i="37"/>
  <c r="R124" i="37"/>
  <c r="Q124" i="37"/>
  <c r="P124" i="37"/>
  <c r="O124" i="37"/>
  <c r="N124" i="37"/>
  <c r="M124" i="37"/>
  <c r="L124" i="37"/>
  <c r="K124" i="37"/>
  <c r="J124" i="37"/>
  <c r="I124" i="37"/>
  <c r="H124" i="37"/>
  <c r="G124" i="37"/>
  <c r="F124" i="37"/>
  <c r="E124" i="37"/>
  <c r="X123" i="37"/>
  <c r="W123" i="37"/>
  <c r="V123" i="37"/>
  <c r="U123" i="37"/>
  <c r="T123" i="37"/>
  <c r="S123" i="37"/>
  <c r="R123" i="37"/>
  <c r="Q123" i="37"/>
  <c r="P123" i="37"/>
  <c r="O123" i="37"/>
  <c r="N123" i="37"/>
  <c r="M123" i="37"/>
  <c r="L123" i="37"/>
  <c r="K123" i="37"/>
  <c r="J123" i="37"/>
  <c r="I123" i="37"/>
  <c r="H123" i="37"/>
  <c r="G123" i="37"/>
  <c r="F123" i="37"/>
  <c r="E123" i="37"/>
  <c r="X122" i="37"/>
  <c r="W122" i="37"/>
  <c r="V122" i="37"/>
  <c r="U122" i="37"/>
  <c r="T122" i="37"/>
  <c r="S122" i="37"/>
  <c r="R122" i="37"/>
  <c r="Q122" i="37"/>
  <c r="P122" i="37"/>
  <c r="O122" i="37"/>
  <c r="N122" i="37"/>
  <c r="M122" i="37"/>
  <c r="L122" i="37"/>
  <c r="K122" i="37"/>
  <c r="J122" i="37"/>
  <c r="I122" i="37"/>
  <c r="H122" i="37"/>
  <c r="G122" i="37"/>
  <c r="F122" i="37"/>
  <c r="E122" i="37"/>
  <c r="X121" i="37"/>
  <c r="W121" i="37"/>
  <c r="V121" i="37"/>
  <c r="U121" i="37"/>
  <c r="T121" i="37"/>
  <c r="S121" i="37"/>
  <c r="R121" i="37"/>
  <c r="Q121" i="37"/>
  <c r="P121" i="37"/>
  <c r="O121" i="37"/>
  <c r="N121" i="37"/>
  <c r="M121" i="37"/>
  <c r="L121" i="37"/>
  <c r="K121" i="37"/>
  <c r="J121" i="37"/>
  <c r="I121" i="37"/>
  <c r="H121" i="37"/>
  <c r="G121" i="37"/>
  <c r="F121" i="37"/>
  <c r="E121" i="37"/>
  <c r="X120" i="37"/>
  <c r="W120" i="37"/>
  <c r="V120" i="37"/>
  <c r="U120" i="37"/>
  <c r="T120" i="37"/>
  <c r="S120" i="37"/>
  <c r="R120" i="37"/>
  <c r="Q120" i="37"/>
  <c r="P120" i="37"/>
  <c r="O120" i="37"/>
  <c r="N120" i="37"/>
  <c r="M120" i="37"/>
  <c r="L120" i="37"/>
  <c r="K120" i="37"/>
  <c r="J120" i="37"/>
  <c r="I120" i="37"/>
  <c r="H120" i="37"/>
  <c r="G120" i="37"/>
  <c r="F120" i="37"/>
  <c r="E120" i="37"/>
  <c r="X119" i="37"/>
  <c r="W119" i="37"/>
  <c r="V119" i="37"/>
  <c r="U119" i="37"/>
  <c r="T119" i="37"/>
  <c r="S119" i="37"/>
  <c r="R119" i="37"/>
  <c r="Q119" i="37"/>
  <c r="P119" i="37"/>
  <c r="O119" i="37"/>
  <c r="N119" i="37"/>
  <c r="M119" i="37"/>
  <c r="L119" i="37"/>
  <c r="K119" i="37"/>
  <c r="J119" i="37"/>
  <c r="I119" i="37"/>
  <c r="H119" i="37"/>
  <c r="G119" i="37"/>
  <c r="F119" i="37"/>
  <c r="E119" i="37"/>
  <c r="X118" i="37"/>
  <c r="W118" i="37"/>
  <c r="V118" i="37"/>
  <c r="U118" i="37"/>
  <c r="T118" i="37"/>
  <c r="S118" i="37"/>
  <c r="R118" i="37"/>
  <c r="Q118" i="37"/>
  <c r="P118" i="37"/>
  <c r="O118" i="37"/>
  <c r="N118" i="37"/>
  <c r="M118" i="37"/>
  <c r="L118" i="37"/>
  <c r="K118" i="37"/>
  <c r="J118" i="37"/>
  <c r="I118" i="37"/>
  <c r="H118" i="37"/>
  <c r="G118" i="37"/>
  <c r="F118" i="37"/>
  <c r="E118" i="37"/>
  <c r="X117" i="37"/>
  <c r="W117" i="37"/>
  <c r="V117" i="37"/>
  <c r="U117" i="37"/>
  <c r="T117" i="37"/>
  <c r="S117" i="37"/>
  <c r="R117" i="37"/>
  <c r="Q117" i="37"/>
  <c r="P117" i="37"/>
  <c r="O117" i="37"/>
  <c r="N117" i="37"/>
  <c r="M117" i="37"/>
  <c r="L117" i="37"/>
  <c r="K117" i="37"/>
  <c r="J117" i="37"/>
  <c r="I117" i="37"/>
  <c r="H117" i="37"/>
  <c r="G117" i="37"/>
  <c r="F117" i="37"/>
  <c r="E117" i="37"/>
  <c r="X116" i="37"/>
  <c r="W116" i="37"/>
  <c r="V116" i="37"/>
  <c r="U116" i="37"/>
  <c r="T116" i="37"/>
  <c r="S116" i="37"/>
  <c r="R116" i="37"/>
  <c r="Q116" i="37"/>
  <c r="P116" i="37"/>
  <c r="O116" i="37"/>
  <c r="N116" i="37"/>
  <c r="M116" i="37"/>
  <c r="L116" i="37"/>
  <c r="K116" i="37"/>
  <c r="J116" i="37"/>
  <c r="I116" i="37"/>
  <c r="H116" i="37"/>
  <c r="G116" i="37"/>
  <c r="F116" i="37"/>
  <c r="E116" i="37"/>
  <c r="X115" i="37"/>
  <c r="W115" i="37"/>
  <c r="V115" i="37"/>
  <c r="U115" i="37"/>
  <c r="T115" i="37"/>
  <c r="S115" i="37"/>
  <c r="R115" i="37"/>
  <c r="Q115" i="37"/>
  <c r="P115" i="37"/>
  <c r="O115" i="37"/>
  <c r="N115" i="37"/>
  <c r="M115" i="37"/>
  <c r="L115" i="37"/>
  <c r="K115" i="37"/>
  <c r="J115" i="37"/>
  <c r="I115" i="37"/>
  <c r="H115" i="37"/>
  <c r="G115" i="37"/>
  <c r="F115" i="37"/>
  <c r="E115" i="37"/>
  <c r="X114" i="37"/>
  <c r="W114" i="37"/>
  <c r="V114" i="37"/>
  <c r="U114" i="37"/>
  <c r="T114" i="37"/>
  <c r="S114" i="37"/>
  <c r="R114" i="37"/>
  <c r="Q114" i="37"/>
  <c r="P114" i="37"/>
  <c r="O114" i="37"/>
  <c r="N114" i="37"/>
  <c r="M114" i="37"/>
  <c r="L114" i="37"/>
  <c r="K114" i="37"/>
  <c r="J114" i="37"/>
  <c r="I114" i="37"/>
  <c r="H114" i="37"/>
  <c r="G114" i="37"/>
  <c r="F114" i="37"/>
  <c r="E114" i="37"/>
  <c r="X113" i="37"/>
  <c r="W113" i="37"/>
  <c r="V113" i="37"/>
  <c r="U113" i="37"/>
  <c r="T113" i="37"/>
  <c r="S113" i="37"/>
  <c r="R113" i="37"/>
  <c r="Q113" i="37"/>
  <c r="P113" i="37"/>
  <c r="O113" i="37"/>
  <c r="N113" i="37"/>
  <c r="M113" i="37"/>
  <c r="L113" i="37"/>
  <c r="K113" i="37"/>
  <c r="J113" i="37"/>
  <c r="I113" i="37"/>
  <c r="H113" i="37"/>
  <c r="G113" i="37"/>
  <c r="F113" i="37"/>
  <c r="E113" i="37"/>
  <c r="X112" i="37"/>
  <c r="W112" i="37"/>
  <c r="V112" i="37"/>
  <c r="U112" i="37"/>
  <c r="T112" i="37"/>
  <c r="S112" i="37"/>
  <c r="R112" i="37"/>
  <c r="Q112" i="37"/>
  <c r="P112" i="37"/>
  <c r="O112" i="37"/>
  <c r="N112" i="37"/>
  <c r="M112" i="37"/>
  <c r="L112" i="37"/>
  <c r="K112" i="37"/>
  <c r="J112" i="37"/>
  <c r="I112" i="37"/>
  <c r="H112" i="37"/>
  <c r="G112" i="37"/>
  <c r="F112" i="37"/>
  <c r="E112" i="37"/>
  <c r="X111" i="37"/>
  <c r="W111" i="37"/>
  <c r="V111" i="37"/>
  <c r="U111" i="37"/>
  <c r="T111" i="37"/>
  <c r="S111" i="37"/>
  <c r="R111" i="37"/>
  <c r="Q111" i="37"/>
  <c r="P111" i="37"/>
  <c r="O111" i="37"/>
  <c r="N111" i="37"/>
  <c r="M111" i="37"/>
  <c r="L111" i="37"/>
  <c r="K111" i="37"/>
  <c r="J111" i="37"/>
  <c r="I111" i="37"/>
  <c r="H111" i="37"/>
  <c r="G111" i="37"/>
  <c r="F111" i="37"/>
  <c r="E111" i="37"/>
  <c r="X110" i="37"/>
  <c r="W110" i="37"/>
  <c r="V110" i="37"/>
  <c r="U110" i="37"/>
  <c r="T110" i="37"/>
  <c r="S110" i="37"/>
  <c r="R110" i="37"/>
  <c r="Q110" i="37"/>
  <c r="P110" i="37"/>
  <c r="O110" i="37"/>
  <c r="N110" i="37"/>
  <c r="M110" i="37"/>
  <c r="L110" i="37"/>
  <c r="K110" i="37"/>
  <c r="J110" i="37"/>
  <c r="I110" i="37"/>
  <c r="H110" i="37"/>
  <c r="G110" i="37"/>
  <c r="F110" i="37"/>
  <c r="E110" i="37"/>
  <c r="X109" i="37"/>
  <c r="W109" i="37"/>
  <c r="V109" i="37"/>
  <c r="U109" i="37"/>
  <c r="T109" i="37"/>
  <c r="S109" i="37"/>
  <c r="R109" i="37"/>
  <c r="Q109" i="37"/>
  <c r="P109" i="37"/>
  <c r="O109" i="37"/>
  <c r="N109" i="37"/>
  <c r="M109" i="37"/>
  <c r="L109" i="37"/>
  <c r="K109" i="37"/>
  <c r="J109" i="37"/>
  <c r="I109" i="37"/>
  <c r="H109" i="37"/>
  <c r="G109" i="37"/>
  <c r="F109" i="37"/>
  <c r="E109" i="37"/>
  <c r="X108" i="37"/>
  <c r="W108" i="37"/>
  <c r="V108" i="37"/>
  <c r="U108" i="37"/>
  <c r="T108" i="37"/>
  <c r="S108" i="37"/>
  <c r="R108" i="37"/>
  <c r="Q108" i="37"/>
  <c r="P108" i="37"/>
  <c r="O108" i="37"/>
  <c r="N108" i="37"/>
  <c r="M108" i="37"/>
  <c r="L108" i="37"/>
  <c r="K108" i="37"/>
  <c r="J108" i="37"/>
  <c r="I108" i="37"/>
  <c r="H108" i="37"/>
  <c r="G108" i="37"/>
  <c r="F108" i="37"/>
  <c r="E108" i="37"/>
  <c r="X107" i="37"/>
  <c r="W107" i="37"/>
  <c r="V107" i="37"/>
  <c r="U107" i="37"/>
  <c r="T107" i="37"/>
  <c r="S107" i="37"/>
  <c r="R107" i="37"/>
  <c r="Q107" i="37"/>
  <c r="P107" i="37"/>
  <c r="O107" i="37"/>
  <c r="N107" i="37"/>
  <c r="M107" i="37"/>
  <c r="L107" i="37"/>
  <c r="K107" i="37"/>
  <c r="J107" i="37"/>
  <c r="I107" i="37"/>
  <c r="H107" i="37"/>
  <c r="G107" i="37"/>
  <c r="F107" i="37"/>
  <c r="E107" i="37"/>
  <c r="X106" i="37"/>
  <c r="W106" i="37"/>
  <c r="V106" i="37"/>
  <c r="U106" i="37"/>
  <c r="T106" i="37"/>
  <c r="S106" i="37"/>
  <c r="R106" i="37"/>
  <c r="Q106" i="37"/>
  <c r="P106" i="37"/>
  <c r="O106" i="37"/>
  <c r="N106" i="37"/>
  <c r="M106" i="37"/>
  <c r="L106" i="37"/>
  <c r="K106" i="37"/>
  <c r="J106" i="37"/>
  <c r="I106" i="37"/>
  <c r="H106" i="37"/>
  <c r="G106" i="37"/>
  <c r="F106" i="37"/>
  <c r="E106" i="37"/>
  <c r="X105" i="37"/>
  <c r="W105" i="37"/>
  <c r="V105" i="37"/>
  <c r="U105" i="37"/>
  <c r="T105" i="37"/>
  <c r="S105" i="37"/>
  <c r="R105" i="37"/>
  <c r="Q105" i="37"/>
  <c r="P105" i="37"/>
  <c r="O105" i="37"/>
  <c r="N105" i="37"/>
  <c r="M105" i="37"/>
  <c r="L105" i="37"/>
  <c r="K105" i="37"/>
  <c r="J105" i="37"/>
  <c r="I105" i="37"/>
  <c r="H105" i="37"/>
  <c r="G105" i="37"/>
  <c r="F105" i="37"/>
  <c r="E105" i="37"/>
  <c r="X100" i="37"/>
  <c r="W100" i="37"/>
  <c r="V100" i="37"/>
  <c r="U100" i="37"/>
  <c r="T100" i="37"/>
  <c r="S100" i="37"/>
  <c r="R100" i="37"/>
  <c r="Q100" i="37"/>
  <c r="P100" i="37"/>
  <c r="O100" i="37"/>
  <c r="N100" i="37"/>
  <c r="M100" i="37"/>
  <c r="L100" i="37"/>
  <c r="K100" i="37"/>
  <c r="J100" i="37"/>
  <c r="I100" i="37"/>
  <c r="H100" i="37"/>
  <c r="G100" i="37"/>
  <c r="F100" i="37"/>
  <c r="E100" i="37"/>
  <c r="X99" i="37"/>
  <c r="W99" i="37"/>
  <c r="V99" i="37"/>
  <c r="U99" i="37"/>
  <c r="T99" i="37"/>
  <c r="S99" i="37"/>
  <c r="R99" i="37"/>
  <c r="Q99" i="37"/>
  <c r="P99" i="37"/>
  <c r="O99" i="37"/>
  <c r="N99" i="37"/>
  <c r="M99" i="37"/>
  <c r="L99" i="37"/>
  <c r="K99" i="37"/>
  <c r="J99" i="37"/>
  <c r="I99" i="37"/>
  <c r="H99" i="37"/>
  <c r="G99" i="37"/>
  <c r="F99" i="37"/>
  <c r="E99" i="37"/>
  <c r="X98" i="37"/>
  <c r="W98" i="37"/>
  <c r="V98" i="37"/>
  <c r="U98" i="37"/>
  <c r="T98" i="37"/>
  <c r="S98" i="37"/>
  <c r="R98" i="37"/>
  <c r="Q98" i="37"/>
  <c r="P98" i="37"/>
  <c r="O98" i="37"/>
  <c r="N98" i="37"/>
  <c r="M98" i="37"/>
  <c r="L98" i="37"/>
  <c r="K98" i="37"/>
  <c r="J98" i="37"/>
  <c r="I98" i="37"/>
  <c r="H98" i="37"/>
  <c r="G98" i="37"/>
  <c r="F98" i="37"/>
  <c r="E98" i="37"/>
  <c r="X97" i="37"/>
  <c r="W97" i="37"/>
  <c r="V97" i="37"/>
  <c r="U97" i="37"/>
  <c r="T97" i="37"/>
  <c r="S97" i="37"/>
  <c r="R97" i="37"/>
  <c r="Q97" i="37"/>
  <c r="P97" i="37"/>
  <c r="O97" i="37"/>
  <c r="N97" i="37"/>
  <c r="M97" i="37"/>
  <c r="L97" i="37"/>
  <c r="K97" i="37"/>
  <c r="J97" i="37"/>
  <c r="I97" i="37"/>
  <c r="H97" i="37"/>
  <c r="G97" i="37"/>
  <c r="F97" i="37"/>
  <c r="E97" i="37"/>
  <c r="X96" i="37"/>
  <c r="W96" i="37"/>
  <c r="V96" i="37"/>
  <c r="U96" i="37"/>
  <c r="T96" i="37"/>
  <c r="S96" i="37"/>
  <c r="R96" i="37"/>
  <c r="Q96" i="37"/>
  <c r="P96" i="37"/>
  <c r="O96" i="37"/>
  <c r="N96" i="37"/>
  <c r="M96" i="37"/>
  <c r="L96" i="37"/>
  <c r="K96" i="37"/>
  <c r="J96" i="37"/>
  <c r="I96" i="37"/>
  <c r="H96" i="37"/>
  <c r="G96" i="37"/>
  <c r="F96" i="37"/>
  <c r="E96" i="37"/>
  <c r="X95" i="37"/>
  <c r="W95" i="37"/>
  <c r="V95" i="37"/>
  <c r="U95" i="37"/>
  <c r="T95" i="37"/>
  <c r="S95" i="37"/>
  <c r="R95" i="37"/>
  <c r="Q95" i="37"/>
  <c r="P95" i="37"/>
  <c r="O95" i="37"/>
  <c r="N95" i="37"/>
  <c r="M95" i="37"/>
  <c r="L95" i="37"/>
  <c r="K95" i="37"/>
  <c r="J95" i="37"/>
  <c r="I95" i="37"/>
  <c r="H95" i="37"/>
  <c r="G95" i="37"/>
  <c r="F95" i="37"/>
  <c r="E95" i="37"/>
  <c r="X94" i="37"/>
  <c r="W94" i="37"/>
  <c r="V94" i="37"/>
  <c r="U94" i="37"/>
  <c r="T94" i="37"/>
  <c r="S94" i="37"/>
  <c r="R94" i="37"/>
  <c r="Q94" i="37"/>
  <c r="P94" i="37"/>
  <c r="O94" i="37"/>
  <c r="N94" i="37"/>
  <c r="M94" i="37"/>
  <c r="L94" i="37"/>
  <c r="K94" i="37"/>
  <c r="J94" i="37"/>
  <c r="I94" i="37"/>
  <c r="H94" i="37"/>
  <c r="G94" i="37"/>
  <c r="F94" i="37"/>
  <c r="E94" i="37"/>
  <c r="X93" i="37"/>
  <c r="W93" i="37"/>
  <c r="V93" i="37"/>
  <c r="U93" i="37"/>
  <c r="T93" i="37"/>
  <c r="S93" i="37"/>
  <c r="R93" i="37"/>
  <c r="Q93" i="37"/>
  <c r="P93" i="37"/>
  <c r="O93" i="37"/>
  <c r="N93" i="37"/>
  <c r="M93" i="37"/>
  <c r="L93" i="37"/>
  <c r="K93" i="37"/>
  <c r="J93" i="37"/>
  <c r="I93" i="37"/>
  <c r="H93" i="37"/>
  <c r="G93" i="37"/>
  <c r="F93" i="37"/>
  <c r="E93" i="37"/>
  <c r="X92" i="37"/>
  <c r="W92" i="37"/>
  <c r="V92" i="37"/>
  <c r="U92" i="37"/>
  <c r="T92" i="37"/>
  <c r="S92" i="37"/>
  <c r="R92" i="37"/>
  <c r="Q92" i="37"/>
  <c r="P92" i="37"/>
  <c r="O92" i="37"/>
  <c r="N92" i="37"/>
  <c r="M92" i="37"/>
  <c r="L92" i="37"/>
  <c r="K92" i="37"/>
  <c r="J92" i="37"/>
  <c r="I92" i="37"/>
  <c r="H92" i="37"/>
  <c r="G92" i="37"/>
  <c r="F92" i="37"/>
  <c r="E92" i="37"/>
  <c r="X91" i="37"/>
  <c r="W91" i="37"/>
  <c r="V91" i="37"/>
  <c r="U91" i="37"/>
  <c r="T91" i="37"/>
  <c r="S91" i="37"/>
  <c r="R91" i="37"/>
  <c r="Q91" i="37"/>
  <c r="P91" i="37"/>
  <c r="O91" i="37"/>
  <c r="N91" i="37"/>
  <c r="M91" i="37"/>
  <c r="L91" i="37"/>
  <c r="K91" i="37"/>
  <c r="J91" i="37"/>
  <c r="I91" i="37"/>
  <c r="H91" i="37"/>
  <c r="G91" i="37"/>
  <c r="F91" i="37"/>
  <c r="E91" i="37"/>
  <c r="X90" i="37"/>
  <c r="W90" i="37"/>
  <c r="V90" i="37"/>
  <c r="U90" i="37"/>
  <c r="T90" i="37"/>
  <c r="S90" i="37"/>
  <c r="R90" i="37"/>
  <c r="Q90" i="37"/>
  <c r="P90" i="37"/>
  <c r="O90" i="37"/>
  <c r="N90" i="37"/>
  <c r="M90" i="37"/>
  <c r="L90" i="37"/>
  <c r="K90" i="37"/>
  <c r="J90" i="37"/>
  <c r="I90" i="37"/>
  <c r="H90" i="37"/>
  <c r="G90" i="37"/>
  <c r="F90" i="37"/>
  <c r="E90" i="37"/>
  <c r="X89" i="37"/>
  <c r="W89" i="37"/>
  <c r="V89" i="37"/>
  <c r="U89" i="37"/>
  <c r="T89" i="37"/>
  <c r="S89" i="37"/>
  <c r="R89" i="37"/>
  <c r="Q89" i="37"/>
  <c r="P89" i="37"/>
  <c r="O89" i="37"/>
  <c r="N89" i="37"/>
  <c r="M89" i="37"/>
  <c r="L89" i="37"/>
  <c r="K89" i="37"/>
  <c r="J89" i="37"/>
  <c r="I89" i="37"/>
  <c r="H89" i="37"/>
  <c r="G89" i="37"/>
  <c r="F89" i="37"/>
  <c r="E89" i="37"/>
  <c r="X88" i="37"/>
  <c r="W88" i="37"/>
  <c r="V88" i="37"/>
  <c r="U88" i="37"/>
  <c r="T88" i="37"/>
  <c r="S88" i="37"/>
  <c r="R88" i="37"/>
  <c r="Q88" i="37"/>
  <c r="P88" i="37"/>
  <c r="O88" i="37"/>
  <c r="N88" i="37"/>
  <c r="M88" i="37"/>
  <c r="L88" i="37"/>
  <c r="K88" i="37"/>
  <c r="J88" i="37"/>
  <c r="I88" i="37"/>
  <c r="H88" i="37"/>
  <c r="G88" i="37"/>
  <c r="F88" i="37"/>
  <c r="E88" i="37"/>
  <c r="X87" i="37"/>
  <c r="W87" i="37"/>
  <c r="V87" i="37"/>
  <c r="U87" i="37"/>
  <c r="T87" i="37"/>
  <c r="S87" i="37"/>
  <c r="R87" i="37"/>
  <c r="Q87" i="37"/>
  <c r="P87" i="37"/>
  <c r="O87" i="37"/>
  <c r="N87" i="37"/>
  <c r="M87" i="37"/>
  <c r="L87" i="37"/>
  <c r="K87" i="37"/>
  <c r="J87" i="37"/>
  <c r="I87" i="37"/>
  <c r="H87" i="37"/>
  <c r="G87" i="37"/>
  <c r="F87" i="37"/>
  <c r="E87" i="37"/>
  <c r="X86" i="37"/>
  <c r="W86" i="37"/>
  <c r="V86" i="37"/>
  <c r="U86" i="37"/>
  <c r="T86" i="37"/>
  <c r="S86" i="37"/>
  <c r="R86" i="37"/>
  <c r="Q86" i="37"/>
  <c r="P86" i="37"/>
  <c r="O86" i="37"/>
  <c r="N86" i="37"/>
  <c r="M86" i="37"/>
  <c r="L86" i="37"/>
  <c r="K86" i="37"/>
  <c r="J86" i="37"/>
  <c r="I86" i="37"/>
  <c r="H86" i="37"/>
  <c r="G86" i="37"/>
  <c r="F86" i="37"/>
  <c r="E86" i="37"/>
  <c r="X85" i="37"/>
  <c r="W85" i="37"/>
  <c r="V85" i="37"/>
  <c r="U85" i="37"/>
  <c r="T85" i="37"/>
  <c r="S85" i="37"/>
  <c r="R85" i="37"/>
  <c r="Q85" i="37"/>
  <c r="P85" i="37"/>
  <c r="O85" i="37"/>
  <c r="N85" i="37"/>
  <c r="M85" i="37"/>
  <c r="L85" i="37"/>
  <c r="K85" i="37"/>
  <c r="J85" i="37"/>
  <c r="I85" i="37"/>
  <c r="H85" i="37"/>
  <c r="G85" i="37"/>
  <c r="F85" i="37"/>
  <c r="E85" i="37"/>
  <c r="X84" i="37"/>
  <c r="W84" i="37"/>
  <c r="V84" i="37"/>
  <c r="U84" i="37"/>
  <c r="T84" i="37"/>
  <c r="S84" i="37"/>
  <c r="R84" i="37"/>
  <c r="Q84" i="37"/>
  <c r="P84" i="37"/>
  <c r="O84" i="37"/>
  <c r="N84" i="37"/>
  <c r="M84" i="37"/>
  <c r="L84" i="37"/>
  <c r="K84" i="37"/>
  <c r="J84" i="37"/>
  <c r="I84" i="37"/>
  <c r="H84" i="37"/>
  <c r="G84" i="37"/>
  <c r="F84" i="37"/>
  <c r="E84" i="37"/>
  <c r="X83" i="37"/>
  <c r="W83" i="37"/>
  <c r="V83" i="37"/>
  <c r="U83" i="37"/>
  <c r="T83" i="37"/>
  <c r="S83" i="37"/>
  <c r="R83" i="37"/>
  <c r="Q83" i="37"/>
  <c r="P83" i="37"/>
  <c r="O83" i="37"/>
  <c r="N83" i="37"/>
  <c r="M83" i="37"/>
  <c r="L83" i="37"/>
  <c r="K83" i="37"/>
  <c r="J83" i="37"/>
  <c r="I83" i="37"/>
  <c r="H83" i="37"/>
  <c r="G83" i="37"/>
  <c r="F83" i="37"/>
  <c r="E83" i="37"/>
  <c r="X82" i="37"/>
  <c r="W82" i="37"/>
  <c r="V82" i="37"/>
  <c r="U82" i="37"/>
  <c r="T82" i="37"/>
  <c r="S82" i="37"/>
  <c r="R82" i="37"/>
  <c r="Q82" i="37"/>
  <c r="P82" i="37"/>
  <c r="O82" i="37"/>
  <c r="N82" i="37"/>
  <c r="M82" i="37"/>
  <c r="L82" i="37"/>
  <c r="K82" i="37"/>
  <c r="J82" i="37"/>
  <c r="I82" i="37"/>
  <c r="H82" i="37"/>
  <c r="G82" i="37"/>
  <c r="F82" i="37"/>
  <c r="E82" i="37"/>
  <c r="X81" i="37"/>
  <c r="W81" i="37"/>
  <c r="V81" i="37"/>
  <c r="U81" i="37"/>
  <c r="T81" i="37"/>
  <c r="S81" i="37"/>
  <c r="R81" i="37"/>
  <c r="Q81" i="37"/>
  <c r="P81" i="37"/>
  <c r="O81" i="37"/>
  <c r="N81" i="37"/>
  <c r="M81" i="37"/>
  <c r="L81" i="37"/>
  <c r="K81" i="37"/>
  <c r="J81" i="37"/>
  <c r="I81" i="37"/>
  <c r="H81" i="37"/>
  <c r="G81" i="37"/>
  <c r="F81" i="37"/>
  <c r="E81" i="37"/>
  <c r="X80" i="37"/>
  <c r="W80" i="37"/>
  <c r="V80" i="37"/>
  <c r="U80" i="37"/>
  <c r="T80" i="37"/>
  <c r="S80" i="37"/>
  <c r="R80" i="37"/>
  <c r="Q80" i="37"/>
  <c r="P80" i="37"/>
  <c r="O80" i="37"/>
  <c r="N80" i="37"/>
  <c r="M80" i="37"/>
  <c r="L80" i="37"/>
  <c r="K80" i="37"/>
  <c r="J80" i="37"/>
  <c r="I80" i="37"/>
  <c r="H80" i="37"/>
  <c r="G80" i="37"/>
  <c r="F80" i="37"/>
  <c r="E80" i="37"/>
  <c r="X79" i="37"/>
  <c r="W79" i="37"/>
  <c r="V79" i="37"/>
  <c r="U79" i="37"/>
  <c r="T79" i="37"/>
  <c r="S79" i="37"/>
  <c r="R79" i="37"/>
  <c r="Q79" i="37"/>
  <c r="P79" i="37"/>
  <c r="O79" i="37"/>
  <c r="N79" i="37"/>
  <c r="M79" i="37"/>
  <c r="L79" i="37"/>
  <c r="K79" i="37"/>
  <c r="J79" i="37"/>
  <c r="I79" i="37"/>
  <c r="H79" i="37"/>
  <c r="G79" i="37"/>
  <c r="F79" i="37"/>
  <c r="E79" i="37"/>
  <c r="X78" i="37"/>
  <c r="W78" i="37"/>
  <c r="V78" i="37"/>
  <c r="U78" i="37"/>
  <c r="T78" i="37"/>
  <c r="S78" i="37"/>
  <c r="R78" i="37"/>
  <c r="Q78" i="37"/>
  <c r="P78" i="37"/>
  <c r="O78" i="37"/>
  <c r="N78" i="37"/>
  <c r="M78" i="37"/>
  <c r="L78" i="37"/>
  <c r="K78" i="37"/>
  <c r="J78" i="37"/>
  <c r="I78" i="37"/>
  <c r="H78" i="37"/>
  <c r="G78" i="37"/>
  <c r="F78" i="37"/>
  <c r="E78" i="37"/>
  <c r="X77" i="37"/>
  <c r="W77" i="37"/>
  <c r="V77" i="37"/>
  <c r="U77" i="37"/>
  <c r="T77" i="37"/>
  <c r="S77" i="37"/>
  <c r="R77" i="37"/>
  <c r="Q77" i="37"/>
  <c r="P77" i="37"/>
  <c r="O77" i="37"/>
  <c r="N77" i="37"/>
  <c r="M77" i="37"/>
  <c r="L77" i="37"/>
  <c r="K77" i="37"/>
  <c r="J77" i="37"/>
  <c r="I77" i="37"/>
  <c r="H77" i="37"/>
  <c r="G77" i="37"/>
  <c r="F77" i="37"/>
  <c r="E77" i="37"/>
  <c r="X76" i="37"/>
  <c r="W76" i="37"/>
  <c r="V76" i="37"/>
  <c r="U76" i="37"/>
  <c r="T76" i="37"/>
  <c r="S76" i="37"/>
  <c r="R76" i="37"/>
  <c r="Q76" i="37"/>
  <c r="P76" i="37"/>
  <c r="O76" i="37"/>
  <c r="N76" i="37"/>
  <c r="M76" i="37"/>
  <c r="L76" i="37"/>
  <c r="K76" i="37"/>
  <c r="J76" i="37"/>
  <c r="I76" i="37"/>
  <c r="H76" i="37"/>
  <c r="G76" i="37"/>
  <c r="F76" i="37"/>
  <c r="E76" i="37"/>
  <c r="X75" i="37"/>
  <c r="W75" i="37"/>
  <c r="V75" i="37"/>
  <c r="U75" i="37"/>
  <c r="T75" i="37"/>
  <c r="S75" i="37"/>
  <c r="R75" i="37"/>
  <c r="Q75" i="37"/>
  <c r="P75" i="37"/>
  <c r="O75" i="37"/>
  <c r="N75" i="37"/>
  <c r="M75" i="37"/>
  <c r="L75" i="37"/>
  <c r="K75" i="37"/>
  <c r="J75" i="37"/>
  <c r="I75" i="37"/>
  <c r="H75" i="37"/>
  <c r="G75" i="37"/>
  <c r="F75" i="37"/>
  <c r="E75" i="37"/>
  <c r="X74" i="37"/>
  <c r="W74" i="37"/>
  <c r="V74" i="37"/>
  <c r="U74" i="37"/>
  <c r="T74" i="37"/>
  <c r="S74" i="37"/>
  <c r="R74" i="37"/>
  <c r="Q74" i="37"/>
  <c r="P74" i="37"/>
  <c r="O74" i="37"/>
  <c r="N74" i="37"/>
  <c r="M74" i="37"/>
  <c r="L74" i="37"/>
  <c r="K74" i="37"/>
  <c r="J74" i="37"/>
  <c r="I74" i="37"/>
  <c r="H74" i="37"/>
  <c r="G74" i="37"/>
  <c r="F74" i="37"/>
  <c r="E74" i="37"/>
  <c r="X73" i="37"/>
  <c r="W73" i="37"/>
  <c r="V73" i="37"/>
  <c r="U73" i="37"/>
  <c r="T73" i="37"/>
  <c r="S73" i="37"/>
  <c r="R73" i="37"/>
  <c r="Q73" i="37"/>
  <c r="P73" i="37"/>
  <c r="O73" i="37"/>
  <c r="N73" i="37"/>
  <c r="M73" i="37"/>
  <c r="L73" i="37"/>
  <c r="K73" i="37"/>
  <c r="J73" i="37"/>
  <c r="I73" i="37"/>
  <c r="H73" i="37"/>
  <c r="G73" i="37"/>
  <c r="F73" i="37"/>
  <c r="E73" i="37"/>
  <c r="X72" i="37"/>
  <c r="W72" i="37"/>
  <c r="V72" i="37"/>
  <c r="U72" i="37"/>
  <c r="T72" i="37"/>
  <c r="S72" i="37"/>
  <c r="R72" i="37"/>
  <c r="Q72" i="37"/>
  <c r="P72" i="37"/>
  <c r="O72" i="37"/>
  <c r="N72" i="37"/>
  <c r="M72" i="37"/>
  <c r="L72" i="37"/>
  <c r="K72" i="37"/>
  <c r="J72" i="37"/>
  <c r="I72" i="37"/>
  <c r="H72" i="37"/>
  <c r="G72" i="37"/>
  <c r="F72" i="37"/>
  <c r="E72" i="37"/>
  <c r="X71" i="37"/>
  <c r="W71" i="37"/>
  <c r="V71" i="37"/>
  <c r="U71" i="37"/>
  <c r="T71" i="37"/>
  <c r="S71" i="37"/>
  <c r="R71" i="37"/>
  <c r="Q71" i="37"/>
  <c r="P71" i="37"/>
  <c r="O71" i="37"/>
  <c r="N71" i="37"/>
  <c r="M71" i="37"/>
  <c r="L71" i="37"/>
  <c r="K71" i="37"/>
  <c r="J71" i="37"/>
  <c r="I71" i="37"/>
  <c r="H71" i="37"/>
  <c r="G71" i="37"/>
  <c r="F71" i="37"/>
  <c r="E71" i="37"/>
  <c r="X66" i="37"/>
  <c r="W66" i="37"/>
  <c r="V66" i="37"/>
  <c r="U66" i="37"/>
  <c r="T66" i="37"/>
  <c r="S66" i="37"/>
  <c r="R66" i="37"/>
  <c r="Q66" i="37"/>
  <c r="P66" i="37"/>
  <c r="O66" i="37"/>
  <c r="N66" i="37"/>
  <c r="M66" i="37"/>
  <c r="L66" i="37"/>
  <c r="K66" i="37"/>
  <c r="J66" i="37"/>
  <c r="I66" i="37"/>
  <c r="H66" i="37"/>
  <c r="G66" i="37"/>
  <c r="F66" i="37"/>
  <c r="E66" i="37"/>
  <c r="X65" i="37"/>
  <c r="W65" i="37"/>
  <c r="V65" i="37"/>
  <c r="U65" i="37"/>
  <c r="T65" i="37"/>
  <c r="S65" i="37"/>
  <c r="R65" i="37"/>
  <c r="Q65" i="37"/>
  <c r="P65" i="37"/>
  <c r="O65" i="37"/>
  <c r="N65" i="37"/>
  <c r="M65" i="37"/>
  <c r="L65" i="37"/>
  <c r="K65" i="37"/>
  <c r="J65" i="37"/>
  <c r="I65" i="37"/>
  <c r="H65" i="37"/>
  <c r="G65" i="37"/>
  <c r="F65" i="37"/>
  <c r="E65" i="37"/>
  <c r="X64" i="37"/>
  <c r="W64" i="37"/>
  <c r="V64" i="37"/>
  <c r="U64" i="37"/>
  <c r="T64" i="37"/>
  <c r="S64" i="37"/>
  <c r="R64" i="37"/>
  <c r="Q64" i="37"/>
  <c r="P64" i="37"/>
  <c r="O64" i="37"/>
  <c r="N64" i="37"/>
  <c r="M64" i="37"/>
  <c r="L64" i="37"/>
  <c r="K64" i="37"/>
  <c r="J64" i="37"/>
  <c r="I64" i="37"/>
  <c r="H64" i="37"/>
  <c r="G64" i="37"/>
  <c r="F64" i="37"/>
  <c r="E64" i="37"/>
  <c r="X63" i="37"/>
  <c r="W63" i="37"/>
  <c r="V63" i="37"/>
  <c r="U63" i="37"/>
  <c r="T63" i="37"/>
  <c r="S63" i="37"/>
  <c r="R63" i="37"/>
  <c r="Q63" i="37"/>
  <c r="P63" i="37"/>
  <c r="O63" i="37"/>
  <c r="N63" i="37"/>
  <c r="M63" i="37"/>
  <c r="L63" i="37"/>
  <c r="K63" i="37"/>
  <c r="J63" i="37"/>
  <c r="I63" i="37"/>
  <c r="H63" i="37"/>
  <c r="G63" i="37"/>
  <c r="F63" i="37"/>
  <c r="E63" i="37"/>
  <c r="X62" i="37"/>
  <c r="W62" i="37"/>
  <c r="V62" i="37"/>
  <c r="U62" i="37"/>
  <c r="T62" i="37"/>
  <c r="S62" i="37"/>
  <c r="R62" i="37"/>
  <c r="Q62" i="37"/>
  <c r="P62" i="37"/>
  <c r="O62" i="37"/>
  <c r="N62" i="37"/>
  <c r="M62" i="37"/>
  <c r="L62" i="37"/>
  <c r="K62" i="37"/>
  <c r="J62" i="37"/>
  <c r="I62" i="37"/>
  <c r="H62" i="37"/>
  <c r="G62" i="37"/>
  <c r="F62" i="37"/>
  <c r="E62" i="37"/>
  <c r="X61" i="37"/>
  <c r="W61" i="37"/>
  <c r="V61" i="37"/>
  <c r="U61" i="37"/>
  <c r="T61" i="37"/>
  <c r="S61" i="37"/>
  <c r="R61" i="37"/>
  <c r="Q61" i="37"/>
  <c r="P61" i="37"/>
  <c r="O61" i="37"/>
  <c r="N61" i="37"/>
  <c r="M61" i="37"/>
  <c r="L61" i="37"/>
  <c r="K61" i="37"/>
  <c r="J61" i="37"/>
  <c r="I61" i="37"/>
  <c r="H61" i="37"/>
  <c r="G61" i="37"/>
  <c r="F61" i="37"/>
  <c r="E61" i="37"/>
  <c r="X60" i="37"/>
  <c r="W60" i="37"/>
  <c r="V60" i="37"/>
  <c r="U60" i="37"/>
  <c r="T60" i="37"/>
  <c r="S60" i="37"/>
  <c r="R60" i="37"/>
  <c r="Q60" i="37"/>
  <c r="P60" i="37"/>
  <c r="O60" i="37"/>
  <c r="N60" i="37"/>
  <c r="M60" i="37"/>
  <c r="L60" i="37"/>
  <c r="K60" i="37"/>
  <c r="J60" i="37"/>
  <c r="I60" i="37"/>
  <c r="H60" i="37"/>
  <c r="G60" i="37"/>
  <c r="F60" i="37"/>
  <c r="E60" i="37"/>
  <c r="X59" i="37"/>
  <c r="W59" i="37"/>
  <c r="V59" i="37"/>
  <c r="U59" i="37"/>
  <c r="T59" i="37"/>
  <c r="S59" i="37"/>
  <c r="R59" i="37"/>
  <c r="Q59" i="37"/>
  <c r="P59" i="37"/>
  <c r="O59" i="37"/>
  <c r="N59" i="37"/>
  <c r="M59" i="37"/>
  <c r="L59" i="37"/>
  <c r="K59" i="37"/>
  <c r="J59" i="37"/>
  <c r="I59" i="37"/>
  <c r="H59" i="37"/>
  <c r="G59" i="37"/>
  <c r="F59" i="37"/>
  <c r="E59" i="37"/>
  <c r="X58" i="37"/>
  <c r="W58" i="37"/>
  <c r="V58" i="37"/>
  <c r="U58" i="37"/>
  <c r="T58" i="37"/>
  <c r="S58" i="37"/>
  <c r="R58" i="37"/>
  <c r="Q58" i="37"/>
  <c r="P58" i="37"/>
  <c r="O58" i="37"/>
  <c r="N58" i="37"/>
  <c r="M58" i="37"/>
  <c r="L58" i="37"/>
  <c r="K58" i="37"/>
  <c r="J58" i="37"/>
  <c r="I58" i="37"/>
  <c r="H58" i="37"/>
  <c r="G58" i="37"/>
  <c r="F58" i="37"/>
  <c r="E58" i="37"/>
  <c r="X57" i="37"/>
  <c r="W57" i="37"/>
  <c r="V57" i="37"/>
  <c r="U57" i="37"/>
  <c r="T57" i="37"/>
  <c r="S57" i="37"/>
  <c r="R57" i="37"/>
  <c r="Q57" i="37"/>
  <c r="P57" i="37"/>
  <c r="O57" i="37"/>
  <c r="N57" i="37"/>
  <c r="M57" i="37"/>
  <c r="L57" i="37"/>
  <c r="K57" i="37"/>
  <c r="J57" i="37"/>
  <c r="I57" i="37"/>
  <c r="H57" i="37"/>
  <c r="G57" i="37"/>
  <c r="F57" i="37"/>
  <c r="E57" i="37"/>
  <c r="X56" i="37"/>
  <c r="W56" i="37"/>
  <c r="V56" i="37"/>
  <c r="U56" i="37"/>
  <c r="T56" i="37"/>
  <c r="S56" i="37"/>
  <c r="R56" i="37"/>
  <c r="Q56" i="37"/>
  <c r="P56" i="37"/>
  <c r="O56" i="37"/>
  <c r="N56" i="37"/>
  <c r="M56" i="37"/>
  <c r="L56" i="37"/>
  <c r="K56" i="37"/>
  <c r="J56" i="37"/>
  <c r="I56" i="37"/>
  <c r="H56" i="37"/>
  <c r="G56" i="37"/>
  <c r="F56" i="37"/>
  <c r="E56" i="37"/>
  <c r="X55" i="37"/>
  <c r="W55" i="37"/>
  <c r="V55" i="37"/>
  <c r="U55" i="37"/>
  <c r="T55" i="37"/>
  <c r="S55" i="37"/>
  <c r="R55" i="37"/>
  <c r="Q55" i="37"/>
  <c r="P55" i="37"/>
  <c r="O55" i="37"/>
  <c r="N55" i="37"/>
  <c r="M55" i="37"/>
  <c r="L55" i="37"/>
  <c r="K55" i="37"/>
  <c r="J55" i="37"/>
  <c r="I55" i="37"/>
  <c r="H55" i="37"/>
  <c r="G55" i="37"/>
  <c r="F55" i="37"/>
  <c r="E55" i="37"/>
  <c r="X54" i="37"/>
  <c r="W54" i="37"/>
  <c r="V54" i="37"/>
  <c r="U54" i="37"/>
  <c r="T54" i="37"/>
  <c r="S54" i="37"/>
  <c r="R54" i="37"/>
  <c r="Q54" i="37"/>
  <c r="P54" i="37"/>
  <c r="O54" i="37"/>
  <c r="N54" i="37"/>
  <c r="M54" i="37"/>
  <c r="L54" i="37"/>
  <c r="K54" i="37"/>
  <c r="J54" i="37"/>
  <c r="I54" i="37"/>
  <c r="H54" i="37"/>
  <c r="G54" i="37"/>
  <c r="F54" i="37"/>
  <c r="E54" i="37"/>
  <c r="X53" i="37"/>
  <c r="W53" i="37"/>
  <c r="V53" i="37"/>
  <c r="U53" i="37"/>
  <c r="T53" i="37"/>
  <c r="S53" i="37"/>
  <c r="R53" i="37"/>
  <c r="Q53" i="37"/>
  <c r="P53" i="37"/>
  <c r="O53" i="37"/>
  <c r="N53" i="37"/>
  <c r="M53" i="37"/>
  <c r="L53" i="37"/>
  <c r="K53" i="37"/>
  <c r="J53" i="37"/>
  <c r="I53" i="37"/>
  <c r="H53" i="37"/>
  <c r="G53" i="37"/>
  <c r="F53" i="37"/>
  <c r="E53" i="37"/>
  <c r="X52" i="37"/>
  <c r="W52" i="37"/>
  <c r="V52" i="37"/>
  <c r="U52" i="37"/>
  <c r="T52" i="37"/>
  <c r="S52" i="37"/>
  <c r="R52" i="37"/>
  <c r="Q52" i="37"/>
  <c r="P52" i="37"/>
  <c r="O52" i="37"/>
  <c r="N52" i="37"/>
  <c r="M52" i="37"/>
  <c r="L52" i="37"/>
  <c r="K52" i="37"/>
  <c r="J52" i="37"/>
  <c r="I52" i="37"/>
  <c r="H52" i="37"/>
  <c r="G52" i="37"/>
  <c r="F52" i="37"/>
  <c r="E52" i="37"/>
  <c r="X51" i="37"/>
  <c r="W51" i="37"/>
  <c r="V51" i="37"/>
  <c r="U51" i="37"/>
  <c r="T51" i="37"/>
  <c r="S51" i="37"/>
  <c r="R51" i="37"/>
  <c r="Q51" i="37"/>
  <c r="P51" i="37"/>
  <c r="O51" i="37"/>
  <c r="N51" i="37"/>
  <c r="M51" i="37"/>
  <c r="L51" i="37"/>
  <c r="K51" i="37"/>
  <c r="J51" i="37"/>
  <c r="I51" i="37"/>
  <c r="H51" i="37"/>
  <c r="G51" i="37"/>
  <c r="F51" i="37"/>
  <c r="E51" i="37"/>
  <c r="X50" i="37"/>
  <c r="W50" i="37"/>
  <c r="V50" i="37"/>
  <c r="U50" i="37"/>
  <c r="T50" i="37"/>
  <c r="S50" i="37"/>
  <c r="R50" i="37"/>
  <c r="Q50" i="37"/>
  <c r="P50" i="37"/>
  <c r="O50" i="37"/>
  <c r="N50" i="37"/>
  <c r="M50" i="37"/>
  <c r="L50" i="37"/>
  <c r="K50" i="37"/>
  <c r="J50" i="37"/>
  <c r="I50" i="37"/>
  <c r="H50" i="37"/>
  <c r="G50" i="37"/>
  <c r="F50" i="37"/>
  <c r="E50" i="37"/>
  <c r="X49" i="37"/>
  <c r="W49" i="37"/>
  <c r="V49" i="37"/>
  <c r="U49" i="37"/>
  <c r="T49" i="37"/>
  <c r="S49" i="37"/>
  <c r="R49" i="37"/>
  <c r="Q49" i="37"/>
  <c r="P49" i="37"/>
  <c r="O49" i="37"/>
  <c r="N49" i="37"/>
  <c r="M49" i="37"/>
  <c r="L49" i="37"/>
  <c r="K49" i="37"/>
  <c r="J49" i="37"/>
  <c r="I49" i="37"/>
  <c r="H49" i="37"/>
  <c r="G49" i="37"/>
  <c r="F49" i="37"/>
  <c r="E49" i="37"/>
  <c r="X48" i="37"/>
  <c r="W48" i="37"/>
  <c r="V48" i="37"/>
  <c r="U48" i="37"/>
  <c r="T48" i="37"/>
  <c r="S48" i="37"/>
  <c r="R48" i="37"/>
  <c r="Q48" i="37"/>
  <c r="P48" i="37"/>
  <c r="O48" i="37"/>
  <c r="N48" i="37"/>
  <c r="M48" i="37"/>
  <c r="L48" i="37"/>
  <c r="K48" i="37"/>
  <c r="J48" i="37"/>
  <c r="I48" i="37"/>
  <c r="H48" i="37"/>
  <c r="G48" i="37"/>
  <c r="F48" i="37"/>
  <c r="E48" i="37"/>
  <c r="X47" i="37"/>
  <c r="W47" i="37"/>
  <c r="V47" i="37"/>
  <c r="U47" i="37"/>
  <c r="T47" i="37"/>
  <c r="S47" i="37"/>
  <c r="R47" i="37"/>
  <c r="Q47" i="37"/>
  <c r="P47" i="37"/>
  <c r="O47" i="37"/>
  <c r="N47" i="37"/>
  <c r="M47" i="37"/>
  <c r="L47" i="37"/>
  <c r="K47" i="37"/>
  <c r="J47" i="37"/>
  <c r="I47" i="37"/>
  <c r="H47" i="37"/>
  <c r="G47" i="37"/>
  <c r="F47" i="37"/>
  <c r="E47" i="37"/>
  <c r="X46" i="37"/>
  <c r="W46" i="37"/>
  <c r="V46" i="37"/>
  <c r="U46" i="37"/>
  <c r="T46" i="37"/>
  <c r="S46" i="37"/>
  <c r="R46" i="37"/>
  <c r="Q46" i="37"/>
  <c r="P46" i="37"/>
  <c r="O46" i="37"/>
  <c r="N46" i="37"/>
  <c r="M46" i="37"/>
  <c r="L46" i="37"/>
  <c r="K46" i="37"/>
  <c r="J46" i="37"/>
  <c r="I46" i="37"/>
  <c r="H46" i="37"/>
  <c r="G46" i="37"/>
  <c r="F46" i="37"/>
  <c r="E46" i="37"/>
  <c r="X45" i="37"/>
  <c r="W45" i="37"/>
  <c r="V45" i="37"/>
  <c r="U45" i="37"/>
  <c r="T45" i="37"/>
  <c r="S45" i="37"/>
  <c r="R45" i="37"/>
  <c r="Q45" i="37"/>
  <c r="P45" i="37"/>
  <c r="O45" i="37"/>
  <c r="N45" i="37"/>
  <c r="M45" i="37"/>
  <c r="L45" i="37"/>
  <c r="K45" i="37"/>
  <c r="J45" i="37"/>
  <c r="I45" i="37"/>
  <c r="H45" i="37"/>
  <c r="G45" i="37"/>
  <c r="F45" i="37"/>
  <c r="E45" i="37"/>
  <c r="X44" i="37"/>
  <c r="W44" i="37"/>
  <c r="V44" i="37"/>
  <c r="U44" i="37"/>
  <c r="T44" i="37"/>
  <c r="S44" i="37"/>
  <c r="R44" i="37"/>
  <c r="Q44" i="37"/>
  <c r="P44" i="37"/>
  <c r="O44" i="37"/>
  <c r="N44" i="37"/>
  <c r="M44" i="37"/>
  <c r="L44" i="37"/>
  <c r="K44" i="37"/>
  <c r="J44" i="37"/>
  <c r="I44" i="37"/>
  <c r="H44" i="37"/>
  <c r="G44" i="37"/>
  <c r="F44" i="37"/>
  <c r="E44" i="37"/>
  <c r="X43" i="37"/>
  <c r="W43" i="37"/>
  <c r="V43" i="37"/>
  <c r="U43" i="37"/>
  <c r="T43" i="37"/>
  <c r="S43" i="37"/>
  <c r="R43" i="37"/>
  <c r="Q43" i="37"/>
  <c r="P43" i="37"/>
  <c r="O43" i="37"/>
  <c r="N43" i="37"/>
  <c r="M43" i="37"/>
  <c r="L43" i="37"/>
  <c r="K43" i="37"/>
  <c r="J43" i="37"/>
  <c r="I43" i="37"/>
  <c r="H43" i="37"/>
  <c r="G43" i="37"/>
  <c r="F43" i="37"/>
  <c r="E43" i="37"/>
  <c r="X42" i="37"/>
  <c r="W42" i="37"/>
  <c r="V42" i="37"/>
  <c r="U42" i="37"/>
  <c r="T42" i="37"/>
  <c r="S42" i="37"/>
  <c r="R42" i="37"/>
  <c r="Q42" i="37"/>
  <c r="P42" i="37"/>
  <c r="O42" i="37"/>
  <c r="N42" i="37"/>
  <c r="M42" i="37"/>
  <c r="L42" i="37"/>
  <c r="K42" i="37"/>
  <c r="J42" i="37"/>
  <c r="I42" i="37"/>
  <c r="H42" i="37"/>
  <c r="G42" i="37"/>
  <c r="F42" i="37"/>
  <c r="E42" i="37"/>
  <c r="X41" i="37"/>
  <c r="W41" i="37"/>
  <c r="V41" i="37"/>
  <c r="U41" i="37"/>
  <c r="T41" i="37"/>
  <c r="S41" i="37"/>
  <c r="R41" i="37"/>
  <c r="Q41" i="37"/>
  <c r="P41" i="37"/>
  <c r="O41" i="37"/>
  <c r="N41" i="37"/>
  <c r="M41" i="37"/>
  <c r="L41" i="37"/>
  <c r="K41" i="37"/>
  <c r="J41" i="37"/>
  <c r="I41" i="37"/>
  <c r="H41" i="37"/>
  <c r="G41" i="37"/>
  <c r="F41" i="37"/>
  <c r="E41" i="37"/>
  <c r="X40" i="37"/>
  <c r="W40" i="37"/>
  <c r="V40" i="37"/>
  <c r="U40" i="37"/>
  <c r="T40" i="37"/>
  <c r="S40" i="37"/>
  <c r="R40" i="37"/>
  <c r="Q40" i="37"/>
  <c r="P40" i="37"/>
  <c r="O40" i="37"/>
  <c r="N40" i="37"/>
  <c r="M40" i="37"/>
  <c r="L40" i="37"/>
  <c r="K40" i="37"/>
  <c r="J40" i="37"/>
  <c r="I40" i="37"/>
  <c r="H40" i="37"/>
  <c r="G40" i="37"/>
  <c r="F40" i="37"/>
  <c r="E40" i="37"/>
  <c r="X39" i="37"/>
  <c r="W39" i="37"/>
  <c r="V39" i="37"/>
  <c r="U39" i="37"/>
  <c r="T39" i="37"/>
  <c r="S39" i="37"/>
  <c r="R39" i="37"/>
  <c r="Q39" i="37"/>
  <c r="P39" i="37"/>
  <c r="O39" i="37"/>
  <c r="N39" i="37"/>
  <c r="M39" i="37"/>
  <c r="L39" i="37"/>
  <c r="K39" i="37"/>
  <c r="J39" i="37"/>
  <c r="I39" i="37"/>
  <c r="H39" i="37"/>
  <c r="G39" i="37"/>
  <c r="F39" i="37"/>
  <c r="E39" i="37"/>
  <c r="X38" i="37"/>
  <c r="W38" i="37"/>
  <c r="V38" i="37"/>
  <c r="U38" i="37"/>
  <c r="T38" i="37"/>
  <c r="S38" i="37"/>
  <c r="R38" i="37"/>
  <c r="Q38" i="37"/>
  <c r="P38" i="37"/>
  <c r="O38" i="37"/>
  <c r="N38" i="37"/>
  <c r="M38" i="37"/>
  <c r="L38" i="37"/>
  <c r="K38" i="37"/>
  <c r="J38" i="37"/>
  <c r="I38" i="37"/>
  <c r="H38" i="37"/>
  <c r="G38" i="37"/>
  <c r="F38" i="37"/>
  <c r="E38" i="37"/>
  <c r="X37" i="37"/>
  <c r="W37" i="37"/>
  <c r="V37" i="37"/>
  <c r="U37" i="37"/>
  <c r="T37" i="37"/>
  <c r="S37" i="37"/>
  <c r="R37" i="37"/>
  <c r="Q37" i="37"/>
  <c r="P37" i="37"/>
  <c r="O37" i="37"/>
  <c r="N37" i="37"/>
  <c r="M37" i="37"/>
  <c r="L37" i="37"/>
  <c r="K37" i="37"/>
  <c r="J37" i="37"/>
  <c r="I37" i="37"/>
  <c r="H37" i="37"/>
  <c r="G37" i="37"/>
  <c r="F37" i="37"/>
  <c r="E37" i="37"/>
  <c r="X32" i="37"/>
  <c r="W32" i="37"/>
  <c r="V32" i="37"/>
  <c r="U32" i="37"/>
  <c r="T32" i="37"/>
  <c r="S32" i="37"/>
  <c r="R32" i="37"/>
  <c r="Q32" i="37"/>
  <c r="P32" i="37"/>
  <c r="O32" i="37"/>
  <c r="N32" i="37"/>
  <c r="M32" i="37"/>
  <c r="L32" i="37"/>
  <c r="K32" i="37"/>
  <c r="J32" i="37"/>
  <c r="I32" i="37"/>
  <c r="H32" i="37"/>
  <c r="G32" i="37"/>
  <c r="F32" i="37"/>
  <c r="E32" i="37"/>
  <c r="X31" i="37"/>
  <c r="W31" i="37"/>
  <c r="V31" i="37"/>
  <c r="U31" i="37"/>
  <c r="T31" i="37"/>
  <c r="S31" i="37"/>
  <c r="R31" i="37"/>
  <c r="Q31" i="37"/>
  <c r="P31" i="37"/>
  <c r="O31" i="37"/>
  <c r="N31" i="37"/>
  <c r="M31" i="37"/>
  <c r="L31" i="37"/>
  <c r="K31" i="37"/>
  <c r="J31" i="37"/>
  <c r="I31" i="37"/>
  <c r="H31" i="37"/>
  <c r="G31" i="37"/>
  <c r="F31" i="37"/>
  <c r="E31" i="37"/>
  <c r="X30" i="37"/>
  <c r="W30" i="37"/>
  <c r="V30" i="37"/>
  <c r="U30" i="37"/>
  <c r="T30" i="37"/>
  <c r="S30" i="37"/>
  <c r="R30" i="37"/>
  <c r="Q30" i="37"/>
  <c r="P30" i="37"/>
  <c r="O30" i="37"/>
  <c r="N30" i="37"/>
  <c r="M30" i="37"/>
  <c r="L30" i="37"/>
  <c r="K30" i="37"/>
  <c r="J30" i="37"/>
  <c r="I30" i="37"/>
  <c r="H30" i="37"/>
  <c r="G30" i="37"/>
  <c r="F30" i="37"/>
  <c r="E30" i="37"/>
  <c r="X29" i="37"/>
  <c r="W29" i="37"/>
  <c r="V29" i="37"/>
  <c r="U29" i="37"/>
  <c r="T2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X28" i="37"/>
  <c r="W28" i="37"/>
  <c r="V28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X27" i="37"/>
  <c r="W27" i="37"/>
  <c r="V27" i="37"/>
  <c r="U27" i="37"/>
  <c r="T27" i="37"/>
  <c r="S27" i="37"/>
  <c r="R27" i="37"/>
  <c r="Q27" i="37"/>
  <c r="P27" i="37"/>
  <c r="O27" i="37"/>
  <c r="N27" i="37"/>
  <c r="M27" i="37"/>
  <c r="L27" i="37"/>
  <c r="K27" i="37"/>
  <c r="J27" i="37"/>
  <c r="I27" i="37"/>
  <c r="H27" i="37"/>
  <c r="G27" i="37"/>
  <c r="F27" i="37"/>
  <c r="E27" i="37"/>
  <c r="X26" i="37"/>
  <c r="W26" i="37"/>
  <c r="V26" i="37"/>
  <c r="U26" i="37"/>
  <c r="T26" i="37"/>
  <c r="S26" i="37"/>
  <c r="R26" i="37"/>
  <c r="Q26" i="37"/>
  <c r="P26" i="37"/>
  <c r="O26" i="37"/>
  <c r="N26" i="37"/>
  <c r="M26" i="37"/>
  <c r="L26" i="37"/>
  <c r="K26" i="37"/>
  <c r="J26" i="37"/>
  <c r="I26" i="37"/>
  <c r="H26" i="37"/>
  <c r="G26" i="37"/>
  <c r="F26" i="37"/>
  <c r="E26" i="37"/>
  <c r="X25" i="37"/>
  <c r="W25" i="37"/>
  <c r="V25" i="37"/>
  <c r="U25" i="37"/>
  <c r="T25" i="37"/>
  <c r="S25" i="37"/>
  <c r="R25" i="37"/>
  <c r="Q25" i="37"/>
  <c r="P25" i="37"/>
  <c r="O25" i="37"/>
  <c r="N25" i="37"/>
  <c r="M25" i="37"/>
  <c r="L25" i="37"/>
  <c r="K25" i="37"/>
  <c r="J25" i="37"/>
  <c r="I25" i="37"/>
  <c r="H25" i="37"/>
  <c r="G25" i="37"/>
  <c r="F25" i="37"/>
  <c r="E25" i="37"/>
  <c r="X24" i="37"/>
  <c r="W24" i="37"/>
  <c r="V24" i="37"/>
  <c r="U24" i="37"/>
  <c r="T24" i="37"/>
  <c r="S24" i="37"/>
  <c r="R24" i="37"/>
  <c r="Q24" i="37"/>
  <c r="P24" i="37"/>
  <c r="O24" i="37"/>
  <c r="N24" i="37"/>
  <c r="M24" i="37"/>
  <c r="L24" i="37"/>
  <c r="K24" i="37"/>
  <c r="J24" i="37"/>
  <c r="I24" i="37"/>
  <c r="H24" i="37"/>
  <c r="G24" i="37"/>
  <c r="F24" i="37"/>
  <c r="E24" i="37"/>
  <c r="X23" i="37"/>
  <c r="W23" i="37"/>
  <c r="V23" i="37"/>
  <c r="U23" i="37"/>
  <c r="T23" i="37"/>
  <c r="S23" i="37"/>
  <c r="R23" i="37"/>
  <c r="Q23" i="37"/>
  <c r="P23" i="37"/>
  <c r="O23" i="37"/>
  <c r="N23" i="37"/>
  <c r="M23" i="37"/>
  <c r="L23" i="37"/>
  <c r="K23" i="37"/>
  <c r="J23" i="37"/>
  <c r="I23" i="37"/>
  <c r="H23" i="37"/>
  <c r="G23" i="37"/>
  <c r="F23" i="37"/>
  <c r="E23" i="37"/>
  <c r="X22" i="37"/>
  <c r="W22" i="37"/>
  <c r="V22" i="37"/>
  <c r="U22" i="37"/>
  <c r="T22" i="37"/>
  <c r="S22" i="37"/>
  <c r="R22" i="37"/>
  <c r="Q22" i="37"/>
  <c r="P22" i="37"/>
  <c r="O22" i="37"/>
  <c r="N22" i="37"/>
  <c r="M22" i="37"/>
  <c r="L22" i="37"/>
  <c r="K22" i="37"/>
  <c r="J22" i="37"/>
  <c r="I22" i="37"/>
  <c r="H22" i="37"/>
  <c r="G22" i="37"/>
  <c r="F22" i="37"/>
  <c r="E22" i="37"/>
  <c r="X21" i="37"/>
  <c r="W21" i="37"/>
  <c r="V21" i="37"/>
  <c r="U21" i="37"/>
  <c r="T21" i="37"/>
  <c r="S21" i="37"/>
  <c r="R21" i="37"/>
  <c r="Q21" i="37"/>
  <c r="P21" i="37"/>
  <c r="O21" i="37"/>
  <c r="N21" i="37"/>
  <c r="M21" i="37"/>
  <c r="L21" i="37"/>
  <c r="K21" i="37"/>
  <c r="J21" i="37"/>
  <c r="I21" i="37"/>
  <c r="H21" i="37"/>
  <c r="G21" i="37"/>
  <c r="F21" i="37"/>
  <c r="E21" i="37"/>
  <c r="X20" i="37"/>
  <c r="W20" i="37"/>
  <c r="V20" i="37"/>
  <c r="U20" i="37"/>
  <c r="T20" i="37"/>
  <c r="S20" i="37"/>
  <c r="R20" i="37"/>
  <c r="Q20" i="37"/>
  <c r="P20" i="37"/>
  <c r="O20" i="37"/>
  <c r="N20" i="37"/>
  <c r="M20" i="37"/>
  <c r="L20" i="37"/>
  <c r="K20" i="37"/>
  <c r="J20" i="37"/>
  <c r="I20" i="37"/>
  <c r="H20" i="37"/>
  <c r="G20" i="37"/>
  <c r="F20" i="37"/>
  <c r="E20" i="37"/>
  <c r="X19" i="37"/>
  <c r="W19" i="37"/>
  <c r="V19" i="37"/>
  <c r="U19" i="37"/>
  <c r="T19" i="37"/>
  <c r="S19" i="37"/>
  <c r="R19" i="37"/>
  <c r="Q19" i="37"/>
  <c r="P19" i="37"/>
  <c r="O19" i="37"/>
  <c r="N19" i="37"/>
  <c r="M19" i="37"/>
  <c r="L19" i="37"/>
  <c r="K19" i="37"/>
  <c r="J19" i="37"/>
  <c r="I19" i="37"/>
  <c r="H19" i="37"/>
  <c r="G19" i="37"/>
  <c r="F19" i="37"/>
  <c r="E19" i="37"/>
  <c r="X18" i="37"/>
  <c r="W18" i="37"/>
  <c r="V18" i="37"/>
  <c r="U18" i="37"/>
  <c r="T18" i="37"/>
  <c r="S18" i="37"/>
  <c r="R18" i="37"/>
  <c r="Q18" i="37"/>
  <c r="P18" i="37"/>
  <c r="O18" i="37"/>
  <c r="N18" i="37"/>
  <c r="M18" i="37"/>
  <c r="L18" i="37"/>
  <c r="K18" i="37"/>
  <c r="J18" i="37"/>
  <c r="I18" i="37"/>
  <c r="H18" i="37"/>
  <c r="G18" i="37"/>
  <c r="F18" i="37"/>
  <c r="E18" i="37"/>
  <c r="X17" i="37"/>
  <c r="W17" i="37"/>
  <c r="V17" i="37"/>
  <c r="U17" i="37"/>
  <c r="T17" i="37"/>
  <c r="S17" i="37"/>
  <c r="R17" i="37"/>
  <c r="Q17" i="37"/>
  <c r="P17" i="37"/>
  <c r="O17" i="37"/>
  <c r="N17" i="37"/>
  <c r="M17" i="37"/>
  <c r="L17" i="37"/>
  <c r="K17" i="37"/>
  <c r="J17" i="37"/>
  <c r="I17" i="37"/>
  <c r="H17" i="37"/>
  <c r="G17" i="37"/>
  <c r="F17" i="37"/>
  <c r="E17" i="37"/>
  <c r="X16" i="37"/>
  <c r="W16" i="37"/>
  <c r="V16" i="37"/>
  <c r="U16" i="37"/>
  <c r="T16" i="37"/>
  <c r="S16" i="37"/>
  <c r="R16" i="37"/>
  <c r="Q16" i="37"/>
  <c r="P16" i="37"/>
  <c r="O16" i="37"/>
  <c r="N16" i="37"/>
  <c r="M16" i="37"/>
  <c r="L16" i="37"/>
  <c r="K16" i="37"/>
  <c r="J16" i="37"/>
  <c r="I16" i="37"/>
  <c r="H16" i="37"/>
  <c r="G16" i="37"/>
  <c r="F16" i="37"/>
  <c r="E16" i="37"/>
  <c r="X15" i="37"/>
  <c r="W15" i="37"/>
  <c r="V15" i="37"/>
  <c r="U15" i="37"/>
  <c r="T15" i="37"/>
  <c r="S15" i="37"/>
  <c r="R15" i="37"/>
  <c r="Q15" i="37"/>
  <c r="P15" i="37"/>
  <c r="O15" i="37"/>
  <c r="N15" i="37"/>
  <c r="M15" i="37"/>
  <c r="L15" i="37"/>
  <c r="K15" i="37"/>
  <c r="J15" i="37"/>
  <c r="I15" i="37"/>
  <c r="H15" i="37"/>
  <c r="G15" i="37"/>
  <c r="F15" i="37"/>
  <c r="E15" i="37"/>
  <c r="X14" i="37"/>
  <c r="W14" i="37"/>
  <c r="V14" i="37"/>
  <c r="U14" i="37"/>
  <c r="T14" i="37"/>
  <c r="S14" i="37"/>
  <c r="R14" i="37"/>
  <c r="Q14" i="37"/>
  <c r="P14" i="37"/>
  <c r="O14" i="37"/>
  <c r="N14" i="37"/>
  <c r="M14" i="37"/>
  <c r="L14" i="37"/>
  <c r="K14" i="37"/>
  <c r="J14" i="37"/>
  <c r="I14" i="37"/>
  <c r="H14" i="37"/>
  <c r="G14" i="37"/>
  <c r="F14" i="37"/>
  <c r="E14" i="37"/>
  <c r="X13" i="37"/>
  <c r="W13" i="37"/>
  <c r="V13" i="37"/>
  <c r="U13" i="37"/>
  <c r="T13" i="37"/>
  <c r="S13" i="37"/>
  <c r="R13" i="37"/>
  <c r="Q13" i="37"/>
  <c r="P13" i="37"/>
  <c r="O13" i="37"/>
  <c r="N13" i="37"/>
  <c r="M13" i="37"/>
  <c r="L13" i="37"/>
  <c r="K13" i="37"/>
  <c r="J13" i="37"/>
  <c r="I13" i="37"/>
  <c r="H13" i="37"/>
  <c r="G13" i="37"/>
  <c r="F13" i="37"/>
  <c r="E13" i="37"/>
  <c r="X12" i="37"/>
  <c r="W12" i="37"/>
  <c r="V12" i="37"/>
  <c r="U12" i="37"/>
  <c r="T12" i="37"/>
  <c r="S12" i="37"/>
  <c r="R12" i="37"/>
  <c r="Q12" i="37"/>
  <c r="P12" i="37"/>
  <c r="O12" i="37"/>
  <c r="N12" i="37"/>
  <c r="M12" i="37"/>
  <c r="L12" i="37"/>
  <c r="K12" i="37"/>
  <c r="J12" i="37"/>
  <c r="I12" i="37"/>
  <c r="H12" i="37"/>
  <c r="G12" i="37"/>
  <c r="F12" i="37"/>
  <c r="E12" i="37"/>
  <c r="X11" i="37"/>
  <c r="W11" i="37"/>
  <c r="V11" i="37"/>
  <c r="U11" i="37"/>
  <c r="T11" i="37"/>
  <c r="S11" i="37"/>
  <c r="R11" i="37"/>
  <c r="Q11" i="37"/>
  <c r="P11" i="37"/>
  <c r="O11" i="37"/>
  <c r="N11" i="37"/>
  <c r="M11" i="37"/>
  <c r="L11" i="37"/>
  <c r="K11" i="37"/>
  <c r="J11" i="37"/>
  <c r="I11" i="37"/>
  <c r="H11" i="37"/>
  <c r="G11" i="37"/>
  <c r="F11" i="37"/>
  <c r="E11" i="37"/>
  <c r="X10" i="37"/>
  <c r="W10" i="37"/>
  <c r="V10" i="37"/>
  <c r="U10" i="37"/>
  <c r="T10" i="37"/>
  <c r="S10" i="37"/>
  <c r="R10" i="37"/>
  <c r="Q10" i="37"/>
  <c r="P10" i="37"/>
  <c r="O10" i="37"/>
  <c r="N10" i="37"/>
  <c r="M10" i="37"/>
  <c r="L10" i="37"/>
  <c r="K10" i="37"/>
  <c r="J10" i="37"/>
  <c r="I10" i="37"/>
  <c r="H10" i="37"/>
  <c r="G10" i="37"/>
  <c r="F10" i="37"/>
  <c r="E10" i="37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X8" i="37"/>
  <c r="W8" i="37"/>
  <c r="V8" i="37"/>
  <c r="U8" i="37"/>
  <c r="T8" i="37"/>
  <c r="S8" i="37"/>
  <c r="R8" i="37"/>
  <c r="Q8" i="37"/>
  <c r="P8" i="37"/>
  <c r="O8" i="37"/>
  <c r="N8" i="37"/>
  <c r="M8" i="37"/>
  <c r="L8" i="37"/>
  <c r="K8" i="37"/>
  <c r="J8" i="37"/>
  <c r="I8" i="37"/>
  <c r="H8" i="37"/>
  <c r="G8" i="37"/>
  <c r="F8" i="37"/>
  <c r="E8" i="37"/>
  <c r="X7" i="37"/>
  <c r="W7" i="37"/>
  <c r="V7" i="37"/>
  <c r="U7" i="37"/>
  <c r="T7" i="37"/>
  <c r="S7" i="37"/>
  <c r="R7" i="37"/>
  <c r="Q7" i="37"/>
  <c r="P7" i="37"/>
  <c r="O7" i="37"/>
  <c r="N7" i="37"/>
  <c r="M7" i="37"/>
  <c r="L7" i="37"/>
  <c r="K7" i="37"/>
  <c r="J7" i="37"/>
  <c r="I7" i="37"/>
  <c r="H7" i="37"/>
  <c r="G7" i="37"/>
  <c r="F7" i="37"/>
  <c r="E7" i="37"/>
  <c r="X6" i="37"/>
  <c r="W6" i="37"/>
  <c r="V6" i="37"/>
  <c r="U6" i="37"/>
  <c r="T6" i="37"/>
  <c r="S6" i="37"/>
  <c r="R6" i="37"/>
  <c r="Q6" i="37"/>
  <c r="P6" i="37"/>
  <c r="O6" i="37"/>
  <c r="N6" i="37"/>
  <c r="M6" i="37"/>
  <c r="L6" i="37"/>
  <c r="K6" i="37"/>
  <c r="J6" i="37"/>
  <c r="I6" i="37"/>
  <c r="H6" i="37"/>
  <c r="G6" i="37"/>
  <c r="F6" i="37"/>
  <c r="E6" i="37"/>
  <c r="X5" i="37"/>
  <c r="W5" i="37"/>
  <c r="V5" i="37"/>
  <c r="U5" i="37"/>
  <c r="T5" i="37"/>
  <c r="S5" i="37"/>
  <c r="R5" i="37"/>
  <c r="Q5" i="37"/>
  <c r="P5" i="37"/>
  <c r="O5" i="37"/>
  <c r="N5" i="37"/>
  <c r="M5" i="37"/>
  <c r="L5" i="37"/>
  <c r="K5" i="37"/>
  <c r="J5" i="37"/>
  <c r="I5" i="37"/>
  <c r="H5" i="37"/>
  <c r="G5" i="37"/>
  <c r="F5" i="37"/>
  <c r="E5" i="37"/>
  <c r="X4" i="37"/>
  <c r="W4" i="37"/>
  <c r="V4" i="37"/>
  <c r="U4" i="37"/>
  <c r="T4" i="37"/>
  <c r="S4" i="37"/>
  <c r="R4" i="37"/>
  <c r="Q4" i="37"/>
  <c r="P4" i="37"/>
  <c r="O4" i="37"/>
  <c r="N4" i="37"/>
  <c r="M4" i="37"/>
  <c r="L4" i="37"/>
  <c r="K4" i="37"/>
  <c r="J4" i="37"/>
  <c r="I4" i="37"/>
  <c r="H4" i="37"/>
  <c r="G4" i="37"/>
  <c r="F4" i="37"/>
  <c r="E4" i="37"/>
  <c r="X3" i="37"/>
  <c r="W3" i="37"/>
  <c r="V3" i="37"/>
  <c r="U3" i="37"/>
  <c r="T3" i="37"/>
  <c r="S3" i="37"/>
  <c r="R3" i="37"/>
  <c r="Q3" i="37"/>
  <c r="P3" i="37"/>
  <c r="O3" i="37"/>
  <c r="N3" i="37"/>
  <c r="M3" i="37"/>
  <c r="L3" i="37"/>
  <c r="K3" i="37"/>
  <c r="J3" i="37"/>
  <c r="I3" i="37"/>
  <c r="H3" i="37"/>
  <c r="G3" i="37"/>
  <c r="F3" i="37"/>
  <c r="E3" i="37"/>
  <c r="X134" i="36"/>
  <c r="W134" i="36"/>
  <c r="V134" i="36"/>
  <c r="U134" i="36"/>
  <c r="T134" i="36"/>
  <c r="S134" i="36"/>
  <c r="R134" i="36"/>
  <c r="Q134" i="36"/>
  <c r="P134" i="36"/>
  <c r="O134" i="36"/>
  <c r="N134" i="36"/>
  <c r="M134" i="36"/>
  <c r="L134" i="36"/>
  <c r="K134" i="36"/>
  <c r="J134" i="36"/>
  <c r="I134" i="36"/>
  <c r="H134" i="36"/>
  <c r="G134" i="36"/>
  <c r="F134" i="36"/>
  <c r="E134" i="36"/>
  <c r="X133" i="36"/>
  <c r="W133" i="36"/>
  <c r="V133" i="36"/>
  <c r="U133" i="36"/>
  <c r="T133" i="36"/>
  <c r="S133" i="36"/>
  <c r="R133" i="36"/>
  <c r="Q133" i="36"/>
  <c r="P133" i="36"/>
  <c r="O133" i="36"/>
  <c r="N133" i="36"/>
  <c r="M133" i="36"/>
  <c r="L133" i="36"/>
  <c r="K133" i="36"/>
  <c r="J133" i="36"/>
  <c r="I133" i="36"/>
  <c r="H133" i="36"/>
  <c r="G133" i="36"/>
  <c r="F133" i="36"/>
  <c r="E133" i="36"/>
  <c r="X132" i="36"/>
  <c r="W132" i="36"/>
  <c r="V132" i="36"/>
  <c r="U132" i="36"/>
  <c r="T132" i="36"/>
  <c r="S132" i="36"/>
  <c r="R132" i="36"/>
  <c r="Q132" i="36"/>
  <c r="P132" i="36"/>
  <c r="O132" i="36"/>
  <c r="N132" i="36"/>
  <c r="M132" i="36"/>
  <c r="L132" i="36"/>
  <c r="K132" i="36"/>
  <c r="J132" i="36"/>
  <c r="I132" i="36"/>
  <c r="H132" i="36"/>
  <c r="G132" i="36"/>
  <c r="F132" i="36"/>
  <c r="E132" i="36"/>
  <c r="X131" i="36"/>
  <c r="W131" i="36"/>
  <c r="V131" i="36"/>
  <c r="U131" i="36"/>
  <c r="T131" i="36"/>
  <c r="S131" i="36"/>
  <c r="R131" i="36"/>
  <c r="Q131" i="36"/>
  <c r="P131" i="36"/>
  <c r="O131" i="36"/>
  <c r="N131" i="36"/>
  <c r="M131" i="36"/>
  <c r="L131" i="36"/>
  <c r="K131" i="36"/>
  <c r="J131" i="36"/>
  <c r="I131" i="36"/>
  <c r="H131" i="36"/>
  <c r="G131" i="36"/>
  <c r="F131" i="36"/>
  <c r="E131" i="36"/>
  <c r="X130" i="36"/>
  <c r="W130" i="36"/>
  <c r="V130" i="36"/>
  <c r="U130" i="36"/>
  <c r="T130" i="36"/>
  <c r="S130" i="36"/>
  <c r="R130" i="36"/>
  <c r="Q130" i="36"/>
  <c r="P130" i="36"/>
  <c r="O130" i="36"/>
  <c r="N130" i="36"/>
  <c r="M130" i="36"/>
  <c r="L130" i="36"/>
  <c r="K130" i="36"/>
  <c r="J130" i="36"/>
  <c r="I130" i="36"/>
  <c r="H130" i="36"/>
  <c r="G130" i="36"/>
  <c r="F130" i="36"/>
  <c r="E130" i="36"/>
  <c r="X129" i="36"/>
  <c r="W129" i="36"/>
  <c r="V129" i="36"/>
  <c r="U129" i="36"/>
  <c r="T129" i="36"/>
  <c r="S129" i="36"/>
  <c r="R129" i="36"/>
  <c r="Q129" i="36"/>
  <c r="P129" i="36"/>
  <c r="O129" i="36"/>
  <c r="N129" i="36"/>
  <c r="M129" i="36"/>
  <c r="L129" i="36"/>
  <c r="K129" i="36"/>
  <c r="J129" i="36"/>
  <c r="I129" i="36"/>
  <c r="H129" i="36"/>
  <c r="G129" i="36"/>
  <c r="F129" i="36"/>
  <c r="E129" i="36"/>
  <c r="X128" i="36"/>
  <c r="W128" i="36"/>
  <c r="V128" i="36"/>
  <c r="U128" i="36"/>
  <c r="T128" i="36"/>
  <c r="S128" i="36"/>
  <c r="R128" i="36"/>
  <c r="Q128" i="36"/>
  <c r="P128" i="36"/>
  <c r="O128" i="36"/>
  <c r="N128" i="36"/>
  <c r="M128" i="36"/>
  <c r="L128" i="36"/>
  <c r="K128" i="36"/>
  <c r="J128" i="36"/>
  <c r="I128" i="36"/>
  <c r="H128" i="36"/>
  <c r="G128" i="36"/>
  <c r="F128" i="36"/>
  <c r="E128" i="36"/>
  <c r="X127" i="36"/>
  <c r="W127" i="36"/>
  <c r="V127" i="36"/>
  <c r="U127" i="36"/>
  <c r="T127" i="36"/>
  <c r="S127" i="36"/>
  <c r="R127" i="36"/>
  <c r="Q127" i="36"/>
  <c r="P127" i="36"/>
  <c r="O127" i="36"/>
  <c r="N127" i="36"/>
  <c r="M127" i="36"/>
  <c r="L127" i="36"/>
  <c r="K127" i="36"/>
  <c r="J127" i="36"/>
  <c r="I127" i="36"/>
  <c r="H127" i="36"/>
  <c r="G127" i="36"/>
  <c r="F127" i="36"/>
  <c r="E127" i="36"/>
  <c r="X126" i="36"/>
  <c r="W126" i="36"/>
  <c r="V126" i="36"/>
  <c r="U126" i="36"/>
  <c r="T126" i="36"/>
  <c r="S126" i="36"/>
  <c r="R126" i="36"/>
  <c r="Q126" i="36"/>
  <c r="P126" i="36"/>
  <c r="O126" i="36"/>
  <c r="N126" i="36"/>
  <c r="M126" i="36"/>
  <c r="L126" i="36"/>
  <c r="K126" i="36"/>
  <c r="J126" i="36"/>
  <c r="I126" i="36"/>
  <c r="H126" i="36"/>
  <c r="G126" i="36"/>
  <c r="F126" i="36"/>
  <c r="E126" i="36"/>
  <c r="X125" i="36"/>
  <c r="W125" i="36"/>
  <c r="V125" i="36"/>
  <c r="U125" i="36"/>
  <c r="T125" i="36"/>
  <c r="S125" i="36"/>
  <c r="R125" i="36"/>
  <c r="Q125" i="36"/>
  <c r="P125" i="36"/>
  <c r="O125" i="36"/>
  <c r="N125" i="36"/>
  <c r="M125" i="36"/>
  <c r="L125" i="36"/>
  <c r="K125" i="36"/>
  <c r="J125" i="36"/>
  <c r="I125" i="36"/>
  <c r="H125" i="36"/>
  <c r="G125" i="36"/>
  <c r="F125" i="36"/>
  <c r="E125" i="36"/>
  <c r="X124" i="36"/>
  <c r="W124" i="36"/>
  <c r="V124" i="36"/>
  <c r="U124" i="36"/>
  <c r="T124" i="36"/>
  <c r="S124" i="36"/>
  <c r="R124" i="36"/>
  <c r="Q124" i="36"/>
  <c r="P124" i="36"/>
  <c r="O124" i="36"/>
  <c r="N124" i="36"/>
  <c r="M124" i="36"/>
  <c r="L124" i="36"/>
  <c r="K124" i="36"/>
  <c r="J124" i="36"/>
  <c r="I124" i="36"/>
  <c r="H124" i="36"/>
  <c r="G124" i="36"/>
  <c r="F124" i="36"/>
  <c r="E124" i="36"/>
  <c r="X123" i="36"/>
  <c r="W123" i="36"/>
  <c r="V123" i="36"/>
  <c r="U123" i="36"/>
  <c r="T123" i="36"/>
  <c r="S123" i="36"/>
  <c r="R123" i="36"/>
  <c r="Q123" i="36"/>
  <c r="P123" i="36"/>
  <c r="O123" i="36"/>
  <c r="N123" i="36"/>
  <c r="M123" i="36"/>
  <c r="L123" i="36"/>
  <c r="K123" i="36"/>
  <c r="J123" i="36"/>
  <c r="I123" i="36"/>
  <c r="H123" i="36"/>
  <c r="G123" i="36"/>
  <c r="F123" i="36"/>
  <c r="E123" i="36"/>
  <c r="X122" i="36"/>
  <c r="W122" i="36"/>
  <c r="V122" i="36"/>
  <c r="U122" i="36"/>
  <c r="T122" i="36"/>
  <c r="S122" i="36"/>
  <c r="R122" i="36"/>
  <c r="Q122" i="36"/>
  <c r="P122" i="36"/>
  <c r="O122" i="36"/>
  <c r="N122" i="36"/>
  <c r="M122" i="36"/>
  <c r="L122" i="36"/>
  <c r="K122" i="36"/>
  <c r="J122" i="36"/>
  <c r="I122" i="36"/>
  <c r="H122" i="36"/>
  <c r="G122" i="36"/>
  <c r="F122" i="36"/>
  <c r="E122" i="36"/>
  <c r="X121" i="36"/>
  <c r="W121" i="36"/>
  <c r="V121" i="36"/>
  <c r="U121" i="36"/>
  <c r="T121" i="36"/>
  <c r="S121" i="36"/>
  <c r="R121" i="36"/>
  <c r="Q121" i="36"/>
  <c r="P121" i="36"/>
  <c r="O121" i="36"/>
  <c r="N121" i="36"/>
  <c r="M121" i="36"/>
  <c r="L121" i="36"/>
  <c r="K121" i="36"/>
  <c r="J121" i="36"/>
  <c r="I121" i="36"/>
  <c r="H121" i="36"/>
  <c r="G121" i="36"/>
  <c r="F121" i="36"/>
  <c r="E121" i="36"/>
  <c r="X120" i="36"/>
  <c r="W120" i="36"/>
  <c r="V120" i="36"/>
  <c r="U120" i="36"/>
  <c r="T120" i="36"/>
  <c r="S120" i="36"/>
  <c r="R120" i="36"/>
  <c r="Q120" i="36"/>
  <c r="P120" i="36"/>
  <c r="O120" i="36"/>
  <c r="N120" i="36"/>
  <c r="M120" i="36"/>
  <c r="L120" i="36"/>
  <c r="K120" i="36"/>
  <c r="J120" i="36"/>
  <c r="I120" i="36"/>
  <c r="H120" i="36"/>
  <c r="G120" i="36"/>
  <c r="F120" i="36"/>
  <c r="E120" i="36"/>
  <c r="X119" i="36"/>
  <c r="W119" i="36"/>
  <c r="V119" i="36"/>
  <c r="U119" i="36"/>
  <c r="T119" i="36"/>
  <c r="S119" i="36"/>
  <c r="R119" i="36"/>
  <c r="Q119" i="36"/>
  <c r="P119" i="36"/>
  <c r="O119" i="36"/>
  <c r="N119" i="36"/>
  <c r="M119" i="36"/>
  <c r="L119" i="36"/>
  <c r="K119" i="36"/>
  <c r="J119" i="36"/>
  <c r="I119" i="36"/>
  <c r="H119" i="36"/>
  <c r="G119" i="36"/>
  <c r="F119" i="36"/>
  <c r="E119" i="36"/>
  <c r="X118" i="36"/>
  <c r="W118" i="36"/>
  <c r="V118" i="36"/>
  <c r="U118" i="36"/>
  <c r="T118" i="36"/>
  <c r="S118" i="36"/>
  <c r="R118" i="36"/>
  <c r="Q118" i="36"/>
  <c r="P118" i="36"/>
  <c r="O118" i="36"/>
  <c r="N118" i="36"/>
  <c r="M118" i="36"/>
  <c r="L118" i="36"/>
  <c r="K118" i="36"/>
  <c r="J118" i="36"/>
  <c r="I118" i="36"/>
  <c r="H118" i="36"/>
  <c r="G118" i="36"/>
  <c r="F118" i="36"/>
  <c r="E118" i="36"/>
  <c r="X117" i="36"/>
  <c r="W117" i="36"/>
  <c r="V117" i="36"/>
  <c r="U117" i="36"/>
  <c r="T117" i="36"/>
  <c r="S117" i="36"/>
  <c r="R117" i="36"/>
  <c r="Q117" i="36"/>
  <c r="P117" i="36"/>
  <c r="O117" i="36"/>
  <c r="N117" i="36"/>
  <c r="M117" i="36"/>
  <c r="L117" i="36"/>
  <c r="K117" i="36"/>
  <c r="J117" i="36"/>
  <c r="I117" i="36"/>
  <c r="H117" i="36"/>
  <c r="G117" i="36"/>
  <c r="F117" i="36"/>
  <c r="E117" i="36"/>
  <c r="X116" i="36"/>
  <c r="W116" i="36"/>
  <c r="V116" i="36"/>
  <c r="U116" i="36"/>
  <c r="T116" i="36"/>
  <c r="S116" i="36"/>
  <c r="R116" i="36"/>
  <c r="Q116" i="36"/>
  <c r="P116" i="36"/>
  <c r="O116" i="36"/>
  <c r="N116" i="36"/>
  <c r="M116" i="36"/>
  <c r="L116" i="36"/>
  <c r="K116" i="36"/>
  <c r="J116" i="36"/>
  <c r="I116" i="36"/>
  <c r="H116" i="36"/>
  <c r="G116" i="36"/>
  <c r="F116" i="36"/>
  <c r="E116" i="36"/>
  <c r="X115" i="36"/>
  <c r="W115" i="36"/>
  <c r="V115" i="36"/>
  <c r="U115" i="36"/>
  <c r="T115" i="36"/>
  <c r="S115" i="36"/>
  <c r="R115" i="36"/>
  <c r="Q115" i="36"/>
  <c r="P115" i="36"/>
  <c r="O115" i="36"/>
  <c r="N115" i="36"/>
  <c r="M115" i="36"/>
  <c r="L115" i="36"/>
  <c r="K115" i="36"/>
  <c r="J115" i="36"/>
  <c r="I115" i="36"/>
  <c r="H115" i="36"/>
  <c r="G115" i="36"/>
  <c r="F115" i="36"/>
  <c r="E115" i="36"/>
  <c r="X114" i="36"/>
  <c r="W114" i="36"/>
  <c r="V114" i="36"/>
  <c r="U114" i="36"/>
  <c r="T114" i="36"/>
  <c r="S114" i="36"/>
  <c r="R114" i="36"/>
  <c r="Q114" i="36"/>
  <c r="P114" i="36"/>
  <c r="O114" i="36"/>
  <c r="N114" i="36"/>
  <c r="M114" i="36"/>
  <c r="L114" i="36"/>
  <c r="K114" i="36"/>
  <c r="J114" i="36"/>
  <c r="I114" i="36"/>
  <c r="H114" i="36"/>
  <c r="G114" i="36"/>
  <c r="F114" i="36"/>
  <c r="E114" i="36"/>
  <c r="X113" i="36"/>
  <c r="W113" i="36"/>
  <c r="V113" i="36"/>
  <c r="U113" i="36"/>
  <c r="T113" i="36"/>
  <c r="S113" i="36"/>
  <c r="R113" i="36"/>
  <c r="Q113" i="36"/>
  <c r="P113" i="36"/>
  <c r="O113" i="36"/>
  <c r="N113" i="36"/>
  <c r="M113" i="36"/>
  <c r="L113" i="36"/>
  <c r="K113" i="36"/>
  <c r="J113" i="36"/>
  <c r="I113" i="36"/>
  <c r="H113" i="36"/>
  <c r="G113" i="36"/>
  <c r="F113" i="36"/>
  <c r="E113" i="36"/>
  <c r="X112" i="36"/>
  <c r="W112" i="36"/>
  <c r="V112" i="36"/>
  <c r="U112" i="36"/>
  <c r="T112" i="36"/>
  <c r="S112" i="36"/>
  <c r="R112" i="36"/>
  <c r="Q112" i="36"/>
  <c r="P112" i="36"/>
  <c r="O112" i="36"/>
  <c r="N112" i="36"/>
  <c r="M112" i="36"/>
  <c r="L112" i="36"/>
  <c r="K112" i="36"/>
  <c r="J112" i="36"/>
  <c r="I112" i="36"/>
  <c r="H112" i="36"/>
  <c r="G112" i="36"/>
  <c r="F112" i="36"/>
  <c r="E112" i="36"/>
  <c r="X111" i="36"/>
  <c r="W111" i="36"/>
  <c r="V111" i="36"/>
  <c r="U111" i="36"/>
  <c r="T111" i="36"/>
  <c r="S111" i="36"/>
  <c r="R111" i="36"/>
  <c r="Q111" i="36"/>
  <c r="P111" i="36"/>
  <c r="O111" i="36"/>
  <c r="N111" i="36"/>
  <c r="M111" i="36"/>
  <c r="L111" i="36"/>
  <c r="K111" i="36"/>
  <c r="J111" i="36"/>
  <c r="I111" i="36"/>
  <c r="H111" i="36"/>
  <c r="G111" i="36"/>
  <c r="F111" i="36"/>
  <c r="E111" i="36"/>
  <c r="X110" i="36"/>
  <c r="W110" i="36"/>
  <c r="V110" i="36"/>
  <c r="U110" i="36"/>
  <c r="T110" i="36"/>
  <c r="S110" i="36"/>
  <c r="R110" i="36"/>
  <c r="Q110" i="36"/>
  <c r="P110" i="36"/>
  <c r="O110" i="36"/>
  <c r="N110" i="36"/>
  <c r="M110" i="36"/>
  <c r="L110" i="36"/>
  <c r="K110" i="36"/>
  <c r="J110" i="36"/>
  <c r="I110" i="36"/>
  <c r="H110" i="36"/>
  <c r="G110" i="36"/>
  <c r="F110" i="36"/>
  <c r="E110" i="36"/>
  <c r="X109" i="36"/>
  <c r="W109" i="36"/>
  <c r="V109" i="36"/>
  <c r="U109" i="36"/>
  <c r="T109" i="36"/>
  <c r="S109" i="36"/>
  <c r="R109" i="36"/>
  <c r="Q109" i="36"/>
  <c r="P109" i="36"/>
  <c r="O109" i="36"/>
  <c r="N109" i="36"/>
  <c r="M109" i="36"/>
  <c r="L109" i="36"/>
  <c r="K109" i="36"/>
  <c r="J109" i="36"/>
  <c r="I109" i="36"/>
  <c r="H109" i="36"/>
  <c r="G109" i="36"/>
  <c r="F109" i="36"/>
  <c r="E109" i="36"/>
  <c r="X108" i="36"/>
  <c r="W108" i="36"/>
  <c r="V108" i="36"/>
  <c r="U108" i="36"/>
  <c r="T108" i="36"/>
  <c r="S108" i="36"/>
  <c r="R108" i="36"/>
  <c r="Q108" i="36"/>
  <c r="P108" i="36"/>
  <c r="O108" i="36"/>
  <c r="N108" i="36"/>
  <c r="M108" i="36"/>
  <c r="L108" i="36"/>
  <c r="K108" i="36"/>
  <c r="J108" i="36"/>
  <c r="I108" i="36"/>
  <c r="H108" i="36"/>
  <c r="G108" i="36"/>
  <c r="F108" i="36"/>
  <c r="E108" i="36"/>
  <c r="X107" i="36"/>
  <c r="W107" i="36"/>
  <c r="V107" i="36"/>
  <c r="U107" i="36"/>
  <c r="T107" i="36"/>
  <c r="S107" i="36"/>
  <c r="R107" i="36"/>
  <c r="Q107" i="36"/>
  <c r="P107" i="36"/>
  <c r="O107" i="36"/>
  <c r="N107" i="36"/>
  <c r="M107" i="36"/>
  <c r="L107" i="36"/>
  <c r="K107" i="36"/>
  <c r="J107" i="36"/>
  <c r="I107" i="36"/>
  <c r="H107" i="36"/>
  <c r="G107" i="36"/>
  <c r="F107" i="36"/>
  <c r="E107" i="36"/>
  <c r="X106" i="36"/>
  <c r="W106" i="36"/>
  <c r="V106" i="36"/>
  <c r="U106" i="36"/>
  <c r="T106" i="36"/>
  <c r="S106" i="36"/>
  <c r="R106" i="36"/>
  <c r="Q106" i="36"/>
  <c r="P106" i="36"/>
  <c r="O106" i="36"/>
  <c r="N106" i="36"/>
  <c r="M106" i="36"/>
  <c r="L106" i="36"/>
  <c r="K106" i="36"/>
  <c r="J106" i="36"/>
  <c r="I106" i="36"/>
  <c r="H106" i="36"/>
  <c r="G106" i="36"/>
  <c r="F106" i="36"/>
  <c r="E106" i="36"/>
  <c r="X105" i="36"/>
  <c r="W105" i="36"/>
  <c r="V105" i="36"/>
  <c r="U105" i="36"/>
  <c r="T105" i="36"/>
  <c r="S105" i="36"/>
  <c r="R105" i="36"/>
  <c r="Q105" i="36"/>
  <c r="P105" i="36"/>
  <c r="O105" i="36"/>
  <c r="N105" i="36"/>
  <c r="M105" i="36"/>
  <c r="L105" i="36"/>
  <c r="K105" i="36"/>
  <c r="J105" i="36"/>
  <c r="I105" i="36"/>
  <c r="H105" i="36"/>
  <c r="G105" i="36"/>
  <c r="F105" i="36"/>
  <c r="E105" i="36"/>
  <c r="X100" i="36"/>
  <c r="W100" i="36"/>
  <c r="V100" i="36"/>
  <c r="U100" i="36"/>
  <c r="T100" i="36"/>
  <c r="S100" i="36"/>
  <c r="R100" i="36"/>
  <c r="Q100" i="36"/>
  <c r="P100" i="36"/>
  <c r="O100" i="36"/>
  <c r="N100" i="36"/>
  <c r="M100" i="36"/>
  <c r="L100" i="36"/>
  <c r="K100" i="36"/>
  <c r="J100" i="36"/>
  <c r="I100" i="36"/>
  <c r="H100" i="36"/>
  <c r="G100" i="36"/>
  <c r="F100" i="36"/>
  <c r="E100" i="36"/>
  <c r="X99" i="36"/>
  <c r="W99" i="36"/>
  <c r="V99" i="36"/>
  <c r="U99" i="36"/>
  <c r="T99" i="36"/>
  <c r="S99" i="36"/>
  <c r="R99" i="36"/>
  <c r="Q99" i="36"/>
  <c r="P99" i="36"/>
  <c r="O99" i="36"/>
  <c r="N99" i="36"/>
  <c r="M99" i="36"/>
  <c r="L99" i="36"/>
  <c r="K99" i="36"/>
  <c r="J99" i="36"/>
  <c r="I99" i="36"/>
  <c r="H99" i="36"/>
  <c r="G99" i="36"/>
  <c r="F99" i="36"/>
  <c r="E99" i="36"/>
  <c r="X98" i="36"/>
  <c r="W98" i="36"/>
  <c r="V98" i="36"/>
  <c r="U98" i="36"/>
  <c r="T98" i="36"/>
  <c r="S98" i="36"/>
  <c r="R98" i="36"/>
  <c r="Q98" i="36"/>
  <c r="P98" i="36"/>
  <c r="O98" i="36"/>
  <c r="N98" i="36"/>
  <c r="M98" i="36"/>
  <c r="L98" i="36"/>
  <c r="K98" i="36"/>
  <c r="J98" i="36"/>
  <c r="I98" i="36"/>
  <c r="H98" i="36"/>
  <c r="G98" i="36"/>
  <c r="F98" i="36"/>
  <c r="E98" i="36"/>
  <c r="X97" i="36"/>
  <c r="W97" i="36"/>
  <c r="V97" i="36"/>
  <c r="U97" i="36"/>
  <c r="T97" i="36"/>
  <c r="S97" i="36"/>
  <c r="R97" i="36"/>
  <c r="Q97" i="36"/>
  <c r="P97" i="36"/>
  <c r="O97" i="36"/>
  <c r="N97" i="36"/>
  <c r="M97" i="36"/>
  <c r="L97" i="36"/>
  <c r="K97" i="36"/>
  <c r="J97" i="36"/>
  <c r="I97" i="36"/>
  <c r="H97" i="36"/>
  <c r="G97" i="36"/>
  <c r="F97" i="36"/>
  <c r="E97" i="36"/>
  <c r="X96" i="36"/>
  <c r="W96" i="36"/>
  <c r="V96" i="36"/>
  <c r="U96" i="36"/>
  <c r="T96" i="36"/>
  <c r="S96" i="36"/>
  <c r="R96" i="36"/>
  <c r="Q96" i="36"/>
  <c r="P96" i="36"/>
  <c r="O96" i="36"/>
  <c r="N96" i="36"/>
  <c r="M96" i="36"/>
  <c r="L96" i="36"/>
  <c r="K96" i="36"/>
  <c r="J96" i="36"/>
  <c r="I96" i="36"/>
  <c r="H96" i="36"/>
  <c r="G96" i="36"/>
  <c r="F96" i="36"/>
  <c r="E96" i="36"/>
  <c r="X95" i="36"/>
  <c r="W95" i="36"/>
  <c r="V95" i="36"/>
  <c r="U95" i="36"/>
  <c r="T95" i="36"/>
  <c r="S95" i="36"/>
  <c r="R95" i="36"/>
  <c r="Q95" i="36"/>
  <c r="P95" i="36"/>
  <c r="O95" i="36"/>
  <c r="N95" i="36"/>
  <c r="M95" i="36"/>
  <c r="L95" i="36"/>
  <c r="K95" i="36"/>
  <c r="J95" i="36"/>
  <c r="I95" i="36"/>
  <c r="H95" i="36"/>
  <c r="G95" i="36"/>
  <c r="F95" i="36"/>
  <c r="E95" i="36"/>
  <c r="X94" i="36"/>
  <c r="W94" i="36"/>
  <c r="V94" i="36"/>
  <c r="U94" i="36"/>
  <c r="T94" i="36"/>
  <c r="S94" i="36"/>
  <c r="R94" i="36"/>
  <c r="Q94" i="36"/>
  <c r="P94" i="36"/>
  <c r="O94" i="36"/>
  <c r="N94" i="36"/>
  <c r="M94" i="36"/>
  <c r="L94" i="36"/>
  <c r="K94" i="36"/>
  <c r="J94" i="36"/>
  <c r="I94" i="36"/>
  <c r="H94" i="36"/>
  <c r="G94" i="36"/>
  <c r="F94" i="36"/>
  <c r="E94" i="36"/>
  <c r="X93" i="36"/>
  <c r="W93" i="36"/>
  <c r="V93" i="36"/>
  <c r="U93" i="36"/>
  <c r="T93" i="36"/>
  <c r="S93" i="36"/>
  <c r="R93" i="36"/>
  <c r="Q93" i="36"/>
  <c r="P93" i="36"/>
  <c r="O93" i="36"/>
  <c r="N93" i="36"/>
  <c r="M93" i="36"/>
  <c r="L93" i="36"/>
  <c r="K93" i="36"/>
  <c r="J93" i="36"/>
  <c r="I93" i="36"/>
  <c r="H93" i="36"/>
  <c r="G93" i="36"/>
  <c r="F93" i="36"/>
  <c r="E93" i="36"/>
  <c r="X92" i="36"/>
  <c r="W92" i="36"/>
  <c r="V92" i="36"/>
  <c r="U92" i="36"/>
  <c r="T92" i="36"/>
  <c r="S92" i="36"/>
  <c r="R92" i="36"/>
  <c r="Q92" i="36"/>
  <c r="P92" i="36"/>
  <c r="O92" i="36"/>
  <c r="N92" i="36"/>
  <c r="M92" i="36"/>
  <c r="L92" i="36"/>
  <c r="K92" i="36"/>
  <c r="J92" i="36"/>
  <c r="I92" i="36"/>
  <c r="H92" i="36"/>
  <c r="G92" i="36"/>
  <c r="F92" i="36"/>
  <c r="E92" i="36"/>
  <c r="X91" i="36"/>
  <c r="W91" i="36"/>
  <c r="V91" i="36"/>
  <c r="U91" i="36"/>
  <c r="T91" i="36"/>
  <c r="S91" i="36"/>
  <c r="R91" i="36"/>
  <c r="Q91" i="36"/>
  <c r="P91" i="36"/>
  <c r="O91" i="36"/>
  <c r="N91" i="36"/>
  <c r="M91" i="36"/>
  <c r="L91" i="36"/>
  <c r="K91" i="36"/>
  <c r="J91" i="36"/>
  <c r="I91" i="36"/>
  <c r="H91" i="36"/>
  <c r="G91" i="36"/>
  <c r="F91" i="36"/>
  <c r="E91" i="36"/>
  <c r="X90" i="36"/>
  <c r="W90" i="36"/>
  <c r="V90" i="36"/>
  <c r="U90" i="36"/>
  <c r="T90" i="36"/>
  <c r="S90" i="36"/>
  <c r="R90" i="36"/>
  <c r="Q90" i="36"/>
  <c r="P90" i="36"/>
  <c r="O90" i="36"/>
  <c r="N90" i="36"/>
  <c r="M90" i="36"/>
  <c r="L90" i="36"/>
  <c r="K90" i="36"/>
  <c r="J90" i="36"/>
  <c r="I90" i="36"/>
  <c r="H90" i="36"/>
  <c r="G90" i="36"/>
  <c r="F90" i="36"/>
  <c r="E90" i="36"/>
  <c r="X89" i="36"/>
  <c r="W89" i="36"/>
  <c r="V89" i="36"/>
  <c r="U89" i="36"/>
  <c r="T89" i="36"/>
  <c r="S89" i="36"/>
  <c r="R89" i="36"/>
  <c r="Q89" i="36"/>
  <c r="P89" i="36"/>
  <c r="O89" i="36"/>
  <c r="N89" i="36"/>
  <c r="M89" i="36"/>
  <c r="L89" i="36"/>
  <c r="K89" i="36"/>
  <c r="J89" i="36"/>
  <c r="I89" i="36"/>
  <c r="H89" i="36"/>
  <c r="G89" i="36"/>
  <c r="F89" i="36"/>
  <c r="E89" i="36"/>
  <c r="X88" i="36"/>
  <c r="W88" i="36"/>
  <c r="V88" i="36"/>
  <c r="U88" i="36"/>
  <c r="T88" i="36"/>
  <c r="S88" i="36"/>
  <c r="R88" i="36"/>
  <c r="Q88" i="36"/>
  <c r="P88" i="36"/>
  <c r="O88" i="36"/>
  <c r="N88" i="36"/>
  <c r="M88" i="36"/>
  <c r="L88" i="36"/>
  <c r="K88" i="36"/>
  <c r="J88" i="36"/>
  <c r="I88" i="36"/>
  <c r="H88" i="36"/>
  <c r="G88" i="36"/>
  <c r="F88" i="36"/>
  <c r="E88" i="36"/>
  <c r="X87" i="36"/>
  <c r="W87" i="36"/>
  <c r="V87" i="36"/>
  <c r="U87" i="36"/>
  <c r="T87" i="36"/>
  <c r="S87" i="36"/>
  <c r="R87" i="36"/>
  <c r="Q87" i="36"/>
  <c r="P87" i="36"/>
  <c r="O87" i="36"/>
  <c r="N87" i="36"/>
  <c r="M87" i="36"/>
  <c r="L87" i="36"/>
  <c r="K87" i="36"/>
  <c r="J87" i="36"/>
  <c r="I87" i="36"/>
  <c r="H87" i="36"/>
  <c r="G87" i="36"/>
  <c r="F87" i="36"/>
  <c r="E87" i="36"/>
  <c r="X86" i="36"/>
  <c r="W86" i="36"/>
  <c r="V86" i="36"/>
  <c r="U86" i="36"/>
  <c r="T86" i="36"/>
  <c r="S86" i="36"/>
  <c r="R86" i="36"/>
  <c r="Q86" i="36"/>
  <c r="P86" i="36"/>
  <c r="O86" i="36"/>
  <c r="N86" i="36"/>
  <c r="M86" i="36"/>
  <c r="L86" i="36"/>
  <c r="K86" i="36"/>
  <c r="J86" i="36"/>
  <c r="I86" i="36"/>
  <c r="H86" i="36"/>
  <c r="G86" i="36"/>
  <c r="F86" i="36"/>
  <c r="E86" i="36"/>
  <c r="X85" i="36"/>
  <c r="W85" i="36"/>
  <c r="V85" i="36"/>
  <c r="U85" i="36"/>
  <c r="T85" i="36"/>
  <c r="S85" i="36"/>
  <c r="R85" i="36"/>
  <c r="Q85" i="36"/>
  <c r="P85" i="36"/>
  <c r="O85" i="36"/>
  <c r="N85" i="36"/>
  <c r="M85" i="36"/>
  <c r="L85" i="36"/>
  <c r="K85" i="36"/>
  <c r="J85" i="36"/>
  <c r="I85" i="36"/>
  <c r="H85" i="36"/>
  <c r="G85" i="36"/>
  <c r="F85" i="36"/>
  <c r="E85" i="36"/>
  <c r="X84" i="36"/>
  <c r="W84" i="36"/>
  <c r="V84" i="36"/>
  <c r="U84" i="36"/>
  <c r="T84" i="36"/>
  <c r="S84" i="36"/>
  <c r="R84" i="36"/>
  <c r="Q84" i="36"/>
  <c r="P84" i="36"/>
  <c r="O84" i="36"/>
  <c r="N84" i="36"/>
  <c r="M84" i="36"/>
  <c r="L84" i="36"/>
  <c r="K84" i="36"/>
  <c r="J84" i="36"/>
  <c r="I84" i="36"/>
  <c r="H84" i="36"/>
  <c r="G84" i="36"/>
  <c r="F84" i="36"/>
  <c r="E84" i="36"/>
  <c r="X83" i="36"/>
  <c r="W83" i="36"/>
  <c r="V83" i="36"/>
  <c r="U83" i="36"/>
  <c r="T83" i="36"/>
  <c r="S83" i="36"/>
  <c r="R83" i="36"/>
  <c r="Q83" i="36"/>
  <c r="P83" i="36"/>
  <c r="O83" i="36"/>
  <c r="N83" i="36"/>
  <c r="M83" i="36"/>
  <c r="L83" i="36"/>
  <c r="K83" i="36"/>
  <c r="J83" i="36"/>
  <c r="I83" i="36"/>
  <c r="H83" i="36"/>
  <c r="G83" i="36"/>
  <c r="F83" i="36"/>
  <c r="E83" i="36"/>
  <c r="X82" i="36"/>
  <c r="W82" i="36"/>
  <c r="V82" i="36"/>
  <c r="U82" i="36"/>
  <c r="T82" i="36"/>
  <c r="S82" i="36"/>
  <c r="R82" i="36"/>
  <c r="Q82" i="36"/>
  <c r="P82" i="36"/>
  <c r="O82" i="36"/>
  <c r="N82" i="36"/>
  <c r="M82" i="36"/>
  <c r="L82" i="36"/>
  <c r="K82" i="36"/>
  <c r="J82" i="36"/>
  <c r="I82" i="36"/>
  <c r="H82" i="36"/>
  <c r="G82" i="36"/>
  <c r="F82" i="36"/>
  <c r="E82" i="36"/>
  <c r="X81" i="36"/>
  <c r="W81" i="36"/>
  <c r="V81" i="36"/>
  <c r="U81" i="36"/>
  <c r="T81" i="36"/>
  <c r="S81" i="36"/>
  <c r="R81" i="36"/>
  <c r="Q81" i="36"/>
  <c r="P81" i="36"/>
  <c r="O81" i="36"/>
  <c r="N81" i="36"/>
  <c r="M81" i="36"/>
  <c r="L81" i="36"/>
  <c r="K81" i="36"/>
  <c r="J81" i="36"/>
  <c r="I81" i="36"/>
  <c r="H81" i="36"/>
  <c r="G81" i="36"/>
  <c r="F81" i="36"/>
  <c r="E81" i="36"/>
  <c r="X80" i="36"/>
  <c r="W80" i="36"/>
  <c r="V80" i="36"/>
  <c r="U80" i="36"/>
  <c r="T80" i="36"/>
  <c r="S80" i="36"/>
  <c r="R80" i="36"/>
  <c r="Q80" i="36"/>
  <c r="P80" i="36"/>
  <c r="O80" i="36"/>
  <c r="N80" i="36"/>
  <c r="M80" i="36"/>
  <c r="L80" i="36"/>
  <c r="K80" i="36"/>
  <c r="J80" i="36"/>
  <c r="I80" i="36"/>
  <c r="H80" i="36"/>
  <c r="G80" i="36"/>
  <c r="F80" i="36"/>
  <c r="E80" i="36"/>
  <c r="X79" i="36"/>
  <c r="W79" i="36"/>
  <c r="V79" i="36"/>
  <c r="U79" i="36"/>
  <c r="T79" i="36"/>
  <c r="S79" i="36"/>
  <c r="R79" i="36"/>
  <c r="Q79" i="36"/>
  <c r="P79" i="36"/>
  <c r="O79" i="36"/>
  <c r="N79" i="36"/>
  <c r="M79" i="36"/>
  <c r="L79" i="36"/>
  <c r="K79" i="36"/>
  <c r="J79" i="36"/>
  <c r="I79" i="36"/>
  <c r="H79" i="36"/>
  <c r="G79" i="36"/>
  <c r="F79" i="36"/>
  <c r="E79" i="36"/>
  <c r="X78" i="36"/>
  <c r="W78" i="36"/>
  <c r="V78" i="36"/>
  <c r="U78" i="36"/>
  <c r="T78" i="36"/>
  <c r="S78" i="36"/>
  <c r="R78" i="36"/>
  <c r="Q78" i="36"/>
  <c r="P78" i="36"/>
  <c r="O78" i="36"/>
  <c r="N78" i="36"/>
  <c r="M78" i="36"/>
  <c r="L78" i="36"/>
  <c r="K78" i="36"/>
  <c r="J78" i="36"/>
  <c r="I78" i="36"/>
  <c r="H78" i="36"/>
  <c r="G78" i="36"/>
  <c r="F78" i="36"/>
  <c r="E78" i="36"/>
  <c r="X77" i="36"/>
  <c r="W77" i="36"/>
  <c r="V77" i="36"/>
  <c r="U77" i="36"/>
  <c r="T77" i="36"/>
  <c r="S77" i="36"/>
  <c r="R77" i="36"/>
  <c r="Q77" i="36"/>
  <c r="P77" i="36"/>
  <c r="O77" i="36"/>
  <c r="N77" i="36"/>
  <c r="M77" i="36"/>
  <c r="L77" i="36"/>
  <c r="K77" i="36"/>
  <c r="J77" i="36"/>
  <c r="I77" i="36"/>
  <c r="H77" i="36"/>
  <c r="G77" i="36"/>
  <c r="F77" i="36"/>
  <c r="E77" i="36"/>
  <c r="X76" i="36"/>
  <c r="W76" i="36"/>
  <c r="V76" i="36"/>
  <c r="U76" i="36"/>
  <c r="T76" i="36"/>
  <c r="S76" i="36"/>
  <c r="R76" i="36"/>
  <c r="Q76" i="36"/>
  <c r="P76" i="36"/>
  <c r="O76" i="36"/>
  <c r="N76" i="36"/>
  <c r="M76" i="36"/>
  <c r="L76" i="36"/>
  <c r="K76" i="36"/>
  <c r="J76" i="36"/>
  <c r="I76" i="36"/>
  <c r="H76" i="36"/>
  <c r="G76" i="36"/>
  <c r="F76" i="36"/>
  <c r="E76" i="36"/>
  <c r="X75" i="36"/>
  <c r="W75" i="36"/>
  <c r="V75" i="36"/>
  <c r="U75" i="36"/>
  <c r="T75" i="36"/>
  <c r="S75" i="36"/>
  <c r="R75" i="36"/>
  <c r="Q75" i="36"/>
  <c r="P75" i="36"/>
  <c r="O75" i="36"/>
  <c r="N75" i="36"/>
  <c r="M75" i="36"/>
  <c r="L75" i="36"/>
  <c r="K75" i="36"/>
  <c r="J75" i="36"/>
  <c r="I75" i="36"/>
  <c r="H75" i="36"/>
  <c r="G75" i="36"/>
  <c r="F75" i="36"/>
  <c r="E75" i="36"/>
  <c r="X74" i="36"/>
  <c r="W74" i="36"/>
  <c r="V74" i="36"/>
  <c r="U74" i="36"/>
  <c r="T74" i="36"/>
  <c r="S74" i="36"/>
  <c r="R74" i="36"/>
  <c r="Q74" i="36"/>
  <c r="P74" i="36"/>
  <c r="O74" i="36"/>
  <c r="N74" i="36"/>
  <c r="M74" i="36"/>
  <c r="L74" i="36"/>
  <c r="K74" i="36"/>
  <c r="J74" i="36"/>
  <c r="I74" i="36"/>
  <c r="H74" i="36"/>
  <c r="G74" i="36"/>
  <c r="F74" i="36"/>
  <c r="E74" i="36"/>
  <c r="X73" i="36"/>
  <c r="W73" i="36"/>
  <c r="V73" i="36"/>
  <c r="U73" i="36"/>
  <c r="T73" i="36"/>
  <c r="S73" i="36"/>
  <c r="R73" i="36"/>
  <c r="Q73" i="36"/>
  <c r="P73" i="36"/>
  <c r="O73" i="36"/>
  <c r="N73" i="36"/>
  <c r="M73" i="36"/>
  <c r="L73" i="36"/>
  <c r="K73" i="36"/>
  <c r="J73" i="36"/>
  <c r="I73" i="36"/>
  <c r="H73" i="36"/>
  <c r="G73" i="36"/>
  <c r="F73" i="36"/>
  <c r="E73" i="36"/>
  <c r="X72" i="36"/>
  <c r="W72" i="36"/>
  <c r="V72" i="36"/>
  <c r="U72" i="36"/>
  <c r="T72" i="36"/>
  <c r="S72" i="36"/>
  <c r="R72" i="36"/>
  <c r="Q72" i="36"/>
  <c r="P72" i="36"/>
  <c r="O72" i="36"/>
  <c r="N72" i="36"/>
  <c r="M72" i="36"/>
  <c r="L72" i="36"/>
  <c r="K72" i="36"/>
  <c r="J72" i="36"/>
  <c r="I72" i="36"/>
  <c r="H72" i="36"/>
  <c r="G72" i="36"/>
  <c r="F72" i="36"/>
  <c r="E72" i="36"/>
  <c r="X71" i="36"/>
  <c r="W71" i="36"/>
  <c r="V71" i="36"/>
  <c r="U71" i="36"/>
  <c r="T71" i="36"/>
  <c r="S71" i="36"/>
  <c r="R71" i="36"/>
  <c r="Q71" i="36"/>
  <c r="P71" i="36"/>
  <c r="O71" i="36"/>
  <c r="N71" i="36"/>
  <c r="M71" i="36"/>
  <c r="L71" i="36"/>
  <c r="K71" i="36"/>
  <c r="J71" i="36"/>
  <c r="I71" i="36"/>
  <c r="H71" i="36"/>
  <c r="G71" i="36"/>
  <c r="F71" i="36"/>
  <c r="E71" i="36"/>
  <c r="X66" i="36"/>
  <c r="W66" i="36"/>
  <c r="V66" i="36"/>
  <c r="U66" i="36"/>
  <c r="T66" i="36"/>
  <c r="S66" i="36"/>
  <c r="R66" i="36"/>
  <c r="Q66" i="36"/>
  <c r="P66" i="36"/>
  <c r="O66" i="36"/>
  <c r="N66" i="36"/>
  <c r="M66" i="36"/>
  <c r="L66" i="36"/>
  <c r="K66" i="36"/>
  <c r="J66" i="36"/>
  <c r="I66" i="36"/>
  <c r="H66" i="36"/>
  <c r="G66" i="36"/>
  <c r="F66" i="36"/>
  <c r="E66" i="36"/>
  <c r="X65" i="36"/>
  <c r="W65" i="36"/>
  <c r="V65" i="36"/>
  <c r="U65" i="36"/>
  <c r="T65" i="36"/>
  <c r="S65" i="36"/>
  <c r="R65" i="36"/>
  <c r="Q65" i="36"/>
  <c r="P65" i="36"/>
  <c r="O65" i="36"/>
  <c r="N65" i="36"/>
  <c r="M65" i="36"/>
  <c r="L65" i="36"/>
  <c r="K65" i="36"/>
  <c r="J65" i="36"/>
  <c r="I65" i="36"/>
  <c r="H65" i="36"/>
  <c r="G65" i="36"/>
  <c r="F65" i="36"/>
  <c r="E65" i="36"/>
  <c r="X64" i="36"/>
  <c r="W64" i="36"/>
  <c r="V64" i="36"/>
  <c r="U64" i="36"/>
  <c r="T64" i="36"/>
  <c r="S64" i="36"/>
  <c r="R64" i="36"/>
  <c r="Q64" i="36"/>
  <c r="P64" i="36"/>
  <c r="O64" i="36"/>
  <c r="N64" i="36"/>
  <c r="M64" i="36"/>
  <c r="L64" i="36"/>
  <c r="K64" i="36"/>
  <c r="J64" i="36"/>
  <c r="I64" i="36"/>
  <c r="H64" i="36"/>
  <c r="G64" i="36"/>
  <c r="F64" i="36"/>
  <c r="E64" i="36"/>
  <c r="X63" i="36"/>
  <c r="W63" i="36"/>
  <c r="V63" i="36"/>
  <c r="U63" i="36"/>
  <c r="T63" i="36"/>
  <c r="S63" i="36"/>
  <c r="R63" i="36"/>
  <c r="Q63" i="36"/>
  <c r="P63" i="36"/>
  <c r="O63" i="36"/>
  <c r="N63" i="36"/>
  <c r="M63" i="36"/>
  <c r="L63" i="36"/>
  <c r="K63" i="36"/>
  <c r="J63" i="36"/>
  <c r="I63" i="36"/>
  <c r="H63" i="36"/>
  <c r="G63" i="36"/>
  <c r="F63" i="36"/>
  <c r="E63" i="36"/>
  <c r="X62" i="36"/>
  <c r="W62" i="36"/>
  <c r="V62" i="36"/>
  <c r="U62" i="36"/>
  <c r="T62" i="36"/>
  <c r="S62" i="36"/>
  <c r="R62" i="36"/>
  <c r="Q62" i="36"/>
  <c r="P62" i="36"/>
  <c r="O62" i="36"/>
  <c r="N62" i="36"/>
  <c r="M62" i="36"/>
  <c r="L62" i="36"/>
  <c r="K62" i="36"/>
  <c r="J62" i="36"/>
  <c r="I62" i="36"/>
  <c r="H62" i="36"/>
  <c r="G62" i="36"/>
  <c r="F62" i="36"/>
  <c r="E62" i="36"/>
  <c r="X61" i="36"/>
  <c r="W61" i="36"/>
  <c r="V61" i="36"/>
  <c r="U61" i="36"/>
  <c r="T61" i="36"/>
  <c r="S61" i="36"/>
  <c r="R61" i="36"/>
  <c r="Q61" i="36"/>
  <c r="P61" i="36"/>
  <c r="O61" i="36"/>
  <c r="N61" i="36"/>
  <c r="M61" i="36"/>
  <c r="L61" i="36"/>
  <c r="K61" i="36"/>
  <c r="J61" i="36"/>
  <c r="I61" i="36"/>
  <c r="H61" i="36"/>
  <c r="G61" i="36"/>
  <c r="F61" i="36"/>
  <c r="E61" i="36"/>
  <c r="X60" i="36"/>
  <c r="W60" i="36"/>
  <c r="V60" i="36"/>
  <c r="U60" i="36"/>
  <c r="T60" i="36"/>
  <c r="S60" i="36"/>
  <c r="R60" i="36"/>
  <c r="Q60" i="36"/>
  <c r="P60" i="36"/>
  <c r="O60" i="36"/>
  <c r="N60" i="36"/>
  <c r="M60" i="36"/>
  <c r="L60" i="36"/>
  <c r="K60" i="36"/>
  <c r="J60" i="36"/>
  <c r="I60" i="36"/>
  <c r="H60" i="36"/>
  <c r="G60" i="36"/>
  <c r="F60" i="36"/>
  <c r="E60" i="36"/>
  <c r="X59" i="36"/>
  <c r="W59" i="36"/>
  <c r="V59" i="36"/>
  <c r="U59" i="36"/>
  <c r="T59" i="36"/>
  <c r="S59" i="36"/>
  <c r="R59" i="36"/>
  <c r="Q59" i="36"/>
  <c r="P59" i="36"/>
  <c r="O59" i="36"/>
  <c r="N59" i="36"/>
  <c r="M59" i="36"/>
  <c r="L59" i="36"/>
  <c r="K59" i="36"/>
  <c r="J59" i="36"/>
  <c r="I59" i="36"/>
  <c r="H59" i="36"/>
  <c r="G59" i="36"/>
  <c r="F59" i="36"/>
  <c r="E59" i="36"/>
  <c r="X58" i="36"/>
  <c r="W58" i="36"/>
  <c r="V58" i="36"/>
  <c r="U58" i="36"/>
  <c r="T58" i="36"/>
  <c r="S58" i="36"/>
  <c r="R58" i="36"/>
  <c r="Q58" i="36"/>
  <c r="P58" i="36"/>
  <c r="O58" i="36"/>
  <c r="N58" i="36"/>
  <c r="M58" i="36"/>
  <c r="L58" i="36"/>
  <c r="K58" i="36"/>
  <c r="J58" i="36"/>
  <c r="I58" i="36"/>
  <c r="H58" i="36"/>
  <c r="G58" i="36"/>
  <c r="F58" i="36"/>
  <c r="E58" i="36"/>
  <c r="X57" i="36"/>
  <c r="W57" i="36"/>
  <c r="V57" i="36"/>
  <c r="U57" i="36"/>
  <c r="T57" i="36"/>
  <c r="S57" i="36"/>
  <c r="R57" i="36"/>
  <c r="Q57" i="36"/>
  <c r="P57" i="36"/>
  <c r="O57" i="36"/>
  <c r="N57" i="36"/>
  <c r="M57" i="36"/>
  <c r="L57" i="36"/>
  <c r="K57" i="36"/>
  <c r="J57" i="36"/>
  <c r="I57" i="36"/>
  <c r="H57" i="36"/>
  <c r="G57" i="36"/>
  <c r="F57" i="36"/>
  <c r="E57" i="36"/>
  <c r="X56" i="36"/>
  <c r="W56" i="36"/>
  <c r="V56" i="36"/>
  <c r="U56" i="36"/>
  <c r="T56" i="36"/>
  <c r="S56" i="36"/>
  <c r="R56" i="36"/>
  <c r="Q56" i="36"/>
  <c r="P56" i="36"/>
  <c r="O56" i="36"/>
  <c r="N56" i="36"/>
  <c r="M56" i="36"/>
  <c r="L56" i="36"/>
  <c r="K56" i="36"/>
  <c r="J56" i="36"/>
  <c r="I56" i="36"/>
  <c r="H56" i="36"/>
  <c r="G56" i="36"/>
  <c r="F56" i="36"/>
  <c r="E56" i="36"/>
  <c r="X55" i="36"/>
  <c r="W55" i="36"/>
  <c r="V55" i="36"/>
  <c r="U55" i="36"/>
  <c r="T55" i="36"/>
  <c r="S55" i="36"/>
  <c r="R55" i="36"/>
  <c r="Q55" i="36"/>
  <c r="P55" i="36"/>
  <c r="O55" i="36"/>
  <c r="N55" i="36"/>
  <c r="M55" i="36"/>
  <c r="L55" i="36"/>
  <c r="K55" i="36"/>
  <c r="J55" i="36"/>
  <c r="I55" i="36"/>
  <c r="H55" i="36"/>
  <c r="G55" i="36"/>
  <c r="F55" i="36"/>
  <c r="E55" i="36"/>
  <c r="X54" i="36"/>
  <c r="W54" i="36"/>
  <c r="V54" i="36"/>
  <c r="U54" i="36"/>
  <c r="T54" i="36"/>
  <c r="S54" i="36"/>
  <c r="R54" i="36"/>
  <c r="Q54" i="36"/>
  <c r="P54" i="36"/>
  <c r="O54" i="36"/>
  <c r="N54" i="36"/>
  <c r="M54" i="36"/>
  <c r="L54" i="36"/>
  <c r="K54" i="36"/>
  <c r="J54" i="36"/>
  <c r="I54" i="36"/>
  <c r="H54" i="36"/>
  <c r="G54" i="36"/>
  <c r="F54" i="36"/>
  <c r="E54" i="36"/>
  <c r="X53" i="36"/>
  <c r="W53" i="36"/>
  <c r="V53" i="36"/>
  <c r="U53" i="36"/>
  <c r="T53" i="36"/>
  <c r="S53" i="36"/>
  <c r="R53" i="36"/>
  <c r="Q53" i="36"/>
  <c r="P53" i="36"/>
  <c r="O53" i="36"/>
  <c r="N53" i="36"/>
  <c r="M53" i="36"/>
  <c r="L53" i="36"/>
  <c r="K53" i="36"/>
  <c r="J53" i="36"/>
  <c r="I53" i="36"/>
  <c r="H53" i="36"/>
  <c r="G53" i="36"/>
  <c r="F53" i="36"/>
  <c r="E53" i="36"/>
  <c r="X52" i="36"/>
  <c r="W52" i="36"/>
  <c r="V52" i="36"/>
  <c r="U52" i="36"/>
  <c r="T52" i="36"/>
  <c r="S52" i="36"/>
  <c r="R52" i="36"/>
  <c r="Q52" i="36"/>
  <c r="P52" i="36"/>
  <c r="O52" i="36"/>
  <c r="N52" i="36"/>
  <c r="M52" i="36"/>
  <c r="L52" i="36"/>
  <c r="K52" i="36"/>
  <c r="J52" i="36"/>
  <c r="I52" i="36"/>
  <c r="H52" i="36"/>
  <c r="G52" i="36"/>
  <c r="F52" i="36"/>
  <c r="E52" i="36"/>
  <c r="X51" i="36"/>
  <c r="W51" i="36"/>
  <c r="V51" i="36"/>
  <c r="U51" i="36"/>
  <c r="T51" i="36"/>
  <c r="S51" i="36"/>
  <c r="R51" i="36"/>
  <c r="Q51" i="36"/>
  <c r="P51" i="36"/>
  <c r="O51" i="36"/>
  <c r="N51" i="36"/>
  <c r="M51" i="36"/>
  <c r="L51" i="36"/>
  <c r="K51" i="36"/>
  <c r="J51" i="36"/>
  <c r="I51" i="36"/>
  <c r="H51" i="36"/>
  <c r="G51" i="36"/>
  <c r="F51" i="36"/>
  <c r="E51" i="36"/>
  <c r="X50" i="36"/>
  <c r="W50" i="36"/>
  <c r="V50" i="36"/>
  <c r="U50" i="36"/>
  <c r="T50" i="36"/>
  <c r="S50" i="36"/>
  <c r="R50" i="36"/>
  <c r="Q50" i="36"/>
  <c r="P50" i="36"/>
  <c r="O50" i="36"/>
  <c r="N50" i="36"/>
  <c r="M50" i="36"/>
  <c r="L50" i="36"/>
  <c r="K50" i="36"/>
  <c r="J50" i="36"/>
  <c r="I50" i="36"/>
  <c r="H50" i="36"/>
  <c r="G50" i="36"/>
  <c r="F50" i="36"/>
  <c r="E50" i="36"/>
  <c r="X49" i="36"/>
  <c r="W49" i="36"/>
  <c r="V49" i="36"/>
  <c r="U49" i="36"/>
  <c r="T49" i="36"/>
  <c r="S49" i="36"/>
  <c r="R49" i="36"/>
  <c r="Q49" i="36"/>
  <c r="P49" i="36"/>
  <c r="O49" i="36"/>
  <c r="N49" i="36"/>
  <c r="M49" i="36"/>
  <c r="L49" i="36"/>
  <c r="K49" i="36"/>
  <c r="J49" i="36"/>
  <c r="I49" i="36"/>
  <c r="H49" i="36"/>
  <c r="G49" i="36"/>
  <c r="F49" i="36"/>
  <c r="E49" i="36"/>
  <c r="X48" i="36"/>
  <c r="W48" i="36"/>
  <c r="V48" i="36"/>
  <c r="U48" i="36"/>
  <c r="T48" i="36"/>
  <c r="S48" i="36"/>
  <c r="R48" i="36"/>
  <c r="Q48" i="36"/>
  <c r="P48" i="36"/>
  <c r="O48" i="36"/>
  <c r="N48" i="36"/>
  <c r="M48" i="36"/>
  <c r="L48" i="36"/>
  <c r="K48" i="36"/>
  <c r="J48" i="36"/>
  <c r="I48" i="36"/>
  <c r="H48" i="36"/>
  <c r="G48" i="36"/>
  <c r="F48" i="36"/>
  <c r="E48" i="36"/>
  <c r="X47" i="36"/>
  <c r="W47" i="36"/>
  <c r="V47" i="36"/>
  <c r="U47" i="36"/>
  <c r="T47" i="36"/>
  <c r="S47" i="36"/>
  <c r="R47" i="36"/>
  <c r="Q47" i="36"/>
  <c r="P47" i="36"/>
  <c r="O47" i="36"/>
  <c r="N47" i="36"/>
  <c r="M47" i="36"/>
  <c r="L47" i="36"/>
  <c r="K47" i="36"/>
  <c r="J47" i="36"/>
  <c r="I47" i="36"/>
  <c r="H47" i="36"/>
  <c r="G47" i="36"/>
  <c r="F47" i="36"/>
  <c r="E47" i="36"/>
  <c r="X46" i="36"/>
  <c r="W46" i="36"/>
  <c r="V46" i="36"/>
  <c r="U46" i="36"/>
  <c r="T46" i="36"/>
  <c r="S46" i="36"/>
  <c r="R46" i="36"/>
  <c r="Q46" i="36"/>
  <c r="P46" i="36"/>
  <c r="O46" i="36"/>
  <c r="N46" i="36"/>
  <c r="M46" i="36"/>
  <c r="L46" i="36"/>
  <c r="K46" i="36"/>
  <c r="J46" i="36"/>
  <c r="I46" i="36"/>
  <c r="H46" i="36"/>
  <c r="G46" i="36"/>
  <c r="F46" i="36"/>
  <c r="E46" i="36"/>
  <c r="X45" i="36"/>
  <c r="W45" i="36"/>
  <c r="V45" i="36"/>
  <c r="U45" i="36"/>
  <c r="T45" i="36"/>
  <c r="S45" i="36"/>
  <c r="R45" i="36"/>
  <c r="Q45" i="36"/>
  <c r="P45" i="36"/>
  <c r="O45" i="36"/>
  <c r="N45" i="36"/>
  <c r="M45" i="36"/>
  <c r="L45" i="36"/>
  <c r="K45" i="36"/>
  <c r="J45" i="36"/>
  <c r="I45" i="36"/>
  <c r="H45" i="36"/>
  <c r="G45" i="36"/>
  <c r="F45" i="36"/>
  <c r="E45" i="36"/>
  <c r="X44" i="36"/>
  <c r="W44" i="36"/>
  <c r="V44" i="36"/>
  <c r="U44" i="36"/>
  <c r="T44" i="36"/>
  <c r="S44" i="36"/>
  <c r="R44" i="36"/>
  <c r="Q44" i="36"/>
  <c r="P44" i="36"/>
  <c r="O44" i="36"/>
  <c r="N44" i="36"/>
  <c r="M44" i="36"/>
  <c r="L44" i="36"/>
  <c r="K44" i="36"/>
  <c r="J44" i="36"/>
  <c r="I44" i="36"/>
  <c r="H44" i="36"/>
  <c r="G44" i="36"/>
  <c r="F44" i="36"/>
  <c r="E44" i="36"/>
  <c r="X43" i="36"/>
  <c r="W43" i="36"/>
  <c r="V43" i="36"/>
  <c r="U43" i="36"/>
  <c r="T43" i="36"/>
  <c r="S43" i="36"/>
  <c r="R43" i="36"/>
  <c r="Q43" i="36"/>
  <c r="P43" i="36"/>
  <c r="O43" i="36"/>
  <c r="N43" i="36"/>
  <c r="M43" i="36"/>
  <c r="L43" i="36"/>
  <c r="K43" i="36"/>
  <c r="J43" i="36"/>
  <c r="I43" i="36"/>
  <c r="H43" i="36"/>
  <c r="G43" i="36"/>
  <c r="F43" i="36"/>
  <c r="E43" i="36"/>
  <c r="X42" i="36"/>
  <c r="W42" i="36"/>
  <c r="V42" i="36"/>
  <c r="U42" i="36"/>
  <c r="T42" i="36"/>
  <c r="S42" i="36"/>
  <c r="R42" i="36"/>
  <c r="Q42" i="36"/>
  <c r="P42" i="36"/>
  <c r="O42" i="36"/>
  <c r="N42" i="36"/>
  <c r="M42" i="36"/>
  <c r="L42" i="36"/>
  <c r="K42" i="36"/>
  <c r="J42" i="36"/>
  <c r="I42" i="36"/>
  <c r="H42" i="36"/>
  <c r="G42" i="36"/>
  <c r="F42" i="36"/>
  <c r="E42" i="36"/>
  <c r="X41" i="36"/>
  <c r="W41" i="36"/>
  <c r="V41" i="36"/>
  <c r="U41" i="36"/>
  <c r="T41" i="36"/>
  <c r="S41" i="36"/>
  <c r="R41" i="36"/>
  <c r="Q41" i="36"/>
  <c r="P41" i="36"/>
  <c r="O41" i="36"/>
  <c r="N41" i="36"/>
  <c r="M41" i="36"/>
  <c r="L41" i="36"/>
  <c r="K41" i="36"/>
  <c r="J41" i="36"/>
  <c r="I41" i="36"/>
  <c r="H41" i="36"/>
  <c r="G41" i="36"/>
  <c r="F41" i="36"/>
  <c r="E41" i="36"/>
  <c r="X40" i="36"/>
  <c r="W40" i="36"/>
  <c r="V40" i="36"/>
  <c r="U40" i="36"/>
  <c r="T40" i="36"/>
  <c r="S40" i="36"/>
  <c r="R40" i="36"/>
  <c r="Q40" i="36"/>
  <c r="P40" i="36"/>
  <c r="O40" i="36"/>
  <c r="N40" i="36"/>
  <c r="M40" i="36"/>
  <c r="L40" i="36"/>
  <c r="K40" i="36"/>
  <c r="J40" i="36"/>
  <c r="I40" i="36"/>
  <c r="H40" i="36"/>
  <c r="G40" i="36"/>
  <c r="F40" i="36"/>
  <c r="E40" i="36"/>
  <c r="X39" i="36"/>
  <c r="W39" i="36"/>
  <c r="V39" i="36"/>
  <c r="U39" i="36"/>
  <c r="T39" i="36"/>
  <c r="S39" i="36"/>
  <c r="R39" i="36"/>
  <c r="Q39" i="36"/>
  <c r="P39" i="36"/>
  <c r="O39" i="36"/>
  <c r="N39" i="36"/>
  <c r="M39" i="36"/>
  <c r="L39" i="36"/>
  <c r="K39" i="36"/>
  <c r="J39" i="36"/>
  <c r="I39" i="36"/>
  <c r="H39" i="36"/>
  <c r="G39" i="36"/>
  <c r="F39" i="36"/>
  <c r="E39" i="36"/>
  <c r="X38" i="36"/>
  <c r="W38" i="36"/>
  <c r="V38" i="36"/>
  <c r="U38" i="36"/>
  <c r="T38" i="36"/>
  <c r="S38" i="36"/>
  <c r="R38" i="36"/>
  <c r="Q38" i="36"/>
  <c r="P38" i="36"/>
  <c r="O38" i="36"/>
  <c r="N38" i="36"/>
  <c r="M38" i="36"/>
  <c r="L38" i="36"/>
  <c r="K38" i="36"/>
  <c r="J38" i="36"/>
  <c r="I38" i="36"/>
  <c r="H38" i="36"/>
  <c r="G38" i="36"/>
  <c r="F38" i="36"/>
  <c r="E38" i="36"/>
  <c r="X37" i="36"/>
  <c r="W37" i="36"/>
  <c r="V37" i="36"/>
  <c r="U37" i="36"/>
  <c r="T37" i="36"/>
  <c r="S37" i="36"/>
  <c r="R37" i="36"/>
  <c r="Q37" i="36"/>
  <c r="P37" i="36"/>
  <c r="O37" i="36"/>
  <c r="N37" i="36"/>
  <c r="M37" i="36"/>
  <c r="L37" i="36"/>
  <c r="K37" i="36"/>
  <c r="J37" i="36"/>
  <c r="I37" i="36"/>
  <c r="H37" i="36"/>
  <c r="G37" i="36"/>
  <c r="F37" i="36"/>
  <c r="E37" i="36"/>
  <c r="X32" i="36"/>
  <c r="W32" i="36"/>
  <c r="V32" i="36"/>
  <c r="U32" i="36"/>
  <c r="T32" i="36"/>
  <c r="S32" i="36"/>
  <c r="R32" i="36"/>
  <c r="Q32" i="36"/>
  <c r="P32" i="36"/>
  <c r="O32" i="36"/>
  <c r="N32" i="36"/>
  <c r="M32" i="36"/>
  <c r="L32" i="36"/>
  <c r="K32" i="36"/>
  <c r="J32" i="36"/>
  <c r="I32" i="36"/>
  <c r="H32" i="36"/>
  <c r="G32" i="36"/>
  <c r="F32" i="36"/>
  <c r="E32" i="36"/>
  <c r="X31" i="36"/>
  <c r="W31" i="36"/>
  <c r="V31" i="36"/>
  <c r="U31" i="36"/>
  <c r="T31" i="36"/>
  <c r="S31" i="36"/>
  <c r="R31" i="36"/>
  <c r="Q31" i="36"/>
  <c r="P31" i="36"/>
  <c r="O31" i="36"/>
  <c r="N31" i="36"/>
  <c r="M31" i="36"/>
  <c r="L31" i="36"/>
  <c r="K31" i="36"/>
  <c r="J31" i="36"/>
  <c r="I31" i="36"/>
  <c r="H31" i="36"/>
  <c r="G31" i="36"/>
  <c r="F31" i="36"/>
  <c r="E31" i="36"/>
  <c r="X30" i="36"/>
  <c r="W30" i="36"/>
  <c r="V30" i="36"/>
  <c r="U30" i="36"/>
  <c r="T30" i="36"/>
  <c r="S30" i="36"/>
  <c r="R30" i="36"/>
  <c r="Q30" i="36"/>
  <c r="P30" i="36"/>
  <c r="O30" i="36"/>
  <c r="N30" i="36"/>
  <c r="M30" i="36"/>
  <c r="L30" i="36"/>
  <c r="K30" i="36"/>
  <c r="J30" i="36"/>
  <c r="I30" i="36"/>
  <c r="H30" i="36"/>
  <c r="G30" i="36"/>
  <c r="F30" i="36"/>
  <c r="E30" i="36"/>
  <c r="X29" i="36"/>
  <c r="W29" i="36"/>
  <c r="V29" i="36"/>
  <c r="U29" i="36"/>
  <c r="T2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X28" i="36"/>
  <c r="W28" i="36"/>
  <c r="V28" i="36"/>
  <c r="U28" i="36"/>
  <c r="T28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X27" i="36"/>
  <c r="W27" i="36"/>
  <c r="V27" i="36"/>
  <c r="U27" i="36"/>
  <c r="T27" i="36"/>
  <c r="S27" i="36"/>
  <c r="R27" i="36"/>
  <c r="Q27" i="36"/>
  <c r="P27" i="36"/>
  <c r="O27" i="36"/>
  <c r="N27" i="36"/>
  <c r="M27" i="36"/>
  <c r="L27" i="36"/>
  <c r="K27" i="36"/>
  <c r="J27" i="36"/>
  <c r="I27" i="36"/>
  <c r="H27" i="36"/>
  <c r="G27" i="36"/>
  <c r="F27" i="36"/>
  <c r="E27" i="36"/>
  <c r="X26" i="36"/>
  <c r="W26" i="36"/>
  <c r="V26" i="36"/>
  <c r="U26" i="36"/>
  <c r="T26" i="36"/>
  <c r="S26" i="36"/>
  <c r="R26" i="36"/>
  <c r="Q26" i="36"/>
  <c r="P26" i="36"/>
  <c r="O26" i="36"/>
  <c r="N26" i="36"/>
  <c r="M26" i="36"/>
  <c r="L26" i="36"/>
  <c r="K26" i="36"/>
  <c r="J26" i="36"/>
  <c r="I26" i="36"/>
  <c r="H26" i="36"/>
  <c r="G26" i="36"/>
  <c r="F26" i="36"/>
  <c r="E26" i="36"/>
  <c r="X25" i="36"/>
  <c r="W25" i="36"/>
  <c r="V25" i="36"/>
  <c r="U25" i="36"/>
  <c r="T25" i="36"/>
  <c r="S25" i="36"/>
  <c r="R25" i="36"/>
  <c r="Q25" i="36"/>
  <c r="P25" i="36"/>
  <c r="O25" i="36"/>
  <c r="N25" i="36"/>
  <c r="M25" i="36"/>
  <c r="L25" i="36"/>
  <c r="K25" i="36"/>
  <c r="J25" i="36"/>
  <c r="I25" i="36"/>
  <c r="H25" i="36"/>
  <c r="G25" i="36"/>
  <c r="F25" i="36"/>
  <c r="E25" i="36"/>
  <c r="X24" i="36"/>
  <c r="W24" i="36"/>
  <c r="V24" i="36"/>
  <c r="U24" i="36"/>
  <c r="T24" i="36"/>
  <c r="S24" i="36"/>
  <c r="R24" i="36"/>
  <c r="Q24" i="36"/>
  <c r="P24" i="36"/>
  <c r="O24" i="36"/>
  <c r="N24" i="36"/>
  <c r="M24" i="36"/>
  <c r="L24" i="36"/>
  <c r="K24" i="36"/>
  <c r="J24" i="36"/>
  <c r="I24" i="36"/>
  <c r="H24" i="36"/>
  <c r="G24" i="36"/>
  <c r="F24" i="36"/>
  <c r="E24" i="36"/>
  <c r="X23" i="36"/>
  <c r="W23" i="36"/>
  <c r="V23" i="36"/>
  <c r="U23" i="36"/>
  <c r="T23" i="36"/>
  <c r="S23" i="36"/>
  <c r="R23" i="36"/>
  <c r="Q23" i="36"/>
  <c r="P23" i="36"/>
  <c r="O23" i="36"/>
  <c r="N23" i="36"/>
  <c r="M23" i="36"/>
  <c r="L23" i="36"/>
  <c r="K23" i="36"/>
  <c r="J23" i="36"/>
  <c r="I23" i="36"/>
  <c r="H23" i="36"/>
  <c r="G23" i="36"/>
  <c r="F23" i="36"/>
  <c r="E23" i="36"/>
  <c r="X22" i="36"/>
  <c r="W22" i="36"/>
  <c r="V22" i="36"/>
  <c r="U22" i="36"/>
  <c r="T22" i="36"/>
  <c r="S22" i="36"/>
  <c r="R22" i="36"/>
  <c r="Q22" i="36"/>
  <c r="P22" i="36"/>
  <c r="O22" i="36"/>
  <c r="N22" i="36"/>
  <c r="M22" i="36"/>
  <c r="L22" i="36"/>
  <c r="K22" i="36"/>
  <c r="J22" i="36"/>
  <c r="I22" i="36"/>
  <c r="H22" i="36"/>
  <c r="G22" i="36"/>
  <c r="F22" i="36"/>
  <c r="E22" i="36"/>
  <c r="X21" i="36"/>
  <c r="W21" i="36"/>
  <c r="V21" i="36"/>
  <c r="U21" i="36"/>
  <c r="T21" i="36"/>
  <c r="S21" i="36"/>
  <c r="R21" i="36"/>
  <c r="Q21" i="36"/>
  <c r="P21" i="36"/>
  <c r="O21" i="36"/>
  <c r="N21" i="36"/>
  <c r="M21" i="36"/>
  <c r="L21" i="36"/>
  <c r="K21" i="36"/>
  <c r="J21" i="36"/>
  <c r="I21" i="36"/>
  <c r="H21" i="36"/>
  <c r="G21" i="36"/>
  <c r="F21" i="36"/>
  <c r="E21" i="36"/>
  <c r="X20" i="36"/>
  <c r="W20" i="36"/>
  <c r="V20" i="36"/>
  <c r="U20" i="36"/>
  <c r="T20" i="36"/>
  <c r="S20" i="36"/>
  <c r="R20" i="36"/>
  <c r="Q20" i="36"/>
  <c r="P20" i="36"/>
  <c r="O20" i="36"/>
  <c r="N20" i="36"/>
  <c r="M20" i="36"/>
  <c r="L20" i="36"/>
  <c r="K20" i="36"/>
  <c r="J20" i="36"/>
  <c r="I20" i="36"/>
  <c r="H20" i="36"/>
  <c r="G20" i="36"/>
  <c r="F20" i="36"/>
  <c r="E20" i="36"/>
  <c r="X19" i="36"/>
  <c r="W19" i="36"/>
  <c r="V19" i="36"/>
  <c r="U19" i="36"/>
  <c r="T19" i="36"/>
  <c r="S19" i="36"/>
  <c r="R19" i="36"/>
  <c r="Q19" i="36"/>
  <c r="P19" i="36"/>
  <c r="O19" i="36"/>
  <c r="N19" i="36"/>
  <c r="M19" i="36"/>
  <c r="L19" i="36"/>
  <c r="K19" i="36"/>
  <c r="J19" i="36"/>
  <c r="I19" i="36"/>
  <c r="H19" i="36"/>
  <c r="G19" i="36"/>
  <c r="F19" i="36"/>
  <c r="E19" i="36"/>
  <c r="X18" i="36"/>
  <c r="W18" i="36"/>
  <c r="V18" i="36"/>
  <c r="U18" i="36"/>
  <c r="T18" i="36"/>
  <c r="S18" i="36"/>
  <c r="R18" i="36"/>
  <c r="Q18" i="36"/>
  <c r="P18" i="36"/>
  <c r="O18" i="36"/>
  <c r="N18" i="36"/>
  <c r="M18" i="36"/>
  <c r="L18" i="36"/>
  <c r="K18" i="36"/>
  <c r="J18" i="36"/>
  <c r="I18" i="36"/>
  <c r="H18" i="36"/>
  <c r="G18" i="36"/>
  <c r="F18" i="36"/>
  <c r="E18" i="36"/>
  <c r="X17" i="36"/>
  <c r="W17" i="36"/>
  <c r="V17" i="36"/>
  <c r="U17" i="36"/>
  <c r="T17" i="36"/>
  <c r="S17" i="36"/>
  <c r="R17" i="36"/>
  <c r="Q17" i="36"/>
  <c r="P17" i="36"/>
  <c r="O17" i="36"/>
  <c r="N17" i="36"/>
  <c r="M17" i="36"/>
  <c r="L17" i="36"/>
  <c r="K17" i="36"/>
  <c r="J17" i="36"/>
  <c r="I17" i="36"/>
  <c r="H17" i="36"/>
  <c r="G17" i="36"/>
  <c r="F17" i="36"/>
  <c r="E17" i="36"/>
  <c r="X16" i="36"/>
  <c r="W16" i="36"/>
  <c r="V16" i="36"/>
  <c r="U16" i="36"/>
  <c r="T16" i="36"/>
  <c r="S16" i="36"/>
  <c r="R16" i="36"/>
  <c r="Q16" i="36"/>
  <c r="P16" i="36"/>
  <c r="O16" i="36"/>
  <c r="N16" i="36"/>
  <c r="M16" i="36"/>
  <c r="L16" i="36"/>
  <c r="K16" i="36"/>
  <c r="J16" i="36"/>
  <c r="I16" i="36"/>
  <c r="H16" i="36"/>
  <c r="G16" i="36"/>
  <c r="F16" i="36"/>
  <c r="E16" i="36"/>
  <c r="X15" i="36"/>
  <c r="W15" i="36"/>
  <c r="V15" i="36"/>
  <c r="U15" i="36"/>
  <c r="T15" i="36"/>
  <c r="S15" i="36"/>
  <c r="R15" i="36"/>
  <c r="Q15" i="36"/>
  <c r="P15" i="36"/>
  <c r="O15" i="36"/>
  <c r="N15" i="36"/>
  <c r="M15" i="36"/>
  <c r="L15" i="36"/>
  <c r="K15" i="36"/>
  <c r="J15" i="36"/>
  <c r="I15" i="36"/>
  <c r="H15" i="36"/>
  <c r="G15" i="36"/>
  <c r="F15" i="36"/>
  <c r="E15" i="36"/>
  <c r="X14" i="36"/>
  <c r="W14" i="36"/>
  <c r="V14" i="36"/>
  <c r="U14" i="36"/>
  <c r="T14" i="36"/>
  <c r="S14" i="36"/>
  <c r="R14" i="36"/>
  <c r="Q14" i="36"/>
  <c r="P14" i="36"/>
  <c r="O14" i="36"/>
  <c r="N14" i="36"/>
  <c r="M14" i="36"/>
  <c r="L14" i="36"/>
  <c r="K14" i="36"/>
  <c r="J14" i="36"/>
  <c r="I14" i="36"/>
  <c r="H14" i="36"/>
  <c r="G14" i="36"/>
  <c r="F14" i="36"/>
  <c r="E14" i="36"/>
  <c r="X13" i="36"/>
  <c r="W13" i="36"/>
  <c r="V13" i="36"/>
  <c r="U13" i="36"/>
  <c r="T13" i="36"/>
  <c r="S13" i="36"/>
  <c r="R13" i="36"/>
  <c r="Q13" i="36"/>
  <c r="P13" i="36"/>
  <c r="O13" i="36"/>
  <c r="N13" i="36"/>
  <c r="M13" i="36"/>
  <c r="L13" i="36"/>
  <c r="K13" i="36"/>
  <c r="J13" i="36"/>
  <c r="I13" i="36"/>
  <c r="H13" i="36"/>
  <c r="G13" i="36"/>
  <c r="F13" i="36"/>
  <c r="E13" i="36"/>
  <c r="X12" i="36"/>
  <c r="W12" i="36"/>
  <c r="V12" i="36"/>
  <c r="U12" i="36"/>
  <c r="T12" i="36"/>
  <c r="S12" i="36"/>
  <c r="R12" i="36"/>
  <c r="Q12" i="36"/>
  <c r="P12" i="36"/>
  <c r="O12" i="36"/>
  <c r="N12" i="36"/>
  <c r="M12" i="36"/>
  <c r="L12" i="36"/>
  <c r="K12" i="36"/>
  <c r="J12" i="36"/>
  <c r="I12" i="36"/>
  <c r="H12" i="36"/>
  <c r="G12" i="36"/>
  <c r="F12" i="36"/>
  <c r="E12" i="36"/>
  <c r="X11" i="36"/>
  <c r="W11" i="36"/>
  <c r="V11" i="36"/>
  <c r="U11" i="36"/>
  <c r="T11" i="36"/>
  <c r="S11" i="36"/>
  <c r="R11" i="36"/>
  <c r="Q11" i="36"/>
  <c r="P11" i="36"/>
  <c r="O11" i="36"/>
  <c r="N11" i="36"/>
  <c r="M11" i="36"/>
  <c r="L11" i="36"/>
  <c r="K11" i="36"/>
  <c r="J11" i="36"/>
  <c r="I11" i="36"/>
  <c r="H11" i="36"/>
  <c r="G11" i="36"/>
  <c r="F11" i="36"/>
  <c r="E11" i="36"/>
  <c r="X10" i="36"/>
  <c r="W10" i="36"/>
  <c r="V10" i="36"/>
  <c r="U10" i="36"/>
  <c r="T10" i="36"/>
  <c r="S10" i="36"/>
  <c r="R10" i="36"/>
  <c r="Q10" i="36"/>
  <c r="P10" i="36"/>
  <c r="O10" i="36"/>
  <c r="N10" i="36"/>
  <c r="M10" i="36"/>
  <c r="L10" i="36"/>
  <c r="K10" i="36"/>
  <c r="J10" i="36"/>
  <c r="I10" i="36"/>
  <c r="H10" i="36"/>
  <c r="G10" i="36"/>
  <c r="F10" i="36"/>
  <c r="E10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X8" i="36"/>
  <c r="W8" i="36"/>
  <c r="V8" i="36"/>
  <c r="U8" i="36"/>
  <c r="T8" i="36"/>
  <c r="S8" i="36"/>
  <c r="R8" i="36"/>
  <c r="Q8" i="36"/>
  <c r="P8" i="36"/>
  <c r="O8" i="36"/>
  <c r="N8" i="36"/>
  <c r="M8" i="36"/>
  <c r="L8" i="36"/>
  <c r="K8" i="36"/>
  <c r="J8" i="36"/>
  <c r="I8" i="36"/>
  <c r="H8" i="36"/>
  <c r="G8" i="36"/>
  <c r="F8" i="36"/>
  <c r="E8" i="36"/>
  <c r="X7" i="36"/>
  <c r="W7" i="36"/>
  <c r="V7" i="36"/>
  <c r="U7" i="36"/>
  <c r="T7" i="36"/>
  <c r="S7" i="36"/>
  <c r="R7" i="36"/>
  <c r="Q7" i="36"/>
  <c r="P7" i="36"/>
  <c r="O7" i="36"/>
  <c r="N7" i="36"/>
  <c r="M7" i="36"/>
  <c r="L7" i="36"/>
  <c r="K7" i="36"/>
  <c r="J7" i="36"/>
  <c r="I7" i="36"/>
  <c r="H7" i="36"/>
  <c r="G7" i="36"/>
  <c r="F7" i="36"/>
  <c r="E7" i="36"/>
  <c r="X6" i="36"/>
  <c r="W6" i="36"/>
  <c r="V6" i="36"/>
  <c r="U6" i="36"/>
  <c r="T6" i="36"/>
  <c r="S6" i="36"/>
  <c r="R6" i="36"/>
  <c r="Q6" i="36"/>
  <c r="P6" i="36"/>
  <c r="O6" i="36"/>
  <c r="N6" i="36"/>
  <c r="M6" i="36"/>
  <c r="L6" i="36"/>
  <c r="K6" i="36"/>
  <c r="J6" i="36"/>
  <c r="I6" i="36"/>
  <c r="H6" i="36"/>
  <c r="G6" i="36"/>
  <c r="F6" i="36"/>
  <c r="E6" i="36"/>
  <c r="X5" i="36"/>
  <c r="W5" i="36"/>
  <c r="V5" i="36"/>
  <c r="U5" i="36"/>
  <c r="T5" i="36"/>
  <c r="S5" i="36"/>
  <c r="R5" i="36"/>
  <c r="Q5" i="36"/>
  <c r="P5" i="36"/>
  <c r="O5" i="36"/>
  <c r="N5" i="36"/>
  <c r="M5" i="36"/>
  <c r="L5" i="36"/>
  <c r="K5" i="36"/>
  <c r="J5" i="36"/>
  <c r="I5" i="36"/>
  <c r="H5" i="36"/>
  <c r="G5" i="36"/>
  <c r="F5" i="36"/>
  <c r="E5" i="36"/>
  <c r="X4" i="36"/>
  <c r="W4" i="36"/>
  <c r="V4" i="36"/>
  <c r="U4" i="36"/>
  <c r="T4" i="36"/>
  <c r="S4" i="36"/>
  <c r="R4" i="36"/>
  <c r="Q4" i="36"/>
  <c r="P4" i="36"/>
  <c r="O4" i="36"/>
  <c r="N4" i="36"/>
  <c r="M4" i="36"/>
  <c r="L4" i="36"/>
  <c r="K4" i="36"/>
  <c r="J4" i="36"/>
  <c r="I4" i="36"/>
  <c r="H4" i="36"/>
  <c r="G4" i="36"/>
  <c r="F4" i="36"/>
  <c r="E4" i="36"/>
  <c r="X3" i="36"/>
  <c r="W3" i="36"/>
  <c r="V3" i="36"/>
  <c r="U3" i="36"/>
  <c r="T3" i="36"/>
  <c r="S3" i="36"/>
  <c r="R3" i="36"/>
  <c r="Q3" i="36"/>
  <c r="P3" i="36"/>
  <c r="O3" i="36"/>
  <c r="N3" i="36"/>
  <c r="M3" i="36"/>
  <c r="L3" i="36"/>
  <c r="K3" i="36"/>
  <c r="J3" i="36"/>
  <c r="I3" i="36"/>
  <c r="H3" i="36"/>
  <c r="G3" i="36"/>
  <c r="F3" i="36"/>
  <c r="E3" i="36"/>
  <c r="X134" i="35"/>
  <c r="W134" i="35"/>
  <c r="V134" i="35"/>
  <c r="U134" i="35"/>
  <c r="T134" i="35"/>
  <c r="S134" i="35"/>
  <c r="R134" i="35"/>
  <c r="Q134" i="35"/>
  <c r="P134" i="35"/>
  <c r="O134" i="35"/>
  <c r="N134" i="35"/>
  <c r="M134" i="35"/>
  <c r="L134" i="35"/>
  <c r="K134" i="35"/>
  <c r="J134" i="35"/>
  <c r="I134" i="35"/>
  <c r="H134" i="35"/>
  <c r="G134" i="35"/>
  <c r="F134" i="35"/>
  <c r="E134" i="35"/>
  <c r="X133" i="35"/>
  <c r="W133" i="35"/>
  <c r="V133" i="35"/>
  <c r="U133" i="35"/>
  <c r="T133" i="35"/>
  <c r="S133" i="35"/>
  <c r="R133" i="35"/>
  <c r="Q133" i="35"/>
  <c r="P133" i="35"/>
  <c r="O133" i="35"/>
  <c r="N133" i="35"/>
  <c r="M133" i="35"/>
  <c r="L133" i="35"/>
  <c r="K133" i="35"/>
  <c r="J133" i="35"/>
  <c r="I133" i="35"/>
  <c r="H133" i="35"/>
  <c r="G133" i="35"/>
  <c r="F133" i="35"/>
  <c r="E133" i="35"/>
  <c r="X132" i="35"/>
  <c r="W132" i="35"/>
  <c r="V132" i="35"/>
  <c r="U132" i="35"/>
  <c r="T132" i="35"/>
  <c r="S132" i="35"/>
  <c r="R132" i="35"/>
  <c r="Q132" i="35"/>
  <c r="P132" i="35"/>
  <c r="O132" i="35"/>
  <c r="N132" i="35"/>
  <c r="M132" i="35"/>
  <c r="L132" i="35"/>
  <c r="K132" i="35"/>
  <c r="J132" i="35"/>
  <c r="I132" i="35"/>
  <c r="H132" i="35"/>
  <c r="G132" i="35"/>
  <c r="F132" i="35"/>
  <c r="E132" i="35"/>
  <c r="X131" i="35"/>
  <c r="W131" i="35"/>
  <c r="V131" i="35"/>
  <c r="U131" i="35"/>
  <c r="T131" i="35"/>
  <c r="S131" i="35"/>
  <c r="R131" i="35"/>
  <c r="Q131" i="35"/>
  <c r="P131" i="35"/>
  <c r="O131" i="35"/>
  <c r="N131" i="35"/>
  <c r="M131" i="35"/>
  <c r="L131" i="35"/>
  <c r="K131" i="35"/>
  <c r="J131" i="35"/>
  <c r="I131" i="35"/>
  <c r="H131" i="35"/>
  <c r="G131" i="35"/>
  <c r="F131" i="35"/>
  <c r="E131" i="35"/>
  <c r="X130" i="35"/>
  <c r="W130" i="35"/>
  <c r="V130" i="35"/>
  <c r="U130" i="35"/>
  <c r="T130" i="35"/>
  <c r="S130" i="35"/>
  <c r="R130" i="35"/>
  <c r="Q130" i="35"/>
  <c r="P130" i="35"/>
  <c r="O130" i="35"/>
  <c r="N130" i="35"/>
  <c r="M130" i="35"/>
  <c r="L130" i="35"/>
  <c r="K130" i="35"/>
  <c r="J130" i="35"/>
  <c r="I130" i="35"/>
  <c r="H130" i="35"/>
  <c r="G130" i="35"/>
  <c r="F130" i="35"/>
  <c r="E130" i="35"/>
  <c r="X129" i="35"/>
  <c r="W129" i="35"/>
  <c r="V129" i="35"/>
  <c r="U129" i="35"/>
  <c r="T129" i="35"/>
  <c r="S129" i="35"/>
  <c r="R129" i="35"/>
  <c r="Q129" i="35"/>
  <c r="P129" i="35"/>
  <c r="O129" i="35"/>
  <c r="N129" i="35"/>
  <c r="M129" i="35"/>
  <c r="L129" i="35"/>
  <c r="K129" i="35"/>
  <c r="J129" i="35"/>
  <c r="I129" i="35"/>
  <c r="H129" i="35"/>
  <c r="G129" i="35"/>
  <c r="F129" i="35"/>
  <c r="E129" i="35"/>
  <c r="X128" i="35"/>
  <c r="W128" i="35"/>
  <c r="V128" i="35"/>
  <c r="U128" i="35"/>
  <c r="T128" i="35"/>
  <c r="S128" i="35"/>
  <c r="R128" i="35"/>
  <c r="Q128" i="35"/>
  <c r="P128" i="35"/>
  <c r="O128" i="35"/>
  <c r="N128" i="35"/>
  <c r="M128" i="35"/>
  <c r="L128" i="35"/>
  <c r="K128" i="35"/>
  <c r="J128" i="35"/>
  <c r="I128" i="35"/>
  <c r="H128" i="35"/>
  <c r="G128" i="35"/>
  <c r="F128" i="35"/>
  <c r="E128" i="35"/>
  <c r="X127" i="35"/>
  <c r="W127" i="35"/>
  <c r="V127" i="35"/>
  <c r="U127" i="35"/>
  <c r="T127" i="35"/>
  <c r="S127" i="35"/>
  <c r="R127" i="35"/>
  <c r="Q127" i="35"/>
  <c r="P127" i="35"/>
  <c r="O127" i="35"/>
  <c r="N127" i="35"/>
  <c r="M127" i="35"/>
  <c r="L127" i="35"/>
  <c r="K127" i="35"/>
  <c r="J127" i="35"/>
  <c r="I127" i="35"/>
  <c r="H127" i="35"/>
  <c r="G127" i="35"/>
  <c r="F127" i="35"/>
  <c r="E127" i="35"/>
  <c r="X126" i="35"/>
  <c r="W126" i="35"/>
  <c r="V126" i="35"/>
  <c r="U126" i="35"/>
  <c r="T126" i="35"/>
  <c r="S126" i="35"/>
  <c r="R126" i="35"/>
  <c r="Q126" i="35"/>
  <c r="P126" i="35"/>
  <c r="O126" i="35"/>
  <c r="N126" i="35"/>
  <c r="M126" i="35"/>
  <c r="L126" i="35"/>
  <c r="K126" i="35"/>
  <c r="J126" i="35"/>
  <c r="I126" i="35"/>
  <c r="H126" i="35"/>
  <c r="G126" i="35"/>
  <c r="F126" i="35"/>
  <c r="E126" i="35"/>
  <c r="X125" i="35"/>
  <c r="W125" i="35"/>
  <c r="V125" i="35"/>
  <c r="U125" i="35"/>
  <c r="T125" i="35"/>
  <c r="S125" i="35"/>
  <c r="R125" i="35"/>
  <c r="Q125" i="35"/>
  <c r="P125" i="35"/>
  <c r="O125" i="35"/>
  <c r="N125" i="35"/>
  <c r="M125" i="35"/>
  <c r="L125" i="35"/>
  <c r="K125" i="35"/>
  <c r="J125" i="35"/>
  <c r="I125" i="35"/>
  <c r="H125" i="35"/>
  <c r="G125" i="35"/>
  <c r="F125" i="35"/>
  <c r="E125" i="35"/>
  <c r="X124" i="35"/>
  <c r="W124" i="35"/>
  <c r="V124" i="35"/>
  <c r="U124" i="35"/>
  <c r="T124" i="35"/>
  <c r="S124" i="35"/>
  <c r="R124" i="35"/>
  <c r="Q124" i="35"/>
  <c r="P124" i="35"/>
  <c r="O124" i="35"/>
  <c r="N124" i="35"/>
  <c r="M124" i="35"/>
  <c r="L124" i="35"/>
  <c r="K124" i="35"/>
  <c r="J124" i="35"/>
  <c r="I124" i="35"/>
  <c r="H124" i="35"/>
  <c r="G124" i="35"/>
  <c r="F124" i="35"/>
  <c r="E124" i="35"/>
  <c r="X123" i="35"/>
  <c r="W123" i="35"/>
  <c r="V123" i="35"/>
  <c r="U123" i="35"/>
  <c r="T123" i="35"/>
  <c r="S123" i="35"/>
  <c r="R123" i="35"/>
  <c r="Q123" i="35"/>
  <c r="P123" i="35"/>
  <c r="O123" i="35"/>
  <c r="N123" i="35"/>
  <c r="M123" i="35"/>
  <c r="L123" i="35"/>
  <c r="K123" i="35"/>
  <c r="J123" i="35"/>
  <c r="I123" i="35"/>
  <c r="H123" i="35"/>
  <c r="G123" i="35"/>
  <c r="F123" i="35"/>
  <c r="E123" i="35"/>
  <c r="X122" i="35"/>
  <c r="W122" i="35"/>
  <c r="V122" i="35"/>
  <c r="U122" i="35"/>
  <c r="T122" i="35"/>
  <c r="S122" i="35"/>
  <c r="R122" i="35"/>
  <c r="Q122" i="35"/>
  <c r="P122" i="35"/>
  <c r="O122" i="35"/>
  <c r="N122" i="35"/>
  <c r="M122" i="35"/>
  <c r="L122" i="35"/>
  <c r="K122" i="35"/>
  <c r="J122" i="35"/>
  <c r="I122" i="35"/>
  <c r="H122" i="35"/>
  <c r="G122" i="35"/>
  <c r="F122" i="35"/>
  <c r="E122" i="35"/>
  <c r="X121" i="35"/>
  <c r="W121" i="35"/>
  <c r="V121" i="35"/>
  <c r="U121" i="35"/>
  <c r="T121" i="35"/>
  <c r="S121" i="35"/>
  <c r="R121" i="35"/>
  <c r="Q121" i="35"/>
  <c r="P121" i="35"/>
  <c r="O121" i="35"/>
  <c r="N121" i="35"/>
  <c r="M121" i="35"/>
  <c r="L121" i="35"/>
  <c r="K121" i="35"/>
  <c r="J121" i="35"/>
  <c r="I121" i="35"/>
  <c r="H121" i="35"/>
  <c r="G121" i="35"/>
  <c r="F121" i="35"/>
  <c r="E121" i="35"/>
  <c r="X120" i="35"/>
  <c r="W120" i="35"/>
  <c r="V120" i="35"/>
  <c r="U120" i="35"/>
  <c r="T120" i="35"/>
  <c r="S120" i="35"/>
  <c r="R120" i="35"/>
  <c r="Q120" i="35"/>
  <c r="P120" i="35"/>
  <c r="O120" i="35"/>
  <c r="N120" i="35"/>
  <c r="M120" i="35"/>
  <c r="L120" i="35"/>
  <c r="K120" i="35"/>
  <c r="J120" i="35"/>
  <c r="I120" i="35"/>
  <c r="H120" i="35"/>
  <c r="G120" i="35"/>
  <c r="F120" i="35"/>
  <c r="E120" i="35"/>
  <c r="X119" i="35"/>
  <c r="W119" i="35"/>
  <c r="V119" i="35"/>
  <c r="U119" i="35"/>
  <c r="T119" i="35"/>
  <c r="S119" i="35"/>
  <c r="R119" i="35"/>
  <c r="Q119" i="35"/>
  <c r="P119" i="35"/>
  <c r="O119" i="35"/>
  <c r="N119" i="35"/>
  <c r="M119" i="35"/>
  <c r="L119" i="35"/>
  <c r="K119" i="35"/>
  <c r="J119" i="35"/>
  <c r="I119" i="35"/>
  <c r="H119" i="35"/>
  <c r="G119" i="35"/>
  <c r="F119" i="35"/>
  <c r="E119" i="35"/>
  <c r="X118" i="35"/>
  <c r="W118" i="35"/>
  <c r="V118" i="35"/>
  <c r="U118" i="35"/>
  <c r="T118" i="35"/>
  <c r="S118" i="35"/>
  <c r="R118" i="35"/>
  <c r="Q118" i="35"/>
  <c r="P118" i="35"/>
  <c r="O118" i="35"/>
  <c r="N118" i="35"/>
  <c r="M118" i="35"/>
  <c r="L118" i="35"/>
  <c r="K118" i="35"/>
  <c r="J118" i="35"/>
  <c r="I118" i="35"/>
  <c r="H118" i="35"/>
  <c r="G118" i="35"/>
  <c r="F118" i="35"/>
  <c r="E118" i="35"/>
  <c r="X117" i="35"/>
  <c r="W117" i="35"/>
  <c r="V117" i="35"/>
  <c r="U117" i="35"/>
  <c r="T117" i="35"/>
  <c r="S117" i="35"/>
  <c r="R117" i="35"/>
  <c r="Q117" i="35"/>
  <c r="P117" i="35"/>
  <c r="O117" i="35"/>
  <c r="N117" i="35"/>
  <c r="M117" i="35"/>
  <c r="L117" i="35"/>
  <c r="K117" i="35"/>
  <c r="J117" i="35"/>
  <c r="I117" i="35"/>
  <c r="H117" i="35"/>
  <c r="G117" i="35"/>
  <c r="F117" i="35"/>
  <c r="E117" i="35"/>
  <c r="X116" i="35"/>
  <c r="W116" i="35"/>
  <c r="V116" i="35"/>
  <c r="U116" i="35"/>
  <c r="T116" i="35"/>
  <c r="S116" i="35"/>
  <c r="R116" i="35"/>
  <c r="Q116" i="35"/>
  <c r="P116" i="35"/>
  <c r="O116" i="35"/>
  <c r="N116" i="35"/>
  <c r="M116" i="35"/>
  <c r="L116" i="35"/>
  <c r="K116" i="35"/>
  <c r="J116" i="35"/>
  <c r="I116" i="35"/>
  <c r="H116" i="35"/>
  <c r="G116" i="35"/>
  <c r="F116" i="35"/>
  <c r="E116" i="35"/>
  <c r="X115" i="35"/>
  <c r="W115" i="35"/>
  <c r="V115" i="35"/>
  <c r="U115" i="35"/>
  <c r="T115" i="35"/>
  <c r="S115" i="35"/>
  <c r="R115" i="35"/>
  <c r="Q115" i="35"/>
  <c r="P115" i="35"/>
  <c r="O115" i="35"/>
  <c r="N115" i="35"/>
  <c r="M115" i="35"/>
  <c r="L115" i="35"/>
  <c r="K115" i="35"/>
  <c r="J115" i="35"/>
  <c r="I115" i="35"/>
  <c r="H115" i="35"/>
  <c r="G115" i="35"/>
  <c r="F115" i="35"/>
  <c r="E115" i="35"/>
  <c r="X114" i="35"/>
  <c r="W114" i="35"/>
  <c r="V114" i="35"/>
  <c r="U114" i="35"/>
  <c r="T114" i="35"/>
  <c r="S114" i="35"/>
  <c r="R114" i="35"/>
  <c r="Q114" i="35"/>
  <c r="P114" i="35"/>
  <c r="O114" i="35"/>
  <c r="N114" i="35"/>
  <c r="M114" i="35"/>
  <c r="L114" i="35"/>
  <c r="K114" i="35"/>
  <c r="J114" i="35"/>
  <c r="I114" i="35"/>
  <c r="H114" i="35"/>
  <c r="G114" i="35"/>
  <c r="F114" i="35"/>
  <c r="E114" i="35"/>
  <c r="X113" i="35"/>
  <c r="W113" i="35"/>
  <c r="V113" i="35"/>
  <c r="U113" i="35"/>
  <c r="T113" i="35"/>
  <c r="S113" i="35"/>
  <c r="R113" i="35"/>
  <c r="Q113" i="35"/>
  <c r="P113" i="35"/>
  <c r="O113" i="35"/>
  <c r="N113" i="35"/>
  <c r="M113" i="35"/>
  <c r="L113" i="35"/>
  <c r="K113" i="35"/>
  <c r="J113" i="35"/>
  <c r="I113" i="35"/>
  <c r="H113" i="35"/>
  <c r="G113" i="35"/>
  <c r="F113" i="35"/>
  <c r="E113" i="35"/>
  <c r="X112" i="35"/>
  <c r="W112" i="35"/>
  <c r="V112" i="35"/>
  <c r="U112" i="35"/>
  <c r="T112" i="35"/>
  <c r="S112" i="35"/>
  <c r="R112" i="35"/>
  <c r="Q112" i="35"/>
  <c r="P112" i="35"/>
  <c r="O112" i="35"/>
  <c r="N112" i="35"/>
  <c r="M112" i="35"/>
  <c r="L112" i="35"/>
  <c r="K112" i="35"/>
  <c r="J112" i="35"/>
  <c r="I112" i="35"/>
  <c r="H112" i="35"/>
  <c r="G112" i="35"/>
  <c r="F112" i="35"/>
  <c r="E112" i="35"/>
  <c r="X111" i="35"/>
  <c r="W111" i="35"/>
  <c r="V111" i="35"/>
  <c r="U111" i="35"/>
  <c r="T111" i="35"/>
  <c r="S111" i="35"/>
  <c r="R111" i="35"/>
  <c r="Q111" i="35"/>
  <c r="P111" i="35"/>
  <c r="O111" i="35"/>
  <c r="N111" i="35"/>
  <c r="M111" i="35"/>
  <c r="L111" i="35"/>
  <c r="K111" i="35"/>
  <c r="J111" i="35"/>
  <c r="I111" i="35"/>
  <c r="H111" i="35"/>
  <c r="G111" i="35"/>
  <c r="F111" i="35"/>
  <c r="E111" i="35"/>
  <c r="X110" i="35"/>
  <c r="W110" i="35"/>
  <c r="V110" i="35"/>
  <c r="U110" i="35"/>
  <c r="T110" i="35"/>
  <c r="S110" i="35"/>
  <c r="R110" i="35"/>
  <c r="Q110" i="35"/>
  <c r="P110" i="35"/>
  <c r="O110" i="35"/>
  <c r="N110" i="35"/>
  <c r="M110" i="35"/>
  <c r="L110" i="35"/>
  <c r="K110" i="35"/>
  <c r="J110" i="35"/>
  <c r="I110" i="35"/>
  <c r="H110" i="35"/>
  <c r="G110" i="35"/>
  <c r="F110" i="35"/>
  <c r="E110" i="35"/>
  <c r="X109" i="35"/>
  <c r="W109" i="35"/>
  <c r="V109" i="35"/>
  <c r="U109" i="35"/>
  <c r="T109" i="35"/>
  <c r="S109" i="35"/>
  <c r="R109" i="35"/>
  <c r="Q109" i="35"/>
  <c r="P109" i="35"/>
  <c r="O109" i="35"/>
  <c r="N109" i="35"/>
  <c r="M109" i="35"/>
  <c r="L109" i="35"/>
  <c r="K109" i="35"/>
  <c r="J109" i="35"/>
  <c r="I109" i="35"/>
  <c r="H109" i="35"/>
  <c r="G109" i="35"/>
  <c r="F109" i="35"/>
  <c r="E109" i="35"/>
  <c r="X108" i="35"/>
  <c r="W108" i="35"/>
  <c r="V108" i="35"/>
  <c r="U108" i="35"/>
  <c r="T108" i="35"/>
  <c r="S108" i="35"/>
  <c r="R108" i="35"/>
  <c r="Q108" i="35"/>
  <c r="P108" i="35"/>
  <c r="O108" i="35"/>
  <c r="N108" i="35"/>
  <c r="M108" i="35"/>
  <c r="L108" i="35"/>
  <c r="K108" i="35"/>
  <c r="J108" i="35"/>
  <c r="I108" i="35"/>
  <c r="H108" i="35"/>
  <c r="G108" i="35"/>
  <c r="F108" i="35"/>
  <c r="E108" i="35"/>
  <c r="X107" i="35"/>
  <c r="W107" i="35"/>
  <c r="V107" i="35"/>
  <c r="U107" i="35"/>
  <c r="T107" i="35"/>
  <c r="S107" i="35"/>
  <c r="R107" i="35"/>
  <c r="Q107" i="35"/>
  <c r="P107" i="35"/>
  <c r="O107" i="35"/>
  <c r="N107" i="35"/>
  <c r="M107" i="35"/>
  <c r="L107" i="35"/>
  <c r="K107" i="35"/>
  <c r="J107" i="35"/>
  <c r="I107" i="35"/>
  <c r="H107" i="35"/>
  <c r="G107" i="35"/>
  <c r="F107" i="35"/>
  <c r="E107" i="35"/>
  <c r="X106" i="35"/>
  <c r="W106" i="35"/>
  <c r="V106" i="35"/>
  <c r="U106" i="35"/>
  <c r="T106" i="35"/>
  <c r="S106" i="35"/>
  <c r="R106" i="35"/>
  <c r="Q106" i="35"/>
  <c r="P106" i="35"/>
  <c r="O106" i="35"/>
  <c r="N106" i="35"/>
  <c r="M106" i="35"/>
  <c r="L106" i="35"/>
  <c r="K106" i="35"/>
  <c r="J106" i="35"/>
  <c r="I106" i="35"/>
  <c r="H106" i="35"/>
  <c r="G106" i="35"/>
  <c r="F106" i="35"/>
  <c r="E106" i="35"/>
  <c r="X105" i="35"/>
  <c r="W105" i="35"/>
  <c r="V105" i="35"/>
  <c r="U105" i="35"/>
  <c r="T105" i="35"/>
  <c r="S105" i="35"/>
  <c r="R105" i="35"/>
  <c r="Q105" i="35"/>
  <c r="P105" i="35"/>
  <c r="O105" i="35"/>
  <c r="N105" i="35"/>
  <c r="M105" i="35"/>
  <c r="L105" i="35"/>
  <c r="K105" i="35"/>
  <c r="J105" i="35"/>
  <c r="I105" i="35"/>
  <c r="H105" i="35"/>
  <c r="G105" i="35"/>
  <c r="F105" i="35"/>
  <c r="E105" i="35"/>
  <c r="X100" i="35"/>
  <c r="W100" i="35"/>
  <c r="V100" i="35"/>
  <c r="U100" i="35"/>
  <c r="T100" i="35"/>
  <c r="S100" i="35"/>
  <c r="R100" i="35"/>
  <c r="Q100" i="35"/>
  <c r="P100" i="35"/>
  <c r="O100" i="35"/>
  <c r="N100" i="35"/>
  <c r="M100" i="35"/>
  <c r="L100" i="35"/>
  <c r="K100" i="35"/>
  <c r="J100" i="35"/>
  <c r="I100" i="35"/>
  <c r="H100" i="35"/>
  <c r="G100" i="35"/>
  <c r="F100" i="35"/>
  <c r="E100" i="35"/>
  <c r="X99" i="35"/>
  <c r="W99" i="35"/>
  <c r="V99" i="35"/>
  <c r="U99" i="35"/>
  <c r="T99" i="35"/>
  <c r="S99" i="35"/>
  <c r="R99" i="35"/>
  <c r="Q99" i="35"/>
  <c r="P99" i="35"/>
  <c r="O99" i="35"/>
  <c r="N99" i="35"/>
  <c r="M99" i="35"/>
  <c r="L99" i="35"/>
  <c r="K99" i="35"/>
  <c r="J99" i="35"/>
  <c r="I99" i="35"/>
  <c r="H99" i="35"/>
  <c r="G99" i="35"/>
  <c r="F99" i="35"/>
  <c r="E99" i="35"/>
  <c r="X98" i="35"/>
  <c r="W98" i="35"/>
  <c r="V98" i="35"/>
  <c r="U98" i="35"/>
  <c r="T98" i="35"/>
  <c r="S98" i="35"/>
  <c r="R98" i="35"/>
  <c r="Q98" i="35"/>
  <c r="P98" i="35"/>
  <c r="O98" i="35"/>
  <c r="N98" i="35"/>
  <c r="M98" i="35"/>
  <c r="L98" i="35"/>
  <c r="K98" i="35"/>
  <c r="J98" i="35"/>
  <c r="I98" i="35"/>
  <c r="H98" i="35"/>
  <c r="G98" i="35"/>
  <c r="F98" i="35"/>
  <c r="E98" i="35"/>
  <c r="X97" i="35"/>
  <c r="W97" i="35"/>
  <c r="V97" i="35"/>
  <c r="U97" i="35"/>
  <c r="T97" i="35"/>
  <c r="S97" i="35"/>
  <c r="R97" i="35"/>
  <c r="Q97" i="35"/>
  <c r="P97" i="35"/>
  <c r="O97" i="35"/>
  <c r="N97" i="35"/>
  <c r="M97" i="35"/>
  <c r="L97" i="35"/>
  <c r="K97" i="35"/>
  <c r="J97" i="35"/>
  <c r="I97" i="35"/>
  <c r="H97" i="35"/>
  <c r="G97" i="35"/>
  <c r="F97" i="35"/>
  <c r="E97" i="35"/>
  <c r="X96" i="35"/>
  <c r="W96" i="35"/>
  <c r="V96" i="35"/>
  <c r="U96" i="35"/>
  <c r="T96" i="35"/>
  <c r="S96" i="35"/>
  <c r="R96" i="35"/>
  <c r="Q96" i="35"/>
  <c r="P96" i="35"/>
  <c r="O96" i="35"/>
  <c r="N96" i="35"/>
  <c r="M96" i="35"/>
  <c r="L96" i="35"/>
  <c r="K96" i="35"/>
  <c r="J96" i="35"/>
  <c r="I96" i="35"/>
  <c r="H96" i="35"/>
  <c r="G96" i="35"/>
  <c r="F96" i="35"/>
  <c r="E96" i="35"/>
  <c r="X95" i="35"/>
  <c r="W95" i="35"/>
  <c r="V95" i="35"/>
  <c r="U95" i="35"/>
  <c r="T95" i="35"/>
  <c r="S95" i="35"/>
  <c r="R95" i="35"/>
  <c r="Q95" i="35"/>
  <c r="P95" i="35"/>
  <c r="O95" i="35"/>
  <c r="N95" i="35"/>
  <c r="M95" i="35"/>
  <c r="L95" i="35"/>
  <c r="K95" i="35"/>
  <c r="J95" i="35"/>
  <c r="I95" i="35"/>
  <c r="H95" i="35"/>
  <c r="G95" i="35"/>
  <c r="F95" i="35"/>
  <c r="E95" i="35"/>
  <c r="X94" i="35"/>
  <c r="W94" i="35"/>
  <c r="V94" i="35"/>
  <c r="U94" i="35"/>
  <c r="T94" i="35"/>
  <c r="S94" i="35"/>
  <c r="R94" i="35"/>
  <c r="Q94" i="35"/>
  <c r="P94" i="35"/>
  <c r="O94" i="35"/>
  <c r="N94" i="35"/>
  <c r="M94" i="35"/>
  <c r="L94" i="35"/>
  <c r="K94" i="35"/>
  <c r="J94" i="35"/>
  <c r="I94" i="35"/>
  <c r="H94" i="35"/>
  <c r="G94" i="35"/>
  <c r="F94" i="35"/>
  <c r="E94" i="35"/>
  <c r="X93" i="35"/>
  <c r="W93" i="35"/>
  <c r="V93" i="35"/>
  <c r="U93" i="35"/>
  <c r="T93" i="35"/>
  <c r="S93" i="35"/>
  <c r="R93" i="35"/>
  <c r="Q93" i="35"/>
  <c r="P93" i="35"/>
  <c r="O93" i="35"/>
  <c r="N93" i="35"/>
  <c r="M93" i="35"/>
  <c r="L93" i="35"/>
  <c r="K93" i="35"/>
  <c r="J93" i="35"/>
  <c r="I93" i="35"/>
  <c r="H93" i="35"/>
  <c r="G93" i="35"/>
  <c r="F93" i="35"/>
  <c r="E93" i="35"/>
  <c r="X92" i="35"/>
  <c r="W92" i="35"/>
  <c r="V92" i="35"/>
  <c r="U92" i="35"/>
  <c r="T92" i="35"/>
  <c r="S92" i="35"/>
  <c r="R92" i="35"/>
  <c r="Q92" i="35"/>
  <c r="P92" i="35"/>
  <c r="O92" i="35"/>
  <c r="N92" i="35"/>
  <c r="M92" i="35"/>
  <c r="L92" i="35"/>
  <c r="K92" i="35"/>
  <c r="J92" i="35"/>
  <c r="I92" i="35"/>
  <c r="H92" i="35"/>
  <c r="G92" i="35"/>
  <c r="F92" i="35"/>
  <c r="E92" i="35"/>
  <c r="X91" i="35"/>
  <c r="W91" i="35"/>
  <c r="V91" i="35"/>
  <c r="U91" i="35"/>
  <c r="T91" i="35"/>
  <c r="S91" i="35"/>
  <c r="R91" i="35"/>
  <c r="Q91" i="35"/>
  <c r="P91" i="35"/>
  <c r="O91" i="35"/>
  <c r="N91" i="35"/>
  <c r="M91" i="35"/>
  <c r="L91" i="35"/>
  <c r="K91" i="35"/>
  <c r="J91" i="35"/>
  <c r="I91" i="35"/>
  <c r="H91" i="35"/>
  <c r="G91" i="35"/>
  <c r="F91" i="35"/>
  <c r="E91" i="35"/>
  <c r="X90" i="35"/>
  <c r="W90" i="35"/>
  <c r="V90" i="35"/>
  <c r="U90" i="35"/>
  <c r="T90" i="35"/>
  <c r="S90" i="35"/>
  <c r="R90" i="35"/>
  <c r="Q90" i="35"/>
  <c r="P90" i="35"/>
  <c r="O90" i="35"/>
  <c r="N90" i="35"/>
  <c r="M90" i="35"/>
  <c r="L90" i="35"/>
  <c r="K90" i="35"/>
  <c r="J90" i="35"/>
  <c r="I90" i="35"/>
  <c r="H90" i="35"/>
  <c r="G90" i="35"/>
  <c r="F90" i="35"/>
  <c r="E90" i="35"/>
  <c r="X89" i="35"/>
  <c r="W89" i="35"/>
  <c r="V89" i="35"/>
  <c r="U89" i="35"/>
  <c r="T89" i="35"/>
  <c r="S89" i="35"/>
  <c r="R89" i="35"/>
  <c r="Q89" i="35"/>
  <c r="P89" i="35"/>
  <c r="O89" i="35"/>
  <c r="N89" i="35"/>
  <c r="M89" i="35"/>
  <c r="L89" i="35"/>
  <c r="K89" i="35"/>
  <c r="J89" i="35"/>
  <c r="I89" i="35"/>
  <c r="H89" i="35"/>
  <c r="G89" i="35"/>
  <c r="F89" i="35"/>
  <c r="E89" i="35"/>
  <c r="X88" i="35"/>
  <c r="W88" i="35"/>
  <c r="V88" i="35"/>
  <c r="U88" i="35"/>
  <c r="T88" i="35"/>
  <c r="S88" i="35"/>
  <c r="R88" i="35"/>
  <c r="Q88" i="35"/>
  <c r="P88" i="35"/>
  <c r="O88" i="35"/>
  <c r="N88" i="35"/>
  <c r="M88" i="35"/>
  <c r="L88" i="35"/>
  <c r="K88" i="35"/>
  <c r="J88" i="35"/>
  <c r="I88" i="35"/>
  <c r="H88" i="35"/>
  <c r="G88" i="35"/>
  <c r="F88" i="35"/>
  <c r="E88" i="35"/>
  <c r="X87" i="35"/>
  <c r="W87" i="35"/>
  <c r="V87" i="35"/>
  <c r="U87" i="35"/>
  <c r="T87" i="35"/>
  <c r="S87" i="35"/>
  <c r="R87" i="35"/>
  <c r="Q87" i="35"/>
  <c r="P87" i="35"/>
  <c r="O87" i="35"/>
  <c r="N87" i="35"/>
  <c r="M87" i="35"/>
  <c r="L87" i="35"/>
  <c r="K87" i="35"/>
  <c r="J87" i="35"/>
  <c r="I87" i="35"/>
  <c r="H87" i="35"/>
  <c r="G87" i="35"/>
  <c r="F87" i="35"/>
  <c r="E87" i="35"/>
  <c r="X86" i="35"/>
  <c r="W86" i="35"/>
  <c r="V86" i="35"/>
  <c r="U86" i="35"/>
  <c r="T86" i="35"/>
  <c r="S86" i="35"/>
  <c r="R86" i="35"/>
  <c r="Q86" i="35"/>
  <c r="P86" i="35"/>
  <c r="O86" i="35"/>
  <c r="N86" i="35"/>
  <c r="M86" i="35"/>
  <c r="L86" i="35"/>
  <c r="K86" i="35"/>
  <c r="J86" i="35"/>
  <c r="I86" i="35"/>
  <c r="H86" i="35"/>
  <c r="G86" i="35"/>
  <c r="F86" i="35"/>
  <c r="E86" i="35"/>
  <c r="X85" i="35"/>
  <c r="W85" i="35"/>
  <c r="V85" i="35"/>
  <c r="U85" i="35"/>
  <c r="T85" i="35"/>
  <c r="S85" i="35"/>
  <c r="R85" i="35"/>
  <c r="Q85" i="35"/>
  <c r="P85" i="35"/>
  <c r="O85" i="35"/>
  <c r="N85" i="35"/>
  <c r="M85" i="35"/>
  <c r="L85" i="35"/>
  <c r="K85" i="35"/>
  <c r="J85" i="35"/>
  <c r="I85" i="35"/>
  <c r="H85" i="35"/>
  <c r="G85" i="35"/>
  <c r="F85" i="35"/>
  <c r="E85" i="35"/>
  <c r="X84" i="35"/>
  <c r="W84" i="35"/>
  <c r="V84" i="35"/>
  <c r="U84" i="35"/>
  <c r="T84" i="35"/>
  <c r="S84" i="35"/>
  <c r="R84" i="35"/>
  <c r="Q84" i="35"/>
  <c r="P84" i="35"/>
  <c r="O84" i="35"/>
  <c r="N84" i="35"/>
  <c r="M84" i="35"/>
  <c r="L84" i="35"/>
  <c r="K84" i="35"/>
  <c r="J84" i="35"/>
  <c r="I84" i="35"/>
  <c r="H84" i="35"/>
  <c r="G84" i="35"/>
  <c r="F84" i="35"/>
  <c r="E84" i="35"/>
  <c r="X83" i="35"/>
  <c r="W83" i="35"/>
  <c r="V83" i="35"/>
  <c r="U83" i="35"/>
  <c r="T83" i="35"/>
  <c r="S83" i="35"/>
  <c r="R83" i="35"/>
  <c r="Q83" i="35"/>
  <c r="P83" i="35"/>
  <c r="O83" i="35"/>
  <c r="N83" i="35"/>
  <c r="M83" i="35"/>
  <c r="L83" i="35"/>
  <c r="K83" i="35"/>
  <c r="J83" i="35"/>
  <c r="I83" i="35"/>
  <c r="H83" i="35"/>
  <c r="G83" i="35"/>
  <c r="F83" i="35"/>
  <c r="E83" i="35"/>
  <c r="X82" i="35"/>
  <c r="W82" i="35"/>
  <c r="V82" i="35"/>
  <c r="U82" i="35"/>
  <c r="T82" i="35"/>
  <c r="S82" i="35"/>
  <c r="R82" i="35"/>
  <c r="Q82" i="35"/>
  <c r="P82" i="35"/>
  <c r="O82" i="35"/>
  <c r="N82" i="35"/>
  <c r="M82" i="35"/>
  <c r="L82" i="35"/>
  <c r="K82" i="35"/>
  <c r="J82" i="35"/>
  <c r="I82" i="35"/>
  <c r="H82" i="35"/>
  <c r="G82" i="35"/>
  <c r="F82" i="35"/>
  <c r="E82" i="35"/>
  <c r="X81" i="35"/>
  <c r="W81" i="35"/>
  <c r="V81" i="35"/>
  <c r="U81" i="35"/>
  <c r="T81" i="35"/>
  <c r="S81" i="35"/>
  <c r="R81" i="35"/>
  <c r="Q81" i="35"/>
  <c r="P81" i="35"/>
  <c r="O81" i="35"/>
  <c r="N81" i="35"/>
  <c r="M81" i="35"/>
  <c r="L81" i="35"/>
  <c r="K81" i="35"/>
  <c r="J81" i="35"/>
  <c r="I81" i="35"/>
  <c r="H81" i="35"/>
  <c r="G81" i="35"/>
  <c r="F81" i="35"/>
  <c r="E81" i="35"/>
  <c r="X80" i="35"/>
  <c r="W80" i="35"/>
  <c r="V80" i="35"/>
  <c r="U80" i="35"/>
  <c r="T80" i="35"/>
  <c r="S80" i="35"/>
  <c r="R80" i="35"/>
  <c r="Q80" i="35"/>
  <c r="P80" i="35"/>
  <c r="O80" i="35"/>
  <c r="N80" i="35"/>
  <c r="M80" i="35"/>
  <c r="L80" i="35"/>
  <c r="K80" i="35"/>
  <c r="J80" i="35"/>
  <c r="I80" i="35"/>
  <c r="H80" i="35"/>
  <c r="G80" i="35"/>
  <c r="F80" i="35"/>
  <c r="E80" i="35"/>
  <c r="X79" i="35"/>
  <c r="W79" i="35"/>
  <c r="V79" i="35"/>
  <c r="U79" i="35"/>
  <c r="T79" i="35"/>
  <c r="S79" i="35"/>
  <c r="R79" i="35"/>
  <c r="Q79" i="35"/>
  <c r="P79" i="35"/>
  <c r="O79" i="35"/>
  <c r="N79" i="35"/>
  <c r="M79" i="35"/>
  <c r="L79" i="35"/>
  <c r="K79" i="35"/>
  <c r="J79" i="35"/>
  <c r="I79" i="35"/>
  <c r="H79" i="35"/>
  <c r="G79" i="35"/>
  <c r="F79" i="35"/>
  <c r="E79" i="35"/>
  <c r="X78" i="35"/>
  <c r="W78" i="35"/>
  <c r="V78" i="35"/>
  <c r="U78" i="35"/>
  <c r="T78" i="35"/>
  <c r="S78" i="35"/>
  <c r="R78" i="35"/>
  <c r="Q78" i="35"/>
  <c r="P78" i="35"/>
  <c r="O78" i="35"/>
  <c r="N78" i="35"/>
  <c r="M78" i="35"/>
  <c r="L78" i="35"/>
  <c r="K78" i="35"/>
  <c r="J78" i="35"/>
  <c r="I78" i="35"/>
  <c r="H78" i="35"/>
  <c r="G78" i="35"/>
  <c r="F78" i="35"/>
  <c r="E78" i="35"/>
  <c r="X77" i="35"/>
  <c r="W77" i="35"/>
  <c r="V77" i="35"/>
  <c r="U77" i="35"/>
  <c r="T77" i="35"/>
  <c r="S77" i="35"/>
  <c r="R77" i="35"/>
  <c r="Q77" i="35"/>
  <c r="P77" i="35"/>
  <c r="O77" i="35"/>
  <c r="N77" i="35"/>
  <c r="M77" i="35"/>
  <c r="L77" i="35"/>
  <c r="K77" i="35"/>
  <c r="J77" i="35"/>
  <c r="I77" i="35"/>
  <c r="H77" i="35"/>
  <c r="G77" i="35"/>
  <c r="F77" i="35"/>
  <c r="E77" i="35"/>
  <c r="X76" i="35"/>
  <c r="W76" i="35"/>
  <c r="V76" i="35"/>
  <c r="U76" i="35"/>
  <c r="T76" i="35"/>
  <c r="S76" i="35"/>
  <c r="R76" i="35"/>
  <c r="Q76" i="35"/>
  <c r="P76" i="35"/>
  <c r="O76" i="35"/>
  <c r="N76" i="35"/>
  <c r="M76" i="35"/>
  <c r="L76" i="35"/>
  <c r="K76" i="35"/>
  <c r="J76" i="35"/>
  <c r="I76" i="35"/>
  <c r="H76" i="35"/>
  <c r="G76" i="35"/>
  <c r="F76" i="35"/>
  <c r="E76" i="35"/>
  <c r="X75" i="35"/>
  <c r="W75" i="35"/>
  <c r="V75" i="35"/>
  <c r="U75" i="35"/>
  <c r="T75" i="35"/>
  <c r="S75" i="35"/>
  <c r="R75" i="35"/>
  <c r="Q75" i="35"/>
  <c r="P75" i="35"/>
  <c r="O75" i="35"/>
  <c r="N75" i="35"/>
  <c r="M75" i="35"/>
  <c r="L75" i="35"/>
  <c r="K75" i="35"/>
  <c r="J75" i="35"/>
  <c r="I75" i="35"/>
  <c r="H75" i="35"/>
  <c r="G75" i="35"/>
  <c r="F75" i="35"/>
  <c r="E75" i="35"/>
  <c r="X74" i="35"/>
  <c r="W74" i="35"/>
  <c r="V74" i="35"/>
  <c r="U74" i="35"/>
  <c r="T74" i="35"/>
  <c r="S74" i="35"/>
  <c r="R74" i="35"/>
  <c r="Q74" i="35"/>
  <c r="P74" i="35"/>
  <c r="O74" i="35"/>
  <c r="N74" i="35"/>
  <c r="M74" i="35"/>
  <c r="L74" i="35"/>
  <c r="K74" i="35"/>
  <c r="J74" i="35"/>
  <c r="I74" i="35"/>
  <c r="H74" i="35"/>
  <c r="G74" i="35"/>
  <c r="F74" i="35"/>
  <c r="E74" i="35"/>
  <c r="X73" i="35"/>
  <c r="W73" i="35"/>
  <c r="V73" i="35"/>
  <c r="U73" i="35"/>
  <c r="T73" i="35"/>
  <c r="S73" i="35"/>
  <c r="R73" i="35"/>
  <c r="Q73" i="35"/>
  <c r="P73" i="35"/>
  <c r="O73" i="35"/>
  <c r="N73" i="35"/>
  <c r="M73" i="35"/>
  <c r="L73" i="35"/>
  <c r="K73" i="35"/>
  <c r="J73" i="35"/>
  <c r="I73" i="35"/>
  <c r="H73" i="35"/>
  <c r="G73" i="35"/>
  <c r="F73" i="35"/>
  <c r="E73" i="35"/>
  <c r="X72" i="35"/>
  <c r="W72" i="35"/>
  <c r="V72" i="35"/>
  <c r="U72" i="35"/>
  <c r="T72" i="35"/>
  <c r="S72" i="35"/>
  <c r="R72" i="35"/>
  <c r="Q72" i="35"/>
  <c r="P72" i="35"/>
  <c r="O72" i="35"/>
  <c r="N72" i="35"/>
  <c r="M72" i="35"/>
  <c r="L72" i="35"/>
  <c r="K72" i="35"/>
  <c r="J72" i="35"/>
  <c r="I72" i="35"/>
  <c r="H72" i="35"/>
  <c r="G72" i="35"/>
  <c r="F72" i="35"/>
  <c r="E72" i="35"/>
  <c r="X71" i="35"/>
  <c r="W71" i="35"/>
  <c r="V71" i="35"/>
  <c r="U71" i="35"/>
  <c r="T71" i="35"/>
  <c r="S71" i="35"/>
  <c r="R71" i="35"/>
  <c r="Q71" i="35"/>
  <c r="P71" i="35"/>
  <c r="O71" i="35"/>
  <c r="N71" i="35"/>
  <c r="M71" i="35"/>
  <c r="L71" i="35"/>
  <c r="K71" i="35"/>
  <c r="J71" i="35"/>
  <c r="I71" i="35"/>
  <c r="H71" i="35"/>
  <c r="G71" i="35"/>
  <c r="F71" i="35"/>
  <c r="E71" i="35"/>
  <c r="X66" i="35"/>
  <c r="W66" i="35"/>
  <c r="V66" i="35"/>
  <c r="U66" i="35"/>
  <c r="T66" i="35"/>
  <c r="S66" i="35"/>
  <c r="R66" i="35"/>
  <c r="Q66" i="35"/>
  <c r="P66" i="35"/>
  <c r="O66" i="35"/>
  <c r="N66" i="35"/>
  <c r="M66" i="35"/>
  <c r="L66" i="35"/>
  <c r="K66" i="35"/>
  <c r="J66" i="35"/>
  <c r="I66" i="35"/>
  <c r="H66" i="35"/>
  <c r="G66" i="35"/>
  <c r="F66" i="35"/>
  <c r="E66" i="35"/>
  <c r="X65" i="35"/>
  <c r="W65" i="35"/>
  <c r="V65" i="35"/>
  <c r="U65" i="35"/>
  <c r="T65" i="35"/>
  <c r="S65" i="35"/>
  <c r="R65" i="35"/>
  <c r="Q65" i="35"/>
  <c r="P65" i="35"/>
  <c r="O65" i="35"/>
  <c r="N65" i="35"/>
  <c r="M65" i="35"/>
  <c r="L65" i="35"/>
  <c r="K65" i="35"/>
  <c r="J65" i="35"/>
  <c r="I65" i="35"/>
  <c r="H65" i="35"/>
  <c r="G65" i="35"/>
  <c r="F65" i="35"/>
  <c r="E65" i="35"/>
  <c r="X64" i="35"/>
  <c r="W64" i="35"/>
  <c r="V64" i="35"/>
  <c r="U64" i="35"/>
  <c r="T64" i="35"/>
  <c r="S64" i="35"/>
  <c r="R64" i="35"/>
  <c r="Q64" i="35"/>
  <c r="P64" i="35"/>
  <c r="O64" i="35"/>
  <c r="N64" i="35"/>
  <c r="M64" i="35"/>
  <c r="L64" i="35"/>
  <c r="K64" i="35"/>
  <c r="J64" i="35"/>
  <c r="I64" i="35"/>
  <c r="H64" i="35"/>
  <c r="G64" i="35"/>
  <c r="F64" i="35"/>
  <c r="E64" i="35"/>
  <c r="X63" i="35"/>
  <c r="W63" i="35"/>
  <c r="V63" i="35"/>
  <c r="U63" i="35"/>
  <c r="T63" i="35"/>
  <c r="S63" i="35"/>
  <c r="R63" i="35"/>
  <c r="Q63" i="35"/>
  <c r="P63" i="35"/>
  <c r="O63" i="35"/>
  <c r="N63" i="35"/>
  <c r="M63" i="35"/>
  <c r="L63" i="35"/>
  <c r="K63" i="35"/>
  <c r="J63" i="35"/>
  <c r="I63" i="35"/>
  <c r="H63" i="35"/>
  <c r="G63" i="35"/>
  <c r="F63" i="35"/>
  <c r="E63" i="35"/>
  <c r="X62" i="35"/>
  <c r="W62" i="35"/>
  <c r="V62" i="35"/>
  <c r="U62" i="35"/>
  <c r="T62" i="35"/>
  <c r="S62" i="35"/>
  <c r="R62" i="35"/>
  <c r="Q62" i="35"/>
  <c r="P62" i="35"/>
  <c r="O62" i="35"/>
  <c r="N62" i="35"/>
  <c r="M62" i="35"/>
  <c r="L62" i="35"/>
  <c r="K62" i="35"/>
  <c r="J62" i="35"/>
  <c r="I62" i="35"/>
  <c r="H62" i="35"/>
  <c r="G62" i="35"/>
  <c r="F62" i="35"/>
  <c r="E62" i="35"/>
  <c r="X61" i="35"/>
  <c r="W61" i="35"/>
  <c r="V61" i="35"/>
  <c r="U61" i="35"/>
  <c r="T61" i="35"/>
  <c r="S61" i="35"/>
  <c r="R61" i="35"/>
  <c r="Q61" i="35"/>
  <c r="P61" i="35"/>
  <c r="O61" i="35"/>
  <c r="N61" i="35"/>
  <c r="M61" i="35"/>
  <c r="L61" i="35"/>
  <c r="K61" i="35"/>
  <c r="J61" i="35"/>
  <c r="I61" i="35"/>
  <c r="H61" i="35"/>
  <c r="G61" i="35"/>
  <c r="F61" i="35"/>
  <c r="E61" i="35"/>
  <c r="X60" i="35"/>
  <c r="W60" i="35"/>
  <c r="V60" i="35"/>
  <c r="U60" i="35"/>
  <c r="T60" i="35"/>
  <c r="S60" i="35"/>
  <c r="R60" i="35"/>
  <c r="Q60" i="35"/>
  <c r="P60" i="35"/>
  <c r="O60" i="35"/>
  <c r="N60" i="35"/>
  <c r="M60" i="35"/>
  <c r="L60" i="35"/>
  <c r="K60" i="35"/>
  <c r="J60" i="35"/>
  <c r="I60" i="35"/>
  <c r="H60" i="35"/>
  <c r="G60" i="35"/>
  <c r="F60" i="35"/>
  <c r="E60" i="35"/>
  <c r="X59" i="35"/>
  <c r="W59" i="35"/>
  <c r="V59" i="35"/>
  <c r="U59" i="35"/>
  <c r="T59" i="35"/>
  <c r="S59" i="35"/>
  <c r="R59" i="35"/>
  <c r="Q59" i="35"/>
  <c r="P59" i="35"/>
  <c r="O59" i="35"/>
  <c r="N59" i="35"/>
  <c r="M59" i="35"/>
  <c r="L59" i="35"/>
  <c r="K59" i="35"/>
  <c r="J59" i="35"/>
  <c r="I59" i="35"/>
  <c r="H59" i="35"/>
  <c r="G59" i="35"/>
  <c r="F59" i="35"/>
  <c r="E59" i="35"/>
  <c r="X58" i="35"/>
  <c r="W58" i="35"/>
  <c r="V58" i="35"/>
  <c r="U58" i="35"/>
  <c r="T58" i="35"/>
  <c r="S58" i="35"/>
  <c r="R58" i="35"/>
  <c r="Q58" i="35"/>
  <c r="P58" i="35"/>
  <c r="O58" i="35"/>
  <c r="N58" i="35"/>
  <c r="M58" i="35"/>
  <c r="L58" i="35"/>
  <c r="K58" i="35"/>
  <c r="J58" i="35"/>
  <c r="I58" i="35"/>
  <c r="H58" i="35"/>
  <c r="G58" i="35"/>
  <c r="F58" i="35"/>
  <c r="E58" i="35"/>
  <c r="X57" i="35"/>
  <c r="W57" i="35"/>
  <c r="V57" i="35"/>
  <c r="U57" i="35"/>
  <c r="T57" i="35"/>
  <c r="S57" i="35"/>
  <c r="R57" i="35"/>
  <c r="Q57" i="35"/>
  <c r="P57" i="35"/>
  <c r="O57" i="35"/>
  <c r="N57" i="35"/>
  <c r="M57" i="35"/>
  <c r="L57" i="35"/>
  <c r="K57" i="35"/>
  <c r="J57" i="35"/>
  <c r="I57" i="35"/>
  <c r="H57" i="35"/>
  <c r="G57" i="35"/>
  <c r="F57" i="35"/>
  <c r="E57" i="35"/>
  <c r="X56" i="35"/>
  <c r="W56" i="35"/>
  <c r="V56" i="35"/>
  <c r="U56" i="35"/>
  <c r="T56" i="35"/>
  <c r="S56" i="35"/>
  <c r="R56" i="35"/>
  <c r="Q56" i="35"/>
  <c r="P56" i="35"/>
  <c r="O56" i="35"/>
  <c r="N56" i="35"/>
  <c r="M56" i="35"/>
  <c r="L56" i="35"/>
  <c r="K56" i="35"/>
  <c r="J56" i="35"/>
  <c r="I56" i="35"/>
  <c r="H56" i="35"/>
  <c r="G56" i="35"/>
  <c r="F56" i="35"/>
  <c r="E56" i="35"/>
  <c r="X55" i="35"/>
  <c r="W55" i="35"/>
  <c r="V55" i="35"/>
  <c r="U55" i="35"/>
  <c r="T55" i="35"/>
  <c r="S55" i="35"/>
  <c r="R55" i="35"/>
  <c r="Q55" i="35"/>
  <c r="P55" i="35"/>
  <c r="O55" i="35"/>
  <c r="N55" i="35"/>
  <c r="M55" i="35"/>
  <c r="L55" i="35"/>
  <c r="K55" i="35"/>
  <c r="J55" i="35"/>
  <c r="I55" i="35"/>
  <c r="H55" i="35"/>
  <c r="G55" i="35"/>
  <c r="F55" i="35"/>
  <c r="E55" i="35"/>
  <c r="X54" i="35"/>
  <c r="W54" i="35"/>
  <c r="V54" i="35"/>
  <c r="U54" i="35"/>
  <c r="T54" i="35"/>
  <c r="S54" i="35"/>
  <c r="R54" i="35"/>
  <c r="Q54" i="35"/>
  <c r="P54" i="35"/>
  <c r="O54" i="35"/>
  <c r="N54" i="35"/>
  <c r="M54" i="35"/>
  <c r="L54" i="35"/>
  <c r="K54" i="35"/>
  <c r="J54" i="35"/>
  <c r="I54" i="35"/>
  <c r="H54" i="35"/>
  <c r="G54" i="35"/>
  <c r="F54" i="35"/>
  <c r="E54" i="35"/>
  <c r="X53" i="35"/>
  <c r="W53" i="35"/>
  <c r="V53" i="35"/>
  <c r="U53" i="35"/>
  <c r="T53" i="35"/>
  <c r="S53" i="35"/>
  <c r="R53" i="35"/>
  <c r="Q53" i="35"/>
  <c r="P53" i="35"/>
  <c r="O53" i="35"/>
  <c r="N53" i="35"/>
  <c r="M53" i="35"/>
  <c r="L53" i="35"/>
  <c r="K53" i="35"/>
  <c r="J53" i="35"/>
  <c r="I53" i="35"/>
  <c r="H53" i="35"/>
  <c r="G53" i="35"/>
  <c r="F53" i="35"/>
  <c r="E53" i="35"/>
  <c r="X52" i="35"/>
  <c r="W52" i="35"/>
  <c r="V52" i="35"/>
  <c r="U52" i="35"/>
  <c r="T52" i="35"/>
  <c r="S52" i="35"/>
  <c r="R52" i="35"/>
  <c r="Q52" i="35"/>
  <c r="P52" i="35"/>
  <c r="O52" i="35"/>
  <c r="N52" i="35"/>
  <c r="M52" i="35"/>
  <c r="L52" i="35"/>
  <c r="K52" i="35"/>
  <c r="J52" i="35"/>
  <c r="I52" i="35"/>
  <c r="H52" i="35"/>
  <c r="G52" i="35"/>
  <c r="F52" i="35"/>
  <c r="E52" i="35"/>
  <c r="X51" i="35"/>
  <c r="W51" i="35"/>
  <c r="V51" i="35"/>
  <c r="U51" i="35"/>
  <c r="T51" i="35"/>
  <c r="S51" i="35"/>
  <c r="R51" i="35"/>
  <c r="Q51" i="35"/>
  <c r="P51" i="35"/>
  <c r="O51" i="35"/>
  <c r="N51" i="35"/>
  <c r="M51" i="35"/>
  <c r="L51" i="35"/>
  <c r="K51" i="35"/>
  <c r="J51" i="35"/>
  <c r="I51" i="35"/>
  <c r="H51" i="35"/>
  <c r="G51" i="35"/>
  <c r="F51" i="35"/>
  <c r="E51" i="35"/>
  <c r="X50" i="35"/>
  <c r="W50" i="35"/>
  <c r="V50" i="35"/>
  <c r="U50" i="35"/>
  <c r="T50" i="35"/>
  <c r="S50" i="35"/>
  <c r="R50" i="35"/>
  <c r="Q50" i="35"/>
  <c r="P50" i="35"/>
  <c r="O50" i="35"/>
  <c r="N50" i="35"/>
  <c r="M50" i="35"/>
  <c r="L50" i="35"/>
  <c r="K50" i="35"/>
  <c r="J50" i="35"/>
  <c r="I50" i="35"/>
  <c r="H50" i="35"/>
  <c r="G50" i="35"/>
  <c r="F50" i="35"/>
  <c r="E50" i="35"/>
  <c r="X49" i="35"/>
  <c r="W49" i="35"/>
  <c r="V49" i="35"/>
  <c r="U49" i="35"/>
  <c r="T49" i="35"/>
  <c r="S49" i="35"/>
  <c r="R49" i="35"/>
  <c r="Q49" i="35"/>
  <c r="P49" i="35"/>
  <c r="O49" i="35"/>
  <c r="N49" i="35"/>
  <c r="M49" i="35"/>
  <c r="L49" i="35"/>
  <c r="K49" i="35"/>
  <c r="J49" i="35"/>
  <c r="I49" i="35"/>
  <c r="H49" i="35"/>
  <c r="G49" i="35"/>
  <c r="F49" i="35"/>
  <c r="E49" i="35"/>
  <c r="X48" i="35"/>
  <c r="W48" i="35"/>
  <c r="V48" i="35"/>
  <c r="U48" i="35"/>
  <c r="T48" i="35"/>
  <c r="S48" i="35"/>
  <c r="R48" i="35"/>
  <c r="Q48" i="35"/>
  <c r="P48" i="35"/>
  <c r="O48" i="35"/>
  <c r="N48" i="35"/>
  <c r="M48" i="35"/>
  <c r="L48" i="35"/>
  <c r="K48" i="35"/>
  <c r="J48" i="35"/>
  <c r="I48" i="35"/>
  <c r="H48" i="35"/>
  <c r="G48" i="35"/>
  <c r="F48" i="35"/>
  <c r="E48" i="35"/>
  <c r="X47" i="35"/>
  <c r="W47" i="35"/>
  <c r="V47" i="35"/>
  <c r="U47" i="35"/>
  <c r="T47" i="35"/>
  <c r="S47" i="35"/>
  <c r="R47" i="35"/>
  <c r="Q47" i="35"/>
  <c r="P47" i="35"/>
  <c r="O47" i="35"/>
  <c r="N47" i="35"/>
  <c r="M47" i="35"/>
  <c r="L47" i="35"/>
  <c r="K47" i="35"/>
  <c r="J47" i="35"/>
  <c r="I47" i="35"/>
  <c r="H47" i="35"/>
  <c r="G47" i="35"/>
  <c r="F47" i="35"/>
  <c r="E47" i="35"/>
  <c r="X46" i="35"/>
  <c r="W46" i="35"/>
  <c r="V46" i="35"/>
  <c r="U46" i="35"/>
  <c r="T46" i="35"/>
  <c r="S46" i="35"/>
  <c r="R46" i="35"/>
  <c r="Q46" i="35"/>
  <c r="P46" i="35"/>
  <c r="O46" i="35"/>
  <c r="N46" i="35"/>
  <c r="M46" i="35"/>
  <c r="L46" i="35"/>
  <c r="K46" i="35"/>
  <c r="J46" i="35"/>
  <c r="I46" i="35"/>
  <c r="H46" i="35"/>
  <c r="G46" i="35"/>
  <c r="F46" i="35"/>
  <c r="E46" i="35"/>
  <c r="X45" i="35"/>
  <c r="W45" i="35"/>
  <c r="V45" i="35"/>
  <c r="U45" i="35"/>
  <c r="T45" i="35"/>
  <c r="S45" i="35"/>
  <c r="R45" i="35"/>
  <c r="Q45" i="35"/>
  <c r="P45" i="35"/>
  <c r="O45" i="35"/>
  <c r="N45" i="35"/>
  <c r="M45" i="35"/>
  <c r="L45" i="35"/>
  <c r="K45" i="35"/>
  <c r="J45" i="35"/>
  <c r="I45" i="35"/>
  <c r="H45" i="35"/>
  <c r="G45" i="35"/>
  <c r="F45" i="35"/>
  <c r="E45" i="35"/>
  <c r="X44" i="35"/>
  <c r="W44" i="35"/>
  <c r="V44" i="35"/>
  <c r="U44" i="35"/>
  <c r="T44" i="35"/>
  <c r="S44" i="35"/>
  <c r="R44" i="35"/>
  <c r="Q44" i="35"/>
  <c r="P44" i="35"/>
  <c r="O44" i="35"/>
  <c r="N44" i="35"/>
  <c r="M44" i="35"/>
  <c r="L44" i="35"/>
  <c r="K44" i="35"/>
  <c r="J44" i="35"/>
  <c r="I44" i="35"/>
  <c r="H44" i="35"/>
  <c r="G44" i="35"/>
  <c r="F44" i="35"/>
  <c r="E44" i="35"/>
  <c r="X43" i="35"/>
  <c r="W43" i="35"/>
  <c r="V43" i="35"/>
  <c r="U43" i="35"/>
  <c r="T43" i="35"/>
  <c r="S43" i="35"/>
  <c r="R43" i="35"/>
  <c r="Q43" i="35"/>
  <c r="P43" i="35"/>
  <c r="O43" i="35"/>
  <c r="N43" i="35"/>
  <c r="M43" i="35"/>
  <c r="L43" i="35"/>
  <c r="K43" i="35"/>
  <c r="J43" i="35"/>
  <c r="I43" i="35"/>
  <c r="H43" i="35"/>
  <c r="G43" i="35"/>
  <c r="F43" i="35"/>
  <c r="E43" i="35"/>
  <c r="X42" i="35"/>
  <c r="W42" i="35"/>
  <c r="V42" i="35"/>
  <c r="U42" i="35"/>
  <c r="T42" i="35"/>
  <c r="S42" i="35"/>
  <c r="R42" i="35"/>
  <c r="Q42" i="35"/>
  <c r="P42" i="35"/>
  <c r="O42" i="35"/>
  <c r="N42" i="35"/>
  <c r="M42" i="35"/>
  <c r="L42" i="35"/>
  <c r="K42" i="35"/>
  <c r="J42" i="35"/>
  <c r="I42" i="35"/>
  <c r="H42" i="35"/>
  <c r="G42" i="35"/>
  <c r="F42" i="35"/>
  <c r="E42" i="35"/>
  <c r="X41" i="35"/>
  <c r="W41" i="35"/>
  <c r="V41" i="35"/>
  <c r="U41" i="35"/>
  <c r="T41" i="35"/>
  <c r="S41" i="35"/>
  <c r="R41" i="35"/>
  <c r="Q41" i="35"/>
  <c r="P41" i="35"/>
  <c r="O41" i="35"/>
  <c r="N41" i="35"/>
  <c r="M41" i="35"/>
  <c r="L41" i="35"/>
  <c r="K41" i="35"/>
  <c r="J41" i="35"/>
  <c r="I41" i="35"/>
  <c r="H41" i="35"/>
  <c r="G41" i="35"/>
  <c r="F41" i="35"/>
  <c r="E41" i="35"/>
  <c r="X40" i="35"/>
  <c r="W40" i="35"/>
  <c r="V40" i="35"/>
  <c r="U40" i="35"/>
  <c r="T40" i="35"/>
  <c r="S40" i="35"/>
  <c r="R40" i="35"/>
  <c r="Q40" i="35"/>
  <c r="P40" i="35"/>
  <c r="O40" i="35"/>
  <c r="N40" i="35"/>
  <c r="M40" i="35"/>
  <c r="L40" i="35"/>
  <c r="K40" i="35"/>
  <c r="J40" i="35"/>
  <c r="I40" i="35"/>
  <c r="H40" i="35"/>
  <c r="G40" i="35"/>
  <c r="F40" i="35"/>
  <c r="E40" i="35"/>
  <c r="X39" i="35"/>
  <c r="W39" i="35"/>
  <c r="V39" i="35"/>
  <c r="U39" i="35"/>
  <c r="T39" i="35"/>
  <c r="S39" i="35"/>
  <c r="R39" i="35"/>
  <c r="Q39" i="35"/>
  <c r="P39" i="35"/>
  <c r="O39" i="35"/>
  <c r="N39" i="35"/>
  <c r="M39" i="35"/>
  <c r="L39" i="35"/>
  <c r="K39" i="35"/>
  <c r="J39" i="35"/>
  <c r="I39" i="35"/>
  <c r="H39" i="35"/>
  <c r="G39" i="35"/>
  <c r="F39" i="35"/>
  <c r="E39" i="35"/>
  <c r="X38" i="35"/>
  <c r="W38" i="35"/>
  <c r="V38" i="35"/>
  <c r="U38" i="35"/>
  <c r="T38" i="35"/>
  <c r="S38" i="35"/>
  <c r="R38" i="35"/>
  <c r="Q38" i="35"/>
  <c r="P38" i="35"/>
  <c r="O38" i="35"/>
  <c r="N38" i="35"/>
  <c r="M38" i="35"/>
  <c r="L38" i="35"/>
  <c r="K38" i="35"/>
  <c r="J38" i="35"/>
  <c r="I38" i="35"/>
  <c r="H38" i="35"/>
  <c r="G38" i="35"/>
  <c r="F38" i="35"/>
  <c r="E38" i="35"/>
  <c r="X37" i="35"/>
  <c r="W37" i="35"/>
  <c r="V37" i="35"/>
  <c r="U37" i="35"/>
  <c r="T37" i="35"/>
  <c r="S37" i="35"/>
  <c r="R37" i="35"/>
  <c r="Q37" i="35"/>
  <c r="P37" i="35"/>
  <c r="O37" i="35"/>
  <c r="N37" i="35"/>
  <c r="M37" i="35"/>
  <c r="L37" i="35"/>
  <c r="K37" i="35"/>
  <c r="J37" i="35"/>
  <c r="I37" i="35"/>
  <c r="H37" i="35"/>
  <c r="G37" i="35"/>
  <c r="F37" i="35"/>
  <c r="E37" i="35"/>
  <c r="X32" i="35"/>
  <c r="W32" i="35"/>
  <c r="V32" i="35"/>
  <c r="U32" i="35"/>
  <c r="T32" i="35"/>
  <c r="S32" i="35"/>
  <c r="R32" i="35"/>
  <c r="Q32" i="35"/>
  <c r="P32" i="35"/>
  <c r="O32" i="35"/>
  <c r="N32" i="35"/>
  <c r="M32" i="35"/>
  <c r="L32" i="35"/>
  <c r="K32" i="35"/>
  <c r="J32" i="35"/>
  <c r="I32" i="35"/>
  <c r="H32" i="35"/>
  <c r="G32" i="35"/>
  <c r="F32" i="35"/>
  <c r="E32" i="35"/>
  <c r="X31" i="35"/>
  <c r="W31" i="35"/>
  <c r="V31" i="35"/>
  <c r="U31" i="35"/>
  <c r="T31" i="35"/>
  <c r="S31" i="35"/>
  <c r="R31" i="35"/>
  <c r="Q31" i="35"/>
  <c r="P31" i="35"/>
  <c r="O31" i="35"/>
  <c r="N31" i="35"/>
  <c r="M31" i="35"/>
  <c r="L31" i="35"/>
  <c r="K31" i="35"/>
  <c r="J31" i="35"/>
  <c r="I31" i="35"/>
  <c r="H31" i="35"/>
  <c r="G31" i="35"/>
  <c r="F31" i="35"/>
  <c r="E31" i="35"/>
  <c r="X30" i="35"/>
  <c r="W30" i="35"/>
  <c r="V30" i="35"/>
  <c r="U30" i="35"/>
  <c r="T30" i="35"/>
  <c r="S30" i="35"/>
  <c r="R30" i="35"/>
  <c r="Q30" i="35"/>
  <c r="P30" i="35"/>
  <c r="O30" i="35"/>
  <c r="N30" i="35"/>
  <c r="M30" i="35"/>
  <c r="L30" i="35"/>
  <c r="K30" i="35"/>
  <c r="J30" i="35"/>
  <c r="I30" i="35"/>
  <c r="H30" i="35"/>
  <c r="G30" i="35"/>
  <c r="F30" i="35"/>
  <c r="E30" i="35"/>
  <c r="X29" i="35"/>
  <c r="W29" i="35"/>
  <c r="V29" i="35"/>
  <c r="U29" i="35"/>
  <c r="T2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X28" i="35"/>
  <c r="W28" i="35"/>
  <c r="V28" i="35"/>
  <c r="U28" i="35"/>
  <c r="T28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X27" i="35"/>
  <c r="W27" i="35"/>
  <c r="V27" i="35"/>
  <c r="U27" i="35"/>
  <c r="T27" i="35"/>
  <c r="S27" i="35"/>
  <c r="R27" i="35"/>
  <c r="Q27" i="35"/>
  <c r="P27" i="35"/>
  <c r="O27" i="35"/>
  <c r="N27" i="35"/>
  <c r="M27" i="35"/>
  <c r="L27" i="35"/>
  <c r="K27" i="35"/>
  <c r="J27" i="35"/>
  <c r="I27" i="35"/>
  <c r="H27" i="35"/>
  <c r="G27" i="35"/>
  <c r="F27" i="35"/>
  <c r="E27" i="35"/>
  <c r="X26" i="35"/>
  <c r="W26" i="35"/>
  <c r="V26" i="35"/>
  <c r="U26" i="35"/>
  <c r="T26" i="35"/>
  <c r="S26" i="35"/>
  <c r="R26" i="35"/>
  <c r="Q26" i="35"/>
  <c r="P26" i="35"/>
  <c r="O26" i="35"/>
  <c r="N26" i="35"/>
  <c r="M26" i="35"/>
  <c r="L26" i="35"/>
  <c r="K26" i="35"/>
  <c r="J26" i="35"/>
  <c r="I26" i="35"/>
  <c r="H26" i="35"/>
  <c r="G26" i="35"/>
  <c r="F26" i="35"/>
  <c r="E26" i="35"/>
  <c r="X25" i="35"/>
  <c r="W25" i="35"/>
  <c r="V25" i="35"/>
  <c r="U25" i="35"/>
  <c r="T25" i="35"/>
  <c r="S25" i="35"/>
  <c r="R25" i="35"/>
  <c r="Q25" i="35"/>
  <c r="P25" i="35"/>
  <c r="O25" i="35"/>
  <c r="N25" i="35"/>
  <c r="M25" i="35"/>
  <c r="L25" i="35"/>
  <c r="K25" i="35"/>
  <c r="J25" i="35"/>
  <c r="I25" i="35"/>
  <c r="H25" i="35"/>
  <c r="G25" i="35"/>
  <c r="F25" i="35"/>
  <c r="E25" i="35"/>
  <c r="X24" i="35"/>
  <c r="W24" i="35"/>
  <c r="V24" i="35"/>
  <c r="U24" i="35"/>
  <c r="T24" i="35"/>
  <c r="S24" i="35"/>
  <c r="R24" i="35"/>
  <c r="Q24" i="35"/>
  <c r="P24" i="35"/>
  <c r="O24" i="35"/>
  <c r="N24" i="35"/>
  <c r="M24" i="35"/>
  <c r="L24" i="35"/>
  <c r="K24" i="35"/>
  <c r="J24" i="35"/>
  <c r="I24" i="35"/>
  <c r="H24" i="35"/>
  <c r="G24" i="35"/>
  <c r="F24" i="35"/>
  <c r="E24" i="35"/>
  <c r="X23" i="35"/>
  <c r="W23" i="35"/>
  <c r="V23" i="35"/>
  <c r="U23" i="35"/>
  <c r="T23" i="35"/>
  <c r="S23" i="35"/>
  <c r="R23" i="35"/>
  <c r="Q23" i="35"/>
  <c r="P23" i="35"/>
  <c r="O23" i="35"/>
  <c r="N23" i="35"/>
  <c r="M23" i="35"/>
  <c r="L23" i="35"/>
  <c r="K23" i="35"/>
  <c r="J23" i="35"/>
  <c r="I23" i="35"/>
  <c r="H23" i="35"/>
  <c r="G23" i="35"/>
  <c r="F23" i="35"/>
  <c r="E23" i="35"/>
  <c r="X22" i="35"/>
  <c r="W22" i="35"/>
  <c r="V22" i="35"/>
  <c r="U22" i="35"/>
  <c r="T22" i="35"/>
  <c r="S22" i="35"/>
  <c r="R22" i="35"/>
  <c r="Q22" i="35"/>
  <c r="P22" i="35"/>
  <c r="O22" i="35"/>
  <c r="N22" i="35"/>
  <c r="M22" i="35"/>
  <c r="L22" i="35"/>
  <c r="K22" i="35"/>
  <c r="J22" i="35"/>
  <c r="I22" i="35"/>
  <c r="H22" i="35"/>
  <c r="G22" i="35"/>
  <c r="F22" i="35"/>
  <c r="E22" i="35"/>
  <c r="X21" i="35"/>
  <c r="W21" i="35"/>
  <c r="V21" i="35"/>
  <c r="U21" i="35"/>
  <c r="T21" i="35"/>
  <c r="S21" i="35"/>
  <c r="R21" i="35"/>
  <c r="Q21" i="35"/>
  <c r="P21" i="35"/>
  <c r="O21" i="35"/>
  <c r="N21" i="35"/>
  <c r="M21" i="35"/>
  <c r="L21" i="35"/>
  <c r="K21" i="35"/>
  <c r="J21" i="35"/>
  <c r="I21" i="35"/>
  <c r="H21" i="35"/>
  <c r="G21" i="35"/>
  <c r="F21" i="35"/>
  <c r="E21" i="35"/>
  <c r="X20" i="35"/>
  <c r="W20" i="35"/>
  <c r="V20" i="35"/>
  <c r="U20" i="35"/>
  <c r="T20" i="35"/>
  <c r="S20" i="35"/>
  <c r="R20" i="35"/>
  <c r="Q20" i="35"/>
  <c r="P20" i="35"/>
  <c r="O20" i="35"/>
  <c r="N20" i="35"/>
  <c r="M20" i="35"/>
  <c r="L20" i="35"/>
  <c r="K20" i="35"/>
  <c r="J20" i="35"/>
  <c r="I20" i="35"/>
  <c r="H20" i="35"/>
  <c r="G20" i="35"/>
  <c r="F20" i="35"/>
  <c r="E20" i="35"/>
  <c r="X19" i="35"/>
  <c r="W19" i="35"/>
  <c r="V19" i="35"/>
  <c r="U19" i="35"/>
  <c r="T19" i="35"/>
  <c r="S19" i="35"/>
  <c r="R19" i="35"/>
  <c r="Q19" i="35"/>
  <c r="P19" i="35"/>
  <c r="O19" i="35"/>
  <c r="N19" i="35"/>
  <c r="M19" i="35"/>
  <c r="L19" i="35"/>
  <c r="K19" i="35"/>
  <c r="J19" i="35"/>
  <c r="I19" i="35"/>
  <c r="H19" i="35"/>
  <c r="G19" i="35"/>
  <c r="F19" i="35"/>
  <c r="E19" i="35"/>
  <c r="X18" i="35"/>
  <c r="W18" i="35"/>
  <c r="V18" i="35"/>
  <c r="U18" i="35"/>
  <c r="T18" i="35"/>
  <c r="S18" i="35"/>
  <c r="R18" i="35"/>
  <c r="Q18" i="35"/>
  <c r="P18" i="35"/>
  <c r="O18" i="35"/>
  <c r="N18" i="35"/>
  <c r="M18" i="35"/>
  <c r="L18" i="35"/>
  <c r="K18" i="35"/>
  <c r="J18" i="35"/>
  <c r="I18" i="35"/>
  <c r="H18" i="35"/>
  <c r="G18" i="35"/>
  <c r="F18" i="35"/>
  <c r="E18" i="35"/>
  <c r="X17" i="35"/>
  <c r="W17" i="35"/>
  <c r="V17" i="35"/>
  <c r="U17" i="35"/>
  <c r="T17" i="35"/>
  <c r="S17" i="35"/>
  <c r="R17" i="35"/>
  <c r="Q17" i="35"/>
  <c r="P17" i="35"/>
  <c r="O17" i="35"/>
  <c r="N17" i="35"/>
  <c r="M17" i="35"/>
  <c r="L17" i="35"/>
  <c r="K17" i="35"/>
  <c r="J17" i="35"/>
  <c r="I17" i="35"/>
  <c r="H17" i="35"/>
  <c r="G17" i="35"/>
  <c r="F17" i="35"/>
  <c r="E17" i="35"/>
  <c r="X16" i="35"/>
  <c r="W16" i="35"/>
  <c r="V16" i="35"/>
  <c r="U16" i="35"/>
  <c r="T16" i="35"/>
  <c r="S16" i="35"/>
  <c r="R16" i="35"/>
  <c r="Q16" i="35"/>
  <c r="P16" i="35"/>
  <c r="O16" i="35"/>
  <c r="N16" i="35"/>
  <c r="M16" i="35"/>
  <c r="L16" i="35"/>
  <c r="K16" i="35"/>
  <c r="J16" i="35"/>
  <c r="I16" i="35"/>
  <c r="H16" i="35"/>
  <c r="G16" i="35"/>
  <c r="F16" i="35"/>
  <c r="E16" i="35"/>
  <c r="X15" i="35"/>
  <c r="W15" i="35"/>
  <c r="V15" i="35"/>
  <c r="U15" i="35"/>
  <c r="T15" i="35"/>
  <c r="S15" i="35"/>
  <c r="R15" i="35"/>
  <c r="Q15" i="35"/>
  <c r="P15" i="35"/>
  <c r="O15" i="35"/>
  <c r="N15" i="35"/>
  <c r="M15" i="35"/>
  <c r="L15" i="35"/>
  <c r="K15" i="35"/>
  <c r="J15" i="35"/>
  <c r="I15" i="35"/>
  <c r="H15" i="35"/>
  <c r="G15" i="35"/>
  <c r="F15" i="35"/>
  <c r="E15" i="35"/>
  <c r="X14" i="35"/>
  <c r="W14" i="35"/>
  <c r="V14" i="35"/>
  <c r="U14" i="35"/>
  <c r="T14" i="35"/>
  <c r="S14" i="35"/>
  <c r="R14" i="35"/>
  <c r="Q14" i="35"/>
  <c r="P14" i="35"/>
  <c r="O14" i="35"/>
  <c r="N14" i="35"/>
  <c r="M14" i="35"/>
  <c r="L14" i="35"/>
  <c r="K14" i="35"/>
  <c r="J14" i="35"/>
  <c r="I14" i="35"/>
  <c r="H14" i="35"/>
  <c r="G14" i="35"/>
  <c r="F14" i="35"/>
  <c r="E14" i="35"/>
  <c r="X13" i="35"/>
  <c r="W13" i="35"/>
  <c r="V13" i="35"/>
  <c r="U13" i="35"/>
  <c r="T13" i="35"/>
  <c r="S13" i="35"/>
  <c r="R13" i="35"/>
  <c r="Q13" i="35"/>
  <c r="P13" i="35"/>
  <c r="O13" i="35"/>
  <c r="N13" i="35"/>
  <c r="M13" i="35"/>
  <c r="L13" i="35"/>
  <c r="K13" i="35"/>
  <c r="J13" i="35"/>
  <c r="I13" i="35"/>
  <c r="H13" i="35"/>
  <c r="G13" i="35"/>
  <c r="F13" i="35"/>
  <c r="E13" i="35"/>
  <c r="X12" i="35"/>
  <c r="W12" i="35"/>
  <c r="V12" i="35"/>
  <c r="U12" i="35"/>
  <c r="T12" i="35"/>
  <c r="S12" i="35"/>
  <c r="R12" i="35"/>
  <c r="Q12" i="35"/>
  <c r="P12" i="35"/>
  <c r="O12" i="35"/>
  <c r="N12" i="35"/>
  <c r="M12" i="35"/>
  <c r="L12" i="35"/>
  <c r="K12" i="35"/>
  <c r="J12" i="35"/>
  <c r="I12" i="35"/>
  <c r="H12" i="35"/>
  <c r="G12" i="35"/>
  <c r="F12" i="35"/>
  <c r="E12" i="35"/>
  <c r="X11" i="35"/>
  <c r="W11" i="35"/>
  <c r="V11" i="35"/>
  <c r="U11" i="35"/>
  <c r="T11" i="35"/>
  <c r="S11" i="35"/>
  <c r="R11" i="35"/>
  <c r="Q11" i="35"/>
  <c r="P11" i="35"/>
  <c r="O11" i="35"/>
  <c r="N11" i="35"/>
  <c r="M11" i="35"/>
  <c r="L11" i="35"/>
  <c r="K11" i="35"/>
  <c r="J11" i="35"/>
  <c r="I11" i="35"/>
  <c r="H11" i="35"/>
  <c r="G11" i="35"/>
  <c r="F11" i="35"/>
  <c r="E11" i="35"/>
  <c r="X10" i="35"/>
  <c r="W10" i="35"/>
  <c r="V10" i="35"/>
  <c r="U10" i="35"/>
  <c r="T10" i="35"/>
  <c r="S10" i="35"/>
  <c r="R10" i="35"/>
  <c r="Q10" i="35"/>
  <c r="P10" i="35"/>
  <c r="O10" i="35"/>
  <c r="N10" i="35"/>
  <c r="M10" i="35"/>
  <c r="L10" i="35"/>
  <c r="K10" i="35"/>
  <c r="J10" i="35"/>
  <c r="I10" i="35"/>
  <c r="H10" i="35"/>
  <c r="G10" i="35"/>
  <c r="F10" i="35"/>
  <c r="E10" i="35"/>
  <c r="X9" i="35"/>
  <c r="W9" i="35"/>
  <c r="V9" i="35"/>
  <c r="U9" i="35"/>
  <c r="T9" i="35"/>
  <c r="S9" i="35"/>
  <c r="R9" i="35"/>
  <c r="Q9" i="35"/>
  <c r="P9" i="35"/>
  <c r="O9" i="35"/>
  <c r="N9" i="35"/>
  <c r="M9" i="35"/>
  <c r="L9" i="35"/>
  <c r="K9" i="35"/>
  <c r="J9" i="35"/>
  <c r="I9" i="35"/>
  <c r="H9" i="35"/>
  <c r="G9" i="35"/>
  <c r="F9" i="35"/>
  <c r="E9" i="35"/>
  <c r="X8" i="35"/>
  <c r="W8" i="35"/>
  <c r="V8" i="35"/>
  <c r="U8" i="35"/>
  <c r="T8" i="35"/>
  <c r="S8" i="35"/>
  <c r="R8" i="35"/>
  <c r="Q8" i="35"/>
  <c r="P8" i="35"/>
  <c r="O8" i="35"/>
  <c r="N8" i="35"/>
  <c r="M8" i="35"/>
  <c r="L8" i="35"/>
  <c r="K8" i="35"/>
  <c r="J8" i="35"/>
  <c r="I8" i="35"/>
  <c r="H8" i="35"/>
  <c r="G8" i="35"/>
  <c r="F8" i="35"/>
  <c r="E8" i="35"/>
  <c r="X7" i="35"/>
  <c r="W7" i="35"/>
  <c r="V7" i="35"/>
  <c r="U7" i="35"/>
  <c r="T7" i="35"/>
  <c r="S7" i="35"/>
  <c r="R7" i="35"/>
  <c r="Q7" i="35"/>
  <c r="P7" i="35"/>
  <c r="O7" i="35"/>
  <c r="N7" i="35"/>
  <c r="M7" i="35"/>
  <c r="L7" i="35"/>
  <c r="K7" i="35"/>
  <c r="J7" i="35"/>
  <c r="I7" i="35"/>
  <c r="H7" i="35"/>
  <c r="G7" i="35"/>
  <c r="F7" i="35"/>
  <c r="E7" i="35"/>
  <c r="X6" i="35"/>
  <c r="W6" i="35"/>
  <c r="V6" i="35"/>
  <c r="U6" i="35"/>
  <c r="T6" i="35"/>
  <c r="S6" i="35"/>
  <c r="R6" i="35"/>
  <c r="Q6" i="35"/>
  <c r="P6" i="35"/>
  <c r="O6" i="35"/>
  <c r="N6" i="35"/>
  <c r="M6" i="35"/>
  <c r="L6" i="35"/>
  <c r="K6" i="35"/>
  <c r="J6" i="35"/>
  <c r="I6" i="35"/>
  <c r="H6" i="35"/>
  <c r="G6" i="35"/>
  <c r="F6" i="35"/>
  <c r="E6" i="35"/>
  <c r="X5" i="35"/>
  <c r="W5" i="35"/>
  <c r="V5" i="35"/>
  <c r="U5" i="35"/>
  <c r="T5" i="35"/>
  <c r="S5" i="35"/>
  <c r="R5" i="35"/>
  <c r="Q5" i="35"/>
  <c r="P5" i="35"/>
  <c r="O5" i="35"/>
  <c r="N5" i="35"/>
  <c r="M5" i="35"/>
  <c r="L5" i="35"/>
  <c r="K5" i="35"/>
  <c r="J5" i="35"/>
  <c r="I5" i="35"/>
  <c r="H5" i="35"/>
  <c r="G5" i="35"/>
  <c r="F5" i="35"/>
  <c r="E5" i="35"/>
  <c r="X4" i="35"/>
  <c r="W4" i="35"/>
  <c r="V4" i="35"/>
  <c r="U4" i="35"/>
  <c r="T4" i="35"/>
  <c r="S4" i="35"/>
  <c r="R4" i="35"/>
  <c r="Q4" i="35"/>
  <c r="P4" i="35"/>
  <c r="O4" i="35"/>
  <c r="N4" i="35"/>
  <c r="M4" i="35"/>
  <c r="L4" i="35"/>
  <c r="K4" i="35"/>
  <c r="J4" i="35"/>
  <c r="I4" i="35"/>
  <c r="H4" i="35"/>
  <c r="G4" i="35"/>
  <c r="F4" i="35"/>
  <c r="E4" i="35"/>
  <c r="X3" i="35"/>
  <c r="W3" i="35"/>
  <c r="V3" i="35"/>
  <c r="U3" i="35"/>
  <c r="T3" i="35"/>
  <c r="S3" i="35"/>
  <c r="R3" i="35"/>
  <c r="Q3" i="35"/>
  <c r="P3" i="35"/>
  <c r="O3" i="35"/>
  <c r="N3" i="35"/>
  <c r="M3" i="35"/>
  <c r="L3" i="35"/>
  <c r="K3" i="35"/>
  <c r="J3" i="35"/>
  <c r="I3" i="35"/>
  <c r="H3" i="35"/>
  <c r="G3" i="35"/>
  <c r="F3" i="35"/>
  <c r="E3" i="35"/>
  <c r="X134" i="34"/>
  <c r="W134" i="34"/>
  <c r="V134" i="34"/>
  <c r="U134" i="34"/>
  <c r="T134" i="34"/>
  <c r="S134" i="34"/>
  <c r="R134" i="34"/>
  <c r="Q134" i="34"/>
  <c r="P134" i="34"/>
  <c r="O134" i="34"/>
  <c r="N134" i="34"/>
  <c r="M134" i="34"/>
  <c r="L134" i="34"/>
  <c r="K134" i="34"/>
  <c r="J134" i="34"/>
  <c r="I134" i="34"/>
  <c r="H134" i="34"/>
  <c r="G134" i="34"/>
  <c r="F134" i="34"/>
  <c r="E134" i="34"/>
  <c r="X133" i="34"/>
  <c r="W133" i="34"/>
  <c r="V133" i="34"/>
  <c r="U133" i="34"/>
  <c r="T133" i="34"/>
  <c r="S133" i="34"/>
  <c r="R133" i="34"/>
  <c r="Q133" i="34"/>
  <c r="P133" i="34"/>
  <c r="O133" i="34"/>
  <c r="N133" i="34"/>
  <c r="M133" i="34"/>
  <c r="L133" i="34"/>
  <c r="K133" i="34"/>
  <c r="J133" i="34"/>
  <c r="I133" i="34"/>
  <c r="H133" i="34"/>
  <c r="G133" i="34"/>
  <c r="F133" i="34"/>
  <c r="E133" i="34"/>
  <c r="X132" i="34"/>
  <c r="W132" i="34"/>
  <c r="V132" i="34"/>
  <c r="U132" i="34"/>
  <c r="T132" i="34"/>
  <c r="S132" i="34"/>
  <c r="R132" i="34"/>
  <c r="Q132" i="34"/>
  <c r="P132" i="34"/>
  <c r="O132" i="34"/>
  <c r="N132" i="34"/>
  <c r="M132" i="34"/>
  <c r="L132" i="34"/>
  <c r="K132" i="34"/>
  <c r="J132" i="34"/>
  <c r="I132" i="34"/>
  <c r="H132" i="34"/>
  <c r="G132" i="34"/>
  <c r="F132" i="34"/>
  <c r="E132" i="34"/>
  <c r="X131" i="34"/>
  <c r="W131" i="34"/>
  <c r="V131" i="34"/>
  <c r="U131" i="34"/>
  <c r="T131" i="34"/>
  <c r="S131" i="34"/>
  <c r="R131" i="34"/>
  <c r="Q131" i="34"/>
  <c r="P131" i="34"/>
  <c r="O131" i="34"/>
  <c r="N131" i="34"/>
  <c r="M131" i="34"/>
  <c r="L131" i="34"/>
  <c r="K131" i="34"/>
  <c r="J131" i="34"/>
  <c r="I131" i="34"/>
  <c r="H131" i="34"/>
  <c r="G131" i="34"/>
  <c r="F131" i="34"/>
  <c r="E131" i="34"/>
  <c r="X130" i="34"/>
  <c r="W130" i="34"/>
  <c r="V130" i="34"/>
  <c r="U130" i="34"/>
  <c r="T130" i="34"/>
  <c r="S130" i="34"/>
  <c r="R130" i="34"/>
  <c r="Q130" i="34"/>
  <c r="P130" i="34"/>
  <c r="O130" i="34"/>
  <c r="N130" i="34"/>
  <c r="M130" i="34"/>
  <c r="L130" i="34"/>
  <c r="K130" i="34"/>
  <c r="J130" i="34"/>
  <c r="I130" i="34"/>
  <c r="H130" i="34"/>
  <c r="G130" i="34"/>
  <c r="F130" i="34"/>
  <c r="E130" i="34"/>
  <c r="X129" i="34"/>
  <c r="W129" i="34"/>
  <c r="V129" i="34"/>
  <c r="U129" i="34"/>
  <c r="T129" i="34"/>
  <c r="S129" i="34"/>
  <c r="R129" i="34"/>
  <c r="Q129" i="34"/>
  <c r="P129" i="34"/>
  <c r="O129" i="34"/>
  <c r="N129" i="34"/>
  <c r="M129" i="34"/>
  <c r="L129" i="34"/>
  <c r="K129" i="34"/>
  <c r="J129" i="34"/>
  <c r="I129" i="34"/>
  <c r="H129" i="34"/>
  <c r="G129" i="34"/>
  <c r="F129" i="34"/>
  <c r="E129" i="34"/>
  <c r="X128" i="34"/>
  <c r="W128" i="34"/>
  <c r="V128" i="34"/>
  <c r="U128" i="34"/>
  <c r="T128" i="34"/>
  <c r="S128" i="34"/>
  <c r="R128" i="34"/>
  <c r="Q128" i="34"/>
  <c r="P128" i="34"/>
  <c r="O128" i="34"/>
  <c r="N128" i="34"/>
  <c r="M128" i="34"/>
  <c r="L128" i="34"/>
  <c r="K128" i="34"/>
  <c r="J128" i="34"/>
  <c r="I128" i="34"/>
  <c r="H128" i="34"/>
  <c r="G128" i="34"/>
  <c r="F128" i="34"/>
  <c r="E128" i="34"/>
  <c r="X127" i="34"/>
  <c r="W127" i="34"/>
  <c r="V127" i="34"/>
  <c r="U127" i="34"/>
  <c r="T127" i="34"/>
  <c r="S127" i="34"/>
  <c r="R127" i="34"/>
  <c r="Q127" i="34"/>
  <c r="P127" i="34"/>
  <c r="O127" i="34"/>
  <c r="N127" i="34"/>
  <c r="M127" i="34"/>
  <c r="L127" i="34"/>
  <c r="K127" i="34"/>
  <c r="J127" i="34"/>
  <c r="I127" i="34"/>
  <c r="H127" i="34"/>
  <c r="G127" i="34"/>
  <c r="F127" i="34"/>
  <c r="E127" i="34"/>
  <c r="X126" i="34"/>
  <c r="W126" i="34"/>
  <c r="V126" i="34"/>
  <c r="U126" i="34"/>
  <c r="T126" i="34"/>
  <c r="S126" i="34"/>
  <c r="R126" i="34"/>
  <c r="Q126" i="34"/>
  <c r="P126" i="34"/>
  <c r="O126" i="34"/>
  <c r="N126" i="34"/>
  <c r="M126" i="34"/>
  <c r="L126" i="34"/>
  <c r="K126" i="34"/>
  <c r="J126" i="34"/>
  <c r="I126" i="34"/>
  <c r="H126" i="34"/>
  <c r="G126" i="34"/>
  <c r="F126" i="34"/>
  <c r="E126" i="34"/>
  <c r="X125" i="34"/>
  <c r="W125" i="34"/>
  <c r="V125" i="34"/>
  <c r="U125" i="34"/>
  <c r="T125" i="34"/>
  <c r="S125" i="34"/>
  <c r="R125" i="34"/>
  <c r="Q125" i="34"/>
  <c r="P125" i="34"/>
  <c r="O125" i="34"/>
  <c r="N125" i="34"/>
  <c r="M125" i="34"/>
  <c r="L125" i="34"/>
  <c r="K125" i="34"/>
  <c r="J125" i="34"/>
  <c r="I125" i="34"/>
  <c r="H125" i="34"/>
  <c r="G125" i="34"/>
  <c r="F125" i="34"/>
  <c r="E125" i="34"/>
  <c r="X124" i="34"/>
  <c r="W124" i="34"/>
  <c r="V124" i="34"/>
  <c r="U124" i="34"/>
  <c r="T124" i="34"/>
  <c r="S124" i="34"/>
  <c r="R124" i="34"/>
  <c r="Q124" i="34"/>
  <c r="P124" i="34"/>
  <c r="O124" i="34"/>
  <c r="N124" i="34"/>
  <c r="M124" i="34"/>
  <c r="L124" i="34"/>
  <c r="K124" i="34"/>
  <c r="J124" i="34"/>
  <c r="I124" i="34"/>
  <c r="H124" i="34"/>
  <c r="G124" i="34"/>
  <c r="F124" i="34"/>
  <c r="E124" i="34"/>
  <c r="X123" i="34"/>
  <c r="W123" i="34"/>
  <c r="V123" i="34"/>
  <c r="U123" i="34"/>
  <c r="T123" i="34"/>
  <c r="S123" i="34"/>
  <c r="R123" i="34"/>
  <c r="Q123" i="34"/>
  <c r="P123" i="34"/>
  <c r="O123" i="34"/>
  <c r="N123" i="34"/>
  <c r="M123" i="34"/>
  <c r="L123" i="34"/>
  <c r="K123" i="34"/>
  <c r="J123" i="34"/>
  <c r="I123" i="34"/>
  <c r="H123" i="34"/>
  <c r="G123" i="34"/>
  <c r="F123" i="34"/>
  <c r="E123" i="34"/>
  <c r="X122" i="34"/>
  <c r="W122" i="34"/>
  <c r="V122" i="34"/>
  <c r="U122" i="34"/>
  <c r="T122" i="34"/>
  <c r="S122" i="34"/>
  <c r="R122" i="34"/>
  <c r="Q122" i="34"/>
  <c r="P122" i="34"/>
  <c r="O122" i="34"/>
  <c r="N122" i="34"/>
  <c r="M122" i="34"/>
  <c r="L122" i="34"/>
  <c r="K122" i="34"/>
  <c r="J122" i="34"/>
  <c r="I122" i="34"/>
  <c r="H122" i="34"/>
  <c r="G122" i="34"/>
  <c r="F122" i="34"/>
  <c r="E122" i="34"/>
  <c r="X121" i="34"/>
  <c r="W121" i="34"/>
  <c r="V121" i="34"/>
  <c r="U121" i="34"/>
  <c r="T121" i="34"/>
  <c r="S121" i="34"/>
  <c r="R121" i="34"/>
  <c r="Q121" i="34"/>
  <c r="P121" i="34"/>
  <c r="O121" i="34"/>
  <c r="N121" i="34"/>
  <c r="M121" i="34"/>
  <c r="L121" i="34"/>
  <c r="K121" i="34"/>
  <c r="J121" i="34"/>
  <c r="I121" i="34"/>
  <c r="H121" i="34"/>
  <c r="G121" i="34"/>
  <c r="F121" i="34"/>
  <c r="E121" i="34"/>
  <c r="X120" i="34"/>
  <c r="W120" i="34"/>
  <c r="V120" i="34"/>
  <c r="U120" i="34"/>
  <c r="T120" i="34"/>
  <c r="S120" i="34"/>
  <c r="R120" i="34"/>
  <c r="Q120" i="34"/>
  <c r="P120" i="34"/>
  <c r="O120" i="34"/>
  <c r="N120" i="34"/>
  <c r="M120" i="34"/>
  <c r="L120" i="34"/>
  <c r="K120" i="34"/>
  <c r="J120" i="34"/>
  <c r="I120" i="34"/>
  <c r="H120" i="34"/>
  <c r="G120" i="34"/>
  <c r="F120" i="34"/>
  <c r="E120" i="34"/>
  <c r="X119" i="34"/>
  <c r="W119" i="34"/>
  <c r="V119" i="34"/>
  <c r="U119" i="34"/>
  <c r="T119" i="34"/>
  <c r="S119" i="34"/>
  <c r="R119" i="34"/>
  <c r="Q119" i="34"/>
  <c r="P119" i="34"/>
  <c r="O119" i="34"/>
  <c r="N119" i="34"/>
  <c r="M119" i="34"/>
  <c r="L119" i="34"/>
  <c r="K119" i="34"/>
  <c r="J119" i="34"/>
  <c r="I119" i="34"/>
  <c r="H119" i="34"/>
  <c r="G119" i="34"/>
  <c r="F119" i="34"/>
  <c r="E119" i="34"/>
  <c r="X118" i="34"/>
  <c r="W118" i="34"/>
  <c r="V118" i="34"/>
  <c r="U118" i="34"/>
  <c r="T118" i="34"/>
  <c r="S118" i="34"/>
  <c r="R118" i="34"/>
  <c r="Q118" i="34"/>
  <c r="P118" i="34"/>
  <c r="O118" i="34"/>
  <c r="N118" i="34"/>
  <c r="M118" i="34"/>
  <c r="L118" i="34"/>
  <c r="K118" i="34"/>
  <c r="J118" i="34"/>
  <c r="I118" i="34"/>
  <c r="H118" i="34"/>
  <c r="G118" i="34"/>
  <c r="F118" i="34"/>
  <c r="E118" i="34"/>
  <c r="X117" i="34"/>
  <c r="W117" i="34"/>
  <c r="V117" i="34"/>
  <c r="U117" i="34"/>
  <c r="T117" i="34"/>
  <c r="S117" i="34"/>
  <c r="R117" i="34"/>
  <c r="Q117" i="34"/>
  <c r="P117" i="34"/>
  <c r="O117" i="34"/>
  <c r="N117" i="34"/>
  <c r="M117" i="34"/>
  <c r="L117" i="34"/>
  <c r="K117" i="34"/>
  <c r="J117" i="34"/>
  <c r="I117" i="34"/>
  <c r="H117" i="34"/>
  <c r="G117" i="34"/>
  <c r="F117" i="34"/>
  <c r="E117" i="34"/>
  <c r="X116" i="34"/>
  <c r="W116" i="34"/>
  <c r="V116" i="34"/>
  <c r="U116" i="34"/>
  <c r="T116" i="34"/>
  <c r="S116" i="34"/>
  <c r="R116" i="34"/>
  <c r="Q116" i="34"/>
  <c r="P116" i="34"/>
  <c r="O116" i="34"/>
  <c r="N116" i="34"/>
  <c r="M116" i="34"/>
  <c r="L116" i="34"/>
  <c r="K116" i="34"/>
  <c r="J116" i="34"/>
  <c r="I116" i="34"/>
  <c r="H116" i="34"/>
  <c r="G116" i="34"/>
  <c r="F116" i="34"/>
  <c r="E116" i="34"/>
  <c r="X115" i="34"/>
  <c r="W115" i="34"/>
  <c r="V115" i="34"/>
  <c r="U115" i="34"/>
  <c r="T115" i="34"/>
  <c r="S115" i="34"/>
  <c r="R115" i="34"/>
  <c r="Q115" i="34"/>
  <c r="P115" i="34"/>
  <c r="O115" i="34"/>
  <c r="N115" i="34"/>
  <c r="M115" i="34"/>
  <c r="L115" i="34"/>
  <c r="K115" i="34"/>
  <c r="J115" i="34"/>
  <c r="I115" i="34"/>
  <c r="H115" i="34"/>
  <c r="G115" i="34"/>
  <c r="F115" i="34"/>
  <c r="E115" i="34"/>
  <c r="X114" i="34"/>
  <c r="W114" i="34"/>
  <c r="V114" i="34"/>
  <c r="U114" i="34"/>
  <c r="T114" i="34"/>
  <c r="S114" i="34"/>
  <c r="R114" i="34"/>
  <c r="Q114" i="34"/>
  <c r="P114" i="34"/>
  <c r="O114" i="34"/>
  <c r="N114" i="34"/>
  <c r="M114" i="34"/>
  <c r="L114" i="34"/>
  <c r="K114" i="34"/>
  <c r="J114" i="34"/>
  <c r="I114" i="34"/>
  <c r="H114" i="34"/>
  <c r="G114" i="34"/>
  <c r="F114" i="34"/>
  <c r="E114" i="34"/>
  <c r="X113" i="34"/>
  <c r="W113" i="34"/>
  <c r="V113" i="34"/>
  <c r="U113" i="34"/>
  <c r="T113" i="34"/>
  <c r="S113" i="34"/>
  <c r="R113" i="34"/>
  <c r="Q113" i="34"/>
  <c r="P113" i="34"/>
  <c r="O113" i="34"/>
  <c r="N113" i="34"/>
  <c r="M113" i="34"/>
  <c r="L113" i="34"/>
  <c r="K113" i="34"/>
  <c r="J113" i="34"/>
  <c r="I113" i="34"/>
  <c r="H113" i="34"/>
  <c r="G113" i="34"/>
  <c r="F113" i="34"/>
  <c r="E113" i="34"/>
  <c r="X112" i="34"/>
  <c r="W112" i="34"/>
  <c r="V112" i="34"/>
  <c r="U112" i="34"/>
  <c r="T112" i="34"/>
  <c r="S112" i="34"/>
  <c r="R112" i="34"/>
  <c r="Q112" i="34"/>
  <c r="P112" i="34"/>
  <c r="O112" i="34"/>
  <c r="N112" i="34"/>
  <c r="M112" i="34"/>
  <c r="L112" i="34"/>
  <c r="K112" i="34"/>
  <c r="J112" i="34"/>
  <c r="I112" i="34"/>
  <c r="H112" i="34"/>
  <c r="G112" i="34"/>
  <c r="F112" i="34"/>
  <c r="E112" i="34"/>
  <c r="X111" i="34"/>
  <c r="W111" i="34"/>
  <c r="V111" i="34"/>
  <c r="U111" i="34"/>
  <c r="T111" i="34"/>
  <c r="S111" i="34"/>
  <c r="R111" i="34"/>
  <c r="Q111" i="34"/>
  <c r="P111" i="34"/>
  <c r="O111" i="34"/>
  <c r="N111" i="34"/>
  <c r="M111" i="34"/>
  <c r="L111" i="34"/>
  <c r="K111" i="34"/>
  <c r="J111" i="34"/>
  <c r="I111" i="34"/>
  <c r="H111" i="34"/>
  <c r="G111" i="34"/>
  <c r="F111" i="34"/>
  <c r="E111" i="34"/>
  <c r="X110" i="34"/>
  <c r="W110" i="34"/>
  <c r="V110" i="34"/>
  <c r="U110" i="34"/>
  <c r="T110" i="34"/>
  <c r="S110" i="34"/>
  <c r="R110" i="34"/>
  <c r="Q110" i="34"/>
  <c r="P110" i="34"/>
  <c r="O110" i="34"/>
  <c r="N110" i="34"/>
  <c r="M110" i="34"/>
  <c r="L110" i="34"/>
  <c r="K110" i="34"/>
  <c r="J110" i="34"/>
  <c r="I110" i="34"/>
  <c r="H110" i="34"/>
  <c r="G110" i="34"/>
  <c r="F110" i="34"/>
  <c r="E110" i="34"/>
  <c r="X109" i="34"/>
  <c r="W109" i="34"/>
  <c r="V109" i="34"/>
  <c r="U109" i="34"/>
  <c r="T109" i="34"/>
  <c r="S109" i="34"/>
  <c r="R109" i="34"/>
  <c r="Q109" i="34"/>
  <c r="P109" i="34"/>
  <c r="O109" i="34"/>
  <c r="N109" i="34"/>
  <c r="M109" i="34"/>
  <c r="L109" i="34"/>
  <c r="K109" i="34"/>
  <c r="J109" i="34"/>
  <c r="I109" i="34"/>
  <c r="H109" i="34"/>
  <c r="G109" i="34"/>
  <c r="F109" i="34"/>
  <c r="E109" i="34"/>
  <c r="X108" i="34"/>
  <c r="W108" i="34"/>
  <c r="V108" i="34"/>
  <c r="U108" i="34"/>
  <c r="T108" i="34"/>
  <c r="S108" i="34"/>
  <c r="R108" i="34"/>
  <c r="Q108" i="34"/>
  <c r="P108" i="34"/>
  <c r="O108" i="34"/>
  <c r="N108" i="34"/>
  <c r="M108" i="34"/>
  <c r="L108" i="34"/>
  <c r="K108" i="34"/>
  <c r="J108" i="34"/>
  <c r="I108" i="34"/>
  <c r="H108" i="34"/>
  <c r="G108" i="34"/>
  <c r="F108" i="34"/>
  <c r="E108" i="34"/>
  <c r="X107" i="34"/>
  <c r="W107" i="34"/>
  <c r="V107" i="34"/>
  <c r="U107" i="34"/>
  <c r="T107" i="34"/>
  <c r="S107" i="34"/>
  <c r="R107" i="34"/>
  <c r="Q107" i="34"/>
  <c r="P107" i="34"/>
  <c r="O107" i="34"/>
  <c r="N107" i="34"/>
  <c r="M107" i="34"/>
  <c r="L107" i="34"/>
  <c r="K107" i="34"/>
  <c r="J107" i="34"/>
  <c r="I107" i="34"/>
  <c r="H107" i="34"/>
  <c r="G107" i="34"/>
  <c r="F107" i="34"/>
  <c r="E107" i="34"/>
  <c r="X106" i="34"/>
  <c r="W106" i="34"/>
  <c r="V106" i="34"/>
  <c r="U106" i="34"/>
  <c r="T106" i="34"/>
  <c r="S106" i="34"/>
  <c r="R106" i="34"/>
  <c r="Q106" i="34"/>
  <c r="P106" i="34"/>
  <c r="O106" i="34"/>
  <c r="N106" i="34"/>
  <c r="M106" i="34"/>
  <c r="L106" i="34"/>
  <c r="K106" i="34"/>
  <c r="J106" i="34"/>
  <c r="I106" i="34"/>
  <c r="H106" i="34"/>
  <c r="G106" i="34"/>
  <c r="F106" i="34"/>
  <c r="E106" i="34"/>
  <c r="X105" i="34"/>
  <c r="W105" i="34"/>
  <c r="V105" i="34"/>
  <c r="U105" i="34"/>
  <c r="T105" i="34"/>
  <c r="S105" i="34"/>
  <c r="R105" i="34"/>
  <c r="Q105" i="34"/>
  <c r="P105" i="34"/>
  <c r="O105" i="34"/>
  <c r="N105" i="34"/>
  <c r="M105" i="34"/>
  <c r="L105" i="34"/>
  <c r="K105" i="34"/>
  <c r="J105" i="34"/>
  <c r="I105" i="34"/>
  <c r="H105" i="34"/>
  <c r="G105" i="34"/>
  <c r="F105" i="34"/>
  <c r="E105" i="34"/>
  <c r="X100" i="34"/>
  <c r="W100" i="34"/>
  <c r="V100" i="34"/>
  <c r="U100" i="34"/>
  <c r="T100" i="34"/>
  <c r="S100" i="34"/>
  <c r="R100" i="34"/>
  <c r="Q100" i="34"/>
  <c r="P100" i="34"/>
  <c r="O100" i="34"/>
  <c r="N100" i="34"/>
  <c r="M100" i="34"/>
  <c r="L100" i="34"/>
  <c r="K100" i="34"/>
  <c r="J100" i="34"/>
  <c r="I100" i="34"/>
  <c r="H100" i="34"/>
  <c r="G100" i="34"/>
  <c r="F100" i="34"/>
  <c r="E100" i="34"/>
  <c r="X99" i="34"/>
  <c r="W99" i="34"/>
  <c r="V99" i="34"/>
  <c r="U99" i="34"/>
  <c r="T99" i="34"/>
  <c r="S99" i="34"/>
  <c r="R99" i="34"/>
  <c r="Q99" i="34"/>
  <c r="P99" i="34"/>
  <c r="O99" i="34"/>
  <c r="N99" i="34"/>
  <c r="M99" i="34"/>
  <c r="L99" i="34"/>
  <c r="K99" i="34"/>
  <c r="J99" i="34"/>
  <c r="I99" i="34"/>
  <c r="H99" i="34"/>
  <c r="G99" i="34"/>
  <c r="F99" i="34"/>
  <c r="E99" i="34"/>
  <c r="X98" i="34"/>
  <c r="W98" i="34"/>
  <c r="V98" i="34"/>
  <c r="U98" i="34"/>
  <c r="T98" i="34"/>
  <c r="S98" i="34"/>
  <c r="R98" i="34"/>
  <c r="Q98" i="34"/>
  <c r="P98" i="34"/>
  <c r="O98" i="34"/>
  <c r="N98" i="34"/>
  <c r="M98" i="34"/>
  <c r="L98" i="34"/>
  <c r="K98" i="34"/>
  <c r="J98" i="34"/>
  <c r="I98" i="34"/>
  <c r="H98" i="34"/>
  <c r="G98" i="34"/>
  <c r="F98" i="34"/>
  <c r="E98" i="34"/>
  <c r="X97" i="34"/>
  <c r="W97" i="34"/>
  <c r="V97" i="34"/>
  <c r="U97" i="34"/>
  <c r="T97" i="34"/>
  <c r="S97" i="34"/>
  <c r="R97" i="34"/>
  <c r="Q97" i="34"/>
  <c r="P97" i="34"/>
  <c r="O97" i="34"/>
  <c r="N97" i="34"/>
  <c r="M97" i="34"/>
  <c r="L97" i="34"/>
  <c r="K97" i="34"/>
  <c r="J97" i="34"/>
  <c r="I97" i="34"/>
  <c r="H97" i="34"/>
  <c r="G97" i="34"/>
  <c r="F97" i="34"/>
  <c r="E97" i="34"/>
  <c r="X96" i="34"/>
  <c r="W96" i="34"/>
  <c r="V96" i="34"/>
  <c r="U96" i="34"/>
  <c r="T96" i="34"/>
  <c r="S96" i="34"/>
  <c r="R96" i="34"/>
  <c r="Q96" i="34"/>
  <c r="P96" i="34"/>
  <c r="O96" i="34"/>
  <c r="N96" i="34"/>
  <c r="M96" i="34"/>
  <c r="L96" i="34"/>
  <c r="K96" i="34"/>
  <c r="J96" i="34"/>
  <c r="I96" i="34"/>
  <c r="H96" i="34"/>
  <c r="G96" i="34"/>
  <c r="F96" i="34"/>
  <c r="E96" i="34"/>
  <c r="X95" i="34"/>
  <c r="W95" i="34"/>
  <c r="V95" i="34"/>
  <c r="U95" i="34"/>
  <c r="T95" i="34"/>
  <c r="S95" i="34"/>
  <c r="R95" i="34"/>
  <c r="Q95" i="34"/>
  <c r="P95" i="34"/>
  <c r="O95" i="34"/>
  <c r="N95" i="34"/>
  <c r="M95" i="34"/>
  <c r="L95" i="34"/>
  <c r="K95" i="34"/>
  <c r="J95" i="34"/>
  <c r="I95" i="34"/>
  <c r="H95" i="34"/>
  <c r="G95" i="34"/>
  <c r="F95" i="34"/>
  <c r="E95" i="34"/>
  <c r="X94" i="34"/>
  <c r="W94" i="34"/>
  <c r="V94" i="34"/>
  <c r="U94" i="34"/>
  <c r="T94" i="34"/>
  <c r="S94" i="34"/>
  <c r="R94" i="34"/>
  <c r="Q94" i="34"/>
  <c r="P94" i="34"/>
  <c r="O94" i="34"/>
  <c r="N94" i="34"/>
  <c r="M94" i="34"/>
  <c r="L94" i="34"/>
  <c r="K94" i="34"/>
  <c r="J94" i="34"/>
  <c r="I94" i="34"/>
  <c r="H94" i="34"/>
  <c r="G94" i="34"/>
  <c r="F94" i="34"/>
  <c r="E94" i="34"/>
  <c r="X93" i="34"/>
  <c r="W93" i="34"/>
  <c r="V93" i="34"/>
  <c r="U93" i="34"/>
  <c r="T93" i="34"/>
  <c r="S93" i="34"/>
  <c r="R93" i="34"/>
  <c r="Q93" i="34"/>
  <c r="P93" i="34"/>
  <c r="O93" i="34"/>
  <c r="N93" i="34"/>
  <c r="M93" i="34"/>
  <c r="L93" i="34"/>
  <c r="K93" i="34"/>
  <c r="J93" i="34"/>
  <c r="I93" i="34"/>
  <c r="H93" i="34"/>
  <c r="G93" i="34"/>
  <c r="F93" i="34"/>
  <c r="E93" i="34"/>
  <c r="X92" i="34"/>
  <c r="W92" i="34"/>
  <c r="V92" i="34"/>
  <c r="U92" i="34"/>
  <c r="T92" i="34"/>
  <c r="S92" i="34"/>
  <c r="R92" i="34"/>
  <c r="Q92" i="34"/>
  <c r="P92" i="34"/>
  <c r="O92" i="34"/>
  <c r="N92" i="34"/>
  <c r="M92" i="34"/>
  <c r="L92" i="34"/>
  <c r="K92" i="34"/>
  <c r="J92" i="34"/>
  <c r="I92" i="34"/>
  <c r="H92" i="34"/>
  <c r="G92" i="34"/>
  <c r="F92" i="34"/>
  <c r="E92" i="34"/>
  <c r="X91" i="34"/>
  <c r="W91" i="34"/>
  <c r="V91" i="34"/>
  <c r="U91" i="34"/>
  <c r="T91" i="34"/>
  <c r="S91" i="34"/>
  <c r="R91" i="34"/>
  <c r="Q91" i="34"/>
  <c r="P91" i="34"/>
  <c r="O91" i="34"/>
  <c r="N91" i="34"/>
  <c r="M91" i="34"/>
  <c r="L91" i="34"/>
  <c r="K91" i="34"/>
  <c r="J91" i="34"/>
  <c r="I91" i="34"/>
  <c r="H91" i="34"/>
  <c r="G91" i="34"/>
  <c r="F91" i="34"/>
  <c r="E91" i="34"/>
  <c r="X90" i="34"/>
  <c r="W90" i="34"/>
  <c r="V90" i="34"/>
  <c r="U90" i="34"/>
  <c r="T90" i="34"/>
  <c r="S90" i="34"/>
  <c r="R90" i="34"/>
  <c r="Q90" i="34"/>
  <c r="P90" i="34"/>
  <c r="O90" i="34"/>
  <c r="N90" i="34"/>
  <c r="M90" i="34"/>
  <c r="L90" i="34"/>
  <c r="K90" i="34"/>
  <c r="J90" i="34"/>
  <c r="I90" i="34"/>
  <c r="H90" i="34"/>
  <c r="G90" i="34"/>
  <c r="F90" i="34"/>
  <c r="E90" i="34"/>
  <c r="X89" i="34"/>
  <c r="W89" i="34"/>
  <c r="V89" i="34"/>
  <c r="U89" i="34"/>
  <c r="T89" i="34"/>
  <c r="S89" i="34"/>
  <c r="R89" i="34"/>
  <c r="Q89" i="34"/>
  <c r="P89" i="34"/>
  <c r="O89" i="34"/>
  <c r="N89" i="34"/>
  <c r="M89" i="34"/>
  <c r="L89" i="34"/>
  <c r="K89" i="34"/>
  <c r="J89" i="34"/>
  <c r="I89" i="34"/>
  <c r="H89" i="34"/>
  <c r="G89" i="34"/>
  <c r="F89" i="34"/>
  <c r="E89" i="34"/>
  <c r="X88" i="34"/>
  <c r="W88" i="34"/>
  <c r="V88" i="34"/>
  <c r="U88" i="34"/>
  <c r="T88" i="34"/>
  <c r="S88" i="34"/>
  <c r="R88" i="34"/>
  <c r="Q88" i="34"/>
  <c r="P88" i="34"/>
  <c r="O88" i="34"/>
  <c r="N88" i="34"/>
  <c r="M88" i="34"/>
  <c r="L88" i="34"/>
  <c r="K88" i="34"/>
  <c r="J88" i="34"/>
  <c r="I88" i="34"/>
  <c r="H88" i="34"/>
  <c r="G88" i="34"/>
  <c r="F88" i="34"/>
  <c r="E88" i="34"/>
  <c r="X87" i="34"/>
  <c r="W87" i="34"/>
  <c r="V87" i="34"/>
  <c r="U87" i="34"/>
  <c r="T87" i="34"/>
  <c r="S87" i="34"/>
  <c r="R87" i="34"/>
  <c r="Q87" i="34"/>
  <c r="P87" i="34"/>
  <c r="O87" i="34"/>
  <c r="N87" i="34"/>
  <c r="M87" i="34"/>
  <c r="L87" i="34"/>
  <c r="K87" i="34"/>
  <c r="J87" i="34"/>
  <c r="I87" i="34"/>
  <c r="H87" i="34"/>
  <c r="G87" i="34"/>
  <c r="F87" i="34"/>
  <c r="E87" i="34"/>
  <c r="X86" i="34"/>
  <c r="W86" i="34"/>
  <c r="V86" i="34"/>
  <c r="U86" i="34"/>
  <c r="T86" i="34"/>
  <c r="S86" i="34"/>
  <c r="R86" i="34"/>
  <c r="Q86" i="34"/>
  <c r="P86" i="34"/>
  <c r="O86" i="34"/>
  <c r="N86" i="34"/>
  <c r="M86" i="34"/>
  <c r="L86" i="34"/>
  <c r="K86" i="34"/>
  <c r="J86" i="34"/>
  <c r="I86" i="34"/>
  <c r="H86" i="34"/>
  <c r="G86" i="34"/>
  <c r="F86" i="34"/>
  <c r="E86" i="34"/>
  <c r="X85" i="34"/>
  <c r="W85" i="34"/>
  <c r="V85" i="34"/>
  <c r="U85" i="34"/>
  <c r="T85" i="34"/>
  <c r="S85" i="34"/>
  <c r="R85" i="34"/>
  <c r="Q85" i="34"/>
  <c r="P85" i="34"/>
  <c r="O85" i="34"/>
  <c r="N85" i="34"/>
  <c r="M85" i="34"/>
  <c r="L85" i="34"/>
  <c r="K85" i="34"/>
  <c r="J85" i="34"/>
  <c r="I85" i="34"/>
  <c r="H85" i="34"/>
  <c r="G85" i="34"/>
  <c r="F85" i="34"/>
  <c r="E85" i="34"/>
  <c r="X84" i="34"/>
  <c r="W84" i="34"/>
  <c r="V84" i="34"/>
  <c r="U84" i="34"/>
  <c r="T84" i="34"/>
  <c r="S84" i="34"/>
  <c r="R84" i="34"/>
  <c r="Q84" i="34"/>
  <c r="P84" i="34"/>
  <c r="O84" i="34"/>
  <c r="N84" i="34"/>
  <c r="M84" i="34"/>
  <c r="L84" i="34"/>
  <c r="K84" i="34"/>
  <c r="J84" i="34"/>
  <c r="I84" i="34"/>
  <c r="H84" i="34"/>
  <c r="G84" i="34"/>
  <c r="F84" i="34"/>
  <c r="E84" i="34"/>
  <c r="X83" i="34"/>
  <c r="W83" i="34"/>
  <c r="V83" i="34"/>
  <c r="U83" i="34"/>
  <c r="T83" i="34"/>
  <c r="S83" i="34"/>
  <c r="R83" i="34"/>
  <c r="Q83" i="34"/>
  <c r="P83" i="34"/>
  <c r="O83" i="34"/>
  <c r="N83" i="34"/>
  <c r="M83" i="34"/>
  <c r="L83" i="34"/>
  <c r="K83" i="34"/>
  <c r="J83" i="34"/>
  <c r="I83" i="34"/>
  <c r="H83" i="34"/>
  <c r="G83" i="34"/>
  <c r="F83" i="34"/>
  <c r="E83" i="34"/>
  <c r="X82" i="34"/>
  <c r="W82" i="34"/>
  <c r="V82" i="34"/>
  <c r="U82" i="34"/>
  <c r="T82" i="34"/>
  <c r="S82" i="34"/>
  <c r="R82" i="34"/>
  <c r="Q82" i="34"/>
  <c r="P82" i="34"/>
  <c r="O82" i="34"/>
  <c r="N82" i="34"/>
  <c r="M82" i="34"/>
  <c r="L82" i="34"/>
  <c r="K82" i="34"/>
  <c r="J82" i="34"/>
  <c r="I82" i="34"/>
  <c r="H82" i="34"/>
  <c r="G82" i="34"/>
  <c r="F82" i="34"/>
  <c r="E82" i="34"/>
  <c r="X81" i="34"/>
  <c r="W81" i="34"/>
  <c r="V81" i="34"/>
  <c r="U81" i="34"/>
  <c r="T81" i="34"/>
  <c r="S81" i="34"/>
  <c r="R81" i="34"/>
  <c r="Q81" i="34"/>
  <c r="P81" i="34"/>
  <c r="O81" i="34"/>
  <c r="N81" i="34"/>
  <c r="M81" i="34"/>
  <c r="L81" i="34"/>
  <c r="K81" i="34"/>
  <c r="J81" i="34"/>
  <c r="I81" i="34"/>
  <c r="H81" i="34"/>
  <c r="G81" i="34"/>
  <c r="F81" i="34"/>
  <c r="E81" i="34"/>
  <c r="X80" i="34"/>
  <c r="W80" i="34"/>
  <c r="V80" i="34"/>
  <c r="U80" i="34"/>
  <c r="T80" i="34"/>
  <c r="S80" i="34"/>
  <c r="R80" i="34"/>
  <c r="Q80" i="34"/>
  <c r="P80" i="34"/>
  <c r="O80" i="34"/>
  <c r="N80" i="34"/>
  <c r="M80" i="34"/>
  <c r="L80" i="34"/>
  <c r="K80" i="34"/>
  <c r="J80" i="34"/>
  <c r="I80" i="34"/>
  <c r="H80" i="34"/>
  <c r="G80" i="34"/>
  <c r="F80" i="34"/>
  <c r="E80" i="34"/>
  <c r="X79" i="34"/>
  <c r="W79" i="34"/>
  <c r="V79" i="34"/>
  <c r="U79" i="34"/>
  <c r="T79" i="34"/>
  <c r="S79" i="34"/>
  <c r="R79" i="34"/>
  <c r="Q79" i="34"/>
  <c r="P79" i="34"/>
  <c r="O79" i="34"/>
  <c r="N79" i="34"/>
  <c r="M79" i="34"/>
  <c r="L79" i="34"/>
  <c r="K79" i="34"/>
  <c r="J79" i="34"/>
  <c r="I79" i="34"/>
  <c r="H79" i="34"/>
  <c r="G79" i="34"/>
  <c r="F79" i="34"/>
  <c r="E79" i="34"/>
  <c r="X78" i="34"/>
  <c r="W78" i="34"/>
  <c r="V78" i="34"/>
  <c r="U78" i="34"/>
  <c r="T78" i="34"/>
  <c r="S78" i="34"/>
  <c r="R78" i="34"/>
  <c r="Q78" i="34"/>
  <c r="P78" i="34"/>
  <c r="O78" i="34"/>
  <c r="N78" i="34"/>
  <c r="M78" i="34"/>
  <c r="L78" i="34"/>
  <c r="K78" i="34"/>
  <c r="J78" i="34"/>
  <c r="I78" i="34"/>
  <c r="H78" i="34"/>
  <c r="G78" i="34"/>
  <c r="F78" i="34"/>
  <c r="E78" i="34"/>
  <c r="X77" i="34"/>
  <c r="W77" i="34"/>
  <c r="V77" i="34"/>
  <c r="U77" i="34"/>
  <c r="T77" i="34"/>
  <c r="S77" i="34"/>
  <c r="R77" i="34"/>
  <c r="Q77" i="34"/>
  <c r="P77" i="34"/>
  <c r="O77" i="34"/>
  <c r="N77" i="34"/>
  <c r="M77" i="34"/>
  <c r="L77" i="34"/>
  <c r="K77" i="34"/>
  <c r="J77" i="34"/>
  <c r="I77" i="34"/>
  <c r="H77" i="34"/>
  <c r="G77" i="34"/>
  <c r="F77" i="34"/>
  <c r="E77" i="34"/>
  <c r="X76" i="34"/>
  <c r="W76" i="34"/>
  <c r="V76" i="34"/>
  <c r="U76" i="34"/>
  <c r="T76" i="34"/>
  <c r="S76" i="34"/>
  <c r="R76" i="34"/>
  <c r="Q76" i="34"/>
  <c r="P76" i="34"/>
  <c r="O76" i="34"/>
  <c r="N76" i="34"/>
  <c r="M76" i="34"/>
  <c r="L76" i="34"/>
  <c r="K76" i="34"/>
  <c r="J76" i="34"/>
  <c r="I76" i="34"/>
  <c r="H76" i="34"/>
  <c r="G76" i="34"/>
  <c r="F76" i="34"/>
  <c r="E76" i="34"/>
  <c r="X75" i="34"/>
  <c r="W75" i="34"/>
  <c r="V75" i="34"/>
  <c r="U75" i="34"/>
  <c r="T75" i="34"/>
  <c r="S75" i="34"/>
  <c r="R75" i="34"/>
  <c r="Q75" i="34"/>
  <c r="P75" i="34"/>
  <c r="O75" i="34"/>
  <c r="N75" i="34"/>
  <c r="M75" i="34"/>
  <c r="L75" i="34"/>
  <c r="K75" i="34"/>
  <c r="J75" i="34"/>
  <c r="I75" i="34"/>
  <c r="H75" i="34"/>
  <c r="G75" i="34"/>
  <c r="F75" i="34"/>
  <c r="E75" i="34"/>
  <c r="X74" i="34"/>
  <c r="W74" i="34"/>
  <c r="V74" i="34"/>
  <c r="U74" i="34"/>
  <c r="T74" i="34"/>
  <c r="S74" i="34"/>
  <c r="R74" i="34"/>
  <c r="Q74" i="34"/>
  <c r="P74" i="34"/>
  <c r="O74" i="34"/>
  <c r="N74" i="34"/>
  <c r="M74" i="34"/>
  <c r="L74" i="34"/>
  <c r="K74" i="34"/>
  <c r="J74" i="34"/>
  <c r="I74" i="34"/>
  <c r="H74" i="34"/>
  <c r="G74" i="34"/>
  <c r="F74" i="34"/>
  <c r="E74" i="34"/>
  <c r="X73" i="34"/>
  <c r="W73" i="34"/>
  <c r="V73" i="34"/>
  <c r="U73" i="34"/>
  <c r="T73" i="34"/>
  <c r="S73" i="34"/>
  <c r="R73" i="34"/>
  <c r="Q73" i="34"/>
  <c r="P73" i="34"/>
  <c r="O73" i="34"/>
  <c r="N73" i="34"/>
  <c r="M73" i="34"/>
  <c r="L73" i="34"/>
  <c r="K73" i="34"/>
  <c r="J73" i="34"/>
  <c r="I73" i="34"/>
  <c r="H73" i="34"/>
  <c r="G73" i="34"/>
  <c r="F73" i="34"/>
  <c r="E73" i="34"/>
  <c r="X72" i="34"/>
  <c r="W72" i="34"/>
  <c r="V72" i="34"/>
  <c r="U72" i="34"/>
  <c r="T72" i="34"/>
  <c r="S72" i="34"/>
  <c r="R72" i="34"/>
  <c r="Q72" i="34"/>
  <c r="P72" i="34"/>
  <c r="O72" i="34"/>
  <c r="N72" i="34"/>
  <c r="M72" i="34"/>
  <c r="L72" i="34"/>
  <c r="K72" i="34"/>
  <c r="J72" i="34"/>
  <c r="I72" i="34"/>
  <c r="H72" i="34"/>
  <c r="G72" i="34"/>
  <c r="F72" i="34"/>
  <c r="E72" i="34"/>
  <c r="X71" i="34"/>
  <c r="W71" i="34"/>
  <c r="V71" i="34"/>
  <c r="U71" i="34"/>
  <c r="T71" i="34"/>
  <c r="S71" i="34"/>
  <c r="R71" i="34"/>
  <c r="Q71" i="34"/>
  <c r="P71" i="34"/>
  <c r="O71" i="34"/>
  <c r="N71" i="34"/>
  <c r="M71" i="34"/>
  <c r="L71" i="34"/>
  <c r="K71" i="34"/>
  <c r="J71" i="34"/>
  <c r="I71" i="34"/>
  <c r="H71" i="34"/>
  <c r="G71" i="34"/>
  <c r="F71" i="34"/>
  <c r="E71" i="34"/>
  <c r="X66" i="34"/>
  <c r="W66" i="34"/>
  <c r="V66" i="34"/>
  <c r="U66" i="34"/>
  <c r="T66" i="34"/>
  <c r="S66" i="34"/>
  <c r="R66" i="34"/>
  <c r="Q66" i="34"/>
  <c r="P66" i="34"/>
  <c r="O66" i="34"/>
  <c r="N66" i="34"/>
  <c r="M66" i="34"/>
  <c r="L66" i="34"/>
  <c r="K66" i="34"/>
  <c r="J66" i="34"/>
  <c r="I66" i="34"/>
  <c r="H66" i="34"/>
  <c r="G66" i="34"/>
  <c r="F66" i="34"/>
  <c r="E66" i="34"/>
  <c r="X65" i="34"/>
  <c r="W65" i="34"/>
  <c r="V65" i="34"/>
  <c r="U65" i="34"/>
  <c r="T65" i="34"/>
  <c r="S65" i="34"/>
  <c r="R65" i="34"/>
  <c r="Q65" i="34"/>
  <c r="P65" i="34"/>
  <c r="O65" i="34"/>
  <c r="N65" i="34"/>
  <c r="M65" i="34"/>
  <c r="L65" i="34"/>
  <c r="K65" i="34"/>
  <c r="J65" i="34"/>
  <c r="I65" i="34"/>
  <c r="H65" i="34"/>
  <c r="G65" i="34"/>
  <c r="F65" i="34"/>
  <c r="E65" i="34"/>
  <c r="X64" i="34"/>
  <c r="W64" i="34"/>
  <c r="V64" i="34"/>
  <c r="U64" i="34"/>
  <c r="T64" i="34"/>
  <c r="S64" i="34"/>
  <c r="R64" i="34"/>
  <c r="Q64" i="34"/>
  <c r="P64" i="34"/>
  <c r="O64" i="34"/>
  <c r="N64" i="34"/>
  <c r="M64" i="34"/>
  <c r="L64" i="34"/>
  <c r="K64" i="34"/>
  <c r="J64" i="34"/>
  <c r="I64" i="34"/>
  <c r="H64" i="34"/>
  <c r="G64" i="34"/>
  <c r="F64" i="34"/>
  <c r="E64" i="34"/>
  <c r="X63" i="34"/>
  <c r="W63" i="34"/>
  <c r="V63" i="34"/>
  <c r="U63" i="34"/>
  <c r="T63" i="34"/>
  <c r="S63" i="34"/>
  <c r="R63" i="34"/>
  <c r="Q63" i="34"/>
  <c r="P63" i="34"/>
  <c r="O63" i="34"/>
  <c r="N63" i="34"/>
  <c r="M63" i="34"/>
  <c r="L63" i="34"/>
  <c r="K63" i="34"/>
  <c r="J63" i="34"/>
  <c r="I63" i="34"/>
  <c r="H63" i="34"/>
  <c r="G63" i="34"/>
  <c r="F63" i="34"/>
  <c r="E63" i="34"/>
  <c r="X62" i="34"/>
  <c r="W62" i="34"/>
  <c r="V62" i="34"/>
  <c r="U62" i="34"/>
  <c r="T62" i="34"/>
  <c r="S62" i="34"/>
  <c r="R62" i="34"/>
  <c r="Q62" i="34"/>
  <c r="P62" i="34"/>
  <c r="O62" i="34"/>
  <c r="N62" i="34"/>
  <c r="M62" i="34"/>
  <c r="L62" i="34"/>
  <c r="K62" i="34"/>
  <c r="J62" i="34"/>
  <c r="I62" i="34"/>
  <c r="H62" i="34"/>
  <c r="G62" i="34"/>
  <c r="F62" i="34"/>
  <c r="E62" i="34"/>
  <c r="X61" i="34"/>
  <c r="W61" i="34"/>
  <c r="V61" i="34"/>
  <c r="U61" i="34"/>
  <c r="T61" i="34"/>
  <c r="S61" i="34"/>
  <c r="R61" i="34"/>
  <c r="Q61" i="34"/>
  <c r="P61" i="34"/>
  <c r="O61" i="34"/>
  <c r="N61" i="34"/>
  <c r="M61" i="34"/>
  <c r="L61" i="34"/>
  <c r="K61" i="34"/>
  <c r="J61" i="34"/>
  <c r="I61" i="34"/>
  <c r="H61" i="34"/>
  <c r="G61" i="34"/>
  <c r="F61" i="34"/>
  <c r="E61" i="34"/>
  <c r="X60" i="34"/>
  <c r="W60" i="34"/>
  <c r="V60" i="34"/>
  <c r="U60" i="34"/>
  <c r="T60" i="34"/>
  <c r="S60" i="34"/>
  <c r="R60" i="34"/>
  <c r="Q60" i="34"/>
  <c r="P60" i="34"/>
  <c r="O60" i="34"/>
  <c r="N60" i="34"/>
  <c r="M60" i="34"/>
  <c r="L60" i="34"/>
  <c r="K60" i="34"/>
  <c r="J60" i="34"/>
  <c r="I60" i="34"/>
  <c r="H60" i="34"/>
  <c r="G60" i="34"/>
  <c r="F60" i="34"/>
  <c r="E60" i="34"/>
  <c r="X59" i="34"/>
  <c r="W59" i="34"/>
  <c r="V59" i="34"/>
  <c r="U59" i="34"/>
  <c r="T59" i="34"/>
  <c r="S59" i="34"/>
  <c r="R59" i="34"/>
  <c r="Q59" i="34"/>
  <c r="P59" i="34"/>
  <c r="O59" i="34"/>
  <c r="N59" i="34"/>
  <c r="M59" i="34"/>
  <c r="L59" i="34"/>
  <c r="K59" i="34"/>
  <c r="J59" i="34"/>
  <c r="I59" i="34"/>
  <c r="H59" i="34"/>
  <c r="G59" i="34"/>
  <c r="F59" i="34"/>
  <c r="E59" i="34"/>
  <c r="X58" i="34"/>
  <c r="W58" i="34"/>
  <c r="V58" i="34"/>
  <c r="U58" i="34"/>
  <c r="T58" i="34"/>
  <c r="S58" i="34"/>
  <c r="R58" i="34"/>
  <c r="Q58" i="34"/>
  <c r="P58" i="34"/>
  <c r="O58" i="34"/>
  <c r="N58" i="34"/>
  <c r="M58" i="34"/>
  <c r="L58" i="34"/>
  <c r="K58" i="34"/>
  <c r="J58" i="34"/>
  <c r="I58" i="34"/>
  <c r="H58" i="34"/>
  <c r="G58" i="34"/>
  <c r="F58" i="34"/>
  <c r="E58" i="34"/>
  <c r="X57" i="34"/>
  <c r="W57" i="34"/>
  <c r="V57" i="34"/>
  <c r="U57" i="34"/>
  <c r="T57" i="34"/>
  <c r="S57" i="34"/>
  <c r="R57" i="34"/>
  <c r="Q57" i="34"/>
  <c r="P57" i="34"/>
  <c r="O57" i="34"/>
  <c r="N57" i="34"/>
  <c r="M57" i="34"/>
  <c r="L57" i="34"/>
  <c r="K57" i="34"/>
  <c r="J57" i="34"/>
  <c r="I57" i="34"/>
  <c r="H57" i="34"/>
  <c r="G57" i="34"/>
  <c r="F57" i="34"/>
  <c r="E57" i="34"/>
  <c r="X56" i="34"/>
  <c r="W56" i="34"/>
  <c r="V56" i="34"/>
  <c r="U56" i="34"/>
  <c r="T56" i="34"/>
  <c r="S56" i="34"/>
  <c r="R56" i="34"/>
  <c r="Q56" i="34"/>
  <c r="P56" i="34"/>
  <c r="O56" i="34"/>
  <c r="N56" i="34"/>
  <c r="M56" i="34"/>
  <c r="L56" i="34"/>
  <c r="K56" i="34"/>
  <c r="J56" i="34"/>
  <c r="I56" i="34"/>
  <c r="H56" i="34"/>
  <c r="G56" i="34"/>
  <c r="F56" i="34"/>
  <c r="E56" i="34"/>
  <c r="X55" i="34"/>
  <c r="W55" i="34"/>
  <c r="V55" i="34"/>
  <c r="U55" i="34"/>
  <c r="T55" i="34"/>
  <c r="S55" i="34"/>
  <c r="R55" i="34"/>
  <c r="Q55" i="34"/>
  <c r="P55" i="34"/>
  <c r="O55" i="34"/>
  <c r="N55" i="34"/>
  <c r="M55" i="34"/>
  <c r="L55" i="34"/>
  <c r="K55" i="34"/>
  <c r="J55" i="34"/>
  <c r="I55" i="34"/>
  <c r="H55" i="34"/>
  <c r="G55" i="34"/>
  <c r="F55" i="34"/>
  <c r="E55" i="34"/>
  <c r="X54" i="34"/>
  <c r="W54" i="34"/>
  <c r="V54" i="34"/>
  <c r="U54" i="34"/>
  <c r="T54" i="34"/>
  <c r="S54" i="34"/>
  <c r="R54" i="34"/>
  <c r="Q54" i="34"/>
  <c r="P54" i="34"/>
  <c r="O54" i="34"/>
  <c r="N54" i="34"/>
  <c r="M54" i="34"/>
  <c r="L54" i="34"/>
  <c r="K54" i="34"/>
  <c r="J54" i="34"/>
  <c r="I54" i="34"/>
  <c r="H54" i="34"/>
  <c r="G54" i="34"/>
  <c r="F54" i="34"/>
  <c r="E54" i="34"/>
  <c r="X53" i="34"/>
  <c r="W53" i="34"/>
  <c r="V53" i="34"/>
  <c r="U53" i="34"/>
  <c r="T53" i="34"/>
  <c r="S53" i="34"/>
  <c r="R53" i="34"/>
  <c r="Q53" i="34"/>
  <c r="P53" i="34"/>
  <c r="O53" i="34"/>
  <c r="N53" i="34"/>
  <c r="M53" i="34"/>
  <c r="L53" i="34"/>
  <c r="K53" i="34"/>
  <c r="J53" i="34"/>
  <c r="I53" i="34"/>
  <c r="H53" i="34"/>
  <c r="G53" i="34"/>
  <c r="F53" i="34"/>
  <c r="E53" i="34"/>
  <c r="X52" i="34"/>
  <c r="W52" i="34"/>
  <c r="V52" i="34"/>
  <c r="U52" i="34"/>
  <c r="T52" i="34"/>
  <c r="S52" i="34"/>
  <c r="R52" i="34"/>
  <c r="Q52" i="34"/>
  <c r="P52" i="34"/>
  <c r="O52" i="34"/>
  <c r="N52" i="34"/>
  <c r="M52" i="34"/>
  <c r="L52" i="34"/>
  <c r="K52" i="34"/>
  <c r="J52" i="34"/>
  <c r="I52" i="34"/>
  <c r="H52" i="34"/>
  <c r="G52" i="34"/>
  <c r="F52" i="34"/>
  <c r="E52" i="34"/>
  <c r="X51" i="34"/>
  <c r="W51" i="34"/>
  <c r="V51" i="34"/>
  <c r="U51" i="34"/>
  <c r="T51" i="34"/>
  <c r="S51" i="34"/>
  <c r="R51" i="34"/>
  <c r="Q51" i="34"/>
  <c r="P51" i="34"/>
  <c r="O51" i="34"/>
  <c r="N51" i="34"/>
  <c r="M51" i="34"/>
  <c r="L51" i="34"/>
  <c r="K51" i="34"/>
  <c r="J51" i="34"/>
  <c r="I51" i="34"/>
  <c r="H51" i="34"/>
  <c r="G51" i="34"/>
  <c r="F51" i="34"/>
  <c r="E51" i="34"/>
  <c r="X50" i="34"/>
  <c r="W50" i="34"/>
  <c r="V50" i="34"/>
  <c r="U50" i="34"/>
  <c r="T50" i="34"/>
  <c r="S50" i="34"/>
  <c r="R50" i="34"/>
  <c r="Q50" i="34"/>
  <c r="P50" i="34"/>
  <c r="O50" i="34"/>
  <c r="N50" i="34"/>
  <c r="M50" i="34"/>
  <c r="L50" i="34"/>
  <c r="K50" i="34"/>
  <c r="J50" i="34"/>
  <c r="I50" i="34"/>
  <c r="H50" i="34"/>
  <c r="G50" i="34"/>
  <c r="F50" i="34"/>
  <c r="E50" i="34"/>
  <c r="X49" i="34"/>
  <c r="W49" i="34"/>
  <c r="V49" i="34"/>
  <c r="U49" i="34"/>
  <c r="T49" i="34"/>
  <c r="S49" i="34"/>
  <c r="R49" i="34"/>
  <c r="Q49" i="34"/>
  <c r="P49" i="34"/>
  <c r="O49" i="34"/>
  <c r="N49" i="34"/>
  <c r="M49" i="34"/>
  <c r="L49" i="34"/>
  <c r="K49" i="34"/>
  <c r="J49" i="34"/>
  <c r="I49" i="34"/>
  <c r="H49" i="34"/>
  <c r="G49" i="34"/>
  <c r="F49" i="34"/>
  <c r="E49" i="34"/>
  <c r="X48" i="34"/>
  <c r="W48" i="34"/>
  <c r="V48" i="34"/>
  <c r="U48" i="34"/>
  <c r="T48" i="34"/>
  <c r="S48" i="34"/>
  <c r="R48" i="34"/>
  <c r="Q48" i="34"/>
  <c r="P48" i="34"/>
  <c r="O48" i="34"/>
  <c r="N48" i="34"/>
  <c r="M48" i="34"/>
  <c r="L48" i="34"/>
  <c r="K48" i="34"/>
  <c r="J48" i="34"/>
  <c r="I48" i="34"/>
  <c r="H48" i="34"/>
  <c r="G48" i="34"/>
  <c r="F48" i="34"/>
  <c r="E48" i="34"/>
  <c r="X47" i="34"/>
  <c r="W47" i="34"/>
  <c r="V47" i="34"/>
  <c r="U47" i="34"/>
  <c r="T47" i="34"/>
  <c r="S47" i="34"/>
  <c r="R47" i="34"/>
  <c r="Q47" i="34"/>
  <c r="P47" i="34"/>
  <c r="O47" i="34"/>
  <c r="N47" i="34"/>
  <c r="M47" i="34"/>
  <c r="L47" i="34"/>
  <c r="K47" i="34"/>
  <c r="J47" i="34"/>
  <c r="I47" i="34"/>
  <c r="H47" i="34"/>
  <c r="G47" i="34"/>
  <c r="F47" i="34"/>
  <c r="E47" i="34"/>
  <c r="X46" i="34"/>
  <c r="W46" i="34"/>
  <c r="V46" i="34"/>
  <c r="U46" i="34"/>
  <c r="T46" i="34"/>
  <c r="S46" i="34"/>
  <c r="R46" i="34"/>
  <c r="Q46" i="34"/>
  <c r="P46" i="34"/>
  <c r="O46" i="34"/>
  <c r="N46" i="34"/>
  <c r="M46" i="34"/>
  <c r="L46" i="34"/>
  <c r="K46" i="34"/>
  <c r="J46" i="34"/>
  <c r="I46" i="34"/>
  <c r="H46" i="34"/>
  <c r="G46" i="34"/>
  <c r="F46" i="34"/>
  <c r="E46" i="34"/>
  <c r="X45" i="34"/>
  <c r="W45" i="34"/>
  <c r="V45" i="34"/>
  <c r="U45" i="34"/>
  <c r="T45" i="34"/>
  <c r="S45" i="34"/>
  <c r="R45" i="34"/>
  <c r="Q45" i="34"/>
  <c r="P45" i="34"/>
  <c r="O45" i="34"/>
  <c r="N45" i="34"/>
  <c r="M45" i="34"/>
  <c r="L45" i="34"/>
  <c r="K45" i="34"/>
  <c r="J45" i="34"/>
  <c r="I45" i="34"/>
  <c r="H45" i="34"/>
  <c r="G45" i="34"/>
  <c r="F45" i="34"/>
  <c r="E45" i="34"/>
  <c r="X44" i="34"/>
  <c r="W44" i="34"/>
  <c r="V44" i="34"/>
  <c r="U44" i="34"/>
  <c r="T44" i="34"/>
  <c r="S44" i="34"/>
  <c r="R44" i="34"/>
  <c r="Q44" i="34"/>
  <c r="P44" i="34"/>
  <c r="O44" i="34"/>
  <c r="N44" i="34"/>
  <c r="M44" i="34"/>
  <c r="L44" i="34"/>
  <c r="K44" i="34"/>
  <c r="J44" i="34"/>
  <c r="I44" i="34"/>
  <c r="H44" i="34"/>
  <c r="G44" i="34"/>
  <c r="F44" i="34"/>
  <c r="E44" i="34"/>
  <c r="X43" i="34"/>
  <c r="W43" i="34"/>
  <c r="V43" i="34"/>
  <c r="U43" i="34"/>
  <c r="T43" i="34"/>
  <c r="S43" i="34"/>
  <c r="R43" i="34"/>
  <c r="Q43" i="34"/>
  <c r="P43" i="34"/>
  <c r="O43" i="34"/>
  <c r="N43" i="34"/>
  <c r="M43" i="34"/>
  <c r="L43" i="34"/>
  <c r="K43" i="34"/>
  <c r="J43" i="34"/>
  <c r="I43" i="34"/>
  <c r="H43" i="34"/>
  <c r="G43" i="34"/>
  <c r="F43" i="34"/>
  <c r="E43" i="34"/>
  <c r="X42" i="34"/>
  <c r="W42" i="34"/>
  <c r="V42" i="34"/>
  <c r="U42" i="34"/>
  <c r="T42" i="34"/>
  <c r="S42" i="34"/>
  <c r="R42" i="34"/>
  <c r="Q42" i="34"/>
  <c r="P42" i="34"/>
  <c r="O42" i="34"/>
  <c r="N42" i="34"/>
  <c r="M42" i="34"/>
  <c r="L42" i="34"/>
  <c r="K42" i="34"/>
  <c r="J42" i="34"/>
  <c r="I42" i="34"/>
  <c r="H42" i="34"/>
  <c r="G42" i="34"/>
  <c r="F42" i="34"/>
  <c r="E42" i="34"/>
  <c r="X41" i="34"/>
  <c r="W41" i="34"/>
  <c r="V41" i="34"/>
  <c r="U41" i="34"/>
  <c r="T41" i="34"/>
  <c r="S41" i="34"/>
  <c r="R41" i="34"/>
  <c r="Q41" i="34"/>
  <c r="P41" i="34"/>
  <c r="O41" i="34"/>
  <c r="N41" i="34"/>
  <c r="M41" i="34"/>
  <c r="L41" i="34"/>
  <c r="K41" i="34"/>
  <c r="J41" i="34"/>
  <c r="I41" i="34"/>
  <c r="H41" i="34"/>
  <c r="G41" i="34"/>
  <c r="F41" i="34"/>
  <c r="E41" i="34"/>
  <c r="X40" i="34"/>
  <c r="W40" i="34"/>
  <c r="V40" i="34"/>
  <c r="U40" i="34"/>
  <c r="T40" i="34"/>
  <c r="S40" i="34"/>
  <c r="R40" i="34"/>
  <c r="Q40" i="34"/>
  <c r="P40" i="34"/>
  <c r="O40" i="34"/>
  <c r="N40" i="34"/>
  <c r="M40" i="34"/>
  <c r="L40" i="34"/>
  <c r="K40" i="34"/>
  <c r="J40" i="34"/>
  <c r="I40" i="34"/>
  <c r="H40" i="34"/>
  <c r="G40" i="34"/>
  <c r="F40" i="34"/>
  <c r="E40" i="34"/>
  <c r="X39" i="34"/>
  <c r="W39" i="34"/>
  <c r="V39" i="34"/>
  <c r="U39" i="34"/>
  <c r="T39" i="34"/>
  <c r="S39" i="34"/>
  <c r="R39" i="34"/>
  <c r="Q39" i="34"/>
  <c r="P39" i="34"/>
  <c r="O39" i="34"/>
  <c r="N39" i="34"/>
  <c r="M39" i="34"/>
  <c r="L39" i="34"/>
  <c r="K39" i="34"/>
  <c r="J39" i="34"/>
  <c r="I39" i="34"/>
  <c r="H39" i="34"/>
  <c r="G39" i="34"/>
  <c r="F39" i="34"/>
  <c r="E39" i="34"/>
  <c r="X38" i="34"/>
  <c r="W38" i="34"/>
  <c r="V38" i="34"/>
  <c r="U38" i="34"/>
  <c r="T38" i="34"/>
  <c r="S38" i="34"/>
  <c r="R38" i="34"/>
  <c r="Q38" i="34"/>
  <c r="P38" i="34"/>
  <c r="O38" i="34"/>
  <c r="N38" i="34"/>
  <c r="M38" i="34"/>
  <c r="L38" i="34"/>
  <c r="K38" i="34"/>
  <c r="J38" i="34"/>
  <c r="I38" i="34"/>
  <c r="H38" i="34"/>
  <c r="G38" i="34"/>
  <c r="F38" i="34"/>
  <c r="E38" i="34"/>
  <c r="X37" i="34"/>
  <c r="W37" i="34"/>
  <c r="V37" i="34"/>
  <c r="U37" i="34"/>
  <c r="T37" i="34"/>
  <c r="S37" i="34"/>
  <c r="R37" i="34"/>
  <c r="Q37" i="34"/>
  <c r="P37" i="34"/>
  <c r="O37" i="34"/>
  <c r="N37" i="34"/>
  <c r="M37" i="34"/>
  <c r="L37" i="34"/>
  <c r="K37" i="34"/>
  <c r="J37" i="34"/>
  <c r="I37" i="34"/>
  <c r="H37" i="34"/>
  <c r="G37" i="34"/>
  <c r="F37" i="34"/>
  <c r="E37" i="34"/>
  <c r="X32" i="34"/>
  <c r="W32" i="34"/>
  <c r="V32" i="34"/>
  <c r="U32" i="34"/>
  <c r="T32" i="34"/>
  <c r="S32" i="34"/>
  <c r="R32" i="34"/>
  <c r="Q32" i="34"/>
  <c r="P32" i="34"/>
  <c r="O32" i="34"/>
  <c r="N32" i="34"/>
  <c r="M32" i="34"/>
  <c r="L32" i="34"/>
  <c r="K32" i="34"/>
  <c r="J32" i="34"/>
  <c r="I32" i="34"/>
  <c r="H32" i="34"/>
  <c r="G32" i="34"/>
  <c r="F32" i="34"/>
  <c r="E32" i="34"/>
  <c r="X31" i="34"/>
  <c r="W31" i="34"/>
  <c r="V31" i="34"/>
  <c r="U31" i="34"/>
  <c r="T31" i="34"/>
  <c r="S31" i="34"/>
  <c r="R31" i="34"/>
  <c r="Q31" i="34"/>
  <c r="P31" i="34"/>
  <c r="O31" i="34"/>
  <c r="N31" i="34"/>
  <c r="M31" i="34"/>
  <c r="L31" i="34"/>
  <c r="K31" i="34"/>
  <c r="J31" i="34"/>
  <c r="I31" i="34"/>
  <c r="H31" i="34"/>
  <c r="G31" i="34"/>
  <c r="F31" i="34"/>
  <c r="E31" i="34"/>
  <c r="X30" i="34"/>
  <c r="W30" i="34"/>
  <c r="V30" i="34"/>
  <c r="U30" i="34"/>
  <c r="T30" i="34"/>
  <c r="S30" i="34"/>
  <c r="R30" i="34"/>
  <c r="Q30" i="34"/>
  <c r="P30" i="34"/>
  <c r="O30" i="34"/>
  <c r="N30" i="34"/>
  <c r="M30" i="34"/>
  <c r="L30" i="34"/>
  <c r="K30" i="34"/>
  <c r="J30" i="34"/>
  <c r="I30" i="34"/>
  <c r="H30" i="34"/>
  <c r="G30" i="34"/>
  <c r="F30" i="34"/>
  <c r="E30" i="34"/>
  <c r="X29" i="34"/>
  <c r="W29" i="34"/>
  <c r="V29" i="34"/>
  <c r="U29" i="34"/>
  <c r="T29" i="34"/>
  <c r="S29" i="34"/>
  <c r="R29" i="34"/>
  <c r="Q29" i="34"/>
  <c r="P29" i="34"/>
  <c r="O29" i="34"/>
  <c r="N29" i="34"/>
  <c r="M29" i="34"/>
  <c r="L29" i="34"/>
  <c r="K29" i="34"/>
  <c r="J29" i="34"/>
  <c r="I29" i="34"/>
  <c r="H29" i="34"/>
  <c r="G29" i="34"/>
  <c r="F29" i="34"/>
  <c r="E29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X27" i="34"/>
  <c r="W27" i="34"/>
  <c r="V27" i="34"/>
  <c r="U27" i="34"/>
  <c r="T27" i="34"/>
  <c r="S27" i="34"/>
  <c r="R27" i="34"/>
  <c r="Q27" i="34"/>
  <c r="P27" i="34"/>
  <c r="O27" i="34"/>
  <c r="N27" i="34"/>
  <c r="M27" i="34"/>
  <c r="L27" i="34"/>
  <c r="K27" i="34"/>
  <c r="J27" i="34"/>
  <c r="I27" i="34"/>
  <c r="H27" i="34"/>
  <c r="G27" i="34"/>
  <c r="F27" i="34"/>
  <c r="E27" i="34"/>
  <c r="X26" i="34"/>
  <c r="W26" i="34"/>
  <c r="V26" i="34"/>
  <c r="U26" i="34"/>
  <c r="T26" i="34"/>
  <c r="S26" i="34"/>
  <c r="R26" i="34"/>
  <c r="Q26" i="34"/>
  <c r="P26" i="34"/>
  <c r="O26" i="34"/>
  <c r="N26" i="34"/>
  <c r="M26" i="34"/>
  <c r="L26" i="34"/>
  <c r="K26" i="34"/>
  <c r="J26" i="34"/>
  <c r="I26" i="34"/>
  <c r="H26" i="34"/>
  <c r="G26" i="34"/>
  <c r="F26" i="34"/>
  <c r="E26" i="34"/>
  <c r="X25" i="34"/>
  <c r="W25" i="34"/>
  <c r="V25" i="34"/>
  <c r="U25" i="34"/>
  <c r="T25" i="34"/>
  <c r="S25" i="34"/>
  <c r="R25" i="34"/>
  <c r="Q25" i="34"/>
  <c r="P25" i="34"/>
  <c r="O25" i="34"/>
  <c r="N25" i="34"/>
  <c r="M25" i="34"/>
  <c r="L25" i="34"/>
  <c r="K25" i="34"/>
  <c r="J25" i="34"/>
  <c r="I25" i="34"/>
  <c r="H25" i="34"/>
  <c r="G25" i="34"/>
  <c r="F25" i="34"/>
  <c r="E25" i="34"/>
  <c r="X24" i="34"/>
  <c r="W24" i="34"/>
  <c r="V24" i="34"/>
  <c r="U24" i="34"/>
  <c r="T24" i="34"/>
  <c r="S24" i="34"/>
  <c r="R24" i="34"/>
  <c r="Q24" i="34"/>
  <c r="P24" i="34"/>
  <c r="O24" i="34"/>
  <c r="N24" i="34"/>
  <c r="M24" i="34"/>
  <c r="L24" i="34"/>
  <c r="K24" i="34"/>
  <c r="J24" i="34"/>
  <c r="I24" i="34"/>
  <c r="H24" i="34"/>
  <c r="G24" i="34"/>
  <c r="F24" i="34"/>
  <c r="E24" i="34"/>
  <c r="X23" i="34"/>
  <c r="W23" i="34"/>
  <c r="V23" i="34"/>
  <c r="U23" i="34"/>
  <c r="T23" i="34"/>
  <c r="S23" i="34"/>
  <c r="R23" i="34"/>
  <c r="Q23" i="34"/>
  <c r="P23" i="34"/>
  <c r="O23" i="34"/>
  <c r="N23" i="34"/>
  <c r="M23" i="34"/>
  <c r="L23" i="34"/>
  <c r="K23" i="34"/>
  <c r="J23" i="34"/>
  <c r="I23" i="34"/>
  <c r="H23" i="34"/>
  <c r="G23" i="34"/>
  <c r="F23" i="34"/>
  <c r="E23" i="34"/>
  <c r="X22" i="34"/>
  <c r="W22" i="34"/>
  <c r="V22" i="34"/>
  <c r="U22" i="34"/>
  <c r="T22" i="34"/>
  <c r="S22" i="34"/>
  <c r="R22" i="34"/>
  <c r="Q22" i="34"/>
  <c r="P22" i="34"/>
  <c r="O22" i="34"/>
  <c r="N22" i="34"/>
  <c r="M22" i="34"/>
  <c r="L22" i="34"/>
  <c r="K22" i="34"/>
  <c r="J22" i="34"/>
  <c r="I22" i="34"/>
  <c r="H22" i="34"/>
  <c r="G22" i="34"/>
  <c r="F22" i="34"/>
  <c r="E22" i="34"/>
  <c r="X21" i="34"/>
  <c r="W21" i="34"/>
  <c r="V21" i="34"/>
  <c r="U21" i="34"/>
  <c r="T21" i="34"/>
  <c r="S21" i="34"/>
  <c r="R21" i="34"/>
  <c r="Q21" i="34"/>
  <c r="P21" i="34"/>
  <c r="O21" i="34"/>
  <c r="N21" i="34"/>
  <c r="M21" i="34"/>
  <c r="L21" i="34"/>
  <c r="K21" i="34"/>
  <c r="J21" i="34"/>
  <c r="I21" i="34"/>
  <c r="H21" i="34"/>
  <c r="G21" i="34"/>
  <c r="F21" i="34"/>
  <c r="E21" i="34"/>
  <c r="X20" i="34"/>
  <c r="W20" i="34"/>
  <c r="V20" i="34"/>
  <c r="U20" i="34"/>
  <c r="T20" i="34"/>
  <c r="S20" i="34"/>
  <c r="R20" i="34"/>
  <c r="Q20" i="34"/>
  <c r="P20" i="34"/>
  <c r="O20" i="34"/>
  <c r="N20" i="34"/>
  <c r="M20" i="34"/>
  <c r="L20" i="34"/>
  <c r="K20" i="34"/>
  <c r="J20" i="34"/>
  <c r="I20" i="34"/>
  <c r="H20" i="34"/>
  <c r="G20" i="34"/>
  <c r="F20" i="34"/>
  <c r="E20" i="34"/>
  <c r="X19" i="34"/>
  <c r="W19" i="34"/>
  <c r="V19" i="34"/>
  <c r="U19" i="34"/>
  <c r="T19" i="34"/>
  <c r="S19" i="34"/>
  <c r="R19" i="34"/>
  <c r="Q19" i="34"/>
  <c r="P19" i="34"/>
  <c r="O19" i="34"/>
  <c r="N19" i="34"/>
  <c r="M19" i="34"/>
  <c r="L19" i="34"/>
  <c r="K19" i="34"/>
  <c r="J19" i="34"/>
  <c r="I19" i="34"/>
  <c r="H19" i="34"/>
  <c r="G19" i="34"/>
  <c r="F19" i="34"/>
  <c r="E19" i="34"/>
  <c r="X18" i="34"/>
  <c r="W18" i="34"/>
  <c r="V18" i="34"/>
  <c r="U18" i="34"/>
  <c r="T18" i="34"/>
  <c r="S18" i="34"/>
  <c r="R18" i="34"/>
  <c r="Q18" i="34"/>
  <c r="P18" i="34"/>
  <c r="O18" i="34"/>
  <c r="N18" i="34"/>
  <c r="M18" i="34"/>
  <c r="L18" i="34"/>
  <c r="K18" i="34"/>
  <c r="J18" i="34"/>
  <c r="I18" i="34"/>
  <c r="H18" i="34"/>
  <c r="G18" i="34"/>
  <c r="F18" i="34"/>
  <c r="E18" i="34"/>
  <c r="X17" i="34"/>
  <c r="W17" i="34"/>
  <c r="V17" i="34"/>
  <c r="U17" i="34"/>
  <c r="T17" i="34"/>
  <c r="S17" i="34"/>
  <c r="R17" i="34"/>
  <c r="Q17" i="34"/>
  <c r="P17" i="34"/>
  <c r="O17" i="34"/>
  <c r="N17" i="34"/>
  <c r="M17" i="34"/>
  <c r="L17" i="34"/>
  <c r="K17" i="34"/>
  <c r="J17" i="34"/>
  <c r="I17" i="34"/>
  <c r="H17" i="34"/>
  <c r="G17" i="34"/>
  <c r="F17" i="34"/>
  <c r="E17" i="34"/>
  <c r="X16" i="34"/>
  <c r="W16" i="34"/>
  <c r="V16" i="34"/>
  <c r="U16" i="34"/>
  <c r="T16" i="34"/>
  <c r="S16" i="34"/>
  <c r="R16" i="34"/>
  <c r="Q16" i="34"/>
  <c r="P16" i="34"/>
  <c r="O16" i="34"/>
  <c r="N16" i="34"/>
  <c r="M16" i="34"/>
  <c r="L16" i="34"/>
  <c r="K16" i="34"/>
  <c r="J16" i="34"/>
  <c r="I16" i="34"/>
  <c r="H16" i="34"/>
  <c r="G16" i="34"/>
  <c r="F16" i="34"/>
  <c r="E16" i="34"/>
  <c r="X15" i="34"/>
  <c r="W15" i="34"/>
  <c r="V15" i="34"/>
  <c r="U15" i="34"/>
  <c r="T15" i="34"/>
  <c r="S15" i="34"/>
  <c r="R15" i="34"/>
  <c r="Q15" i="34"/>
  <c r="P15" i="34"/>
  <c r="O15" i="34"/>
  <c r="N15" i="34"/>
  <c r="M15" i="34"/>
  <c r="L15" i="34"/>
  <c r="K15" i="34"/>
  <c r="J15" i="34"/>
  <c r="I15" i="34"/>
  <c r="H15" i="34"/>
  <c r="G15" i="34"/>
  <c r="F15" i="34"/>
  <c r="E15" i="34"/>
  <c r="X14" i="34"/>
  <c r="W14" i="34"/>
  <c r="V14" i="34"/>
  <c r="U14" i="34"/>
  <c r="T14" i="34"/>
  <c r="S14" i="34"/>
  <c r="R14" i="34"/>
  <c r="Q14" i="34"/>
  <c r="P14" i="34"/>
  <c r="O14" i="34"/>
  <c r="N14" i="34"/>
  <c r="M14" i="34"/>
  <c r="L14" i="34"/>
  <c r="K14" i="34"/>
  <c r="J14" i="34"/>
  <c r="I14" i="34"/>
  <c r="H14" i="34"/>
  <c r="G14" i="34"/>
  <c r="F14" i="34"/>
  <c r="E14" i="34"/>
  <c r="X13" i="34"/>
  <c r="W13" i="34"/>
  <c r="V13" i="34"/>
  <c r="U13" i="34"/>
  <c r="T13" i="34"/>
  <c r="S13" i="34"/>
  <c r="R13" i="34"/>
  <c r="Q13" i="34"/>
  <c r="P13" i="34"/>
  <c r="O13" i="34"/>
  <c r="N13" i="34"/>
  <c r="M13" i="34"/>
  <c r="L13" i="34"/>
  <c r="K13" i="34"/>
  <c r="J13" i="34"/>
  <c r="I13" i="34"/>
  <c r="H13" i="34"/>
  <c r="G13" i="34"/>
  <c r="F13" i="34"/>
  <c r="E13" i="34"/>
  <c r="X12" i="34"/>
  <c r="W12" i="34"/>
  <c r="V12" i="34"/>
  <c r="U12" i="34"/>
  <c r="T12" i="34"/>
  <c r="S12" i="34"/>
  <c r="R12" i="34"/>
  <c r="Q12" i="34"/>
  <c r="P12" i="34"/>
  <c r="O12" i="34"/>
  <c r="N12" i="34"/>
  <c r="M12" i="34"/>
  <c r="L12" i="34"/>
  <c r="K12" i="34"/>
  <c r="J12" i="34"/>
  <c r="I12" i="34"/>
  <c r="H12" i="34"/>
  <c r="G12" i="34"/>
  <c r="F12" i="34"/>
  <c r="E12" i="34"/>
  <c r="X11" i="34"/>
  <c r="W11" i="34"/>
  <c r="V11" i="34"/>
  <c r="U11" i="34"/>
  <c r="T11" i="34"/>
  <c r="S11" i="34"/>
  <c r="R11" i="34"/>
  <c r="Q11" i="34"/>
  <c r="P11" i="34"/>
  <c r="O11" i="34"/>
  <c r="N11" i="34"/>
  <c r="M11" i="34"/>
  <c r="L11" i="34"/>
  <c r="K11" i="34"/>
  <c r="J11" i="34"/>
  <c r="I11" i="34"/>
  <c r="H11" i="34"/>
  <c r="G11" i="34"/>
  <c r="F11" i="34"/>
  <c r="E11" i="34"/>
  <c r="X10" i="34"/>
  <c r="W10" i="34"/>
  <c r="V10" i="34"/>
  <c r="U10" i="34"/>
  <c r="T10" i="34"/>
  <c r="S10" i="34"/>
  <c r="R10" i="34"/>
  <c r="Q10" i="34"/>
  <c r="P10" i="34"/>
  <c r="O10" i="34"/>
  <c r="N10" i="34"/>
  <c r="M10" i="34"/>
  <c r="L10" i="34"/>
  <c r="K10" i="34"/>
  <c r="J10" i="34"/>
  <c r="I10" i="34"/>
  <c r="H10" i="34"/>
  <c r="G10" i="34"/>
  <c r="F10" i="34"/>
  <c r="E10" i="34"/>
  <c r="X9" i="34"/>
  <c r="W9" i="34"/>
  <c r="V9" i="34"/>
  <c r="U9" i="34"/>
  <c r="T9" i="34"/>
  <c r="S9" i="34"/>
  <c r="R9" i="34"/>
  <c r="Q9" i="34"/>
  <c r="P9" i="34"/>
  <c r="O9" i="34"/>
  <c r="N9" i="34"/>
  <c r="M9" i="34"/>
  <c r="L9" i="34"/>
  <c r="K9" i="34"/>
  <c r="J9" i="34"/>
  <c r="I9" i="34"/>
  <c r="H9" i="34"/>
  <c r="G9" i="34"/>
  <c r="F9" i="34"/>
  <c r="E9" i="34"/>
  <c r="X8" i="34"/>
  <c r="W8" i="34"/>
  <c r="V8" i="34"/>
  <c r="U8" i="34"/>
  <c r="T8" i="34"/>
  <c r="S8" i="34"/>
  <c r="R8" i="34"/>
  <c r="Q8" i="34"/>
  <c r="P8" i="34"/>
  <c r="O8" i="34"/>
  <c r="N8" i="34"/>
  <c r="M8" i="34"/>
  <c r="L8" i="34"/>
  <c r="K8" i="34"/>
  <c r="J8" i="34"/>
  <c r="I8" i="34"/>
  <c r="H8" i="34"/>
  <c r="G8" i="34"/>
  <c r="F8" i="34"/>
  <c r="E8" i="34"/>
  <c r="X7" i="34"/>
  <c r="W7" i="34"/>
  <c r="V7" i="34"/>
  <c r="U7" i="34"/>
  <c r="T7" i="34"/>
  <c r="S7" i="34"/>
  <c r="R7" i="34"/>
  <c r="Q7" i="34"/>
  <c r="P7" i="34"/>
  <c r="O7" i="34"/>
  <c r="N7" i="34"/>
  <c r="M7" i="34"/>
  <c r="L7" i="34"/>
  <c r="K7" i="34"/>
  <c r="J7" i="34"/>
  <c r="I7" i="34"/>
  <c r="H7" i="34"/>
  <c r="G7" i="34"/>
  <c r="F7" i="34"/>
  <c r="E7" i="34"/>
  <c r="X6" i="34"/>
  <c r="W6" i="34"/>
  <c r="V6" i="34"/>
  <c r="U6" i="34"/>
  <c r="T6" i="34"/>
  <c r="S6" i="34"/>
  <c r="R6" i="34"/>
  <c r="Q6" i="34"/>
  <c r="P6" i="34"/>
  <c r="O6" i="34"/>
  <c r="N6" i="34"/>
  <c r="M6" i="34"/>
  <c r="L6" i="34"/>
  <c r="K6" i="34"/>
  <c r="J6" i="34"/>
  <c r="I6" i="34"/>
  <c r="H6" i="34"/>
  <c r="G6" i="34"/>
  <c r="F6" i="34"/>
  <c r="E6" i="34"/>
  <c r="X5" i="34"/>
  <c r="W5" i="34"/>
  <c r="V5" i="34"/>
  <c r="U5" i="34"/>
  <c r="T5" i="34"/>
  <c r="S5" i="34"/>
  <c r="R5" i="34"/>
  <c r="Q5" i="34"/>
  <c r="P5" i="34"/>
  <c r="O5" i="34"/>
  <c r="N5" i="34"/>
  <c r="M5" i="34"/>
  <c r="L5" i="34"/>
  <c r="K5" i="34"/>
  <c r="J5" i="34"/>
  <c r="I5" i="34"/>
  <c r="H5" i="34"/>
  <c r="G5" i="34"/>
  <c r="F5" i="34"/>
  <c r="E5" i="34"/>
  <c r="X4" i="34"/>
  <c r="W4" i="34"/>
  <c r="V4" i="34"/>
  <c r="U4" i="34"/>
  <c r="T4" i="34"/>
  <c r="S4" i="34"/>
  <c r="R4" i="34"/>
  <c r="Q4" i="34"/>
  <c r="P4" i="34"/>
  <c r="O4" i="34"/>
  <c r="N4" i="34"/>
  <c r="M4" i="34"/>
  <c r="L4" i="34"/>
  <c r="K4" i="34"/>
  <c r="J4" i="34"/>
  <c r="I4" i="34"/>
  <c r="H4" i="34"/>
  <c r="G4" i="34"/>
  <c r="F4" i="34"/>
  <c r="E4" i="34"/>
  <c r="X3" i="34"/>
  <c r="W3" i="34"/>
  <c r="V3" i="34"/>
  <c r="U3" i="34"/>
  <c r="T3" i="34"/>
  <c r="S3" i="34"/>
  <c r="R3" i="34"/>
  <c r="Q3" i="34"/>
  <c r="P3" i="34"/>
  <c r="O3" i="34"/>
  <c r="N3" i="34"/>
  <c r="M3" i="34"/>
  <c r="L3" i="34"/>
  <c r="K3" i="34"/>
  <c r="J3" i="34"/>
  <c r="I3" i="34"/>
  <c r="H3" i="34"/>
  <c r="G3" i="34"/>
  <c r="F3" i="34"/>
  <c r="E3" i="34"/>
  <c r="AN6" i="32"/>
  <c r="AN6" i="31"/>
  <c r="AN6" i="30"/>
  <c r="R6" i="28"/>
  <c r="R7" i="28"/>
  <c r="R8" i="28"/>
  <c r="R9" i="28"/>
  <c r="R10" i="28"/>
  <c r="R11" i="28"/>
  <c r="R12" i="28"/>
  <c r="R13" i="28"/>
  <c r="R14" i="28"/>
  <c r="R15" i="28"/>
  <c r="R16" i="28"/>
  <c r="R17" i="28"/>
  <c r="R18" i="28"/>
  <c r="R19" i="28"/>
  <c r="R20" i="28"/>
  <c r="R21" i="28"/>
  <c r="R22" i="28"/>
  <c r="R23" i="28"/>
  <c r="R24" i="28"/>
  <c r="R5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6" i="28"/>
  <c r="J4" i="28"/>
  <c r="R6" i="27"/>
  <c r="R7" i="27"/>
  <c r="R8" i="27"/>
  <c r="R9" i="27"/>
  <c r="R10" i="27"/>
  <c r="R11" i="27"/>
  <c r="R12" i="27"/>
  <c r="R13" i="27"/>
  <c r="R14" i="27"/>
  <c r="R15" i="27"/>
  <c r="R16" i="27"/>
  <c r="R17" i="27"/>
  <c r="R18" i="27"/>
  <c r="R19" i="27"/>
  <c r="R20" i="27"/>
  <c r="R21" i="27"/>
  <c r="R22" i="27"/>
  <c r="R23" i="27"/>
  <c r="R24" i="27"/>
  <c r="R5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6" i="27"/>
  <c r="J4" i="27"/>
  <c r="R6" i="26"/>
  <c r="R7" i="26"/>
  <c r="R8" i="26"/>
  <c r="R9" i="26"/>
  <c r="R10" i="26"/>
  <c r="R11" i="26"/>
  <c r="R12" i="26"/>
  <c r="R13" i="26"/>
  <c r="R14" i="26"/>
  <c r="R15" i="26"/>
  <c r="R16" i="26"/>
  <c r="R17" i="26"/>
  <c r="R18" i="26"/>
  <c r="R19" i="26"/>
  <c r="R20" i="26"/>
  <c r="R21" i="26"/>
  <c r="R22" i="26"/>
  <c r="R23" i="26"/>
  <c r="R24" i="26"/>
  <c r="R5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6" i="26"/>
  <c r="J4" i="26"/>
  <c r="L17" i="26"/>
  <c r="AT64" i="21"/>
  <c r="AT63" i="21"/>
  <c r="AT62" i="21"/>
  <c r="AT61" i="21"/>
  <c r="AT60" i="21"/>
  <c r="AT59" i="21"/>
  <c r="AT58" i="21"/>
  <c r="AT57" i="21"/>
  <c r="AT56" i="21"/>
  <c r="AT55" i="21"/>
  <c r="AT54" i="21"/>
  <c r="AT53" i="21"/>
  <c r="AT52" i="21"/>
  <c r="AT51" i="21"/>
  <c r="AT50" i="21"/>
  <c r="AT49" i="21"/>
  <c r="AT48" i="21"/>
  <c r="AT47" i="21"/>
  <c r="AT46" i="21"/>
  <c r="AT45" i="21"/>
  <c r="AT44" i="21"/>
  <c r="AT43" i="21"/>
  <c r="AT42" i="21"/>
  <c r="AT41" i="21"/>
  <c r="AT40" i="21"/>
  <c r="AT39" i="21"/>
  <c r="AT38" i="21"/>
  <c r="AT37" i="21"/>
  <c r="AT36" i="21"/>
  <c r="AT35" i="21"/>
  <c r="AT34" i="21"/>
  <c r="AT33" i="21"/>
  <c r="AT32" i="21"/>
  <c r="AT31" i="21"/>
  <c r="AT30" i="21"/>
  <c r="AT29" i="21"/>
  <c r="AT28" i="21"/>
  <c r="AT27" i="21"/>
  <c r="AT26" i="21"/>
  <c r="AT25" i="21"/>
  <c r="AT24" i="21"/>
  <c r="AT23" i="21"/>
  <c r="AT22" i="21"/>
  <c r="AT21" i="21"/>
  <c r="AT20" i="21"/>
  <c r="AT19" i="21"/>
  <c r="AT18" i="21"/>
  <c r="AT17" i="21"/>
  <c r="AT16" i="21"/>
  <c r="AT15" i="21"/>
  <c r="AT14" i="21"/>
  <c r="AT13" i="21"/>
  <c r="AT12" i="21"/>
  <c r="AT11" i="21"/>
  <c r="AT10" i="21"/>
  <c r="AT9" i="21"/>
  <c r="AT8" i="21"/>
  <c r="AT7" i="21"/>
  <c r="AT6" i="21"/>
  <c r="AT5" i="21"/>
  <c r="AT4" i="21"/>
  <c r="AT3" i="21"/>
  <c r="AQ64" i="21"/>
  <c r="AQ63" i="21"/>
  <c r="AQ62" i="21"/>
  <c r="AQ61" i="21"/>
  <c r="AQ60" i="21"/>
  <c r="AQ59" i="21"/>
  <c r="AQ58" i="21"/>
  <c r="AQ57" i="21"/>
  <c r="AQ56" i="21"/>
  <c r="AQ55" i="21"/>
  <c r="AQ54" i="21"/>
  <c r="AQ53" i="21"/>
  <c r="AQ52" i="21"/>
  <c r="AQ51" i="21"/>
  <c r="AQ50" i="21"/>
  <c r="AQ49" i="21"/>
  <c r="AQ48" i="21"/>
  <c r="AQ47" i="21"/>
  <c r="AQ46" i="21"/>
  <c r="AQ45" i="21"/>
  <c r="AQ44" i="21"/>
  <c r="AQ43" i="21"/>
  <c r="AQ42" i="21"/>
  <c r="AQ41" i="21"/>
  <c r="AQ40" i="21"/>
  <c r="AQ39" i="21"/>
  <c r="AQ38" i="21"/>
  <c r="AQ37" i="21"/>
  <c r="AQ36" i="21"/>
  <c r="AQ35" i="21"/>
  <c r="AQ34" i="21"/>
  <c r="AQ33" i="21"/>
  <c r="AQ32" i="21"/>
  <c r="AQ31" i="21"/>
  <c r="AQ30" i="21"/>
  <c r="AQ29" i="21"/>
  <c r="AQ28" i="21"/>
  <c r="AQ27" i="21"/>
  <c r="AQ26" i="21"/>
  <c r="AQ25" i="21"/>
  <c r="AQ24" i="21"/>
  <c r="AQ23" i="21"/>
  <c r="AQ22" i="21"/>
  <c r="AQ21" i="21"/>
  <c r="AQ20" i="21"/>
  <c r="AQ19" i="21"/>
  <c r="AQ18" i="21"/>
  <c r="AQ17" i="21"/>
  <c r="AQ16" i="21"/>
  <c r="AQ15" i="21"/>
  <c r="AQ14" i="21"/>
  <c r="AQ13" i="21"/>
  <c r="AQ12" i="21"/>
  <c r="AQ11" i="21"/>
  <c r="AQ10" i="21"/>
  <c r="AQ9" i="21"/>
  <c r="AQ8" i="21"/>
  <c r="AQ7" i="21"/>
  <c r="AQ6" i="21"/>
  <c r="AQ5" i="21"/>
  <c r="AQ4" i="21"/>
  <c r="AQ3" i="21"/>
  <c r="AN64" i="21"/>
  <c r="AN63" i="21"/>
  <c r="AN62" i="21"/>
  <c r="AN61" i="21"/>
  <c r="AN60" i="21"/>
  <c r="AN59" i="21"/>
  <c r="AN58" i="21"/>
  <c r="AN57" i="21"/>
  <c r="AN56" i="21"/>
  <c r="AN55" i="21"/>
  <c r="AN54" i="21"/>
  <c r="AN53" i="21"/>
  <c r="AN52" i="21"/>
  <c r="AN51" i="21"/>
  <c r="AN50" i="21"/>
  <c r="AN49" i="21"/>
  <c r="AN48" i="21"/>
  <c r="AN47" i="21"/>
  <c r="AN46" i="21"/>
  <c r="AN45" i="21"/>
  <c r="AN44" i="21"/>
  <c r="AN43" i="21"/>
  <c r="AN42" i="21"/>
  <c r="AN41" i="21"/>
  <c r="AN40" i="21"/>
  <c r="AN39" i="21"/>
  <c r="AN38" i="21"/>
  <c r="AN37" i="21"/>
  <c r="AN36" i="21"/>
  <c r="AN35" i="21"/>
  <c r="AN34" i="21"/>
  <c r="AN33" i="21"/>
  <c r="AN32" i="21"/>
  <c r="AN31" i="21"/>
  <c r="AN30" i="21"/>
  <c r="AN29" i="21"/>
  <c r="AN28" i="21"/>
  <c r="AN27" i="21"/>
  <c r="AN26" i="21"/>
  <c r="AN25" i="21"/>
  <c r="AN24" i="21"/>
  <c r="AN23" i="21"/>
  <c r="AN22" i="21"/>
  <c r="AN21" i="21"/>
  <c r="AN20" i="21"/>
  <c r="AN19" i="21"/>
  <c r="AN18" i="21"/>
  <c r="AN17" i="21"/>
  <c r="AN16" i="21"/>
  <c r="AN15" i="21"/>
  <c r="AN14" i="21"/>
  <c r="AN13" i="21"/>
  <c r="AN12" i="21"/>
  <c r="AN11" i="21"/>
  <c r="AN10" i="21"/>
  <c r="AN9" i="21"/>
  <c r="AN8" i="21"/>
  <c r="AN7" i="21"/>
  <c r="AN6" i="21"/>
  <c r="AN5" i="21"/>
  <c r="AN4" i="21"/>
  <c r="AN3" i="21"/>
  <c r="AK64" i="21"/>
  <c r="AK63" i="21"/>
  <c r="AK62" i="21"/>
  <c r="AK61" i="21"/>
  <c r="AK60" i="21"/>
  <c r="AK59" i="21"/>
  <c r="AK58" i="21"/>
  <c r="AK57" i="21"/>
  <c r="AK56" i="21"/>
  <c r="AK55" i="21"/>
  <c r="AK54" i="21"/>
  <c r="AK53" i="21"/>
  <c r="AK52" i="21"/>
  <c r="AK51" i="21"/>
  <c r="AK50" i="21"/>
  <c r="AK49" i="21"/>
  <c r="AK48" i="21"/>
  <c r="AK47" i="21"/>
  <c r="AK46" i="21"/>
  <c r="AK45" i="21"/>
  <c r="AK44" i="21"/>
  <c r="AK43" i="21"/>
  <c r="AK42" i="21"/>
  <c r="AK41" i="21"/>
  <c r="AK40" i="21"/>
  <c r="AK39" i="21"/>
  <c r="AK38" i="21"/>
  <c r="AK37" i="21"/>
  <c r="AK36" i="21"/>
  <c r="AK35" i="21"/>
  <c r="AK34" i="21"/>
  <c r="AK33" i="21"/>
  <c r="AK32" i="21"/>
  <c r="AK31" i="21"/>
  <c r="AK30" i="21"/>
  <c r="AK29" i="21"/>
  <c r="AK28" i="21"/>
  <c r="AK27" i="21"/>
  <c r="AK26" i="21"/>
  <c r="AK25" i="21"/>
  <c r="AK24" i="21"/>
  <c r="AK23" i="21"/>
  <c r="AK22" i="21"/>
  <c r="AK21" i="21"/>
  <c r="AK20" i="21"/>
  <c r="AK19" i="21"/>
  <c r="AK18" i="21"/>
  <c r="AK17" i="21"/>
  <c r="AK16" i="21"/>
  <c r="AK15" i="21"/>
  <c r="AK14" i="21"/>
  <c r="AK13" i="21"/>
  <c r="AK12" i="21"/>
  <c r="AK11" i="21"/>
  <c r="AK10" i="21"/>
  <c r="AK9" i="21"/>
  <c r="AK8" i="21"/>
  <c r="AK7" i="21"/>
  <c r="AK6" i="21"/>
  <c r="AK5" i="21"/>
  <c r="AK4" i="21"/>
  <c r="AK3" i="21"/>
  <c r="AH64" i="21"/>
  <c r="AH63" i="21"/>
  <c r="AH62" i="21"/>
  <c r="AH61" i="21"/>
  <c r="AH60" i="21"/>
  <c r="AH59" i="21"/>
  <c r="AH58" i="21"/>
  <c r="AH57" i="21"/>
  <c r="AH56" i="21"/>
  <c r="AH55" i="21"/>
  <c r="AH54" i="21"/>
  <c r="AH53" i="21"/>
  <c r="AH52" i="21"/>
  <c r="AH51" i="21"/>
  <c r="AH50" i="21"/>
  <c r="AH49" i="21"/>
  <c r="AH48" i="21"/>
  <c r="AH47" i="21"/>
  <c r="AH46" i="21"/>
  <c r="AH45" i="21"/>
  <c r="AH44" i="21"/>
  <c r="AH43" i="21"/>
  <c r="AH42" i="21"/>
  <c r="AH41" i="21"/>
  <c r="AH40" i="21"/>
  <c r="AH39" i="21"/>
  <c r="AH38" i="21"/>
  <c r="AH37" i="21"/>
  <c r="AH36" i="21"/>
  <c r="AH35" i="21"/>
  <c r="AH34" i="21"/>
  <c r="AH33" i="21"/>
  <c r="AH32" i="21"/>
  <c r="AH31" i="21"/>
  <c r="AH30" i="21"/>
  <c r="AH29" i="21"/>
  <c r="AH28" i="21"/>
  <c r="AH27" i="21"/>
  <c r="AH26" i="21"/>
  <c r="AH25" i="21"/>
  <c r="AH24" i="21"/>
  <c r="AH23" i="21"/>
  <c r="AH22" i="21"/>
  <c r="AH21" i="21"/>
  <c r="AH20" i="21"/>
  <c r="AH19" i="21"/>
  <c r="AH18" i="21"/>
  <c r="AH17" i="21"/>
  <c r="AH16" i="21"/>
  <c r="AH15" i="21"/>
  <c r="AH14" i="21"/>
  <c r="AH13" i="21"/>
  <c r="AH12" i="21"/>
  <c r="AH11" i="21"/>
  <c r="AH10" i="21"/>
  <c r="AH9" i="21"/>
  <c r="AH8" i="21"/>
  <c r="AH7" i="21"/>
  <c r="AH6" i="21"/>
  <c r="AH5" i="21"/>
  <c r="AH4" i="21"/>
  <c r="AH3" i="21"/>
  <c r="AE64" i="21"/>
  <c r="AE63" i="21"/>
  <c r="AE62" i="21"/>
  <c r="AE61" i="21"/>
  <c r="AE60" i="21"/>
  <c r="AE59" i="21"/>
  <c r="AE58" i="21"/>
  <c r="AE57" i="21"/>
  <c r="AE56" i="21"/>
  <c r="AE55" i="21"/>
  <c r="AE54" i="21"/>
  <c r="AE53" i="21"/>
  <c r="AE52" i="21"/>
  <c r="AE51" i="21"/>
  <c r="AE50" i="21"/>
  <c r="AE49" i="21"/>
  <c r="AE48" i="21"/>
  <c r="AE47" i="21"/>
  <c r="AE46" i="21"/>
  <c r="AE45" i="21"/>
  <c r="AE44" i="21"/>
  <c r="AE43" i="21"/>
  <c r="AE42" i="21"/>
  <c r="AE41" i="21"/>
  <c r="AE40" i="21"/>
  <c r="AE39" i="21"/>
  <c r="AE38" i="21"/>
  <c r="AE37" i="21"/>
  <c r="AE36" i="21"/>
  <c r="AE35" i="21"/>
  <c r="AE34" i="21"/>
  <c r="AE33" i="21"/>
  <c r="AE32" i="21"/>
  <c r="AE31" i="21"/>
  <c r="AE30" i="21"/>
  <c r="AE29" i="21"/>
  <c r="AE28" i="21"/>
  <c r="AE27" i="21"/>
  <c r="AE26" i="21"/>
  <c r="AE25" i="21"/>
  <c r="AE24" i="21"/>
  <c r="AE23" i="21"/>
  <c r="AE22" i="21"/>
  <c r="AE21" i="21"/>
  <c r="AE20" i="21"/>
  <c r="AE19" i="21"/>
  <c r="AE18" i="21"/>
  <c r="AE17" i="21"/>
  <c r="AE16" i="21"/>
  <c r="AE15" i="21"/>
  <c r="AE14" i="21"/>
  <c r="AE13" i="21"/>
  <c r="AE12" i="21"/>
  <c r="AE11" i="21"/>
  <c r="AE10" i="21"/>
  <c r="AE9" i="21"/>
  <c r="AE8" i="21"/>
  <c r="AE7" i="21"/>
  <c r="AE6" i="21"/>
  <c r="AE5" i="21"/>
  <c r="AE4" i="21"/>
  <c r="AE3" i="21"/>
  <c r="AB64" i="21"/>
  <c r="AB63" i="21"/>
  <c r="AB62" i="21"/>
  <c r="AB61" i="21"/>
  <c r="AB60" i="21"/>
  <c r="AB59" i="21"/>
  <c r="AB58" i="21"/>
  <c r="AB57" i="21"/>
  <c r="AB56" i="21"/>
  <c r="AB55" i="21"/>
  <c r="AB54" i="21"/>
  <c r="AB53" i="21"/>
  <c r="AB52" i="21"/>
  <c r="AB51" i="21"/>
  <c r="AB50" i="21"/>
  <c r="AB49" i="21"/>
  <c r="AB48" i="21"/>
  <c r="AB47" i="21"/>
  <c r="AB46" i="21"/>
  <c r="AB45" i="21"/>
  <c r="AB44" i="21"/>
  <c r="AB43" i="21"/>
  <c r="AB42" i="21"/>
  <c r="AB41" i="21"/>
  <c r="AB40" i="21"/>
  <c r="AB39" i="21"/>
  <c r="AB38" i="21"/>
  <c r="AB37" i="21"/>
  <c r="AB36" i="21"/>
  <c r="AB35" i="21"/>
  <c r="AB34" i="21"/>
  <c r="AB33" i="21"/>
  <c r="AB32" i="21"/>
  <c r="AB31" i="21"/>
  <c r="AB30" i="21"/>
  <c r="AB29" i="21"/>
  <c r="AB28" i="21"/>
  <c r="AB27" i="21"/>
  <c r="AB26" i="21"/>
  <c r="AB25" i="21"/>
  <c r="AB24" i="21"/>
  <c r="AB23" i="21"/>
  <c r="AB22" i="21"/>
  <c r="AB21" i="21"/>
  <c r="AB20" i="21"/>
  <c r="AB19" i="21"/>
  <c r="AB18" i="21"/>
  <c r="AB17" i="21"/>
  <c r="AB16" i="21"/>
  <c r="AB15" i="21"/>
  <c r="AB14" i="21"/>
  <c r="AB13" i="21"/>
  <c r="AB12" i="21"/>
  <c r="AB11" i="21"/>
  <c r="AB10" i="21"/>
  <c r="AB9" i="21"/>
  <c r="AB8" i="21"/>
  <c r="AB7" i="21"/>
  <c r="AB6" i="21"/>
  <c r="AB5" i="21"/>
  <c r="AB4" i="21"/>
  <c r="AB3" i="21"/>
  <c r="Y64" i="21"/>
  <c r="Y63" i="21"/>
  <c r="Y62" i="21"/>
  <c r="Y61" i="21"/>
  <c r="Y60" i="21"/>
  <c r="Y59" i="21"/>
  <c r="Y58" i="21"/>
  <c r="Y57" i="21"/>
  <c r="Y56" i="21"/>
  <c r="Y55" i="21"/>
  <c r="Y54" i="21"/>
  <c r="Y53" i="21"/>
  <c r="Y52" i="21"/>
  <c r="Y51" i="21"/>
  <c r="Y50" i="21"/>
  <c r="Y49" i="21"/>
  <c r="Y48" i="21"/>
  <c r="Y47" i="21"/>
  <c r="Y46" i="21"/>
  <c r="Y45" i="21"/>
  <c r="Y44" i="21"/>
  <c r="Y43" i="21"/>
  <c r="Y42" i="21"/>
  <c r="Y41" i="21"/>
  <c r="Y40" i="21"/>
  <c r="Y39" i="21"/>
  <c r="Y38" i="21"/>
  <c r="Y37" i="21"/>
  <c r="Y36" i="21"/>
  <c r="Y35" i="21"/>
  <c r="Y34" i="21"/>
  <c r="Y33" i="21"/>
  <c r="Y32" i="21"/>
  <c r="Y31" i="21"/>
  <c r="Y30" i="21"/>
  <c r="Y29" i="21"/>
  <c r="Y28" i="21"/>
  <c r="Y27" i="21"/>
  <c r="Y26" i="21"/>
  <c r="Y25" i="21"/>
  <c r="Y24" i="21"/>
  <c r="Y23" i="21"/>
  <c r="Y22" i="21"/>
  <c r="Y21" i="21"/>
  <c r="Y20" i="21"/>
  <c r="Y19" i="21"/>
  <c r="Y18" i="21"/>
  <c r="Y17" i="21"/>
  <c r="Y16" i="21"/>
  <c r="Y15" i="21"/>
  <c r="Y14" i="21"/>
  <c r="Y13" i="21"/>
  <c r="Y12" i="21"/>
  <c r="Y11" i="21"/>
  <c r="Y10" i="21"/>
  <c r="Y9" i="21"/>
  <c r="Y8" i="21"/>
  <c r="Y7" i="21"/>
  <c r="Y6" i="21"/>
  <c r="Y5" i="21"/>
  <c r="Y4" i="21"/>
  <c r="Y3" i="21"/>
  <c r="V64" i="21"/>
  <c r="V63" i="21"/>
  <c r="V62" i="21"/>
  <c r="V61" i="21"/>
  <c r="V60" i="21"/>
  <c r="V59" i="21"/>
  <c r="V58" i="21"/>
  <c r="V57" i="21"/>
  <c r="V56" i="21"/>
  <c r="V55" i="21"/>
  <c r="V54" i="21"/>
  <c r="V53" i="21"/>
  <c r="V52" i="21"/>
  <c r="V51" i="21"/>
  <c r="V50" i="21"/>
  <c r="V49" i="21"/>
  <c r="V48" i="21"/>
  <c r="V47" i="21"/>
  <c r="V46" i="21"/>
  <c r="V45" i="21"/>
  <c r="V44" i="21"/>
  <c r="V43" i="21"/>
  <c r="V42" i="21"/>
  <c r="V41" i="21"/>
  <c r="V40" i="21"/>
  <c r="V39" i="21"/>
  <c r="V38" i="21"/>
  <c r="V37" i="21"/>
  <c r="V36" i="21"/>
  <c r="V35" i="21"/>
  <c r="V34" i="21"/>
  <c r="V33" i="21"/>
  <c r="V32" i="21"/>
  <c r="V31" i="21"/>
  <c r="V30" i="21"/>
  <c r="V29" i="21"/>
  <c r="V28" i="21"/>
  <c r="V27" i="21"/>
  <c r="V26" i="21"/>
  <c r="V25" i="21"/>
  <c r="V24" i="21"/>
  <c r="V23" i="21"/>
  <c r="V22" i="21"/>
  <c r="V21" i="21"/>
  <c r="V20" i="21"/>
  <c r="V19" i="21"/>
  <c r="V18" i="21"/>
  <c r="V17" i="21"/>
  <c r="V16" i="21"/>
  <c r="V15" i="21"/>
  <c r="V14" i="21"/>
  <c r="V13" i="21"/>
  <c r="V12" i="21"/>
  <c r="V11" i="21"/>
  <c r="V10" i="21"/>
  <c r="V9" i="21"/>
  <c r="V8" i="21"/>
  <c r="V7" i="21"/>
  <c r="V6" i="21"/>
  <c r="V5" i="21"/>
  <c r="V4" i="21"/>
  <c r="V3" i="21"/>
  <c r="S64" i="21"/>
  <c r="S63" i="21"/>
  <c r="S62" i="21"/>
  <c r="S61" i="21"/>
  <c r="S60" i="21"/>
  <c r="S59" i="21"/>
  <c r="S58" i="21"/>
  <c r="S57" i="21"/>
  <c r="S56" i="21"/>
  <c r="S55" i="21"/>
  <c r="S54" i="21"/>
  <c r="S53" i="21"/>
  <c r="S52" i="21"/>
  <c r="S51" i="21"/>
  <c r="S50" i="21"/>
  <c r="S49" i="21"/>
  <c r="S48" i="21"/>
  <c r="S47" i="21"/>
  <c r="S46" i="21"/>
  <c r="S45" i="21"/>
  <c r="S44" i="21"/>
  <c r="S43" i="21"/>
  <c r="S42" i="21"/>
  <c r="S41" i="21"/>
  <c r="S40" i="21"/>
  <c r="S39" i="21"/>
  <c r="S38" i="21"/>
  <c r="S37" i="21"/>
  <c r="S36" i="21"/>
  <c r="S35" i="21"/>
  <c r="S34" i="21"/>
  <c r="S33" i="21"/>
  <c r="S32" i="21"/>
  <c r="S31" i="21"/>
  <c r="S30" i="21"/>
  <c r="S29" i="21"/>
  <c r="S28" i="21"/>
  <c r="S27" i="21"/>
  <c r="S26" i="21"/>
  <c r="S25" i="21"/>
  <c r="S24" i="21"/>
  <c r="S23" i="21"/>
  <c r="S22" i="21"/>
  <c r="S21" i="21"/>
  <c r="S20" i="21"/>
  <c r="S19" i="21"/>
  <c r="S18" i="21"/>
  <c r="S17" i="21"/>
  <c r="S16" i="21"/>
  <c r="S15" i="21"/>
  <c r="S14" i="21"/>
  <c r="S13" i="21"/>
  <c r="S12" i="21"/>
  <c r="S11" i="21"/>
  <c r="S10" i="21"/>
  <c r="S9" i="21"/>
  <c r="S8" i="21"/>
  <c r="S7" i="21"/>
  <c r="S6" i="21"/>
  <c r="S5" i="21"/>
  <c r="S4" i="21"/>
  <c r="S3" i="21"/>
  <c r="P64" i="21"/>
  <c r="P63" i="21"/>
  <c r="P62" i="21"/>
  <c r="P61" i="21"/>
  <c r="P60" i="21"/>
  <c r="P59" i="21"/>
  <c r="P58" i="21"/>
  <c r="P57" i="21"/>
  <c r="P56" i="21"/>
  <c r="P55" i="21"/>
  <c r="P54" i="21"/>
  <c r="P53" i="21"/>
  <c r="P52" i="21"/>
  <c r="P51" i="21"/>
  <c r="P50" i="21"/>
  <c r="P49" i="21"/>
  <c r="P48" i="21"/>
  <c r="P47" i="21"/>
  <c r="P46" i="21"/>
  <c r="P45" i="21"/>
  <c r="P44" i="21"/>
  <c r="P43" i="21"/>
  <c r="P42" i="21"/>
  <c r="P41" i="21"/>
  <c r="P40" i="21"/>
  <c r="P39" i="21"/>
  <c r="P38" i="21"/>
  <c r="P37" i="21"/>
  <c r="P36" i="21"/>
  <c r="P35" i="21"/>
  <c r="P34" i="21"/>
  <c r="P33" i="21"/>
  <c r="P32" i="21"/>
  <c r="P31" i="21"/>
  <c r="P30" i="21"/>
  <c r="P29" i="21"/>
  <c r="P28" i="21"/>
  <c r="P27" i="21"/>
  <c r="P26" i="21"/>
  <c r="P25" i="21"/>
  <c r="P24" i="21"/>
  <c r="P23" i="21"/>
  <c r="P22" i="21"/>
  <c r="P21" i="21"/>
  <c r="P20" i="21"/>
  <c r="P19" i="21"/>
  <c r="P18" i="21"/>
  <c r="P17" i="21"/>
  <c r="P16" i="21"/>
  <c r="P15" i="21"/>
  <c r="P14" i="21"/>
  <c r="P13" i="21"/>
  <c r="P12" i="21"/>
  <c r="P11" i="21"/>
  <c r="P10" i="21"/>
  <c r="P9" i="21"/>
  <c r="P8" i="21"/>
  <c r="P7" i="21"/>
  <c r="P6" i="21"/>
  <c r="P5" i="21"/>
  <c r="P4" i="21"/>
  <c r="P3" i="21"/>
  <c r="M64" i="21"/>
  <c r="M63" i="21"/>
  <c r="M62" i="21"/>
  <c r="M61" i="21"/>
  <c r="M60" i="21"/>
  <c r="M59" i="21"/>
  <c r="M58" i="21"/>
  <c r="M57" i="21"/>
  <c r="M56" i="21"/>
  <c r="M55" i="21"/>
  <c r="M54" i="21"/>
  <c r="M53" i="21"/>
  <c r="M52" i="21"/>
  <c r="M51" i="21"/>
  <c r="M50" i="21"/>
  <c r="M49" i="21"/>
  <c r="M48" i="21"/>
  <c r="M47" i="21"/>
  <c r="M46" i="21"/>
  <c r="M45" i="21"/>
  <c r="M44" i="21"/>
  <c r="M43" i="21"/>
  <c r="M42" i="21"/>
  <c r="M41" i="21"/>
  <c r="M40" i="21"/>
  <c r="M39" i="21"/>
  <c r="M38" i="21"/>
  <c r="M37" i="21"/>
  <c r="M36" i="21"/>
  <c r="M35" i="21"/>
  <c r="M34" i="21"/>
  <c r="M33" i="21"/>
  <c r="M32" i="21"/>
  <c r="M31" i="21"/>
  <c r="M30" i="21"/>
  <c r="M29" i="21"/>
  <c r="M28" i="21"/>
  <c r="M27" i="21"/>
  <c r="M26" i="21"/>
  <c r="M25" i="21"/>
  <c r="M24" i="21"/>
  <c r="M23" i="21"/>
  <c r="M22" i="21"/>
  <c r="M21" i="21"/>
  <c r="M20" i="21"/>
  <c r="M19" i="21"/>
  <c r="M18" i="21"/>
  <c r="M17" i="21"/>
  <c r="M16" i="21"/>
  <c r="M15" i="21"/>
  <c r="M14" i="21"/>
  <c r="M13" i="21"/>
  <c r="M12" i="21"/>
  <c r="M11" i="21"/>
  <c r="M10" i="21"/>
  <c r="M9" i="21"/>
  <c r="M8" i="21"/>
  <c r="M7" i="21"/>
  <c r="M6" i="21"/>
  <c r="M5" i="21"/>
  <c r="M4" i="21"/>
  <c r="M3" i="21"/>
  <c r="J64" i="21"/>
  <c r="J63" i="21"/>
  <c r="J62" i="21"/>
  <c r="J61" i="21"/>
  <c r="J60" i="21"/>
  <c r="J59" i="21"/>
  <c r="J58" i="21"/>
  <c r="J57" i="21"/>
  <c r="J56" i="21"/>
  <c r="J55" i="21"/>
  <c r="J54" i="21"/>
  <c r="J53" i="21"/>
  <c r="J52" i="21"/>
  <c r="J51" i="21"/>
  <c r="J50" i="21"/>
  <c r="J49" i="21"/>
  <c r="J48" i="21"/>
  <c r="J47" i="21"/>
  <c r="J46" i="21"/>
  <c r="J45" i="21"/>
  <c r="J44" i="21"/>
  <c r="J43" i="21"/>
  <c r="J42" i="21"/>
  <c r="J41" i="21"/>
  <c r="J40" i="21"/>
  <c r="J39" i="21"/>
  <c r="J38" i="21"/>
  <c r="J37" i="21"/>
  <c r="J36" i="21"/>
  <c r="J35" i="21"/>
  <c r="J34" i="21"/>
  <c r="J33" i="21"/>
  <c r="J32" i="21"/>
  <c r="J31" i="21"/>
  <c r="J30" i="21"/>
  <c r="J29" i="21"/>
  <c r="J28" i="21"/>
  <c r="J27" i="21"/>
  <c r="J26" i="21"/>
  <c r="J25" i="21"/>
  <c r="J24" i="21"/>
  <c r="J23" i="21"/>
  <c r="J22" i="21"/>
  <c r="J21" i="21"/>
  <c r="J20" i="21"/>
  <c r="J19" i="21"/>
  <c r="J18" i="21"/>
  <c r="J17" i="21"/>
  <c r="J16" i="21"/>
  <c r="J15" i="21"/>
  <c r="J14" i="21"/>
  <c r="J13" i="21"/>
  <c r="J12" i="21"/>
  <c r="J11" i="21"/>
  <c r="J10" i="21"/>
  <c r="J9" i="21"/>
  <c r="J8" i="21"/>
  <c r="J7" i="21"/>
  <c r="J6" i="21"/>
  <c r="J5" i="21"/>
  <c r="J4" i="21"/>
  <c r="J3" i="21"/>
  <c r="G4" i="21"/>
  <c r="G5" i="21"/>
  <c r="G6" i="21"/>
  <c r="G7" i="21"/>
  <c r="G8" i="21"/>
  <c r="G9" i="21"/>
  <c r="G10" i="21"/>
  <c r="G11" i="21"/>
  <c r="G12" i="21"/>
  <c r="G13" i="21"/>
  <c r="G14" i="21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3" i="21"/>
  <c r="D4" i="21"/>
  <c r="D5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D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3" i="21"/>
  <c r="E61" i="17"/>
  <c r="E3" i="17"/>
  <c r="R6" i="24"/>
  <c r="R5" i="24"/>
  <c r="C11" i="28"/>
  <c r="C12" i="28"/>
  <c r="C13" i="28"/>
  <c r="S17" i="28" s="1"/>
  <c r="C14" i="28"/>
  <c r="S23" i="28" s="1"/>
  <c r="C10" i="28"/>
  <c r="C11" i="27"/>
  <c r="S8" i="27" s="1"/>
  <c r="C12" i="27"/>
  <c r="S11" i="27" s="1"/>
  <c r="C13" i="27"/>
  <c r="S17" i="27" s="1"/>
  <c r="C14" i="27"/>
  <c r="C10" i="27"/>
  <c r="C11" i="26"/>
  <c r="C12" i="26"/>
  <c r="C13" i="26"/>
  <c r="S15" i="26" s="1"/>
  <c r="C14" i="26"/>
  <c r="C10" i="26"/>
  <c r="C11" i="32"/>
  <c r="C12" i="32"/>
  <c r="R14" i="32" s="1"/>
  <c r="C13" i="32"/>
  <c r="C14" i="32"/>
  <c r="R22" i="32" s="1"/>
  <c r="C10" i="32"/>
  <c r="C11" i="31"/>
  <c r="C12" i="31"/>
  <c r="R11" i="31" s="1"/>
  <c r="C13" i="31"/>
  <c r="R18" i="31" s="1"/>
  <c r="C14" i="31"/>
  <c r="R23" i="31" s="1"/>
  <c r="C10" i="31"/>
  <c r="C11" i="30"/>
  <c r="C12" i="30"/>
  <c r="R11" i="30" s="1"/>
  <c r="C13" i="30"/>
  <c r="C14" i="30"/>
  <c r="R20" i="30" s="1"/>
  <c r="C10" i="30"/>
  <c r="C11" i="25"/>
  <c r="C12" i="25"/>
  <c r="S14" i="25" s="1"/>
  <c r="C13" i="25"/>
  <c r="C14" i="25"/>
  <c r="S21" i="25" s="1"/>
  <c r="C10" i="25"/>
  <c r="C11" i="24"/>
  <c r="C12" i="24"/>
  <c r="C13" i="24"/>
  <c r="C14" i="24"/>
  <c r="C10" i="24"/>
  <c r="Q6" i="32"/>
  <c r="Q7" i="32"/>
  <c r="Q8" i="32"/>
  <c r="Q9" i="32"/>
  <c r="Q10" i="32"/>
  <c r="Q11" i="32"/>
  <c r="Q12" i="32"/>
  <c r="Q13" i="32"/>
  <c r="Q14" i="32"/>
  <c r="Q15" i="32"/>
  <c r="Q16" i="32"/>
  <c r="Q17" i="32"/>
  <c r="Q18" i="32"/>
  <c r="Q19" i="32"/>
  <c r="Q20" i="32"/>
  <c r="Q21" i="32"/>
  <c r="Q22" i="32"/>
  <c r="Q23" i="32"/>
  <c r="Q24" i="32"/>
  <c r="Q5" i="32"/>
  <c r="Q6" i="31"/>
  <c r="Q7" i="31"/>
  <c r="Q8" i="31"/>
  <c r="Q9" i="31"/>
  <c r="Q10" i="31"/>
  <c r="Q11" i="31"/>
  <c r="Q12" i="31"/>
  <c r="Q13" i="31"/>
  <c r="Q14" i="31"/>
  <c r="Q15" i="31"/>
  <c r="Q16" i="31"/>
  <c r="Q17" i="31"/>
  <c r="Q18" i="31"/>
  <c r="Q19" i="31"/>
  <c r="Q20" i="31"/>
  <c r="Q21" i="31"/>
  <c r="Q22" i="31"/>
  <c r="Q23" i="31"/>
  <c r="Q24" i="31"/>
  <c r="Q5" i="31"/>
  <c r="N24" i="32"/>
  <c r="L24" i="32"/>
  <c r="O24" i="32" s="1"/>
  <c r="K24" i="32"/>
  <c r="I24" i="32"/>
  <c r="H24" i="32"/>
  <c r="R23" i="32"/>
  <c r="O23" i="32"/>
  <c r="N23" i="32"/>
  <c r="L23" i="32"/>
  <c r="K23" i="32"/>
  <c r="I23" i="32"/>
  <c r="H23" i="32"/>
  <c r="L22" i="32"/>
  <c r="O22" i="32" s="1"/>
  <c r="K22" i="32"/>
  <c r="I22" i="32"/>
  <c r="H22" i="32"/>
  <c r="O21" i="32"/>
  <c r="L21" i="32"/>
  <c r="N21" i="32" s="1"/>
  <c r="K21" i="32"/>
  <c r="I21" i="32"/>
  <c r="H21" i="32"/>
  <c r="O20" i="32"/>
  <c r="N20" i="32"/>
  <c r="L20" i="32"/>
  <c r="K20" i="32"/>
  <c r="I20" i="32"/>
  <c r="H20" i="32"/>
  <c r="R19" i="32"/>
  <c r="L19" i="32"/>
  <c r="O19" i="32" s="1"/>
  <c r="K19" i="32"/>
  <c r="I19" i="32"/>
  <c r="H19" i="32"/>
  <c r="R18" i="32"/>
  <c r="N18" i="32"/>
  <c r="L18" i="32"/>
  <c r="O18" i="32" s="1"/>
  <c r="K18" i="32"/>
  <c r="I18" i="32"/>
  <c r="H18" i="32"/>
  <c r="R17" i="32"/>
  <c r="O17" i="32"/>
  <c r="N17" i="32"/>
  <c r="L17" i="32"/>
  <c r="K17" i="32"/>
  <c r="I17" i="32"/>
  <c r="H17" i="32"/>
  <c r="R16" i="32"/>
  <c r="N16" i="32"/>
  <c r="L16" i="32"/>
  <c r="O16" i="32" s="1"/>
  <c r="K16" i="32"/>
  <c r="I16" i="32"/>
  <c r="H16" i="32"/>
  <c r="R15" i="32"/>
  <c r="O15" i="32"/>
  <c r="N15" i="32"/>
  <c r="L15" i="32"/>
  <c r="K15" i="32"/>
  <c r="I15" i="32"/>
  <c r="H15" i="32"/>
  <c r="L14" i="32"/>
  <c r="O14" i="32" s="1"/>
  <c r="K14" i="32"/>
  <c r="I14" i="32"/>
  <c r="H14" i="32"/>
  <c r="R13" i="32"/>
  <c r="L13" i="32"/>
  <c r="O13" i="32" s="1"/>
  <c r="K13" i="32"/>
  <c r="I13" i="32"/>
  <c r="H13" i="32"/>
  <c r="R12" i="32"/>
  <c r="O12" i="32"/>
  <c r="N12" i="32"/>
  <c r="L12" i="32"/>
  <c r="K12" i="32"/>
  <c r="I12" i="32"/>
  <c r="H12" i="32"/>
  <c r="L11" i="32"/>
  <c r="O11" i="32" s="1"/>
  <c r="K11" i="32"/>
  <c r="I11" i="32"/>
  <c r="H11" i="32"/>
  <c r="R10" i="32"/>
  <c r="N10" i="32"/>
  <c r="L10" i="32"/>
  <c r="O10" i="32" s="1"/>
  <c r="K10" i="32"/>
  <c r="I10" i="32"/>
  <c r="H10" i="32"/>
  <c r="R9" i="32"/>
  <c r="O9" i="32"/>
  <c r="N9" i="32"/>
  <c r="L9" i="32"/>
  <c r="K9" i="32"/>
  <c r="I9" i="32"/>
  <c r="H9" i="32"/>
  <c r="R8" i="32"/>
  <c r="N8" i="32"/>
  <c r="L8" i="32"/>
  <c r="O8" i="32" s="1"/>
  <c r="K8" i="32"/>
  <c r="I8" i="32"/>
  <c r="H8" i="32"/>
  <c r="R7" i="32"/>
  <c r="O7" i="32"/>
  <c r="N7" i="32"/>
  <c r="L7" i="32"/>
  <c r="K7" i="32"/>
  <c r="I7" i="32"/>
  <c r="H7" i="32"/>
  <c r="R6" i="32"/>
  <c r="L6" i="32"/>
  <c r="O6" i="32" s="1"/>
  <c r="K6" i="32"/>
  <c r="I6" i="32"/>
  <c r="J18" i="32" s="1"/>
  <c r="H6" i="32"/>
  <c r="R5" i="32"/>
  <c r="N5" i="32"/>
  <c r="L5" i="32"/>
  <c r="O5" i="32" s="1"/>
  <c r="H5" i="32"/>
  <c r="V4" i="32"/>
  <c r="N4" i="32"/>
  <c r="L4" i="32"/>
  <c r="O4" i="32" s="1"/>
  <c r="K4" i="32"/>
  <c r="I4" i="32"/>
  <c r="J4" i="32" s="1"/>
  <c r="H4" i="32"/>
  <c r="L24" i="31"/>
  <c r="K24" i="31"/>
  <c r="I24" i="31"/>
  <c r="H24" i="31"/>
  <c r="L23" i="31"/>
  <c r="K23" i="31"/>
  <c r="I23" i="31"/>
  <c r="H23" i="31"/>
  <c r="N22" i="31"/>
  <c r="L22" i="31"/>
  <c r="O22" i="31" s="1"/>
  <c r="K22" i="31"/>
  <c r="I22" i="31"/>
  <c r="H22" i="31"/>
  <c r="O21" i="31"/>
  <c r="N21" i="31"/>
  <c r="L21" i="31"/>
  <c r="K21" i="31"/>
  <c r="I21" i="31"/>
  <c r="H21" i="31"/>
  <c r="O20" i="31"/>
  <c r="N20" i="31"/>
  <c r="L20" i="31"/>
  <c r="K20" i="31"/>
  <c r="I20" i="31"/>
  <c r="H20" i="31"/>
  <c r="L19" i="31"/>
  <c r="O19" i="31" s="1"/>
  <c r="K19" i="31"/>
  <c r="I19" i="31"/>
  <c r="H19" i="31"/>
  <c r="O18" i="31"/>
  <c r="L18" i="31"/>
  <c r="N18" i="31" s="1"/>
  <c r="K18" i="31"/>
  <c r="I18" i="31"/>
  <c r="H18" i="31"/>
  <c r="R17" i="31"/>
  <c r="O17" i="31"/>
  <c r="L17" i="31"/>
  <c r="N17" i="31" s="1"/>
  <c r="K17" i="31"/>
  <c r="I17" i="31"/>
  <c r="H17" i="31"/>
  <c r="L16" i="31"/>
  <c r="K16" i="31"/>
  <c r="I16" i="31"/>
  <c r="H16" i="31"/>
  <c r="L15" i="31"/>
  <c r="O15" i="31" s="1"/>
  <c r="K15" i="31"/>
  <c r="I15" i="31"/>
  <c r="H15" i="31"/>
  <c r="N14" i="31"/>
  <c r="L14" i="31"/>
  <c r="O14" i="31" s="1"/>
  <c r="K14" i="31"/>
  <c r="I14" i="31"/>
  <c r="H14" i="31"/>
  <c r="O13" i="31"/>
  <c r="N13" i="31"/>
  <c r="L13" i="31"/>
  <c r="K13" i="31"/>
  <c r="I13" i="31"/>
  <c r="H13" i="31"/>
  <c r="R12" i="31"/>
  <c r="O12" i="31"/>
  <c r="N12" i="31"/>
  <c r="L12" i="31"/>
  <c r="K12" i="31"/>
  <c r="I12" i="31"/>
  <c r="H12" i="31"/>
  <c r="L11" i="31"/>
  <c r="K11" i="31"/>
  <c r="I11" i="31"/>
  <c r="H11" i="31"/>
  <c r="R10" i="31"/>
  <c r="O10" i="31"/>
  <c r="L10" i="31"/>
  <c r="N10" i="31" s="1"/>
  <c r="K10" i="31"/>
  <c r="I10" i="31"/>
  <c r="H10" i="31"/>
  <c r="R9" i="31"/>
  <c r="O9" i="31"/>
  <c r="L9" i="31"/>
  <c r="N9" i="31" s="1"/>
  <c r="K9" i="31"/>
  <c r="I9" i="31"/>
  <c r="H9" i="31"/>
  <c r="R8" i="31"/>
  <c r="L8" i="31"/>
  <c r="O8" i="31" s="1"/>
  <c r="K8" i="31"/>
  <c r="I8" i="31"/>
  <c r="H8" i="31"/>
  <c r="R7" i="31"/>
  <c r="L7" i="31"/>
  <c r="O7" i="31" s="1"/>
  <c r="K7" i="31"/>
  <c r="I7" i="31"/>
  <c r="H7" i="31"/>
  <c r="R6" i="31"/>
  <c r="N6" i="31"/>
  <c r="L6" i="31"/>
  <c r="O6" i="31" s="1"/>
  <c r="K6" i="31"/>
  <c r="I6" i="31"/>
  <c r="J18" i="31" s="1"/>
  <c r="H6" i="31"/>
  <c r="R5" i="31"/>
  <c r="L5" i="31"/>
  <c r="N5" i="31" s="1"/>
  <c r="H5" i="31"/>
  <c r="V4" i="31"/>
  <c r="L4" i="31"/>
  <c r="N4" i="31" s="1"/>
  <c r="K4" i="31"/>
  <c r="I4" i="31"/>
  <c r="H4" i="31"/>
  <c r="Q6" i="30"/>
  <c r="Q7" i="30"/>
  <c r="Q8" i="30"/>
  <c r="Q9" i="30"/>
  <c r="Q10" i="30"/>
  <c r="Q11" i="30"/>
  <c r="Q12" i="30"/>
  <c r="Q13" i="30"/>
  <c r="Q14" i="30"/>
  <c r="Q15" i="30"/>
  <c r="Q16" i="30"/>
  <c r="Q17" i="30"/>
  <c r="Q18" i="30"/>
  <c r="Q19" i="30"/>
  <c r="Q20" i="30"/>
  <c r="Q21" i="30"/>
  <c r="Q22" i="30"/>
  <c r="Q23" i="30"/>
  <c r="Q24" i="30"/>
  <c r="Q5" i="30"/>
  <c r="L24" i="30"/>
  <c r="K24" i="30"/>
  <c r="I24" i="30"/>
  <c r="H24" i="30"/>
  <c r="R23" i="30"/>
  <c r="O23" i="30"/>
  <c r="N23" i="30"/>
  <c r="L23" i="30"/>
  <c r="K23" i="30"/>
  <c r="I23" i="30"/>
  <c r="H23" i="30"/>
  <c r="L22" i="30"/>
  <c r="O22" i="30" s="1"/>
  <c r="K22" i="30"/>
  <c r="I22" i="30"/>
  <c r="H22" i="30"/>
  <c r="R21" i="30"/>
  <c r="L21" i="30"/>
  <c r="O21" i="30" s="1"/>
  <c r="K21" i="30"/>
  <c r="I21" i="30"/>
  <c r="H21" i="30"/>
  <c r="O20" i="30"/>
  <c r="N20" i="30"/>
  <c r="L20" i="30"/>
  <c r="K20" i="30"/>
  <c r="I20" i="30"/>
  <c r="H20" i="30"/>
  <c r="R19" i="30"/>
  <c r="L19" i="30"/>
  <c r="O19" i="30" s="1"/>
  <c r="K19" i="30"/>
  <c r="I19" i="30"/>
  <c r="H19" i="30"/>
  <c r="R18" i="30"/>
  <c r="L18" i="30"/>
  <c r="N18" i="30" s="1"/>
  <c r="K18" i="30"/>
  <c r="I18" i="30"/>
  <c r="H18" i="30"/>
  <c r="R17" i="30"/>
  <c r="O17" i="30"/>
  <c r="L17" i="30"/>
  <c r="N17" i="30" s="1"/>
  <c r="K17" i="30"/>
  <c r="I17" i="30"/>
  <c r="H17" i="30"/>
  <c r="R16" i="30"/>
  <c r="L16" i="30"/>
  <c r="K16" i="30"/>
  <c r="I16" i="30"/>
  <c r="H16" i="30"/>
  <c r="R15" i="30"/>
  <c r="O15" i="30"/>
  <c r="N15" i="30"/>
  <c r="L15" i="30"/>
  <c r="K15" i="30"/>
  <c r="I15" i="30"/>
  <c r="H15" i="30"/>
  <c r="L14" i="30"/>
  <c r="O14" i="30" s="1"/>
  <c r="K14" i="30"/>
  <c r="I14" i="30"/>
  <c r="H14" i="30"/>
  <c r="N13" i="30"/>
  <c r="L13" i="30"/>
  <c r="O13" i="30" s="1"/>
  <c r="K13" i="30"/>
  <c r="I13" i="30"/>
  <c r="H13" i="30"/>
  <c r="O12" i="30"/>
  <c r="N12" i="30"/>
  <c r="L12" i="30"/>
  <c r="K12" i="30"/>
  <c r="I12" i="30"/>
  <c r="H12" i="30"/>
  <c r="L11" i="30"/>
  <c r="K11" i="30"/>
  <c r="I11" i="30"/>
  <c r="H11" i="30"/>
  <c r="L10" i="30"/>
  <c r="O10" i="30" s="1"/>
  <c r="K10" i="30"/>
  <c r="I10" i="30"/>
  <c r="H10" i="30"/>
  <c r="R9" i="30"/>
  <c r="O9" i="30"/>
  <c r="L9" i="30"/>
  <c r="N9" i="30" s="1"/>
  <c r="K9" i="30"/>
  <c r="I9" i="30"/>
  <c r="H9" i="30"/>
  <c r="R8" i="30"/>
  <c r="L8" i="30"/>
  <c r="O8" i="30" s="1"/>
  <c r="K8" i="30"/>
  <c r="I8" i="30"/>
  <c r="H8" i="30"/>
  <c r="R7" i="30"/>
  <c r="O7" i="30"/>
  <c r="N7" i="30"/>
  <c r="L7" i="30"/>
  <c r="K7" i="30"/>
  <c r="I7" i="30"/>
  <c r="H7" i="30"/>
  <c r="R6" i="30"/>
  <c r="L6" i="30"/>
  <c r="O6" i="30" s="1"/>
  <c r="K6" i="30"/>
  <c r="I6" i="30"/>
  <c r="J9" i="30" s="1"/>
  <c r="H6" i="30"/>
  <c r="R5" i="30"/>
  <c r="L5" i="30"/>
  <c r="O5" i="30" s="1"/>
  <c r="H5" i="30"/>
  <c r="V4" i="30"/>
  <c r="L4" i="30"/>
  <c r="N4" i="30" s="1"/>
  <c r="K4" i="30"/>
  <c r="I4" i="30"/>
  <c r="H4" i="30"/>
  <c r="H4" i="28"/>
  <c r="H4" i="27"/>
  <c r="H4" i="25"/>
  <c r="H4" i="26"/>
  <c r="M24" i="28"/>
  <c r="P24" i="28" s="1"/>
  <c r="I24" i="28"/>
  <c r="K24" i="28" s="1"/>
  <c r="H24" i="28"/>
  <c r="O23" i="28"/>
  <c r="M23" i="28"/>
  <c r="P23" i="28" s="1"/>
  <c r="I23" i="28"/>
  <c r="K23" i="28" s="1"/>
  <c r="H23" i="28"/>
  <c r="M22" i="28"/>
  <c r="P22" i="28" s="1"/>
  <c r="I22" i="28"/>
  <c r="K22" i="28" s="1"/>
  <c r="H22" i="28"/>
  <c r="S21" i="28"/>
  <c r="M21" i="28"/>
  <c r="P21" i="28" s="1"/>
  <c r="I21" i="28"/>
  <c r="K21" i="28" s="1"/>
  <c r="H21" i="28"/>
  <c r="L21" i="28" s="1"/>
  <c r="S20" i="28"/>
  <c r="M20" i="28"/>
  <c r="P20" i="28" s="1"/>
  <c r="I20" i="28"/>
  <c r="K20" i="28" s="1"/>
  <c r="H20" i="28"/>
  <c r="S19" i="28"/>
  <c r="P19" i="28"/>
  <c r="M19" i="28"/>
  <c r="O19" i="28" s="1"/>
  <c r="I19" i="28"/>
  <c r="K19" i="28" s="1"/>
  <c r="H19" i="28"/>
  <c r="S18" i="28"/>
  <c r="M18" i="28"/>
  <c r="P18" i="28" s="1"/>
  <c r="I18" i="28"/>
  <c r="K18" i="28" s="1"/>
  <c r="H18" i="28"/>
  <c r="P17" i="28"/>
  <c r="O17" i="28"/>
  <c r="M17" i="28"/>
  <c r="I17" i="28"/>
  <c r="K17" i="28" s="1"/>
  <c r="H17" i="28"/>
  <c r="M16" i="28"/>
  <c r="P16" i="28" s="1"/>
  <c r="I16" i="28"/>
  <c r="K16" i="28" s="1"/>
  <c r="H16" i="28"/>
  <c r="S15" i="28"/>
  <c r="P15" i="28"/>
  <c r="M15" i="28"/>
  <c r="O15" i="28" s="1"/>
  <c r="I15" i="28"/>
  <c r="K15" i="28" s="1"/>
  <c r="H15" i="28"/>
  <c r="S14" i="28"/>
  <c r="O14" i="28"/>
  <c r="M14" i="28"/>
  <c r="P14" i="28" s="1"/>
  <c r="I14" i="28"/>
  <c r="K14" i="28" s="1"/>
  <c r="H14" i="28"/>
  <c r="S13" i="28"/>
  <c r="P13" i="28"/>
  <c r="M13" i="28"/>
  <c r="O13" i="28" s="1"/>
  <c r="I13" i="28"/>
  <c r="K13" i="28" s="1"/>
  <c r="H13" i="28"/>
  <c r="S12" i="28"/>
  <c r="M12" i="28"/>
  <c r="P12" i="28" s="1"/>
  <c r="I12" i="28"/>
  <c r="K12" i="28" s="1"/>
  <c r="H12" i="28"/>
  <c r="S11" i="28"/>
  <c r="P11" i="28"/>
  <c r="O11" i="28"/>
  <c r="M11" i="28"/>
  <c r="I11" i="28"/>
  <c r="H11" i="28"/>
  <c r="S10" i="28"/>
  <c r="M10" i="28"/>
  <c r="O10" i="28" s="1"/>
  <c r="I10" i="28"/>
  <c r="K10" i="28" s="1"/>
  <c r="H10" i="28"/>
  <c r="S9" i="28"/>
  <c r="M9" i="28"/>
  <c r="P9" i="28" s="1"/>
  <c r="I9" i="28"/>
  <c r="H9" i="28"/>
  <c r="S8" i="28"/>
  <c r="M8" i="28"/>
  <c r="O8" i="28" s="1"/>
  <c r="I8" i="28"/>
  <c r="K8" i="28" s="1"/>
  <c r="H8" i="28"/>
  <c r="S7" i="28"/>
  <c r="M7" i="28"/>
  <c r="P7" i="28" s="1"/>
  <c r="I7" i="28"/>
  <c r="K7" i="28" s="1"/>
  <c r="H7" i="28"/>
  <c r="S6" i="28"/>
  <c r="M6" i="28"/>
  <c r="O6" i="28" s="1"/>
  <c r="I6" i="28"/>
  <c r="K6" i="28" s="1"/>
  <c r="H6" i="28"/>
  <c r="S5" i="28"/>
  <c r="M5" i="28"/>
  <c r="O5" i="28" s="1"/>
  <c r="H5" i="28"/>
  <c r="W4" i="28"/>
  <c r="M4" i="28"/>
  <c r="O4" i="28" s="1"/>
  <c r="AA4" i="28" s="1"/>
  <c r="I4" i="28"/>
  <c r="AD4" i="28" s="1"/>
  <c r="S24" i="27"/>
  <c r="M24" i="27"/>
  <c r="P24" i="27" s="1"/>
  <c r="I24" i="27"/>
  <c r="H24" i="27"/>
  <c r="S23" i="27"/>
  <c r="P23" i="27"/>
  <c r="O23" i="27"/>
  <c r="M23" i="27"/>
  <c r="I23" i="27"/>
  <c r="K23" i="27" s="1"/>
  <c r="H23" i="27"/>
  <c r="L23" i="27" s="1"/>
  <c r="S22" i="27"/>
  <c r="M22" i="27"/>
  <c r="P22" i="27" s="1"/>
  <c r="I22" i="27"/>
  <c r="H22" i="27"/>
  <c r="S21" i="27"/>
  <c r="P21" i="27"/>
  <c r="O21" i="27"/>
  <c r="M21" i="27"/>
  <c r="I21" i="27"/>
  <c r="K21" i="27" s="1"/>
  <c r="H21" i="27"/>
  <c r="L21" i="27" s="1"/>
  <c r="S20" i="27"/>
  <c r="O20" i="27"/>
  <c r="M20" i="27"/>
  <c r="P20" i="27" s="1"/>
  <c r="I20" i="27"/>
  <c r="H20" i="27"/>
  <c r="S19" i="27"/>
  <c r="O19" i="27"/>
  <c r="M19" i="27"/>
  <c r="P19" i="27" s="1"/>
  <c r="I19" i="27"/>
  <c r="K19" i="27" s="1"/>
  <c r="H19" i="27"/>
  <c r="L19" i="27" s="1"/>
  <c r="M18" i="27"/>
  <c r="P18" i="27" s="1"/>
  <c r="I18" i="27"/>
  <c r="H18" i="27"/>
  <c r="P17" i="27"/>
  <c r="O17" i="27"/>
  <c r="M17" i="27"/>
  <c r="I17" i="27"/>
  <c r="K17" i="27" s="1"/>
  <c r="H17" i="27"/>
  <c r="L17" i="27" s="1"/>
  <c r="S16" i="27"/>
  <c r="O16" i="27"/>
  <c r="M16" i="27"/>
  <c r="P16" i="27" s="1"/>
  <c r="I16" i="27"/>
  <c r="H16" i="27"/>
  <c r="M15" i="27"/>
  <c r="P15" i="27" s="1"/>
  <c r="I15" i="27"/>
  <c r="K15" i="27" s="1"/>
  <c r="H15" i="27"/>
  <c r="L15" i="27" s="1"/>
  <c r="M14" i="27"/>
  <c r="P14" i="27" s="1"/>
  <c r="I14" i="27"/>
  <c r="H14" i="27"/>
  <c r="S13" i="27"/>
  <c r="O13" i="27"/>
  <c r="M13" i="27"/>
  <c r="P13" i="27" s="1"/>
  <c r="I13" i="27"/>
  <c r="K13" i="27" s="1"/>
  <c r="H13" i="27"/>
  <c r="L13" i="27" s="1"/>
  <c r="S12" i="27"/>
  <c r="M12" i="27"/>
  <c r="P12" i="27" s="1"/>
  <c r="I12" i="27"/>
  <c r="H12" i="27"/>
  <c r="P11" i="27"/>
  <c r="O11" i="27"/>
  <c r="M11" i="27"/>
  <c r="I11" i="27"/>
  <c r="H11" i="27"/>
  <c r="S10" i="27"/>
  <c r="M10" i="27"/>
  <c r="I10" i="27"/>
  <c r="H10" i="27"/>
  <c r="P9" i="27"/>
  <c r="M9" i="27"/>
  <c r="O9" i="27" s="1"/>
  <c r="I9" i="27"/>
  <c r="H9" i="27"/>
  <c r="M8" i="27"/>
  <c r="I8" i="27"/>
  <c r="H8" i="27"/>
  <c r="P7" i="27"/>
  <c r="M7" i="27"/>
  <c r="O7" i="27" s="1"/>
  <c r="I7" i="27"/>
  <c r="H7" i="27"/>
  <c r="L7" i="27" s="1"/>
  <c r="M6" i="27"/>
  <c r="P6" i="27" s="1"/>
  <c r="I6" i="27"/>
  <c r="H6" i="27"/>
  <c r="S5" i="27"/>
  <c r="M5" i="27"/>
  <c r="O5" i="27" s="1"/>
  <c r="H5" i="27"/>
  <c r="W4" i="27"/>
  <c r="M4" i="27"/>
  <c r="O4" i="27" s="1"/>
  <c r="I4" i="27"/>
  <c r="S24" i="26"/>
  <c r="M24" i="26"/>
  <c r="P24" i="26" s="1"/>
  <c r="I24" i="26"/>
  <c r="H24" i="26"/>
  <c r="S23" i="26"/>
  <c r="M23" i="26"/>
  <c r="P23" i="26" s="1"/>
  <c r="I23" i="26"/>
  <c r="K23" i="26" s="1"/>
  <c r="H23" i="26"/>
  <c r="S22" i="26"/>
  <c r="M22" i="26"/>
  <c r="P22" i="26" s="1"/>
  <c r="I22" i="26"/>
  <c r="K22" i="26" s="1"/>
  <c r="H22" i="26"/>
  <c r="S21" i="26"/>
  <c r="O21" i="26"/>
  <c r="M21" i="26"/>
  <c r="P21" i="26" s="1"/>
  <c r="I21" i="26"/>
  <c r="K21" i="26" s="1"/>
  <c r="H21" i="26"/>
  <c r="S20" i="26"/>
  <c r="O20" i="26"/>
  <c r="M20" i="26"/>
  <c r="P20" i="26" s="1"/>
  <c r="I20" i="26"/>
  <c r="K20" i="26" s="1"/>
  <c r="H20" i="26"/>
  <c r="M19" i="26"/>
  <c r="P19" i="26" s="1"/>
  <c r="I19" i="26"/>
  <c r="K19" i="26" s="1"/>
  <c r="H19" i="26"/>
  <c r="S18" i="26"/>
  <c r="M18" i="26"/>
  <c r="P18" i="26" s="1"/>
  <c r="I18" i="26"/>
  <c r="H18" i="26"/>
  <c r="S17" i="26"/>
  <c r="O17" i="26"/>
  <c r="M17" i="26"/>
  <c r="P17" i="26" s="1"/>
  <c r="I17" i="26"/>
  <c r="K17" i="26" s="1"/>
  <c r="H17" i="26"/>
  <c r="S16" i="26"/>
  <c r="M16" i="26"/>
  <c r="P16" i="26" s="1"/>
  <c r="I16" i="26"/>
  <c r="K16" i="26" s="1"/>
  <c r="H16" i="26"/>
  <c r="P15" i="26"/>
  <c r="O15" i="26"/>
  <c r="M15" i="26"/>
  <c r="I15" i="26"/>
  <c r="K15" i="26" s="1"/>
  <c r="H15" i="26"/>
  <c r="S14" i="26"/>
  <c r="O14" i="26"/>
  <c r="M14" i="26"/>
  <c r="P14" i="26" s="1"/>
  <c r="K14" i="26"/>
  <c r="L14" i="26"/>
  <c r="I14" i="26"/>
  <c r="H14" i="26"/>
  <c r="S13" i="26"/>
  <c r="O13" i="26"/>
  <c r="M13" i="26"/>
  <c r="P13" i="26" s="1"/>
  <c r="I13" i="26"/>
  <c r="K13" i="26" s="1"/>
  <c r="H13" i="26"/>
  <c r="S12" i="26"/>
  <c r="O12" i="26"/>
  <c r="M12" i="26"/>
  <c r="P12" i="26" s="1"/>
  <c r="I12" i="26"/>
  <c r="K12" i="26" s="1"/>
  <c r="H12" i="26"/>
  <c r="S11" i="26"/>
  <c r="P11" i="26"/>
  <c r="O11" i="26"/>
  <c r="M11" i="26"/>
  <c r="I11" i="26"/>
  <c r="K11" i="26" s="1"/>
  <c r="H11" i="26"/>
  <c r="S10" i="26"/>
  <c r="O10" i="26"/>
  <c r="M10" i="26"/>
  <c r="P10" i="26" s="1"/>
  <c r="I10" i="26"/>
  <c r="H10" i="26"/>
  <c r="S9" i="26"/>
  <c r="M9" i="26"/>
  <c r="P9" i="26" s="1"/>
  <c r="I9" i="26"/>
  <c r="K9" i="26" s="1"/>
  <c r="H9" i="26"/>
  <c r="S8" i="26"/>
  <c r="M8" i="26"/>
  <c r="P8" i="26" s="1"/>
  <c r="I8" i="26"/>
  <c r="K8" i="26" s="1"/>
  <c r="H8" i="26"/>
  <c r="S7" i="26"/>
  <c r="M7" i="26"/>
  <c r="P7" i="26" s="1"/>
  <c r="I7" i="26"/>
  <c r="K7" i="26" s="1"/>
  <c r="H7" i="26"/>
  <c r="S6" i="26"/>
  <c r="M6" i="26"/>
  <c r="P6" i="26" s="1"/>
  <c r="I6" i="26"/>
  <c r="L6" i="26" s="1"/>
  <c r="H6" i="26"/>
  <c r="S5" i="26"/>
  <c r="M5" i="26"/>
  <c r="O5" i="26" s="1"/>
  <c r="H5" i="26"/>
  <c r="W4" i="26"/>
  <c r="P4" i="26"/>
  <c r="M4" i="26"/>
  <c r="O4" i="26" s="1"/>
  <c r="I4" i="26"/>
  <c r="AD4" i="26" s="1"/>
  <c r="AE4" i="24"/>
  <c r="I8" i="25"/>
  <c r="K8" i="25" s="1"/>
  <c r="I12" i="25"/>
  <c r="K12" i="25" s="1"/>
  <c r="I16" i="25"/>
  <c r="J16" i="25" s="1"/>
  <c r="I17" i="25"/>
  <c r="K17" i="25" s="1"/>
  <c r="I19" i="25"/>
  <c r="J19" i="25" s="1"/>
  <c r="I4" i="25"/>
  <c r="AD4" i="25" s="1"/>
  <c r="H4" i="24"/>
  <c r="I7" i="24"/>
  <c r="I8" i="24"/>
  <c r="I9" i="24"/>
  <c r="I10" i="24"/>
  <c r="I11" i="24"/>
  <c r="I12" i="24"/>
  <c r="I13" i="24"/>
  <c r="I14" i="24"/>
  <c r="I15" i="24"/>
  <c r="I16" i="24"/>
  <c r="I17" i="24"/>
  <c r="I18" i="24"/>
  <c r="I19" i="24"/>
  <c r="I20" i="24"/>
  <c r="I21" i="24"/>
  <c r="I22" i="24"/>
  <c r="I23" i="24"/>
  <c r="I24" i="24"/>
  <c r="I6" i="24"/>
  <c r="J10" i="24" s="1"/>
  <c r="I4" i="24"/>
  <c r="J4" i="24" s="1"/>
  <c r="AD4" i="24" s="1"/>
  <c r="M24" i="25"/>
  <c r="P24" i="25" s="1"/>
  <c r="H24" i="25"/>
  <c r="P23" i="25"/>
  <c r="M23" i="25"/>
  <c r="O23" i="25" s="1"/>
  <c r="H23" i="25"/>
  <c r="S22" i="25"/>
  <c r="M22" i="25"/>
  <c r="P22" i="25" s="1"/>
  <c r="H22" i="25"/>
  <c r="M21" i="25"/>
  <c r="P21" i="25" s="1"/>
  <c r="H21" i="25"/>
  <c r="S20" i="25"/>
  <c r="M20" i="25"/>
  <c r="P20" i="25" s="1"/>
  <c r="H20" i="25"/>
  <c r="S19" i="25"/>
  <c r="M19" i="25"/>
  <c r="O19" i="25" s="1"/>
  <c r="H19" i="25"/>
  <c r="S18" i="25"/>
  <c r="M18" i="25"/>
  <c r="P18" i="25" s="1"/>
  <c r="H18" i="25"/>
  <c r="S17" i="25"/>
  <c r="P17" i="25"/>
  <c r="M17" i="25"/>
  <c r="O17" i="25" s="1"/>
  <c r="H17" i="25"/>
  <c r="S16" i="25"/>
  <c r="M16" i="25"/>
  <c r="P16" i="25" s="1"/>
  <c r="H16" i="25"/>
  <c r="S15" i="25"/>
  <c r="M15" i="25"/>
  <c r="O15" i="25" s="1"/>
  <c r="H15" i="25"/>
  <c r="M14" i="25"/>
  <c r="P14" i="25" s="1"/>
  <c r="H14" i="25"/>
  <c r="S13" i="25"/>
  <c r="M13" i="25"/>
  <c r="P13" i="25" s="1"/>
  <c r="H13" i="25"/>
  <c r="S12" i="25"/>
  <c r="M12" i="25"/>
  <c r="P12" i="25" s="1"/>
  <c r="H12" i="25"/>
  <c r="M11" i="25"/>
  <c r="O11" i="25" s="1"/>
  <c r="H11" i="25"/>
  <c r="S10" i="25"/>
  <c r="M10" i="25"/>
  <c r="P10" i="25" s="1"/>
  <c r="H10" i="25"/>
  <c r="S9" i="25"/>
  <c r="M9" i="25"/>
  <c r="P9" i="25" s="1"/>
  <c r="H9" i="25"/>
  <c r="S8" i="25"/>
  <c r="M8" i="25"/>
  <c r="P8" i="25" s="1"/>
  <c r="H8" i="25"/>
  <c r="S7" i="25"/>
  <c r="M7" i="25"/>
  <c r="O7" i="25" s="1"/>
  <c r="H7" i="25"/>
  <c r="S6" i="25"/>
  <c r="M6" i="25"/>
  <c r="P6" i="25" s="1"/>
  <c r="H6" i="25"/>
  <c r="S5" i="25"/>
  <c r="M5" i="25"/>
  <c r="P5" i="25" s="1"/>
  <c r="H5" i="25"/>
  <c r="W4" i="25"/>
  <c r="M4" i="25"/>
  <c r="P4" i="25" s="1"/>
  <c r="R24" i="24"/>
  <c r="L24" i="24"/>
  <c r="O24" i="24" s="1"/>
  <c r="K24" i="24"/>
  <c r="H24" i="24"/>
  <c r="R23" i="24"/>
  <c r="L23" i="24"/>
  <c r="O23" i="24" s="1"/>
  <c r="K23" i="24"/>
  <c r="H23" i="24"/>
  <c r="R22" i="24"/>
  <c r="L22" i="24"/>
  <c r="O22" i="24" s="1"/>
  <c r="K22" i="24"/>
  <c r="H22" i="24"/>
  <c r="R21" i="24"/>
  <c r="L21" i="24"/>
  <c r="O21" i="24" s="1"/>
  <c r="K21" i="24"/>
  <c r="H21" i="24"/>
  <c r="R20" i="24"/>
  <c r="L20" i="24"/>
  <c r="N20" i="24" s="1"/>
  <c r="K20" i="24"/>
  <c r="H20" i="24"/>
  <c r="R19" i="24"/>
  <c r="L19" i="24"/>
  <c r="N19" i="24" s="1"/>
  <c r="K19" i="24"/>
  <c r="H19" i="24"/>
  <c r="R18" i="24"/>
  <c r="L18" i="24"/>
  <c r="N18" i="24" s="1"/>
  <c r="K18" i="24"/>
  <c r="H18" i="24"/>
  <c r="Q18" i="24" s="1"/>
  <c r="R17" i="24"/>
  <c r="L17" i="24"/>
  <c r="O17" i="24" s="1"/>
  <c r="K17" i="24"/>
  <c r="H17" i="24"/>
  <c r="R16" i="24"/>
  <c r="L16" i="24"/>
  <c r="O16" i="24" s="1"/>
  <c r="K16" i="24"/>
  <c r="H16" i="24"/>
  <c r="R15" i="24"/>
  <c r="L15" i="24"/>
  <c r="O15" i="24" s="1"/>
  <c r="K15" i="24"/>
  <c r="H15" i="24"/>
  <c r="R14" i="24"/>
  <c r="L14" i="24"/>
  <c r="O14" i="24" s="1"/>
  <c r="K14" i="24"/>
  <c r="H14" i="24"/>
  <c r="R13" i="24"/>
  <c r="L13" i="24"/>
  <c r="O13" i="24" s="1"/>
  <c r="K13" i="24"/>
  <c r="H13" i="24"/>
  <c r="R12" i="24"/>
  <c r="L12" i="24"/>
  <c r="N12" i="24" s="1"/>
  <c r="K12" i="24"/>
  <c r="H12" i="24"/>
  <c r="R11" i="24"/>
  <c r="L11" i="24"/>
  <c r="N11" i="24" s="1"/>
  <c r="K11" i="24"/>
  <c r="H11" i="24"/>
  <c r="R10" i="24"/>
  <c r="L10" i="24"/>
  <c r="N10" i="24" s="1"/>
  <c r="K10" i="24"/>
  <c r="H10" i="24"/>
  <c r="Q10" i="24" s="1"/>
  <c r="R9" i="24"/>
  <c r="O9" i="24"/>
  <c r="L9" i="24"/>
  <c r="N9" i="24" s="1"/>
  <c r="K9" i="24"/>
  <c r="H9" i="24"/>
  <c r="R8" i="24"/>
  <c r="L8" i="24"/>
  <c r="O8" i="24" s="1"/>
  <c r="K8" i="24"/>
  <c r="H8" i="24"/>
  <c r="R7" i="24"/>
  <c r="L7" i="24"/>
  <c r="O7" i="24" s="1"/>
  <c r="K7" i="24"/>
  <c r="H7" i="24"/>
  <c r="L6" i="24"/>
  <c r="O6" i="24" s="1"/>
  <c r="K6" i="24"/>
  <c r="H6" i="24"/>
  <c r="L5" i="24"/>
  <c r="O5" i="24" s="1"/>
  <c r="H5" i="24"/>
  <c r="Q5" i="24" s="1"/>
  <c r="V4" i="24"/>
  <c r="L4" i="24"/>
  <c r="O4" i="24" s="1"/>
  <c r="K4" i="24"/>
  <c r="S95" i="20"/>
  <c r="S96" i="20"/>
  <c r="S97" i="20"/>
  <c r="S98" i="20"/>
  <c r="S99" i="20"/>
  <c r="S100" i="20"/>
  <c r="S101" i="20"/>
  <c r="S102" i="20"/>
  <c r="S103" i="20"/>
  <c r="S104" i="20"/>
  <c r="S105" i="20"/>
  <c r="S106" i="20"/>
  <c r="S107" i="20"/>
  <c r="S108" i="20"/>
  <c r="S109" i="20"/>
  <c r="S110" i="20"/>
  <c r="S111" i="20"/>
  <c r="S112" i="20"/>
  <c r="S113" i="20"/>
  <c r="S114" i="20"/>
  <c r="S115" i="20"/>
  <c r="S116" i="20"/>
  <c r="S117" i="20"/>
  <c r="S118" i="20"/>
  <c r="S119" i="20"/>
  <c r="S120" i="20"/>
  <c r="S121" i="20"/>
  <c r="S122" i="20"/>
  <c r="S123" i="20"/>
  <c r="S124" i="20"/>
  <c r="I4" i="20" a="1"/>
  <c r="I4" i="20"/>
  <c r="AD133" i="20"/>
  <c r="AD131" i="20"/>
  <c r="J4" i="20"/>
  <c r="K4" i="20"/>
  <c r="L4" i="20"/>
  <c r="M4" i="20"/>
  <c r="X4" i="20"/>
  <c r="AC4" i="20"/>
  <c r="AE4" i="20"/>
  <c r="AF4" i="20"/>
  <c r="AG4" i="20"/>
  <c r="AJ4" i="20"/>
  <c r="AN4" i="20"/>
  <c r="M5" i="20"/>
  <c r="T5" i="20"/>
  <c r="U5" i="20"/>
  <c r="AA5" i="20"/>
  <c r="AT5" i="20"/>
  <c r="AU5" i="20"/>
  <c r="K6" i="20"/>
  <c r="L6" i="20"/>
  <c r="M6" i="20"/>
  <c r="T6" i="20"/>
  <c r="AT6" i="20"/>
  <c r="K7" i="20"/>
  <c r="L7" i="20"/>
  <c r="M7" i="20"/>
  <c r="T7" i="20"/>
  <c r="AT7" i="20"/>
  <c r="K8" i="20"/>
  <c r="L8" i="20"/>
  <c r="M8" i="20"/>
  <c r="T8" i="20"/>
  <c r="AT8" i="20"/>
  <c r="K9" i="20"/>
  <c r="L9" i="20"/>
  <c r="M9" i="20"/>
  <c r="T9" i="20"/>
  <c r="AT9" i="20"/>
  <c r="K10" i="20"/>
  <c r="L10" i="20"/>
  <c r="M10" i="20"/>
  <c r="T10" i="20"/>
  <c r="AT10" i="20"/>
  <c r="K11" i="20"/>
  <c r="L11" i="20"/>
  <c r="M11" i="20"/>
  <c r="T11" i="20"/>
  <c r="AT11" i="20"/>
  <c r="K12" i="20"/>
  <c r="L12" i="20"/>
  <c r="M12" i="20"/>
  <c r="T12" i="20"/>
  <c r="AT12" i="20"/>
  <c r="K13" i="20"/>
  <c r="L13" i="20"/>
  <c r="M13" i="20"/>
  <c r="T13" i="20"/>
  <c r="AT13" i="20"/>
  <c r="K14" i="20"/>
  <c r="L14" i="20"/>
  <c r="M14" i="20"/>
  <c r="T14" i="20"/>
  <c r="AT14" i="20"/>
  <c r="K15" i="20"/>
  <c r="L15" i="20"/>
  <c r="M15" i="20"/>
  <c r="T15" i="20"/>
  <c r="AT15" i="20"/>
  <c r="K16" i="20"/>
  <c r="L16" i="20"/>
  <c r="M16" i="20"/>
  <c r="T16" i="20"/>
  <c r="AT16" i="20"/>
  <c r="K17" i="20"/>
  <c r="L17" i="20"/>
  <c r="M17" i="20"/>
  <c r="T17" i="20"/>
  <c r="AT17" i="20"/>
  <c r="K18" i="20"/>
  <c r="L18" i="20"/>
  <c r="M18" i="20"/>
  <c r="T18" i="20"/>
  <c r="AT18" i="20"/>
  <c r="K19" i="20"/>
  <c r="L19" i="20"/>
  <c r="M19" i="20"/>
  <c r="T19" i="20"/>
  <c r="AT19" i="20"/>
  <c r="K20" i="20"/>
  <c r="L20" i="20"/>
  <c r="M20" i="20"/>
  <c r="T20" i="20"/>
  <c r="AT20" i="20"/>
  <c r="K21" i="20"/>
  <c r="L21" i="20"/>
  <c r="M21" i="20"/>
  <c r="T21" i="20"/>
  <c r="AT21" i="20"/>
  <c r="K22" i="20"/>
  <c r="L22" i="20"/>
  <c r="M22" i="20"/>
  <c r="T22" i="20"/>
  <c r="AT22" i="20"/>
  <c r="K23" i="20"/>
  <c r="L23" i="20"/>
  <c r="M23" i="20"/>
  <c r="T23" i="20"/>
  <c r="AT23" i="20"/>
  <c r="K24" i="20"/>
  <c r="L24" i="20"/>
  <c r="M24" i="20"/>
  <c r="T24" i="20"/>
  <c r="AT24" i="20"/>
  <c r="K25" i="20"/>
  <c r="L25" i="20"/>
  <c r="M25" i="20"/>
  <c r="T25" i="20"/>
  <c r="AT25" i="20"/>
  <c r="K26" i="20"/>
  <c r="L26" i="20"/>
  <c r="M26" i="20"/>
  <c r="T26" i="20"/>
  <c r="AT26" i="20"/>
  <c r="K27" i="20"/>
  <c r="L27" i="20"/>
  <c r="M27" i="20"/>
  <c r="T27" i="20"/>
  <c r="AT27" i="20"/>
  <c r="K28" i="20"/>
  <c r="L28" i="20"/>
  <c r="M28" i="20"/>
  <c r="T28" i="20"/>
  <c r="AT28" i="20"/>
  <c r="K29" i="20"/>
  <c r="L29" i="20"/>
  <c r="M29" i="20"/>
  <c r="T29" i="20"/>
  <c r="AT29" i="20"/>
  <c r="K30" i="20"/>
  <c r="L30" i="20"/>
  <c r="M30" i="20"/>
  <c r="T30" i="20"/>
  <c r="AT30" i="20"/>
  <c r="K31" i="20"/>
  <c r="L31" i="20"/>
  <c r="M31" i="20"/>
  <c r="T31" i="20"/>
  <c r="AT31" i="20"/>
  <c r="K32" i="20"/>
  <c r="L32" i="20"/>
  <c r="M32" i="20"/>
  <c r="T32" i="20"/>
  <c r="AT32" i="20"/>
  <c r="K33" i="20"/>
  <c r="L33" i="20"/>
  <c r="M33" i="20"/>
  <c r="T33" i="20"/>
  <c r="AT33" i="20"/>
  <c r="K34" i="20"/>
  <c r="L34" i="20"/>
  <c r="M34" i="20"/>
  <c r="T34" i="20"/>
  <c r="AT34" i="20"/>
  <c r="K35" i="20"/>
  <c r="L35" i="20"/>
  <c r="M35" i="20"/>
  <c r="T35" i="20"/>
  <c r="AT35" i="20"/>
  <c r="K36" i="20"/>
  <c r="L36" i="20"/>
  <c r="M36" i="20"/>
  <c r="T36" i="20"/>
  <c r="AT36" i="20"/>
  <c r="K37" i="20"/>
  <c r="L37" i="20"/>
  <c r="M37" i="20"/>
  <c r="T37" i="20"/>
  <c r="AT37" i="20"/>
  <c r="K38" i="20"/>
  <c r="L38" i="20"/>
  <c r="M38" i="20"/>
  <c r="T38" i="20"/>
  <c r="AT38" i="20"/>
  <c r="K39" i="20"/>
  <c r="L39" i="20"/>
  <c r="M39" i="20"/>
  <c r="T39" i="20"/>
  <c r="AT39" i="20"/>
  <c r="K40" i="20"/>
  <c r="L40" i="20"/>
  <c r="M40" i="20"/>
  <c r="T40" i="20"/>
  <c r="AT40" i="20"/>
  <c r="K41" i="20"/>
  <c r="L41" i="20"/>
  <c r="M41" i="20"/>
  <c r="T41" i="20"/>
  <c r="AT41" i="20"/>
  <c r="K42" i="20"/>
  <c r="L42" i="20"/>
  <c r="M42" i="20"/>
  <c r="T42" i="20"/>
  <c r="AT42" i="20"/>
  <c r="K43" i="20"/>
  <c r="L43" i="20"/>
  <c r="M43" i="20"/>
  <c r="T43" i="20"/>
  <c r="AT43" i="20"/>
  <c r="K44" i="20"/>
  <c r="L44" i="20"/>
  <c r="M44" i="20"/>
  <c r="T44" i="20"/>
  <c r="AT44" i="20"/>
  <c r="K45" i="20"/>
  <c r="L45" i="20"/>
  <c r="M45" i="20"/>
  <c r="T45" i="20"/>
  <c r="AT45" i="20"/>
  <c r="K46" i="20"/>
  <c r="L46" i="20"/>
  <c r="M46" i="20"/>
  <c r="T46" i="20"/>
  <c r="AT46" i="20"/>
  <c r="K47" i="20"/>
  <c r="L47" i="20"/>
  <c r="M47" i="20"/>
  <c r="T47" i="20"/>
  <c r="AT47" i="20"/>
  <c r="K48" i="20"/>
  <c r="L48" i="20"/>
  <c r="M48" i="20"/>
  <c r="T48" i="20"/>
  <c r="AT48" i="20"/>
  <c r="K49" i="20"/>
  <c r="L49" i="20"/>
  <c r="M49" i="20"/>
  <c r="T49" i="20"/>
  <c r="AT49" i="20"/>
  <c r="K50" i="20"/>
  <c r="L50" i="20"/>
  <c r="M50" i="20"/>
  <c r="T50" i="20"/>
  <c r="AT50" i="20"/>
  <c r="K51" i="20"/>
  <c r="L51" i="20"/>
  <c r="M51" i="20"/>
  <c r="T51" i="20"/>
  <c r="AT51" i="20"/>
  <c r="K52" i="20"/>
  <c r="L52" i="20"/>
  <c r="M52" i="20"/>
  <c r="T52" i="20"/>
  <c r="AT52" i="20"/>
  <c r="K53" i="20"/>
  <c r="L53" i="20"/>
  <c r="M53" i="20"/>
  <c r="T53" i="20"/>
  <c r="AT53" i="20"/>
  <c r="K54" i="20"/>
  <c r="L54" i="20"/>
  <c r="M54" i="20"/>
  <c r="T54" i="20"/>
  <c r="AT54" i="20"/>
  <c r="K55" i="20"/>
  <c r="L55" i="20"/>
  <c r="M55" i="20"/>
  <c r="T55" i="20"/>
  <c r="AT55" i="20"/>
  <c r="K56" i="20"/>
  <c r="L56" i="20"/>
  <c r="M56" i="20"/>
  <c r="T56" i="20"/>
  <c r="AT56" i="20"/>
  <c r="K57" i="20"/>
  <c r="L57" i="20"/>
  <c r="M57" i="20"/>
  <c r="T57" i="20"/>
  <c r="AT57" i="20"/>
  <c r="K58" i="20"/>
  <c r="L58" i="20"/>
  <c r="M58" i="20"/>
  <c r="T58" i="20"/>
  <c r="AT58" i="20"/>
  <c r="K59" i="20"/>
  <c r="L59" i="20"/>
  <c r="M59" i="20"/>
  <c r="T59" i="20"/>
  <c r="AT59" i="20"/>
  <c r="K60" i="20"/>
  <c r="L60" i="20"/>
  <c r="M60" i="20"/>
  <c r="T60" i="20"/>
  <c r="AT60" i="20"/>
  <c r="K61" i="20"/>
  <c r="L61" i="20"/>
  <c r="M61" i="20"/>
  <c r="T61" i="20"/>
  <c r="AT61" i="20"/>
  <c r="K62" i="20"/>
  <c r="L62" i="20"/>
  <c r="M62" i="20"/>
  <c r="T62" i="20"/>
  <c r="AT62" i="20"/>
  <c r="K63" i="20"/>
  <c r="L63" i="20"/>
  <c r="M63" i="20"/>
  <c r="T63" i="20"/>
  <c r="AT63" i="20"/>
  <c r="K64" i="20"/>
  <c r="L64" i="20"/>
  <c r="M64" i="20"/>
  <c r="T64" i="20"/>
  <c r="AT64" i="20"/>
  <c r="K65" i="20"/>
  <c r="L65" i="20"/>
  <c r="M65" i="20"/>
  <c r="T65" i="20"/>
  <c r="AT65" i="20"/>
  <c r="K66" i="20"/>
  <c r="L66" i="20"/>
  <c r="M66" i="20"/>
  <c r="T66" i="20"/>
  <c r="AT66" i="20"/>
  <c r="K67" i="20"/>
  <c r="L67" i="20"/>
  <c r="M67" i="20"/>
  <c r="T67" i="20"/>
  <c r="AT67" i="20"/>
  <c r="K68" i="20"/>
  <c r="L68" i="20"/>
  <c r="M68" i="20"/>
  <c r="T68" i="20"/>
  <c r="AT68" i="20"/>
  <c r="K69" i="20"/>
  <c r="L69" i="20"/>
  <c r="M69" i="20"/>
  <c r="T69" i="20"/>
  <c r="AT69" i="20"/>
  <c r="K70" i="20"/>
  <c r="L70" i="20"/>
  <c r="M70" i="20"/>
  <c r="T70" i="20"/>
  <c r="AT70" i="20"/>
  <c r="K71" i="20"/>
  <c r="L71" i="20"/>
  <c r="M71" i="20"/>
  <c r="T71" i="20"/>
  <c r="AT71" i="20"/>
  <c r="K72" i="20"/>
  <c r="L72" i="20"/>
  <c r="M72" i="20"/>
  <c r="T72" i="20"/>
  <c r="AT72" i="20"/>
  <c r="K73" i="20"/>
  <c r="L73" i="20"/>
  <c r="M73" i="20"/>
  <c r="T73" i="20"/>
  <c r="AT73" i="20"/>
  <c r="K74" i="20"/>
  <c r="L74" i="20"/>
  <c r="M74" i="20"/>
  <c r="T74" i="20"/>
  <c r="AT74" i="20"/>
  <c r="K75" i="20"/>
  <c r="L75" i="20"/>
  <c r="M75" i="20"/>
  <c r="T75" i="20"/>
  <c r="AT75" i="20"/>
  <c r="K76" i="20"/>
  <c r="L76" i="20"/>
  <c r="M76" i="20"/>
  <c r="T76" i="20"/>
  <c r="AT76" i="20"/>
  <c r="K77" i="20"/>
  <c r="L77" i="20"/>
  <c r="M77" i="20"/>
  <c r="T77" i="20"/>
  <c r="AT77" i="20"/>
  <c r="K78" i="20"/>
  <c r="L78" i="20"/>
  <c r="M78" i="20"/>
  <c r="T78" i="20"/>
  <c r="AT78" i="20"/>
  <c r="K79" i="20"/>
  <c r="L79" i="20"/>
  <c r="M79" i="20"/>
  <c r="T79" i="20"/>
  <c r="AT79" i="20"/>
  <c r="K80" i="20"/>
  <c r="L80" i="20"/>
  <c r="M80" i="20"/>
  <c r="T80" i="20"/>
  <c r="AT80" i="20"/>
  <c r="K81" i="20"/>
  <c r="L81" i="20"/>
  <c r="M81" i="20"/>
  <c r="T81" i="20"/>
  <c r="AT81" i="20"/>
  <c r="K82" i="20"/>
  <c r="L82" i="20"/>
  <c r="M82" i="20"/>
  <c r="T82" i="20"/>
  <c r="AT82" i="20"/>
  <c r="K83" i="20"/>
  <c r="L83" i="20"/>
  <c r="M83" i="20"/>
  <c r="T83" i="20"/>
  <c r="AT83" i="20"/>
  <c r="K84" i="20"/>
  <c r="L84" i="20"/>
  <c r="M84" i="20"/>
  <c r="T84" i="20"/>
  <c r="AT84" i="20"/>
  <c r="K85" i="20"/>
  <c r="L85" i="20"/>
  <c r="M85" i="20"/>
  <c r="T85" i="20"/>
  <c r="AT85" i="20"/>
  <c r="K86" i="20"/>
  <c r="L86" i="20"/>
  <c r="M86" i="20"/>
  <c r="T86" i="20"/>
  <c r="AT86" i="20"/>
  <c r="K87" i="20"/>
  <c r="L87" i="20"/>
  <c r="M87" i="20"/>
  <c r="T87" i="20"/>
  <c r="AT87" i="20"/>
  <c r="K88" i="20"/>
  <c r="L88" i="20"/>
  <c r="M88" i="20"/>
  <c r="T88" i="20"/>
  <c r="AT88" i="20"/>
  <c r="K89" i="20"/>
  <c r="L89" i="20"/>
  <c r="M89" i="20"/>
  <c r="T89" i="20"/>
  <c r="AT89" i="20"/>
  <c r="K90" i="20"/>
  <c r="L90" i="20"/>
  <c r="M90" i="20"/>
  <c r="T90" i="20"/>
  <c r="AT90" i="20"/>
  <c r="K91" i="20"/>
  <c r="L91" i="20"/>
  <c r="M91" i="20"/>
  <c r="T91" i="20"/>
  <c r="AT91" i="20"/>
  <c r="K92" i="20"/>
  <c r="L92" i="20"/>
  <c r="M92" i="20"/>
  <c r="T92" i="20"/>
  <c r="AT92" i="20"/>
  <c r="K93" i="20"/>
  <c r="L93" i="20"/>
  <c r="M93" i="20"/>
  <c r="T93" i="20"/>
  <c r="AT93" i="20"/>
  <c r="K94" i="20"/>
  <c r="L94" i="20"/>
  <c r="M94" i="20"/>
  <c r="T94" i="20"/>
  <c r="AT94" i="20"/>
  <c r="K95" i="20"/>
  <c r="L95" i="20"/>
  <c r="M95" i="20"/>
  <c r="T95" i="20"/>
  <c r="AT95" i="20"/>
  <c r="K96" i="20"/>
  <c r="L96" i="20"/>
  <c r="M96" i="20"/>
  <c r="T96" i="20"/>
  <c r="AT96" i="20"/>
  <c r="K97" i="20"/>
  <c r="L97" i="20"/>
  <c r="M97" i="20"/>
  <c r="T97" i="20"/>
  <c r="AT97" i="20"/>
  <c r="K98" i="20"/>
  <c r="L98" i="20"/>
  <c r="M98" i="20"/>
  <c r="T98" i="20"/>
  <c r="AT98" i="20"/>
  <c r="K99" i="20"/>
  <c r="L99" i="20"/>
  <c r="M99" i="20"/>
  <c r="T99" i="20"/>
  <c r="AT99" i="20"/>
  <c r="K100" i="20"/>
  <c r="L100" i="20"/>
  <c r="M100" i="20"/>
  <c r="T100" i="20"/>
  <c r="AT100" i="20"/>
  <c r="K101" i="20"/>
  <c r="L101" i="20"/>
  <c r="M101" i="20"/>
  <c r="T101" i="20"/>
  <c r="AT101" i="20"/>
  <c r="K102" i="20"/>
  <c r="L102" i="20"/>
  <c r="M102" i="20"/>
  <c r="T102" i="20"/>
  <c r="AT102" i="20"/>
  <c r="K103" i="20"/>
  <c r="L103" i="20"/>
  <c r="M103" i="20"/>
  <c r="T103" i="20"/>
  <c r="AT103" i="20"/>
  <c r="K104" i="20"/>
  <c r="L104" i="20"/>
  <c r="M104" i="20"/>
  <c r="T104" i="20"/>
  <c r="AT104" i="20"/>
  <c r="K105" i="20"/>
  <c r="L105" i="20"/>
  <c r="M105" i="20"/>
  <c r="T105" i="20"/>
  <c r="AT105" i="20"/>
  <c r="K106" i="20"/>
  <c r="L106" i="20"/>
  <c r="M106" i="20"/>
  <c r="T106" i="20"/>
  <c r="AT106" i="20"/>
  <c r="K107" i="20"/>
  <c r="L107" i="20"/>
  <c r="M107" i="20"/>
  <c r="T107" i="20"/>
  <c r="AT107" i="20"/>
  <c r="K108" i="20"/>
  <c r="L108" i="20"/>
  <c r="M108" i="20"/>
  <c r="T108" i="20"/>
  <c r="AT108" i="20"/>
  <c r="K109" i="20"/>
  <c r="L109" i="20"/>
  <c r="M109" i="20"/>
  <c r="T109" i="20"/>
  <c r="AT109" i="20"/>
  <c r="K110" i="20"/>
  <c r="L110" i="20"/>
  <c r="M110" i="20"/>
  <c r="T110" i="20"/>
  <c r="AT110" i="20"/>
  <c r="K111" i="20"/>
  <c r="L111" i="20"/>
  <c r="M111" i="20"/>
  <c r="T111" i="20"/>
  <c r="AT111" i="20"/>
  <c r="K112" i="20"/>
  <c r="L112" i="20"/>
  <c r="M112" i="20"/>
  <c r="T112" i="20"/>
  <c r="AT112" i="20"/>
  <c r="K113" i="20"/>
  <c r="L113" i="20"/>
  <c r="M113" i="20"/>
  <c r="T113" i="20"/>
  <c r="AT113" i="20"/>
  <c r="K114" i="20"/>
  <c r="L114" i="20"/>
  <c r="M114" i="20"/>
  <c r="T114" i="20"/>
  <c r="AT114" i="20"/>
  <c r="K115" i="20"/>
  <c r="L115" i="20"/>
  <c r="M115" i="20"/>
  <c r="T115" i="20"/>
  <c r="AT115" i="20"/>
  <c r="K116" i="20"/>
  <c r="L116" i="20"/>
  <c r="M116" i="20"/>
  <c r="T116" i="20"/>
  <c r="AT116" i="20"/>
  <c r="K117" i="20"/>
  <c r="L117" i="20"/>
  <c r="M117" i="20"/>
  <c r="T117" i="20"/>
  <c r="AT117" i="20"/>
  <c r="K118" i="20"/>
  <c r="L118" i="20"/>
  <c r="M118" i="20"/>
  <c r="T118" i="20"/>
  <c r="AT118" i="20"/>
  <c r="K119" i="20"/>
  <c r="L119" i="20"/>
  <c r="M119" i="20"/>
  <c r="T119" i="20"/>
  <c r="AT119" i="20"/>
  <c r="K120" i="20"/>
  <c r="L120" i="20"/>
  <c r="M120" i="20"/>
  <c r="T120" i="20"/>
  <c r="AT120" i="20"/>
  <c r="K121" i="20"/>
  <c r="L121" i="20"/>
  <c r="M121" i="20"/>
  <c r="T121" i="20"/>
  <c r="AT121" i="20"/>
  <c r="K122" i="20"/>
  <c r="L122" i="20"/>
  <c r="M122" i="20"/>
  <c r="T122" i="20"/>
  <c r="AT122" i="20"/>
  <c r="K123" i="20"/>
  <c r="L123" i="20"/>
  <c r="M123" i="20"/>
  <c r="T123" i="20"/>
  <c r="AT123" i="20"/>
  <c r="K124" i="20"/>
  <c r="L124" i="20"/>
  <c r="M124" i="20"/>
  <c r="T124" i="20"/>
  <c r="AT124" i="20"/>
  <c r="E4" i="17"/>
  <c r="E5" i="17"/>
  <c r="E6" i="17"/>
  <c r="E7" i="17"/>
  <c r="E8" i="17"/>
  <c r="E9" i="17"/>
  <c r="E10" i="17"/>
  <c r="E11" i="17"/>
  <c r="E12" i="17"/>
  <c r="E13" i="17"/>
  <c r="E14" i="17"/>
  <c r="E15" i="17"/>
  <c r="E16" i="17"/>
  <c r="E17" i="17"/>
  <c r="E18" i="17"/>
  <c r="E19" i="17"/>
  <c r="E20" i="17"/>
  <c r="E21" i="17"/>
  <c r="E22" i="17"/>
  <c r="E23" i="17"/>
  <c r="E24" i="17"/>
  <c r="E25" i="17"/>
  <c r="E26" i="17"/>
  <c r="E27" i="17"/>
  <c r="E28" i="17"/>
  <c r="E29" i="17"/>
  <c r="E30" i="17"/>
  <c r="E31" i="17"/>
  <c r="E32" i="17"/>
  <c r="E33" i="17"/>
  <c r="E34" i="17"/>
  <c r="E35" i="17"/>
  <c r="E36" i="17"/>
  <c r="E37" i="17"/>
  <c r="E38" i="17"/>
  <c r="E39" i="17"/>
  <c r="E40" i="17"/>
  <c r="E41" i="17"/>
  <c r="E42" i="17"/>
  <c r="E43" i="17"/>
  <c r="E44" i="17"/>
  <c r="E45" i="17"/>
  <c r="E46" i="17"/>
  <c r="E47" i="17"/>
  <c r="E48" i="17"/>
  <c r="E49" i="17"/>
  <c r="E50" i="17"/>
  <c r="E51" i="17"/>
  <c r="E52" i="17"/>
  <c r="E53" i="17"/>
  <c r="E54" i="17"/>
  <c r="E55" i="17"/>
  <c r="E56" i="17"/>
  <c r="E57" i="17"/>
  <c r="E58" i="17"/>
  <c r="E59" i="17"/>
  <c r="E60" i="17"/>
  <c r="E2" i="17"/>
  <c r="I34" i="47" l="1"/>
  <c r="R5" i="25"/>
  <c r="R5" i="52"/>
  <c r="U5" i="52" s="1"/>
  <c r="AG5" i="52" s="1"/>
  <c r="R10" i="25"/>
  <c r="R10" i="52"/>
  <c r="R18" i="25"/>
  <c r="R18" i="52"/>
  <c r="V5" i="52"/>
  <c r="W5" i="52" s="1"/>
  <c r="S10" i="52"/>
  <c r="S11" i="52"/>
  <c r="S6" i="52"/>
  <c r="S7" i="52"/>
  <c r="S8" i="52"/>
  <c r="S9" i="52"/>
  <c r="AA5" i="52"/>
  <c r="AB5" i="52"/>
  <c r="AD5" i="52"/>
  <c r="AE5" i="52"/>
  <c r="AF5" i="52"/>
  <c r="T6" i="52"/>
  <c r="J17" i="25"/>
  <c r="J8" i="25"/>
  <c r="J12" i="25"/>
  <c r="L12" i="25" s="1"/>
  <c r="J4" i="25"/>
  <c r="L4" i="25" s="1"/>
  <c r="AF4" i="25" s="1"/>
  <c r="L6" i="28"/>
  <c r="L8" i="28"/>
  <c r="L10" i="28"/>
  <c r="L15" i="28"/>
  <c r="L23" i="28"/>
  <c r="L13" i="28"/>
  <c r="L20" i="28"/>
  <c r="L22" i="28"/>
  <c r="AC4" i="32"/>
  <c r="K4" i="26"/>
  <c r="K6" i="26"/>
  <c r="L9" i="26"/>
  <c r="L22" i="26"/>
  <c r="L14" i="28"/>
  <c r="L11" i="28"/>
  <c r="L9" i="27"/>
  <c r="L11" i="27"/>
  <c r="L24" i="26"/>
  <c r="O7" i="28"/>
  <c r="O21" i="28"/>
  <c r="O18" i="28"/>
  <c r="O9" i="28"/>
  <c r="P5" i="27"/>
  <c r="O14" i="27"/>
  <c r="O22" i="27"/>
  <c r="O18" i="27"/>
  <c r="O24" i="27"/>
  <c r="P4" i="27"/>
  <c r="O15" i="27"/>
  <c r="O7" i="26"/>
  <c r="L10" i="26"/>
  <c r="O18" i="26"/>
  <c r="O23" i="26"/>
  <c r="L4" i="26"/>
  <c r="AF4" i="26" s="1"/>
  <c r="P5" i="26"/>
  <c r="O9" i="26"/>
  <c r="O16" i="26"/>
  <c r="O19" i="26"/>
  <c r="O6" i="26"/>
  <c r="O8" i="26"/>
  <c r="L18" i="26"/>
  <c r="Q21" i="24"/>
  <c r="Q13" i="24"/>
  <c r="Q17" i="24"/>
  <c r="Q9" i="24"/>
  <c r="Q24" i="24"/>
  <c r="Q16" i="24"/>
  <c r="Q8" i="24"/>
  <c r="Q23" i="24"/>
  <c r="Q15" i="24"/>
  <c r="Q7" i="24"/>
  <c r="Q22" i="24"/>
  <c r="Q14" i="24"/>
  <c r="Q6" i="24"/>
  <c r="Q20" i="24"/>
  <c r="Q12" i="24"/>
  <c r="Q19" i="24"/>
  <c r="Q11" i="24"/>
  <c r="R16" i="31"/>
  <c r="S15" i="27"/>
  <c r="S18" i="27"/>
  <c r="R13" i="31"/>
  <c r="R19" i="31"/>
  <c r="S7" i="27"/>
  <c r="S6" i="27"/>
  <c r="S9" i="27"/>
  <c r="S14" i="27"/>
  <c r="R15" i="31"/>
  <c r="R11" i="32"/>
  <c r="S11" i="25"/>
  <c r="R14" i="30"/>
  <c r="R10" i="30"/>
  <c r="R13" i="30"/>
  <c r="S19" i="26"/>
  <c r="R12" i="30"/>
  <c r="S16" i="28"/>
  <c r="S22" i="28"/>
  <c r="S24" i="28"/>
  <c r="R21" i="32"/>
  <c r="R20" i="32"/>
  <c r="R24" i="32"/>
  <c r="R22" i="31"/>
  <c r="R14" i="31"/>
  <c r="R21" i="31"/>
  <c r="R24" i="31"/>
  <c r="R20" i="31"/>
  <c r="R22" i="30"/>
  <c r="R24" i="30"/>
  <c r="S24" i="25"/>
  <c r="S23" i="25"/>
  <c r="U5" i="28"/>
  <c r="AG5" i="28" s="1"/>
  <c r="K4" i="27"/>
  <c r="AE4" i="27" s="1"/>
  <c r="L4" i="27"/>
  <c r="AF4" i="27" s="1"/>
  <c r="K6" i="27"/>
  <c r="L6" i="27"/>
  <c r="K8" i="27"/>
  <c r="L8" i="27"/>
  <c r="K10" i="27"/>
  <c r="L10" i="27"/>
  <c r="K12" i="27"/>
  <c r="L12" i="27"/>
  <c r="K14" i="27"/>
  <c r="L14" i="27"/>
  <c r="K16" i="27"/>
  <c r="L16" i="27"/>
  <c r="K18" i="27"/>
  <c r="L18" i="27"/>
  <c r="K20" i="27"/>
  <c r="L20" i="27"/>
  <c r="K22" i="27"/>
  <c r="L22" i="27"/>
  <c r="K24" i="27"/>
  <c r="L24" i="27"/>
  <c r="J7" i="31"/>
  <c r="J24" i="31"/>
  <c r="J6" i="31"/>
  <c r="J17" i="31"/>
  <c r="J23" i="31"/>
  <c r="J21" i="31"/>
  <c r="J22" i="31"/>
  <c r="J16" i="31"/>
  <c r="J9" i="31"/>
  <c r="J15" i="31"/>
  <c r="J8" i="31"/>
  <c r="J12" i="31"/>
  <c r="J13" i="31"/>
  <c r="J14" i="31"/>
  <c r="L18" i="28"/>
  <c r="L7" i="28"/>
  <c r="L17" i="28"/>
  <c r="L24" i="28"/>
  <c r="L9" i="28"/>
  <c r="L16" i="28"/>
  <c r="L12" i="28"/>
  <c r="L19" i="28"/>
  <c r="K10" i="26"/>
  <c r="K18" i="26"/>
  <c r="K24" i="26"/>
  <c r="AD4" i="32"/>
  <c r="J13" i="32"/>
  <c r="J21" i="32"/>
  <c r="AE4" i="32"/>
  <c r="J8" i="32"/>
  <c r="J16" i="32"/>
  <c r="J24" i="32"/>
  <c r="J11" i="32"/>
  <c r="J19" i="32"/>
  <c r="J6" i="32"/>
  <c r="N13" i="32"/>
  <c r="J14" i="32"/>
  <c r="J22" i="32"/>
  <c r="J9" i="32"/>
  <c r="Z4" i="32"/>
  <c r="N11" i="32"/>
  <c r="J12" i="32"/>
  <c r="N19" i="32"/>
  <c r="J20" i="32"/>
  <c r="AA4" i="32"/>
  <c r="S5" i="32"/>
  <c r="N6" i="32"/>
  <c r="J7" i="32"/>
  <c r="N14" i="32"/>
  <c r="J15" i="32"/>
  <c r="N22" i="32"/>
  <c r="J23" i="32"/>
  <c r="J17" i="32"/>
  <c r="J10" i="32"/>
  <c r="S5" i="31"/>
  <c r="T5" i="31" s="1"/>
  <c r="AF5" i="31" s="1"/>
  <c r="AA4" i="31"/>
  <c r="Z4" i="31"/>
  <c r="N7" i="31"/>
  <c r="AE4" i="31"/>
  <c r="O11" i="31"/>
  <c r="N11" i="31"/>
  <c r="N16" i="31"/>
  <c r="O16" i="31"/>
  <c r="N8" i="31"/>
  <c r="O23" i="31"/>
  <c r="N23" i="31"/>
  <c r="AC4" i="31"/>
  <c r="N15" i="31"/>
  <c r="O4" i="31"/>
  <c r="O5" i="31"/>
  <c r="O24" i="31"/>
  <c r="N24" i="31"/>
  <c r="J11" i="31"/>
  <c r="J19" i="31"/>
  <c r="N19" i="31"/>
  <c r="J20" i="31"/>
  <c r="J4" i="31"/>
  <c r="AD4" i="31" s="1"/>
  <c r="J10" i="31"/>
  <c r="L16" i="26"/>
  <c r="L8" i="26"/>
  <c r="L7" i="26"/>
  <c r="L15" i="26"/>
  <c r="L12" i="26"/>
  <c r="L20" i="26"/>
  <c r="L13" i="26"/>
  <c r="L21" i="26"/>
  <c r="L11" i="26"/>
  <c r="L19" i="26"/>
  <c r="J11" i="30"/>
  <c r="J6" i="30"/>
  <c r="J22" i="30"/>
  <c r="J8" i="30"/>
  <c r="J14" i="30"/>
  <c r="N5" i="30"/>
  <c r="J18" i="30"/>
  <c r="J10" i="30"/>
  <c r="J23" i="30"/>
  <c r="J15" i="30"/>
  <c r="J7" i="30"/>
  <c r="J20" i="30"/>
  <c r="J12" i="30"/>
  <c r="J17" i="30"/>
  <c r="J21" i="30"/>
  <c r="J13" i="30"/>
  <c r="O16" i="30"/>
  <c r="N16" i="30"/>
  <c r="J19" i="30"/>
  <c r="O4" i="30"/>
  <c r="AA4" i="30" s="1"/>
  <c r="S5" i="30"/>
  <c r="Z4" i="30"/>
  <c r="T5" i="30"/>
  <c r="AF5" i="30" s="1"/>
  <c r="O18" i="30"/>
  <c r="J24" i="30"/>
  <c r="N8" i="30"/>
  <c r="AE4" i="30"/>
  <c r="N10" i="30"/>
  <c r="O11" i="30"/>
  <c r="N11" i="30"/>
  <c r="J16" i="30"/>
  <c r="N21" i="30"/>
  <c r="AC4" i="30"/>
  <c r="O24" i="30"/>
  <c r="N24" i="30"/>
  <c r="N19" i="30"/>
  <c r="N6" i="30"/>
  <c r="N14" i="30"/>
  <c r="N22" i="30"/>
  <c r="J4" i="30"/>
  <c r="AD4" i="30" s="1"/>
  <c r="Y5" i="28"/>
  <c r="AI4" i="28"/>
  <c r="P4" i="28"/>
  <c r="AB4" i="28" s="1"/>
  <c r="P5" i="28"/>
  <c r="L4" i="28"/>
  <c r="AF4" i="28" s="1"/>
  <c r="T5" i="28"/>
  <c r="O12" i="28"/>
  <c r="O16" i="28"/>
  <c r="O20" i="28"/>
  <c r="O22" i="28"/>
  <c r="O24" i="28"/>
  <c r="P6" i="28"/>
  <c r="P8" i="28"/>
  <c r="K9" i="28"/>
  <c r="P10" i="28"/>
  <c r="K11" i="28"/>
  <c r="K4" i="28"/>
  <c r="AE4" i="28" s="1"/>
  <c r="P10" i="27"/>
  <c r="O10" i="27"/>
  <c r="AA4" i="27"/>
  <c r="AB4" i="27"/>
  <c r="P8" i="27"/>
  <c r="O8" i="27"/>
  <c r="K9" i="27"/>
  <c r="O6" i="27"/>
  <c r="AD4" i="27"/>
  <c r="T5" i="27"/>
  <c r="K7" i="27"/>
  <c r="K11" i="27"/>
  <c r="O12" i="27"/>
  <c r="AA4" i="26"/>
  <c r="AB4" i="26"/>
  <c r="T5" i="26"/>
  <c r="O22" i="26"/>
  <c r="L23" i="26"/>
  <c r="O24" i="26"/>
  <c r="AE4" i="26"/>
  <c r="AC4" i="24"/>
  <c r="J8" i="24"/>
  <c r="P7" i="25"/>
  <c r="I18" i="25"/>
  <c r="J18" i="25" s="1"/>
  <c r="O20" i="25"/>
  <c r="I11" i="25"/>
  <c r="I24" i="25"/>
  <c r="I10" i="25"/>
  <c r="J10" i="25" s="1"/>
  <c r="O4" i="25"/>
  <c r="I20" i="25"/>
  <c r="J20" i="25" s="1"/>
  <c r="I9" i="25"/>
  <c r="O12" i="25"/>
  <c r="I23" i="25"/>
  <c r="J23" i="25" s="1"/>
  <c r="I15" i="25"/>
  <c r="J15" i="25" s="1"/>
  <c r="I7" i="25"/>
  <c r="J7" i="25" s="1"/>
  <c r="I22" i="25"/>
  <c r="I14" i="25"/>
  <c r="J14" i="25" s="1"/>
  <c r="I6" i="25"/>
  <c r="J6" i="25" s="1"/>
  <c r="P15" i="25"/>
  <c r="I21" i="25"/>
  <c r="J21" i="25" s="1"/>
  <c r="I13" i="25"/>
  <c r="J13" i="25" s="1"/>
  <c r="O9" i="25"/>
  <c r="O5" i="25"/>
  <c r="P19" i="25"/>
  <c r="P11" i="25"/>
  <c r="O16" i="25"/>
  <c r="O8" i="25"/>
  <c r="AB4" i="25"/>
  <c r="AL4" i="25" s="1"/>
  <c r="T5" i="25"/>
  <c r="L19" i="25"/>
  <c r="L10" i="25"/>
  <c r="L17" i="25"/>
  <c r="J15" i="24"/>
  <c r="J7" i="24"/>
  <c r="J24" i="24"/>
  <c r="J23" i="24"/>
  <c r="J16" i="24"/>
  <c r="J6" i="24"/>
  <c r="J17" i="24"/>
  <c r="J9" i="24"/>
  <c r="J22" i="24"/>
  <c r="J14" i="24"/>
  <c r="J21" i="24"/>
  <c r="J13" i="24"/>
  <c r="J20" i="24"/>
  <c r="J12" i="24"/>
  <c r="J19" i="24"/>
  <c r="J11" i="24"/>
  <c r="J18" i="24"/>
  <c r="AA4" i="24"/>
  <c r="O18" i="24"/>
  <c r="O11" i="24"/>
  <c r="O10" i="24"/>
  <c r="K16" i="25"/>
  <c r="K4" i="25"/>
  <c r="AE4" i="25" s="1"/>
  <c r="K19" i="25"/>
  <c r="N7" i="24"/>
  <c r="N8" i="24"/>
  <c r="N5" i="24"/>
  <c r="O19" i="24"/>
  <c r="N23" i="24"/>
  <c r="N24" i="24"/>
  <c r="O12" i="24"/>
  <c r="S5" i="24"/>
  <c r="T5" i="24" s="1"/>
  <c r="AF5" i="24" s="1"/>
  <c r="N17" i="24"/>
  <c r="N4" i="24"/>
  <c r="Z4" i="24" s="1"/>
  <c r="AH4" i="24" s="1"/>
  <c r="N15" i="24"/>
  <c r="N16" i="24"/>
  <c r="O20" i="24"/>
  <c r="Z5" i="25"/>
  <c r="O6" i="25"/>
  <c r="O14" i="25"/>
  <c r="O22" i="25"/>
  <c r="O24" i="25"/>
  <c r="O13" i="25"/>
  <c r="O21" i="25"/>
  <c r="O10" i="25"/>
  <c r="O18" i="25"/>
  <c r="AA4" i="25"/>
  <c r="AK4" i="24"/>
  <c r="Y5" i="24"/>
  <c r="N6" i="24"/>
  <c r="N14" i="24"/>
  <c r="N22" i="24"/>
  <c r="N13" i="24"/>
  <c r="N21" i="24"/>
  <c r="S6" i="20"/>
  <c r="S7" i="20"/>
  <c r="S8" i="20"/>
  <c r="S9" i="20"/>
  <c r="S10" i="20"/>
  <c r="S11" i="20"/>
  <c r="S12" i="20"/>
  <c r="S13" i="20"/>
  <c r="S14" i="20"/>
  <c r="S15" i="20"/>
  <c r="S16" i="20"/>
  <c r="S17" i="20"/>
  <c r="S18" i="20"/>
  <c r="S19" i="20"/>
  <c r="S20" i="20"/>
  <c r="S21" i="20"/>
  <c r="S22" i="20"/>
  <c r="S23" i="20"/>
  <c r="S24" i="20"/>
  <c r="S25" i="20"/>
  <c r="S26" i="20"/>
  <c r="S27" i="20"/>
  <c r="S28" i="20"/>
  <c r="S29" i="20"/>
  <c r="S30" i="20"/>
  <c r="S31" i="20"/>
  <c r="S32" i="20"/>
  <c r="S33" i="20"/>
  <c r="S34" i="20"/>
  <c r="S35" i="20"/>
  <c r="S36" i="20"/>
  <c r="S37" i="20"/>
  <c r="S38" i="20"/>
  <c r="S39" i="20"/>
  <c r="S40" i="20"/>
  <c r="S41" i="20"/>
  <c r="S42" i="20"/>
  <c r="S43" i="20"/>
  <c r="S44" i="20"/>
  <c r="S45" i="20"/>
  <c r="S46" i="20"/>
  <c r="S47" i="20"/>
  <c r="S48" i="20"/>
  <c r="S49" i="20"/>
  <c r="S50" i="20"/>
  <c r="S51" i="20"/>
  <c r="S52" i="20"/>
  <c r="S53" i="20"/>
  <c r="S54" i="20"/>
  <c r="S55" i="20"/>
  <c r="S56" i="20"/>
  <c r="S57" i="20"/>
  <c r="S58" i="20"/>
  <c r="S59" i="20"/>
  <c r="S60" i="20"/>
  <c r="S61" i="20"/>
  <c r="S62" i="20"/>
  <c r="S63" i="20"/>
  <c r="S64" i="20"/>
  <c r="S65" i="20"/>
  <c r="S66" i="20"/>
  <c r="S67" i="20"/>
  <c r="S68" i="20"/>
  <c r="S69" i="20"/>
  <c r="S70" i="20"/>
  <c r="S71" i="20"/>
  <c r="S72" i="20"/>
  <c r="S73" i="20"/>
  <c r="S74" i="20"/>
  <c r="S75" i="20"/>
  <c r="S76" i="20"/>
  <c r="S77" i="20"/>
  <c r="S78" i="20"/>
  <c r="S79" i="20"/>
  <c r="S80" i="20"/>
  <c r="S81" i="20"/>
  <c r="S82" i="20"/>
  <c r="S83" i="20"/>
  <c r="S84" i="20"/>
  <c r="S85" i="20"/>
  <c r="S86" i="20"/>
  <c r="S87" i="20"/>
  <c r="S88" i="20"/>
  <c r="S89" i="20"/>
  <c r="S90" i="20"/>
  <c r="S91" i="20"/>
  <c r="S92" i="20"/>
  <c r="S93" i="20"/>
  <c r="S94" i="20"/>
  <c r="AF133" i="20"/>
  <c r="AF131" i="20"/>
  <c r="AF129" i="20"/>
  <c r="R11" i="25" l="1"/>
  <c r="R11" i="52"/>
  <c r="R19" i="25"/>
  <c r="R19" i="52"/>
  <c r="R12" i="25"/>
  <c r="R12" i="52"/>
  <c r="R20" i="25"/>
  <c r="R20" i="52"/>
  <c r="R6" i="25"/>
  <c r="R6" i="52"/>
  <c r="R14" i="25"/>
  <c r="R14" i="52"/>
  <c r="R22" i="25"/>
  <c r="R22" i="52"/>
  <c r="R7" i="25"/>
  <c r="R7" i="52"/>
  <c r="R15" i="25"/>
  <c r="R15" i="52"/>
  <c r="R23" i="25"/>
  <c r="R23" i="52"/>
  <c r="R8" i="25"/>
  <c r="R8" i="52"/>
  <c r="R16" i="25"/>
  <c r="R16" i="52"/>
  <c r="R24" i="25"/>
  <c r="R24" i="52"/>
  <c r="R9" i="25"/>
  <c r="R9" i="52"/>
  <c r="R17" i="25"/>
  <c r="R17" i="52"/>
  <c r="R13" i="25"/>
  <c r="R13" i="52"/>
  <c r="R21" i="25"/>
  <c r="R21" i="52"/>
  <c r="U6" i="52"/>
  <c r="AG6" i="52" s="1"/>
  <c r="AH5" i="52"/>
  <c r="AJ5" i="52"/>
  <c r="AL5" i="52"/>
  <c r="Z6" i="52"/>
  <c r="AI5" i="52"/>
  <c r="Y6" i="52"/>
  <c r="V6" i="52"/>
  <c r="W6" i="52" s="1"/>
  <c r="J22" i="25"/>
  <c r="L22" i="25" s="1"/>
  <c r="J11" i="25"/>
  <c r="L11" i="25" s="1"/>
  <c r="J9" i="25"/>
  <c r="L9" i="25" s="1"/>
  <c r="K24" i="25"/>
  <c r="J24" i="25"/>
  <c r="L24" i="25" s="1"/>
  <c r="U5" i="25"/>
  <c r="AG5" i="25" s="1"/>
  <c r="V5" i="28"/>
  <c r="W5" i="28" s="1"/>
  <c r="AH4" i="32"/>
  <c r="X5" i="32"/>
  <c r="AK4" i="32"/>
  <c r="Y5" i="32"/>
  <c r="AG4" i="32"/>
  <c r="T5" i="32"/>
  <c r="AF5" i="32" s="1"/>
  <c r="X5" i="31"/>
  <c r="AH4" i="31"/>
  <c r="AG4" i="31"/>
  <c r="AK4" i="31"/>
  <c r="Y5" i="31"/>
  <c r="U5" i="31"/>
  <c r="V5" i="31" s="1"/>
  <c r="AK4" i="30"/>
  <c r="Y5" i="30"/>
  <c r="AG4" i="30"/>
  <c r="U5" i="30"/>
  <c r="V5" i="30" s="1"/>
  <c r="AH4" i="30"/>
  <c r="X5" i="30"/>
  <c r="AH4" i="28"/>
  <c r="Z5" i="28"/>
  <c r="AL4" i="28"/>
  <c r="AH4" i="27"/>
  <c r="Z5" i="27"/>
  <c r="AL4" i="27"/>
  <c r="Y5" i="27"/>
  <c r="AI4" i="27"/>
  <c r="U5" i="27"/>
  <c r="AG5" i="27" s="1"/>
  <c r="U5" i="26"/>
  <c r="Y5" i="26"/>
  <c r="AI4" i="26"/>
  <c r="AL4" i="26"/>
  <c r="Z5" i="26"/>
  <c r="AH4" i="26"/>
  <c r="K18" i="25"/>
  <c r="K21" i="25"/>
  <c r="K6" i="25"/>
  <c r="K20" i="25"/>
  <c r="K23" i="25"/>
  <c r="L23" i="25"/>
  <c r="K22" i="25"/>
  <c r="K10" i="25"/>
  <c r="L13" i="25"/>
  <c r="K7" i="25"/>
  <c r="K13" i="25"/>
  <c r="K9" i="25"/>
  <c r="K14" i="25"/>
  <c r="L21" i="25"/>
  <c r="L18" i="25"/>
  <c r="K15" i="25"/>
  <c r="K11" i="25"/>
  <c r="L6" i="25"/>
  <c r="L20" i="25"/>
  <c r="L7" i="25"/>
  <c r="L14" i="25"/>
  <c r="AH4" i="25"/>
  <c r="AK4" i="25" s="1"/>
  <c r="L8" i="25"/>
  <c r="L15" i="25"/>
  <c r="L16" i="25"/>
  <c r="AG4" i="24"/>
  <c r="AJ4" i="24" s="1"/>
  <c r="X5" i="24"/>
  <c r="U5" i="24"/>
  <c r="V5" i="24" s="1"/>
  <c r="AA5" i="24" s="1"/>
  <c r="Y6" i="24" s="1"/>
  <c r="AI4" i="25"/>
  <c r="Y5" i="25"/>
  <c r="V5" i="20"/>
  <c r="AV5" i="20"/>
  <c r="AA6" i="52" l="1"/>
  <c r="Y7" i="52" s="1"/>
  <c r="AB6" i="52"/>
  <c r="Z7" i="52" s="1"/>
  <c r="T7" i="52"/>
  <c r="AI6" i="52"/>
  <c r="AL6" i="52"/>
  <c r="AK5" i="52"/>
  <c r="V5" i="25"/>
  <c r="W5" i="25" s="1"/>
  <c r="AA5" i="25" s="1"/>
  <c r="Y6" i="25" s="1"/>
  <c r="S6" i="24"/>
  <c r="T6" i="24" s="1"/>
  <c r="AF6" i="24" s="1"/>
  <c r="V5" i="27"/>
  <c r="W5" i="27" s="1"/>
  <c r="AE5" i="27" s="1"/>
  <c r="Z5" i="24"/>
  <c r="X6" i="24" s="1"/>
  <c r="AD5" i="24"/>
  <c r="AC5" i="24"/>
  <c r="AE5" i="24"/>
  <c r="AJ4" i="32"/>
  <c r="U5" i="32"/>
  <c r="V5" i="32" s="1"/>
  <c r="AD5" i="31"/>
  <c r="AC5" i="31"/>
  <c r="AA5" i="31"/>
  <c r="Y6" i="31" s="1"/>
  <c r="S6" i="31"/>
  <c r="AE5" i="31"/>
  <c r="Z5" i="31"/>
  <c r="X6" i="31" s="1"/>
  <c r="AJ4" i="31"/>
  <c r="AD5" i="30"/>
  <c r="AC5" i="30"/>
  <c r="AA5" i="30"/>
  <c r="Y6" i="30" s="1"/>
  <c r="AE5" i="30"/>
  <c r="S6" i="30"/>
  <c r="Z5" i="30"/>
  <c r="X6" i="30" s="1"/>
  <c r="AJ4" i="30"/>
  <c r="AE5" i="28"/>
  <c r="AB5" i="28"/>
  <c r="Z6" i="28" s="1"/>
  <c r="AF5" i="28"/>
  <c r="AD5" i="28"/>
  <c r="AA5" i="28"/>
  <c r="T6" i="28"/>
  <c r="AK4" i="28"/>
  <c r="AK4" i="27"/>
  <c r="AK4" i="26"/>
  <c r="AG5" i="26"/>
  <c r="V5" i="26"/>
  <c r="W5" i="26" s="1"/>
  <c r="AM4" i="25"/>
  <c r="AK5" i="24"/>
  <c r="AL4" i="24"/>
  <c r="AU6" i="20"/>
  <c r="W5" i="20"/>
  <c r="X5" i="20"/>
  <c r="AH5" i="20"/>
  <c r="AM5" i="52" l="1"/>
  <c r="U7" i="52"/>
  <c r="AG7" i="52" s="1"/>
  <c r="V7" i="52"/>
  <c r="W7" i="52" s="1"/>
  <c r="AB5" i="25"/>
  <c r="Z6" i="25" s="1"/>
  <c r="T6" i="25"/>
  <c r="U6" i="25" s="1"/>
  <c r="AG6" i="25" s="1"/>
  <c r="AD5" i="25"/>
  <c r="AE5" i="25"/>
  <c r="AF5" i="25"/>
  <c r="AI5" i="25"/>
  <c r="AB5" i="27"/>
  <c r="Z6" i="27" s="1"/>
  <c r="AD5" i="27"/>
  <c r="T6" i="27"/>
  <c r="U6" i="27" s="1"/>
  <c r="AG6" i="27" s="1"/>
  <c r="AA5" i="27"/>
  <c r="Y6" i="27" s="1"/>
  <c r="AF5" i="27"/>
  <c r="AH5" i="24"/>
  <c r="AG5" i="24"/>
  <c r="AI5" i="24"/>
  <c r="AD5" i="32"/>
  <c r="Z5" i="32"/>
  <c r="AC5" i="32"/>
  <c r="AA5" i="32"/>
  <c r="S6" i="32"/>
  <c r="AE5" i="32"/>
  <c r="AL4" i="32"/>
  <c r="AL4" i="31"/>
  <c r="T6" i="31"/>
  <c r="AF6" i="31" s="1"/>
  <c r="AK5" i="31"/>
  <c r="AG5" i="31"/>
  <c r="AI5" i="31"/>
  <c r="AH5" i="31"/>
  <c r="T6" i="30"/>
  <c r="AF6" i="30" s="1"/>
  <c r="AH5" i="30"/>
  <c r="AK5" i="30"/>
  <c r="AI5" i="30"/>
  <c r="AG5" i="30"/>
  <c r="AL4" i="30"/>
  <c r="AM4" i="28"/>
  <c r="U6" i="28"/>
  <c r="AG6" i="28" s="1"/>
  <c r="Y6" i="28"/>
  <c r="AI5" i="28"/>
  <c r="AH5" i="28"/>
  <c r="AJ5" i="28"/>
  <c r="AL5" i="28"/>
  <c r="AM4" i="27"/>
  <c r="AF5" i="26"/>
  <c r="AE5" i="26"/>
  <c r="AD5" i="26"/>
  <c r="AB5" i="26"/>
  <c r="AA5" i="26"/>
  <c r="T6" i="26"/>
  <c r="AM4" i="26"/>
  <c r="U6" i="24"/>
  <c r="V6" i="24" s="1"/>
  <c r="AC5" i="20"/>
  <c r="AE5" i="20"/>
  <c r="AG5" i="20"/>
  <c r="U6" i="20"/>
  <c r="AV6" i="20"/>
  <c r="AA7" i="52" l="1"/>
  <c r="AB7" i="52"/>
  <c r="T8" i="52"/>
  <c r="AL5" i="25"/>
  <c r="AJ5" i="25"/>
  <c r="V6" i="25"/>
  <c r="W6" i="25" s="1"/>
  <c r="AF6" i="25" s="1"/>
  <c r="AH5" i="25"/>
  <c r="AH5" i="27"/>
  <c r="AL5" i="27"/>
  <c r="AJ5" i="27"/>
  <c r="AI5" i="27"/>
  <c r="AJ5" i="24"/>
  <c r="AL5" i="24" s="1"/>
  <c r="AE6" i="24"/>
  <c r="AC6" i="24"/>
  <c r="AD6" i="24"/>
  <c r="AI5" i="32"/>
  <c r="AG5" i="32"/>
  <c r="X6" i="32"/>
  <c r="AH5" i="32"/>
  <c r="T6" i="32"/>
  <c r="AF6" i="32" s="1"/>
  <c r="Y6" i="32"/>
  <c r="AK5" i="32"/>
  <c r="AJ5" i="31"/>
  <c r="U6" i="31"/>
  <c r="V6" i="31" s="1"/>
  <c r="V6" i="27"/>
  <c r="W6" i="27" s="1"/>
  <c r="AF6" i="27" s="1"/>
  <c r="AJ5" i="30"/>
  <c r="U6" i="30"/>
  <c r="V6" i="30" s="1"/>
  <c r="V6" i="28"/>
  <c r="W6" i="28" s="1"/>
  <c r="AK5" i="28"/>
  <c r="U6" i="26"/>
  <c r="AG6" i="26" s="1"/>
  <c r="Z6" i="26"/>
  <c r="AL5" i="26"/>
  <c r="Y6" i="26"/>
  <c r="AI5" i="26"/>
  <c r="AH5" i="26"/>
  <c r="AJ5" i="26"/>
  <c r="AA6" i="24"/>
  <c r="Z6" i="24"/>
  <c r="S7" i="24"/>
  <c r="AU7" i="20"/>
  <c r="V6" i="20"/>
  <c r="AN5" i="20"/>
  <c r="AA6" i="20"/>
  <c r="U8" i="52" l="1"/>
  <c r="AG8" i="52" s="1"/>
  <c r="V8" i="52"/>
  <c r="W8" i="52" s="1"/>
  <c r="Z8" i="52"/>
  <c r="AL7" i="52"/>
  <c r="Y8" i="52"/>
  <c r="AI7" i="52"/>
  <c r="T7" i="25"/>
  <c r="AA6" i="25"/>
  <c r="AE6" i="25"/>
  <c r="AB6" i="25"/>
  <c r="Z7" i="25" s="1"/>
  <c r="AD6" i="25"/>
  <c r="AJ6" i="25" s="1"/>
  <c r="AK5" i="25"/>
  <c r="AM5" i="25" s="1"/>
  <c r="AK5" i="27"/>
  <c r="AM5" i="27" s="1"/>
  <c r="AI6" i="24"/>
  <c r="AG6" i="24"/>
  <c r="U6" i="32"/>
  <c r="V6" i="32" s="1"/>
  <c r="AJ5" i="32"/>
  <c r="S7" i="31"/>
  <c r="AD6" i="31"/>
  <c r="Z6" i="31"/>
  <c r="AA6" i="31"/>
  <c r="AE6" i="31"/>
  <c r="AC6" i="31"/>
  <c r="AL5" i="31"/>
  <c r="T7" i="27"/>
  <c r="AD6" i="27"/>
  <c r="AA6" i="27"/>
  <c r="Y7" i="27" s="1"/>
  <c r="AB6" i="27"/>
  <c r="Z7" i="27" s="1"/>
  <c r="AE6" i="27"/>
  <c r="S7" i="30"/>
  <c r="Z6" i="30"/>
  <c r="AD6" i="30"/>
  <c r="AE6" i="30"/>
  <c r="AC6" i="30"/>
  <c r="AA6" i="30"/>
  <c r="AL5" i="30"/>
  <c r="AB6" i="28"/>
  <c r="AA6" i="28"/>
  <c r="T7" i="28"/>
  <c r="AF6" i="28"/>
  <c r="AE6" i="28"/>
  <c r="AD6" i="28"/>
  <c r="AM5" i="28"/>
  <c r="AK5" i="26"/>
  <c r="V6" i="26"/>
  <c r="W6" i="26" s="1"/>
  <c r="U7" i="25"/>
  <c r="AG7" i="25" s="1"/>
  <c r="Y7" i="25"/>
  <c r="AI6" i="25"/>
  <c r="T7" i="24"/>
  <c r="AF7" i="24" s="1"/>
  <c r="X7" i="24"/>
  <c r="AH6" i="24"/>
  <c r="Y7" i="24"/>
  <c r="AK6" i="24"/>
  <c r="AH6" i="20"/>
  <c r="W6" i="20"/>
  <c r="X6" i="20"/>
  <c r="AV7" i="20"/>
  <c r="AA8" i="52" l="1"/>
  <c r="AB8" i="52"/>
  <c r="T9" i="52"/>
  <c r="AL6" i="25"/>
  <c r="AH6" i="25"/>
  <c r="AI6" i="27"/>
  <c r="AL6" i="27"/>
  <c r="AJ6" i="27"/>
  <c r="U7" i="27"/>
  <c r="AG7" i="27" s="1"/>
  <c r="AH6" i="27"/>
  <c r="S7" i="32"/>
  <c r="AD6" i="32"/>
  <c r="AA6" i="32"/>
  <c r="Z6" i="32"/>
  <c r="AE6" i="32"/>
  <c r="AC6" i="32"/>
  <c r="AL5" i="32"/>
  <c r="AG6" i="31"/>
  <c r="AI6" i="31"/>
  <c r="Y7" i="31"/>
  <c r="AK6" i="31"/>
  <c r="X7" i="31"/>
  <c r="AH6" i="31"/>
  <c r="T7" i="31"/>
  <c r="AF7" i="31" s="1"/>
  <c r="Y7" i="30"/>
  <c r="AK6" i="30"/>
  <c r="AG6" i="30"/>
  <c r="AI6" i="30"/>
  <c r="X7" i="30"/>
  <c r="AH6" i="30"/>
  <c r="T7" i="30"/>
  <c r="AF7" i="30" s="1"/>
  <c r="AJ6" i="28"/>
  <c r="AH6" i="28"/>
  <c r="Y7" i="28"/>
  <c r="AI6" i="28"/>
  <c r="U7" i="28"/>
  <c r="AG7" i="28" s="1"/>
  <c r="Z7" i="28"/>
  <c r="AL6" i="28"/>
  <c r="AB6" i="26"/>
  <c r="AA6" i="26"/>
  <c r="T7" i="26"/>
  <c r="AD6" i="26"/>
  <c r="AF6" i="26"/>
  <c r="AE6" i="26"/>
  <c r="AM5" i="26"/>
  <c r="V7" i="25"/>
  <c r="W7" i="25" s="1"/>
  <c r="U7" i="24"/>
  <c r="V7" i="24" s="1"/>
  <c r="AA7" i="24" s="1"/>
  <c r="Y8" i="24" s="1"/>
  <c r="AK6" i="25"/>
  <c r="AJ6" i="24"/>
  <c r="AU8" i="20"/>
  <c r="AC6" i="20"/>
  <c r="AE6" i="20"/>
  <c r="AG6" i="20"/>
  <c r="U7" i="20"/>
  <c r="U9" i="52" l="1"/>
  <c r="AG9" i="52" s="1"/>
  <c r="V9" i="52"/>
  <c r="W9" i="52" s="1"/>
  <c r="Z9" i="52"/>
  <c r="AL8" i="52"/>
  <c r="Y9" i="52"/>
  <c r="AI8" i="52"/>
  <c r="AK6" i="27"/>
  <c r="AM6" i="27" s="1"/>
  <c r="Z7" i="24"/>
  <c r="X8" i="24" s="1"/>
  <c r="V7" i="27"/>
  <c r="W7" i="27" s="1"/>
  <c r="U7" i="31"/>
  <c r="V7" i="31" s="1"/>
  <c r="AF7" i="25"/>
  <c r="AD7" i="25"/>
  <c r="AE7" i="25"/>
  <c r="S8" i="24"/>
  <c r="T8" i="24" s="1"/>
  <c r="AF8" i="24" s="1"/>
  <c r="AE7" i="24"/>
  <c r="AC7" i="24"/>
  <c r="AD7" i="24"/>
  <c r="AG6" i="32"/>
  <c r="AI6" i="32"/>
  <c r="X7" i="32"/>
  <c r="AH6" i="32"/>
  <c r="Y7" i="32"/>
  <c r="AK6" i="32"/>
  <c r="T7" i="32"/>
  <c r="AF7" i="32" s="1"/>
  <c r="AJ6" i="31"/>
  <c r="V7" i="28"/>
  <c r="W7" i="28" s="1"/>
  <c r="U7" i="30"/>
  <c r="V7" i="30" s="1"/>
  <c r="AJ6" i="30"/>
  <c r="AK6" i="28"/>
  <c r="AJ6" i="26"/>
  <c r="AH6" i="26"/>
  <c r="U7" i="26"/>
  <c r="AG7" i="26" s="1"/>
  <c r="Y7" i="26"/>
  <c r="AI6" i="26"/>
  <c r="Z7" i="26"/>
  <c r="AL6" i="26"/>
  <c r="AB7" i="25"/>
  <c r="AA7" i="25"/>
  <c r="T8" i="25"/>
  <c r="AM6" i="25"/>
  <c r="AL6" i="24"/>
  <c r="AK7" i="24"/>
  <c r="V7" i="20"/>
  <c r="AA7" i="20"/>
  <c r="AN6" i="20"/>
  <c r="AV8" i="20"/>
  <c r="AA9" i="52" l="1"/>
  <c r="AB9" i="52"/>
  <c r="T10" i="52"/>
  <c r="AF7" i="27"/>
  <c r="AA7" i="27"/>
  <c r="AI7" i="27" s="1"/>
  <c r="AD7" i="27"/>
  <c r="AH7" i="24"/>
  <c r="AB7" i="27"/>
  <c r="AL7" i="27" s="1"/>
  <c r="T8" i="27"/>
  <c r="U8" i="27" s="1"/>
  <c r="AG8" i="27" s="1"/>
  <c r="AE7" i="27"/>
  <c r="AI7" i="24"/>
  <c r="AG7" i="24"/>
  <c r="AH7" i="25"/>
  <c r="AJ7" i="25"/>
  <c r="U7" i="32"/>
  <c r="V7" i="32" s="1"/>
  <c r="AJ6" i="32"/>
  <c r="AL6" i="31"/>
  <c r="AE7" i="31"/>
  <c r="AD7" i="31"/>
  <c r="AA7" i="31"/>
  <c r="Z7" i="31"/>
  <c r="S8" i="31"/>
  <c r="AC7" i="31"/>
  <c r="AL6" i="30"/>
  <c r="AE7" i="30"/>
  <c r="AD7" i="30"/>
  <c r="S8" i="30"/>
  <c r="AA7" i="30"/>
  <c r="Z7" i="30"/>
  <c r="AC7" i="30"/>
  <c r="V7" i="26"/>
  <c r="W7" i="26" s="1"/>
  <c r="AD7" i="26" s="1"/>
  <c r="AM6" i="28"/>
  <c r="AF7" i="28"/>
  <c r="AE7" i="28"/>
  <c r="AB7" i="28"/>
  <c r="AA7" i="28"/>
  <c r="T8" i="28"/>
  <c r="AD7" i="28"/>
  <c r="AK6" i="26"/>
  <c r="Y8" i="25"/>
  <c r="AI7" i="25"/>
  <c r="U8" i="25"/>
  <c r="AG8" i="25" s="1"/>
  <c r="Z8" i="25"/>
  <c r="AL7" i="25"/>
  <c r="U8" i="24"/>
  <c r="V8" i="24" s="1"/>
  <c r="AU9" i="20"/>
  <c r="AH7" i="20"/>
  <c r="W7" i="20"/>
  <c r="X7" i="20"/>
  <c r="U10" i="52" l="1"/>
  <c r="AG10" i="52" s="1"/>
  <c r="V10" i="52"/>
  <c r="W10" i="52" s="1"/>
  <c r="Z10" i="52"/>
  <c r="AL9" i="52"/>
  <c r="Y10" i="52"/>
  <c r="AI9" i="52"/>
  <c r="Y8" i="27"/>
  <c r="AJ7" i="27"/>
  <c r="AH7" i="27"/>
  <c r="Z8" i="27"/>
  <c r="AF7" i="26"/>
  <c r="AE7" i="26"/>
  <c r="AJ7" i="24"/>
  <c r="AL7" i="24" s="1"/>
  <c r="V8" i="27"/>
  <c r="W8" i="27" s="1"/>
  <c r="T9" i="27" s="1"/>
  <c r="AA7" i="26"/>
  <c r="Y8" i="26" s="1"/>
  <c r="AB7" i="26"/>
  <c r="Z8" i="26" s="1"/>
  <c r="T8" i="26"/>
  <c r="U8" i="26" s="1"/>
  <c r="AG8" i="26" s="1"/>
  <c r="AA8" i="24"/>
  <c r="AK8" i="24" s="1"/>
  <c r="AE8" i="24"/>
  <c r="AC8" i="24"/>
  <c r="AD8" i="24"/>
  <c r="AE7" i="32"/>
  <c r="AD7" i="32"/>
  <c r="AA7" i="32"/>
  <c r="Z7" i="32"/>
  <c r="S8" i="32"/>
  <c r="AC7" i="32"/>
  <c r="AL6" i="32"/>
  <c r="X8" i="31"/>
  <c r="AH7" i="31"/>
  <c r="AI7" i="31"/>
  <c r="AG7" i="31"/>
  <c r="Y8" i="31"/>
  <c r="AK7" i="31"/>
  <c r="T8" i="31"/>
  <c r="AF8" i="31" s="1"/>
  <c r="AI7" i="30"/>
  <c r="AG7" i="30"/>
  <c r="X8" i="30"/>
  <c r="AH7" i="30"/>
  <c r="Y8" i="30"/>
  <c r="AK7" i="30"/>
  <c r="T8" i="30"/>
  <c r="AF8" i="30" s="1"/>
  <c r="Y8" i="28"/>
  <c r="AI7" i="28"/>
  <c r="Z8" i="28"/>
  <c r="AL7" i="28"/>
  <c r="AJ7" i="28"/>
  <c r="AH7" i="28"/>
  <c r="U8" i="28"/>
  <c r="AG8" i="28" s="1"/>
  <c r="AM6" i="26"/>
  <c r="Z8" i="24"/>
  <c r="X9" i="24" s="1"/>
  <c r="S9" i="24"/>
  <c r="T9" i="24" s="1"/>
  <c r="AF9" i="24" s="1"/>
  <c r="V8" i="25"/>
  <c r="W8" i="25" s="1"/>
  <c r="AK7" i="25"/>
  <c r="AC7" i="20"/>
  <c r="AE7" i="20"/>
  <c r="AG7" i="20"/>
  <c r="U8" i="20"/>
  <c r="AV9" i="20"/>
  <c r="AA10" i="52" l="1"/>
  <c r="AB10" i="52"/>
  <c r="T11" i="52"/>
  <c r="AK7" i="27"/>
  <c r="AM7" i="27" s="1"/>
  <c r="AH7" i="26"/>
  <c r="AJ7" i="26"/>
  <c r="V8" i="28"/>
  <c r="W8" i="28" s="1"/>
  <c r="T9" i="28" s="1"/>
  <c r="AD8" i="27"/>
  <c r="AE8" i="27"/>
  <c r="AF8" i="27"/>
  <c r="AA8" i="27"/>
  <c r="AB8" i="27"/>
  <c r="Z9" i="27" s="1"/>
  <c r="AL7" i="26"/>
  <c r="AI7" i="26"/>
  <c r="Y9" i="24"/>
  <c r="AH8" i="24"/>
  <c r="AF8" i="25"/>
  <c r="AD8" i="25"/>
  <c r="AE8" i="25"/>
  <c r="AI8" i="24"/>
  <c r="AG8" i="24"/>
  <c r="U8" i="31"/>
  <c r="V8" i="31" s="1"/>
  <c r="Z8" i="31" s="1"/>
  <c r="X9" i="31" s="1"/>
  <c r="AI7" i="32"/>
  <c r="AG7" i="32"/>
  <c r="T8" i="32"/>
  <c r="AF8" i="32" s="1"/>
  <c r="X8" i="32"/>
  <c r="AH7" i="32"/>
  <c r="Y8" i="32"/>
  <c r="AK7" i="32"/>
  <c r="AJ7" i="31"/>
  <c r="U8" i="30"/>
  <c r="V8" i="30" s="1"/>
  <c r="Z8" i="30" s="1"/>
  <c r="X9" i="30" s="1"/>
  <c r="AJ7" i="30"/>
  <c r="AK7" i="28"/>
  <c r="U9" i="27"/>
  <c r="AG9" i="27" s="1"/>
  <c r="V8" i="26"/>
  <c r="W8" i="26" s="1"/>
  <c r="AM7" i="25"/>
  <c r="AB8" i="25"/>
  <c r="AA8" i="25"/>
  <c r="T9" i="25"/>
  <c r="U9" i="24"/>
  <c r="V9" i="24" s="1"/>
  <c r="AU10" i="20"/>
  <c r="V8" i="20"/>
  <c r="AA8" i="20"/>
  <c r="AN7" i="20"/>
  <c r="U11" i="52" l="1"/>
  <c r="AG11" i="52" s="1"/>
  <c r="V11" i="52"/>
  <c r="W11" i="52" s="1"/>
  <c r="Z11" i="52"/>
  <c r="AL10" i="52"/>
  <c r="Y11" i="52"/>
  <c r="AI10" i="52"/>
  <c r="AC8" i="30"/>
  <c r="AJ8" i="27"/>
  <c r="AH8" i="27"/>
  <c r="AK7" i="26"/>
  <c r="AM7" i="26" s="1"/>
  <c r="AF8" i="28"/>
  <c r="AE8" i="28"/>
  <c r="AD8" i="28"/>
  <c r="AA8" i="28"/>
  <c r="Y9" i="28" s="1"/>
  <c r="AB8" i="28"/>
  <c r="Z9" i="28" s="1"/>
  <c r="AJ8" i="24"/>
  <c r="AL8" i="24" s="1"/>
  <c r="AL8" i="27"/>
  <c r="Y9" i="27"/>
  <c r="AI8" i="27"/>
  <c r="AA8" i="31"/>
  <c r="AD8" i="31"/>
  <c r="AC8" i="31"/>
  <c r="S9" i="31"/>
  <c r="T9" i="31" s="1"/>
  <c r="AF9" i="31" s="1"/>
  <c r="AE8" i="31"/>
  <c r="S9" i="30"/>
  <c r="T9" i="30" s="1"/>
  <c r="AF9" i="30" s="1"/>
  <c r="AD8" i="30"/>
  <c r="AE8" i="30"/>
  <c r="AE9" i="24"/>
  <c r="AC9" i="24"/>
  <c r="AD9" i="24"/>
  <c r="AJ8" i="25"/>
  <c r="AH8" i="25"/>
  <c r="AH8" i="31"/>
  <c r="AA8" i="30"/>
  <c r="Y9" i="30" s="1"/>
  <c r="AJ7" i="32"/>
  <c r="U8" i="32"/>
  <c r="V8" i="32" s="1"/>
  <c r="AL7" i="31"/>
  <c r="AL7" i="30"/>
  <c r="AH8" i="30"/>
  <c r="AM7" i="28"/>
  <c r="U9" i="28"/>
  <c r="AG9" i="28" s="1"/>
  <c r="V9" i="27"/>
  <c r="W9" i="27" s="1"/>
  <c r="AB8" i="26"/>
  <c r="AA8" i="26"/>
  <c r="T9" i="26"/>
  <c r="AD8" i="26"/>
  <c r="AF8" i="26"/>
  <c r="AE8" i="26"/>
  <c r="U9" i="25"/>
  <c r="AG9" i="25" s="1"/>
  <c r="Y9" i="25"/>
  <c r="AI8" i="25"/>
  <c r="Z9" i="25"/>
  <c r="AL8" i="25"/>
  <c r="AA9" i="24"/>
  <c r="Z9" i="24"/>
  <c r="S10" i="24"/>
  <c r="AH8" i="20"/>
  <c r="W8" i="20"/>
  <c r="X8" i="20"/>
  <c r="AV10" i="20"/>
  <c r="AA11" i="52" l="1"/>
  <c r="AB11" i="52"/>
  <c r="T12" i="52"/>
  <c r="AI8" i="31"/>
  <c r="AK8" i="27"/>
  <c r="AM8" i="27" s="1"/>
  <c r="AG8" i="30"/>
  <c r="AI8" i="30"/>
  <c r="AG8" i="31"/>
  <c r="AJ8" i="28"/>
  <c r="AH8" i="28"/>
  <c r="AL8" i="28"/>
  <c r="AI8" i="28"/>
  <c r="U9" i="30"/>
  <c r="V9" i="30" s="1"/>
  <c r="Y9" i="31"/>
  <c r="AK8" i="31"/>
  <c r="AK8" i="30"/>
  <c r="AI9" i="24"/>
  <c r="AG9" i="24"/>
  <c r="AL7" i="32"/>
  <c r="AA8" i="32"/>
  <c r="Z8" i="32"/>
  <c r="S9" i="32"/>
  <c r="AE8" i="32"/>
  <c r="AD8" i="32"/>
  <c r="AC8" i="32"/>
  <c r="U9" i="31"/>
  <c r="V9" i="31" s="1"/>
  <c r="V9" i="28"/>
  <c r="W9" i="28" s="1"/>
  <c r="AF9" i="27"/>
  <c r="AE9" i="27"/>
  <c r="T10" i="27"/>
  <c r="AB9" i="27"/>
  <c r="AA9" i="27"/>
  <c r="AD9" i="27"/>
  <c r="AJ8" i="26"/>
  <c r="AH8" i="26"/>
  <c r="U9" i="26"/>
  <c r="AG9" i="26" s="1"/>
  <c r="Y9" i="26"/>
  <c r="AI8" i="26"/>
  <c r="Z9" i="26"/>
  <c r="AL8" i="26"/>
  <c r="V9" i="25"/>
  <c r="W9" i="25" s="1"/>
  <c r="AK8" i="25"/>
  <c r="Y10" i="24"/>
  <c r="AK9" i="24"/>
  <c r="T10" i="24"/>
  <c r="AF10" i="24" s="1"/>
  <c r="X10" i="24"/>
  <c r="AH9" i="24"/>
  <c r="AU11" i="20"/>
  <c r="AC8" i="20"/>
  <c r="AE8" i="20"/>
  <c r="AG8" i="20"/>
  <c r="U9" i="20"/>
  <c r="U12" i="52" l="1"/>
  <c r="AG12" i="52" s="1"/>
  <c r="V12" i="52"/>
  <c r="W12" i="52"/>
  <c r="Z12" i="52"/>
  <c r="AL11" i="52"/>
  <c r="Y12" i="52"/>
  <c r="AI11" i="52"/>
  <c r="AJ8" i="31"/>
  <c r="AL8" i="31" s="1"/>
  <c r="AJ8" i="30"/>
  <c r="AL8" i="30" s="1"/>
  <c r="AK8" i="28"/>
  <c r="AM8" i="28" s="1"/>
  <c r="AF9" i="25"/>
  <c r="AD9" i="25"/>
  <c r="AE9" i="25"/>
  <c r="T9" i="32"/>
  <c r="AF9" i="32" s="1"/>
  <c r="X9" i="32"/>
  <c r="AH8" i="32"/>
  <c r="Y9" i="32"/>
  <c r="AK8" i="32"/>
  <c r="AG8" i="32"/>
  <c r="AI8" i="32"/>
  <c r="S10" i="31"/>
  <c r="AE9" i="31"/>
  <c r="AA9" i="31"/>
  <c r="AD9" i="31"/>
  <c r="AC9" i="31"/>
  <c r="Z9" i="31"/>
  <c r="S10" i="30"/>
  <c r="AE9" i="30"/>
  <c r="AD9" i="30"/>
  <c r="AA9" i="30"/>
  <c r="Z9" i="30"/>
  <c r="AC9" i="30"/>
  <c r="AF9" i="28"/>
  <c r="AE9" i="28"/>
  <c r="AB9" i="28"/>
  <c r="AA9" i="28"/>
  <c r="T10" i="28"/>
  <c r="AD9" i="28"/>
  <c r="AH9" i="27"/>
  <c r="AJ9" i="27"/>
  <c r="Y10" i="27"/>
  <c r="AI9" i="27"/>
  <c r="Z10" i="27"/>
  <c r="AL9" i="27"/>
  <c r="U10" i="27"/>
  <c r="AG10" i="27" s="1"/>
  <c r="AK8" i="26"/>
  <c r="V9" i="26"/>
  <c r="W9" i="26" s="1"/>
  <c r="U10" i="24"/>
  <c r="V10" i="24" s="1"/>
  <c r="AB9" i="25"/>
  <c r="AA9" i="25"/>
  <c r="T10" i="25"/>
  <c r="AM8" i="25"/>
  <c r="AJ9" i="24"/>
  <c r="V9" i="20"/>
  <c r="AA9" i="20"/>
  <c r="AN8" i="20"/>
  <c r="AV11" i="20"/>
  <c r="AA12" i="52" l="1"/>
  <c r="AB12" i="52"/>
  <c r="T13" i="52"/>
  <c r="V10" i="27"/>
  <c r="W10" i="27" s="1"/>
  <c r="AD10" i="27" s="1"/>
  <c r="S11" i="24"/>
  <c r="T11" i="24" s="1"/>
  <c r="AF11" i="24" s="1"/>
  <c r="AE10" i="24"/>
  <c r="AD10" i="24"/>
  <c r="AC10" i="24"/>
  <c r="AJ9" i="25"/>
  <c r="AH9" i="25"/>
  <c r="U9" i="32"/>
  <c r="V9" i="32" s="1"/>
  <c r="AJ8" i="32"/>
  <c r="X10" i="31"/>
  <c r="AH9" i="31"/>
  <c r="AG9" i="31"/>
  <c r="AI9" i="31"/>
  <c r="Y10" i="31"/>
  <c r="AK9" i="31"/>
  <c r="T10" i="31"/>
  <c r="AF10" i="31" s="1"/>
  <c r="T10" i="30"/>
  <c r="AF10" i="30" s="1"/>
  <c r="AG9" i="30"/>
  <c r="AI9" i="30"/>
  <c r="X10" i="30"/>
  <c r="AH9" i="30"/>
  <c r="Y10" i="30"/>
  <c r="AK9" i="30"/>
  <c r="Y10" i="28"/>
  <c r="AI9" i="28"/>
  <c r="Z10" i="28"/>
  <c r="AL9" i="28"/>
  <c r="AJ9" i="28"/>
  <c r="AH9" i="28"/>
  <c r="U10" i="28"/>
  <c r="AG10" i="28" s="1"/>
  <c r="AK9" i="27"/>
  <c r="AM9" i="27" s="1"/>
  <c r="AM8" i="26"/>
  <c r="AF9" i="26"/>
  <c r="AE9" i="26"/>
  <c r="AD9" i="26"/>
  <c r="T10" i="26"/>
  <c r="AB9" i="26"/>
  <c r="AA9" i="26"/>
  <c r="U10" i="25"/>
  <c r="AG10" i="25" s="1"/>
  <c r="Y10" i="25"/>
  <c r="AI9" i="25"/>
  <c r="Z10" i="25"/>
  <c r="AL9" i="25"/>
  <c r="Z10" i="24"/>
  <c r="AA10" i="24"/>
  <c r="Y11" i="24" s="1"/>
  <c r="AL9" i="24"/>
  <c r="AU12" i="20"/>
  <c r="AH9" i="20"/>
  <c r="W9" i="20"/>
  <c r="X9" i="20"/>
  <c r="U13" i="52" l="1"/>
  <c r="AG13" i="52" s="1"/>
  <c r="V13" i="52"/>
  <c r="W13" i="52"/>
  <c r="Z13" i="52"/>
  <c r="AL12" i="52"/>
  <c r="Y13" i="52"/>
  <c r="AI12" i="52"/>
  <c r="T11" i="27"/>
  <c r="U11" i="27" s="1"/>
  <c r="AG11" i="27" s="1"/>
  <c r="AA10" i="27"/>
  <c r="Y11" i="27" s="1"/>
  <c r="AB10" i="27"/>
  <c r="Z11" i="27" s="1"/>
  <c r="AE10" i="27"/>
  <c r="AF10" i="27"/>
  <c r="AG10" i="24"/>
  <c r="AI10" i="24"/>
  <c r="S10" i="32"/>
  <c r="AE9" i="32"/>
  <c r="AD9" i="32"/>
  <c r="AA9" i="32"/>
  <c r="Z9" i="32"/>
  <c r="AC9" i="32"/>
  <c r="AL8" i="32"/>
  <c r="U10" i="31"/>
  <c r="V10" i="31" s="1"/>
  <c r="AJ9" i="31"/>
  <c r="AL9" i="31" s="1"/>
  <c r="AK9" i="28"/>
  <c r="AM9" i="28" s="1"/>
  <c r="AI10" i="27"/>
  <c r="V10" i="28"/>
  <c r="W10" i="28" s="1"/>
  <c r="AB10" i="28" s="1"/>
  <c r="AJ9" i="30"/>
  <c r="AL9" i="30" s="1"/>
  <c r="U10" i="30"/>
  <c r="V10" i="30" s="1"/>
  <c r="AJ10" i="27"/>
  <c r="AH10" i="27"/>
  <c r="U10" i="26"/>
  <c r="AG10" i="26" s="1"/>
  <c r="AH9" i="26"/>
  <c r="AJ9" i="26"/>
  <c r="Y10" i="26"/>
  <c r="AI9" i="26"/>
  <c r="Z10" i="26"/>
  <c r="AL9" i="26"/>
  <c r="V10" i="25"/>
  <c r="W10" i="25" s="1"/>
  <c r="AK10" i="24"/>
  <c r="AK9" i="25"/>
  <c r="AM9" i="25" s="1"/>
  <c r="X11" i="24"/>
  <c r="AH10" i="24"/>
  <c r="U11" i="24"/>
  <c r="V11" i="24" s="1"/>
  <c r="AC9" i="20"/>
  <c r="AE9" i="20"/>
  <c r="AG9" i="20"/>
  <c r="U10" i="20"/>
  <c r="AV12" i="20"/>
  <c r="AA13" i="52" l="1"/>
  <c r="AB13" i="52"/>
  <c r="T14" i="52"/>
  <c r="AL10" i="27"/>
  <c r="AF10" i="25"/>
  <c r="AD10" i="25"/>
  <c r="AE10" i="25"/>
  <c r="AE11" i="24"/>
  <c r="AC11" i="24"/>
  <c r="AD11" i="24"/>
  <c r="AK10" i="27"/>
  <c r="AJ10" i="24"/>
  <c r="AL10" i="24" s="1"/>
  <c r="AG9" i="32"/>
  <c r="AI9" i="32"/>
  <c r="X10" i="32"/>
  <c r="AH9" i="32"/>
  <c r="Y10" i="32"/>
  <c r="AK9" i="32"/>
  <c r="T10" i="32"/>
  <c r="AF10" i="32" s="1"/>
  <c r="AD10" i="31"/>
  <c r="AA10" i="31"/>
  <c r="S11" i="31"/>
  <c r="AE10" i="31"/>
  <c r="Z10" i="31"/>
  <c r="AC10" i="31"/>
  <c r="AE10" i="28"/>
  <c r="AD10" i="28"/>
  <c r="T11" i="28"/>
  <c r="Z11" i="28"/>
  <c r="AL10" i="28"/>
  <c r="AF10" i="28"/>
  <c r="AA10" i="28"/>
  <c r="AD10" i="30"/>
  <c r="AA10" i="30"/>
  <c r="AE10" i="30"/>
  <c r="Z10" i="30"/>
  <c r="S11" i="30"/>
  <c r="AC10" i="30"/>
  <c r="V11" i="27"/>
  <c r="W11" i="27" s="1"/>
  <c r="AK9" i="26"/>
  <c r="AM9" i="26" s="1"/>
  <c r="V10" i="26"/>
  <c r="W10" i="26" s="1"/>
  <c r="T11" i="25"/>
  <c r="AB10" i="25"/>
  <c r="AA10" i="25"/>
  <c r="AA11" i="24"/>
  <c r="Z11" i="24"/>
  <c r="S12" i="24"/>
  <c r="AU13" i="20"/>
  <c r="V10" i="20"/>
  <c r="AA10" i="20"/>
  <c r="AN9" i="20"/>
  <c r="U14" i="52" l="1"/>
  <c r="AG14" i="52" s="1"/>
  <c r="V14" i="52"/>
  <c r="W14" i="52"/>
  <c r="Z14" i="52"/>
  <c r="AL13" i="52"/>
  <c r="Y14" i="52"/>
  <c r="AI13" i="52"/>
  <c r="AJ10" i="25"/>
  <c r="AM10" i="27"/>
  <c r="AJ10" i="28"/>
  <c r="U11" i="28"/>
  <c r="AG11" i="28" s="1"/>
  <c r="AH10" i="25"/>
  <c r="AG11" i="24"/>
  <c r="AI11" i="24"/>
  <c r="AJ9" i="32"/>
  <c r="AL9" i="32" s="1"/>
  <c r="U10" i="32"/>
  <c r="V10" i="32" s="1"/>
  <c r="AG10" i="31"/>
  <c r="AI10" i="31"/>
  <c r="X11" i="31"/>
  <c r="AH10" i="31"/>
  <c r="T11" i="31"/>
  <c r="AF11" i="31" s="1"/>
  <c r="Y11" i="31"/>
  <c r="AK10" i="31"/>
  <c r="AH10" i="28"/>
  <c r="Y11" i="28"/>
  <c r="AI10" i="28"/>
  <c r="Y11" i="30"/>
  <c r="AK10" i="30"/>
  <c r="AG10" i="30"/>
  <c r="AI10" i="30"/>
  <c r="T11" i="30"/>
  <c r="AF11" i="30" s="1"/>
  <c r="X11" i="30"/>
  <c r="AH10" i="30"/>
  <c r="AF11" i="27"/>
  <c r="AE11" i="27"/>
  <c r="T12" i="27"/>
  <c r="AB11" i="27"/>
  <c r="AA11" i="27"/>
  <c r="AD11" i="27"/>
  <c r="AB10" i="26"/>
  <c r="AA10" i="26"/>
  <c r="T11" i="26"/>
  <c r="AD10" i="26"/>
  <c r="AF10" i="26"/>
  <c r="AE10" i="26"/>
  <c r="Y11" i="25"/>
  <c r="AI10" i="25"/>
  <c r="Z11" i="25"/>
  <c r="AL10" i="25"/>
  <c r="U11" i="25"/>
  <c r="AG11" i="25" s="1"/>
  <c r="T12" i="24"/>
  <c r="AF12" i="24" s="1"/>
  <c r="X12" i="24"/>
  <c r="AH11" i="24"/>
  <c r="Y12" i="24"/>
  <c r="AK11" i="24"/>
  <c r="AH10" i="20"/>
  <c r="W10" i="20"/>
  <c r="X10" i="20"/>
  <c r="AV13" i="20"/>
  <c r="AA14" i="52" l="1"/>
  <c r="AB14" i="52"/>
  <c r="T15" i="52"/>
  <c r="AK10" i="28"/>
  <c r="AM10" i="28" s="1"/>
  <c r="AK10" i="25"/>
  <c r="AM10" i="25" s="1"/>
  <c r="V11" i="28"/>
  <c r="W11" i="28" s="1"/>
  <c r="AD11" i="28" s="1"/>
  <c r="AJ11" i="24"/>
  <c r="AL11" i="24" s="1"/>
  <c r="AD10" i="32"/>
  <c r="AA10" i="32"/>
  <c r="Z10" i="32"/>
  <c r="S11" i="32"/>
  <c r="AE10" i="32"/>
  <c r="AC10" i="32"/>
  <c r="U11" i="31"/>
  <c r="V11" i="31" s="1"/>
  <c r="AJ10" i="31"/>
  <c r="AL10" i="31" s="1"/>
  <c r="U11" i="30"/>
  <c r="V11" i="30" s="1"/>
  <c r="AJ10" i="30"/>
  <c r="AL10" i="30" s="1"/>
  <c r="AH11" i="27"/>
  <c r="AJ11" i="27"/>
  <c r="Y12" i="27"/>
  <c r="AI11" i="27"/>
  <c r="Z12" i="27"/>
  <c r="AL11" i="27"/>
  <c r="U12" i="27"/>
  <c r="AG12" i="27" s="1"/>
  <c r="AJ10" i="26"/>
  <c r="AH10" i="26"/>
  <c r="U11" i="26"/>
  <c r="AG11" i="26" s="1"/>
  <c r="Y11" i="26"/>
  <c r="AI10" i="26"/>
  <c r="Z11" i="26"/>
  <c r="AL10" i="26"/>
  <c r="V11" i="25"/>
  <c r="W11" i="25" s="1"/>
  <c r="U12" i="24"/>
  <c r="V12" i="24" s="1"/>
  <c r="AU14" i="20"/>
  <c r="AC10" i="20"/>
  <c r="AE10" i="20"/>
  <c r="AG10" i="20"/>
  <c r="U11" i="20"/>
  <c r="U15" i="52" l="1"/>
  <c r="AG15" i="52" s="1"/>
  <c r="V15" i="52"/>
  <c r="W15" i="52"/>
  <c r="Z15" i="52"/>
  <c r="AL14" i="52"/>
  <c r="Y15" i="52"/>
  <c r="AI14" i="52"/>
  <c r="AB11" i="28"/>
  <c r="AL11" i="28" s="1"/>
  <c r="AF11" i="28"/>
  <c r="T12" i="28"/>
  <c r="U12" i="28" s="1"/>
  <c r="AG12" i="28" s="1"/>
  <c r="AA11" i="28"/>
  <c r="Y12" i="28" s="1"/>
  <c r="AE11" i="28"/>
  <c r="AJ11" i="28" s="1"/>
  <c r="AE12" i="24"/>
  <c r="AC12" i="24"/>
  <c r="AD12" i="24"/>
  <c r="AF11" i="25"/>
  <c r="AD11" i="25"/>
  <c r="AE11" i="25"/>
  <c r="AI10" i="32"/>
  <c r="AG10" i="32"/>
  <c r="T11" i="32"/>
  <c r="AF11" i="32" s="1"/>
  <c r="X11" i="32"/>
  <c r="AH10" i="32"/>
  <c r="Y11" i="32"/>
  <c r="AK10" i="32"/>
  <c r="Z11" i="31"/>
  <c r="AD11" i="31"/>
  <c r="AA11" i="31"/>
  <c r="S12" i="31"/>
  <c r="AE11" i="31"/>
  <c r="AC11" i="31"/>
  <c r="Z11" i="30"/>
  <c r="AA11" i="30"/>
  <c r="AE11" i="30"/>
  <c r="AD11" i="30"/>
  <c r="S12" i="30"/>
  <c r="AC11" i="30"/>
  <c r="V11" i="26"/>
  <c r="W11" i="26" s="1"/>
  <c r="V12" i="27"/>
  <c r="W12" i="27" s="1"/>
  <c r="AK11" i="27"/>
  <c r="AM11" i="27" s="1"/>
  <c r="AK10" i="26"/>
  <c r="AM10" i="26" s="1"/>
  <c r="AB11" i="25"/>
  <c r="AA11" i="25"/>
  <c r="T12" i="25"/>
  <c r="AA12" i="24"/>
  <c r="Z12" i="24"/>
  <c r="S13" i="24"/>
  <c r="V11" i="20"/>
  <c r="AA11" i="20"/>
  <c r="AN10" i="20"/>
  <c r="AV14" i="20"/>
  <c r="AA15" i="52" l="1"/>
  <c r="AB15" i="52"/>
  <c r="T16" i="52"/>
  <c r="Z12" i="28"/>
  <c r="AI11" i="28"/>
  <c r="AH11" i="28"/>
  <c r="AG12" i="24"/>
  <c r="AI12" i="24"/>
  <c r="AJ11" i="25"/>
  <c r="AH11" i="25"/>
  <c r="U11" i="32"/>
  <c r="V11" i="32" s="1"/>
  <c r="AJ10" i="32"/>
  <c r="AL10" i="32" s="1"/>
  <c r="AI11" i="31"/>
  <c r="AG11" i="31"/>
  <c r="T12" i="31"/>
  <c r="AF12" i="31" s="1"/>
  <c r="Y12" i="31"/>
  <c r="AK11" i="31"/>
  <c r="X12" i="31"/>
  <c r="AH11" i="31"/>
  <c r="AI11" i="30"/>
  <c r="AG11" i="30"/>
  <c r="T12" i="30"/>
  <c r="AF12" i="30" s="1"/>
  <c r="Y12" i="30"/>
  <c r="AK11" i="30"/>
  <c r="X12" i="30"/>
  <c r="AH11" i="30"/>
  <c r="V12" i="28"/>
  <c r="W12" i="28" s="1"/>
  <c r="AB12" i="27"/>
  <c r="AA12" i="27"/>
  <c r="T13" i="27"/>
  <c r="AE12" i="27"/>
  <c r="AD12" i="27"/>
  <c r="AF12" i="27"/>
  <c r="AF11" i="26"/>
  <c r="AE11" i="26"/>
  <c r="AD11" i="26"/>
  <c r="AB11" i="26"/>
  <c r="AA11" i="26"/>
  <c r="T12" i="26"/>
  <c r="U12" i="25"/>
  <c r="AG12" i="25" s="1"/>
  <c r="Y12" i="25"/>
  <c r="AI11" i="25"/>
  <c r="Z12" i="25"/>
  <c r="AL11" i="25"/>
  <c r="T13" i="24"/>
  <c r="AF13" i="24" s="1"/>
  <c r="X13" i="24"/>
  <c r="AH12" i="24"/>
  <c r="Y13" i="24"/>
  <c r="AK12" i="24"/>
  <c r="AU15" i="20"/>
  <c r="AH11" i="20"/>
  <c r="W11" i="20"/>
  <c r="X11" i="20"/>
  <c r="U16" i="52" l="1"/>
  <c r="AG16" i="52" s="1"/>
  <c r="V16" i="52"/>
  <c r="W16" i="52"/>
  <c r="Z16" i="52"/>
  <c r="AL15" i="52"/>
  <c r="Y16" i="52"/>
  <c r="AI15" i="52"/>
  <c r="AK11" i="28"/>
  <c r="AM11" i="28" s="1"/>
  <c r="AJ12" i="24"/>
  <c r="AL12" i="24" s="1"/>
  <c r="AJ11" i="31"/>
  <c r="AL11" i="31" s="1"/>
  <c r="U12" i="30"/>
  <c r="V12" i="30" s="1"/>
  <c r="AK11" i="25"/>
  <c r="AM11" i="25" s="1"/>
  <c r="Z11" i="32"/>
  <c r="S12" i="32"/>
  <c r="AE11" i="32"/>
  <c r="AD11" i="32"/>
  <c r="AA11" i="32"/>
  <c r="AC11" i="32"/>
  <c r="U12" i="31"/>
  <c r="V12" i="31" s="1"/>
  <c r="AJ11" i="30"/>
  <c r="AL11" i="30" s="1"/>
  <c r="AB12" i="28"/>
  <c r="AA12" i="28"/>
  <c r="T13" i="28"/>
  <c r="AF12" i="28"/>
  <c r="AE12" i="28"/>
  <c r="AD12" i="28"/>
  <c r="AH12" i="27"/>
  <c r="AJ12" i="27"/>
  <c r="U13" i="27"/>
  <c r="AG13" i="27" s="1"/>
  <c r="Y13" i="27"/>
  <c r="AI12" i="27"/>
  <c r="Z13" i="27"/>
  <c r="AL12" i="27"/>
  <c r="U12" i="26"/>
  <c r="AG12" i="26" s="1"/>
  <c r="Y12" i="26"/>
  <c r="AI11" i="26"/>
  <c r="Z12" i="26"/>
  <c r="AL11" i="26"/>
  <c r="AH11" i="26"/>
  <c r="AJ11" i="26"/>
  <c r="V12" i="25"/>
  <c r="W12" i="25" s="1"/>
  <c r="U13" i="24"/>
  <c r="V13" i="24" s="1"/>
  <c r="AC11" i="20"/>
  <c r="AE11" i="20"/>
  <c r="AG11" i="20"/>
  <c r="U12" i="20"/>
  <c r="AV15" i="20"/>
  <c r="AA16" i="52" l="1"/>
  <c r="AB16" i="52"/>
  <c r="T17" i="52"/>
  <c r="AE13" i="24"/>
  <c r="AC13" i="24"/>
  <c r="AD13" i="24"/>
  <c r="AF12" i="25"/>
  <c r="AE12" i="25"/>
  <c r="AD12" i="25"/>
  <c r="AI11" i="32"/>
  <c r="AG11" i="32"/>
  <c r="Y12" i="32"/>
  <c r="AK11" i="32"/>
  <c r="T12" i="32"/>
  <c r="AF12" i="32" s="1"/>
  <c r="X12" i="32"/>
  <c r="AH11" i="32"/>
  <c r="S13" i="31"/>
  <c r="AE12" i="31"/>
  <c r="AD12" i="31"/>
  <c r="Z12" i="31"/>
  <c r="AC12" i="31"/>
  <c r="AA12" i="31"/>
  <c r="S13" i="30"/>
  <c r="AE12" i="30"/>
  <c r="AD12" i="30"/>
  <c r="AA12" i="30"/>
  <c r="Z12" i="30"/>
  <c r="AC12" i="30"/>
  <c r="AK11" i="26"/>
  <c r="AM11" i="26" s="1"/>
  <c r="AJ12" i="28"/>
  <c r="AH12" i="28"/>
  <c r="U13" i="28"/>
  <c r="AG13" i="28" s="1"/>
  <c r="Y13" i="28"/>
  <c r="AI12" i="28"/>
  <c r="Z13" i="28"/>
  <c r="AL12" i="28"/>
  <c r="V13" i="27"/>
  <c r="W13" i="27" s="1"/>
  <c r="AK12" i="27"/>
  <c r="AM12" i="27" s="1"/>
  <c r="V12" i="26"/>
  <c r="W12" i="26" s="1"/>
  <c r="AB12" i="25"/>
  <c r="AA12" i="25"/>
  <c r="T13" i="25"/>
  <c r="Z13" i="24"/>
  <c r="S14" i="24"/>
  <c r="AA13" i="24"/>
  <c r="AU16" i="20"/>
  <c r="V12" i="20"/>
  <c r="AA12" i="20"/>
  <c r="AN11" i="20"/>
  <c r="U17" i="52" l="1"/>
  <c r="AG17" i="52" s="1"/>
  <c r="V17" i="52"/>
  <c r="W17" i="52"/>
  <c r="Z17" i="52"/>
  <c r="AL16" i="52"/>
  <c r="Y17" i="52"/>
  <c r="AI16" i="52"/>
  <c r="U12" i="32"/>
  <c r="V12" i="32" s="1"/>
  <c r="AH12" i="25"/>
  <c r="AJ12" i="25"/>
  <c r="AI13" i="24"/>
  <c r="AG13" i="24"/>
  <c r="AJ11" i="32"/>
  <c r="AL11" i="32" s="1"/>
  <c r="Y13" i="31"/>
  <c r="AK12" i="31"/>
  <c r="AI12" i="31"/>
  <c r="AG12" i="31"/>
  <c r="X13" i="31"/>
  <c r="AH12" i="31"/>
  <c r="T13" i="31"/>
  <c r="AF13" i="31" s="1"/>
  <c r="AG12" i="30"/>
  <c r="AI12" i="30"/>
  <c r="X13" i="30"/>
  <c r="AH12" i="30"/>
  <c r="Y13" i="30"/>
  <c r="AK12" i="30"/>
  <c r="T13" i="30"/>
  <c r="AF13" i="30" s="1"/>
  <c r="V13" i="28"/>
  <c r="W13" i="28" s="1"/>
  <c r="AK12" i="28"/>
  <c r="AM12" i="28" s="1"/>
  <c r="AF13" i="27"/>
  <c r="AE13" i="27"/>
  <c r="AB13" i="27"/>
  <c r="T14" i="27"/>
  <c r="AA13" i="27"/>
  <c r="AD13" i="27"/>
  <c r="AB12" i="26"/>
  <c r="AA12" i="26"/>
  <c r="T13" i="26"/>
  <c r="AD12" i="26"/>
  <c r="AF12" i="26"/>
  <c r="AE12" i="26"/>
  <c r="U13" i="25"/>
  <c r="AG13" i="25" s="1"/>
  <c r="Y13" i="25"/>
  <c r="AI12" i="25"/>
  <c r="Z13" i="25"/>
  <c r="AL12" i="25"/>
  <c r="Y14" i="24"/>
  <c r="AK13" i="24"/>
  <c r="T14" i="24"/>
  <c r="AF14" i="24" s="1"/>
  <c r="X14" i="24"/>
  <c r="AH13" i="24"/>
  <c r="AH12" i="20"/>
  <c r="W12" i="20"/>
  <c r="X12" i="20"/>
  <c r="AV16" i="20"/>
  <c r="AA17" i="52" l="1"/>
  <c r="AB17" i="52"/>
  <c r="T18" i="52"/>
  <c r="AK12" i="25"/>
  <c r="AM12" i="25" s="1"/>
  <c r="AJ13" i="24"/>
  <c r="AL13" i="24" s="1"/>
  <c r="U13" i="31"/>
  <c r="V13" i="31" s="1"/>
  <c r="AA13" i="31" s="1"/>
  <c r="Y14" i="31" s="1"/>
  <c r="S13" i="32"/>
  <c r="AE12" i="32"/>
  <c r="AD12" i="32"/>
  <c r="AA12" i="32"/>
  <c r="Z12" i="32"/>
  <c r="AC12" i="32"/>
  <c r="AJ12" i="31"/>
  <c r="AL12" i="31" s="1"/>
  <c r="AJ12" i="30"/>
  <c r="AL12" i="30" s="1"/>
  <c r="U13" i="30"/>
  <c r="V13" i="30" s="1"/>
  <c r="AF13" i="28"/>
  <c r="AE13" i="28"/>
  <c r="AB13" i="28"/>
  <c r="AA13" i="28"/>
  <c r="T14" i="28"/>
  <c r="AD13" i="28"/>
  <c r="AH13" i="27"/>
  <c r="AJ13" i="27"/>
  <c r="Y14" i="27"/>
  <c r="AI13" i="27"/>
  <c r="U14" i="27"/>
  <c r="AG14" i="27" s="1"/>
  <c r="Z14" i="27"/>
  <c r="AL13" i="27"/>
  <c r="AJ12" i="26"/>
  <c r="AH12" i="26"/>
  <c r="U13" i="26"/>
  <c r="AG13" i="26" s="1"/>
  <c r="Y13" i="26"/>
  <c r="AI12" i="26"/>
  <c r="Z13" i="26"/>
  <c r="AL12" i="26"/>
  <c r="V13" i="25"/>
  <c r="W13" i="25" s="1"/>
  <c r="U14" i="24"/>
  <c r="V14" i="24" s="1"/>
  <c r="AU17" i="20"/>
  <c r="AC12" i="20"/>
  <c r="AE12" i="20"/>
  <c r="AG12" i="20"/>
  <c r="U13" i="20"/>
  <c r="U18" i="52" l="1"/>
  <c r="AG18" i="52" s="1"/>
  <c r="V18" i="52"/>
  <c r="W18" i="52"/>
  <c r="Z18" i="52"/>
  <c r="AL17" i="52"/>
  <c r="Y18" i="52"/>
  <c r="AI17" i="52"/>
  <c r="AC13" i="31"/>
  <c r="V14" i="27"/>
  <c r="W14" i="27" s="1"/>
  <c r="AD13" i="31"/>
  <c r="AI13" i="31" s="1"/>
  <c r="AE13" i="31"/>
  <c r="S14" i="31"/>
  <c r="T14" i="31" s="1"/>
  <c r="AF14" i="31" s="1"/>
  <c r="Z13" i="31"/>
  <c r="AE14" i="24"/>
  <c r="AC14" i="24"/>
  <c r="AD14" i="24"/>
  <c r="AF13" i="25"/>
  <c r="AD13" i="25"/>
  <c r="AE13" i="25"/>
  <c r="AK13" i="31"/>
  <c r="AI12" i="32"/>
  <c r="AG12" i="32"/>
  <c r="X13" i="32"/>
  <c r="AH12" i="32"/>
  <c r="Y13" i="32"/>
  <c r="AK12" i="32"/>
  <c r="T13" i="32"/>
  <c r="AF13" i="32" s="1"/>
  <c r="AA13" i="30"/>
  <c r="Z13" i="30"/>
  <c r="AD13" i="30"/>
  <c r="S14" i="30"/>
  <c r="AE13" i="30"/>
  <c r="AC13" i="30"/>
  <c r="V13" i="26"/>
  <c r="W13" i="26" s="1"/>
  <c r="AJ13" i="28"/>
  <c r="AH13" i="28"/>
  <c r="U14" i="28"/>
  <c r="AG14" i="28" s="1"/>
  <c r="Y14" i="28"/>
  <c r="AI13" i="28"/>
  <c r="Z14" i="28"/>
  <c r="AL13" i="28"/>
  <c r="AK13" i="27"/>
  <c r="AM13" i="27" s="1"/>
  <c r="AK12" i="26"/>
  <c r="AM12" i="26" s="1"/>
  <c r="AA13" i="25"/>
  <c r="T14" i="25"/>
  <c r="AB13" i="25"/>
  <c r="AA14" i="24"/>
  <c r="Z14" i="24"/>
  <c r="S15" i="24"/>
  <c r="V13" i="20"/>
  <c r="AA13" i="20"/>
  <c r="AN12" i="20"/>
  <c r="AV17" i="20"/>
  <c r="AA18" i="52" l="1"/>
  <c r="AB18" i="52"/>
  <c r="T19" i="52"/>
  <c r="AG13" i="31"/>
  <c r="U13" i="32"/>
  <c r="V13" i="32" s="1"/>
  <c r="AA13" i="32" s="1"/>
  <c r="Y14" i="32" s="1"/>
  <c r="X14" i="31"/>
  <c r="AH13" i="31"/>
  <c r="AH13" i="25"/>
  <c r="AJ13" i="25"/>
  <c r="AG14" i="24"/>
  <c r="AI14" i="24"/>
  <c r="U14" i="31"/>
  <c r="V14" i="31" s="1"/>
  <c r="AJ12" i="32"/>
  <c r="AL12" i="32" s="1"/>
  <c r="AI13" i="30"/>
  <c r="AG13" i="30"/>
  <c r="T14" i="30"/>
  <c r="AF14" i="30" s="1"/>
  <c r="X14" i="30"/>
  <c r="AH13" i="30"/>
  <c r="Y14" i="30"/>
  <c r="AK13" i="30"/>
  <c r="V14" i="28"/>
  <c r="W14" i="28" s="1"/>
  <c r="AK13" i="28"/>
  <c r="AM13" i="28" s="1"/>
  <c r="AB14" i="27"/>
  <c r="AA14" i="27"/>
  <c r="T15" i="27"/>
  <c r="AE14" i="27"/>
  <c r="AD14" i="27"/>
  <c r="AF14" i="27"/>
  <c r="AF13" i="26"/>
  <c r="AE13" i="26"/>
  <c r="AD13" i="26"/>
  <c r="T14" i="26"/>
  <c r="AB13" i="26"/>
  <c r="AA13" i="26"/>
  <c r="Z14" i="25"/>
  <c r="AL13" i="25"/>
  <c r="U14" i="25"/>
  <c r="AG14" i="25" s="1"/>
  <c r="Y14" i="25"/>
  <c r="AI13" i="25"/>
  <c r="T15" i="24"/>
  <c r="AF15" i="24" s="1"/>
  <c r="X15" i="24"/>
  <c r="AH14" i="24"/>
  <c r="Y15" i="24"/>
  <c r="AK14" i="24"/>
  <c r="AU18" i="20"/>
  <c r="AH13" i="20"/>
  <c r="W13" i="20"/>
  <c r="X13" i="20"/>
  <c r="U19" i="52" l="1"/>
  <c r="AG19" i="52" s="1"/>
  <c r="V19" i="52"/>
  <c r="W19" i="52"/>
  <c r="Z19" i="52"/>
  <c r="AL18" i="52"/>
  <c r="Y19" i="52"/>
  <c r="AI18" i="52"/>
  <c r="Z13" i="32"/>
  <c r="X14" i="32" s="1"/>
  <c r="AJ13" i="31"/>
  <c r="AL13" i="31" s="1"/>
  <c r="AE13" i="32"/>
  <c r="AC13" i="32"/>
  <c r="AD13" i="32"/>
  <c r="S14" i="32"/>
  <c r="T14" i="32" s="1"/>
  <c r="AF14" i="32" s="1"/>
  <c r="AH13" i="32"/>
  <c r="U14" i="30"/>
  <c r="V14" i="30" s="1"/>
  <c r="AK13" i="25"/>
  <c r="AM13" i="25" s="1"/>
  <c r="AJ14" i="24"/>
  <c r="AL14" i="24" s="1"/>
  <c r="AK13" i="32"/>
  <c r="S15" i="31"/>
  <c r="AE14" i="31"/>
  <c r="AD14" i="31"/>
  <c r="Z14" i="31"/>
  <c r="AA14" i="31"/>
  <c r="AC14" i="31"/>
  <c r="AJ13" i="30"/>
  <c r="AL13" i="30" s="1"/>
  <c r="AB14" i="28"/>
  <c r="AA14" i="28"/>
  <c r="T15" i="28"/>
  <c r="AF14" i="28"/>
  <c r="AE14" i="28"/>
  <c r="AD14" i="28"/>
  <c r="AJ14" i="27"/>
  <c r="AH14" i="27"/>
  <c r="U15" i="27"/>
  <c r="AG15" i="27" s="1"/>
  <c r="Y15" i="27"/>
  <c r="AI14" i="27"/>
  <c r="Z15" i="27"/>
  <c r="AL14" i="27"/>
  <c r="Y14" i="26"/>
  <c r="AI13" i="26"/>
  <c r="Z14" i="26"/>
  <c r="AL13" i="26"/>
  <c r="U14" i="26"/>
  <c r="AG14" i="26" s="1"/>
  <c r="AH13" i="26"/>
  <c r="AJ13" i="26"/>
  <c r="U15" i="24"/>
  <c r="V15" i="24" s="1"/>
  <c r="V14" i="25"/>
  <c r="W14" i="25" s="1"/>
  <c r="AC13" i="20"/>
  <c r="AE13" i="20"/>
  <c r="AG13" i="20"/>
  <c r="U14" i="20"/>
  <c r="AV18" i="20"/>
  <c r="AA19" i="52" l="1"/>
  <c r="AB19" i="52"/>
  <c r="T20" i="52"/>
  <c r="AG13" i="32"/>
  <c r="AI13" i="32"/>
  <c r="V15" i="27"/>
  <c r="W15" i="27" s="1"/>
  <c r="AF14" i="25"/>
  <c r="AD14" i="25"/>
  <c r="AE14" i="25"/>
  <c r="AE15" i="24"/>
  <c r="AC15" i="24"/>
  <c r="AD15" i="24"/>
  <c r="U14" i="32"/>
  <c r="V14" i="32" s="1"/>
  <c r="AG14" i="31"/>
  <c r="AI14" i="31"/>
  <c r="Y15" i="31"/>
  <c r="AK14" i="31"/>
  <c r="X15" i="31"/>
  <c r="AH14" i="31"/>
  <c r="T15" i="31"/>
  <c r="AF15" i="31" s="1"/>
  <c r="S15" i="30"/>
  <c r="AE14" i="30"/>
  <c r="Z14" i="30"/>
  <c r="AD14" i="30"/>
  <c r="AA14" i="30"/>
  <c r="AC14" i="30"/>
  <c r="AK13" i="26"/>
  <c r="AM13" i="26" s="1"/>
  <c r="AJ14" i="28"/>
  <c r="AH14" i="28"/>
  <c r="U15" i="28"/>
  <c r="AG15" i="28" s="1"/>
  <c r="Y15" i="28"/>
  <c r="AI14" i="28"/>
  <c r="Z15" i="28"/>
  <c r="AL14" i="28"/>
  <c r="AK14" i="27"/>
  <c r="AM14" i="27" s="1"/>
  <c r="V14" i="26"/>
  <c r="W14" i="26" s="1"/>
  <c r="AB14" i="25"/>
  <c r="AA14" i="25"/>
  <c r="T15" i="25"/>
  <c r="AA15" i="24"/>
  <c r="Z15" i="24"/>
  <c r="S16" i="24"/>
  <c r="AU19" i="20"/>
  <c r="V14" i="20"/>
  <c r="AA14" i="20"/>
  <c r="AN13" i="20"/>
  <c r="U20" i="52" l="1"/>
  <c r="AG20" i="52" s="1"/>
  <c r="V20" i="52"/>
  <c r="W20" i="52"/>
  <c r="Z20" i="52"/>
  <c r="AL19" i="52"/>
  <c r="Y20" i="52"/>
  <c r="AI19" i="52"/>
  <c r="AJ13" i="32"/>
  <c r="AL13" i="32" s="1"/>
  <c r="AH14" i="25"/>
  <c r="AJ14" i="25"/>
  <c r="AI15" i="24"/>
  <c r="AG15" i="24"/>
  <c r="S15" i="32"/>
  <c r="AE14" i="32"/>
  <c r="AD14" i="32"/>
  <c r="AA14" i="32"/>
  <c r="Z14" i="32"/>
  <c r="AC14" i="32"/>
  <c r="U15" i="31"/>
  <c r="V15" i="31" s="1"/>
  <c r="AJ14" i="31"/>
  <c r="AL14" i="31" s="1"/>
  <c r="AG14" i="30"/>
  <c r="AI14" i="30"/>
  <c r="Y15" i="30"/>
  <c r="AK14" i="30"/>
  <c r="X15" i="30"/>
  <c r="AH14" i="30"/>
  <c r="T15" i="30"/>
  <c r="AF15" i="30" s="1"/>
  <c r="V15" i="28"/>
  <c r="W15" i="28" s="1"/>
  <c r="AK14" i="28"/>
  <c r="AM14" i="28" s="1"/>
  <c r="AF15" i="27"/>
  <c r="AE15" i="27"/>
  <c r="AB15" i="27"/>
  <c r="T16" i="27"/>
  <c r="U16" i="27" s="1"/>
  <c r="AA15" i="27"/>
  <c r="AD15" i="27"/>
  <c r="AB14" i="26"/>
  <c r="AA14" i="26"/>
  <c r="T15" i="26"/>
  <c r="AD14" i="26"/>
  <c r="AF14" i="26"/>
  <c r="AE14" i="26"/>
  <c r="U15" i="25"/>
  <c r="AG15" i="25" s="1"/>
  <c r="Y15" i="25"/>
  <c r="AI14" i="25"/>
  <c r="Z15" i="25"/>
  <c r="AL14" i="25"/>
  <c r="T16" i="24"/>
  <c r="AF16" i="24" s="1"/>
  <c r="X16" i="24"/>
  <c r="AH15" i="24"/>
  <c r="Y16" i="24"/>
  <c r="AK15" i="24"/>
  <c r="AH14" i="20"/>
  <c r="W14" i="20"/>
  <c r="X14" i="20"/>
  <c r="AV19" i="20"/>
  <c r="AA20" i="52" l="1"/>
  <c r="AB20" i="52"/>
  <c r="T21" i="52"/>
  <c r="AK14" i="25"/>
  <c r="AM14" i="25" s="1"/>
  <c r="AJ15" i="24"/>
  <c r="AL15" i="24" s="1"/>
  <c r="AG14" i="32"/>
  <c r="AI14" i="32"/>
  <c r="X15" i="32"/>
  <c r="AH14" i="32"/>
  <c r="Y15" i="32"/>
  <c r="AK14" i="32"/>
  <c r="T15" i="32"/>
  <c r="AF15" i="32" s="1"/>
  <c r="AE15" i="31"/>
  <c r="AD15" i="31"/>
  <c r="AA15" i="31"/>
  <c r="S16" i="31"/>
  <c r="Z15" i="31"/>
  <c r="AC15" i="31"/>
  <c r="AJ14" i="30"/>
  <c r="AL14" i="30" s="1"/>
  <c r="U15" i="30"/>
  <c r="V15" i="30" s="1"/>
  <c r="AF15" i="28"/>
  <c r="AE15" i="28"/>
  <c r="AB15" i="28"/>
  <c r="AA15" i="28"/>
  <c r="T16" i="28"/>
  <c r="AD15" i="28"/>
  <c r="AH15" i="27"/>
  <c r="AJ15" i="27"/>
  <c r="Y16" i="27"/>
  <c r="AI15" i="27"/>
  <c r="AG16" i="27"/>
  <c r="V16" i="27"/>
  <c r="Z16" i="27"/>
  <c r="AL15" i="27"/>
  <c r="AJ14" i="26"/>
  <c r="AH14" i="26"/>
  <c r="U15" i="26"/>
  <c r="AG15" i="26" s="1"/>
  <c r="Y15" i="26"/>
  <c r="AI14" i="26"/>
  <c r="Z15" i="26"/>
  <c r="AL14" i="26"/>
  <c r="V15" i="25"/>
  <c r="W15" i="25" s="1"/>
  <c r="U16" i="24"/>
  <c r="V16" i="24" s="1"/>
  <c r="AU20" i="20"/>
  <c r="AC14" i="20"/>
  <c r="AE14" i="20"/>
  <c r="AG14" i="20"/>
  <c r="U15" i="20"/>
  <c r="U21" i="52" l="1"/>
  <c r="AG21" i="52" s="1"/>
  <c r="V21" i="52"/>
  <c r="W21" i="52"/>
  <c r="Z21" i="52"/>
  <c r="AL20" i="52"/>
  <c r="Y21" i="52"/>
  <c r="AI20" i="52"/>
  <c r="AF15" i="25"/>
  <c r="AD15" i="25"/>
  <c r="AE15" i="25"/>
  <c r="AE16" i="24"/>
  <c r="AC16" i="24"/>
  <c r="AD16" i="24"/>
  <c r="U15" i="32"/>
  <c r="V15" i="32" s="1"/>
  <c r="AJ14" i="32"/>
  <c r="AL14" i="32" s="1"/>
  <c r="AI15" i="31"/>
  <c r="AG15" i="31"/>
  <c r="X16" i="31"/>
  <c r="AH15" i="31"/>
  <c r="T16" i="31"/>
  <c r="AF16" i="31" s="1"/>
  <c r="Y16" i="31"/>
  <c r="AK15" i="31"/>
  <c r="AE15" i="30"/>
  <c r="AA15" i="30"/>
  <c r="AD15" i="30"/>
  <c r="S16" i="30"/>
  <c r="Z15" i="30"/>
  <c r="AC15" i="30"/>
  <c r="U16" i="28"/>
  <c r="AG16" i="28" s="1"/>
  <c r="AJ15" i="28"/>
  <c r="AH15" i="28"/>
  <c r="Y16" i="28"/>
  <c r="AI15" i="28"/>
  <c r="Z16" i="28"/>
  <c r="AL15" i="28"/>
  <c r="W16" i="27"/>
  <c r="AK15" i="27"/>
  <c r="AM15" i="27" s="1"/>
  <c r="V15" i="26"/>
  <c r="W15" i="26" s="1"/>
  <c r="AK14" i="26"/>
  <c r="AM14" i="26" s="1"/>
  <c r="AB15" i="25"/>
  <c r="AA15" i="25"/>
  <c r="T16" i="25"/>
  <c r="AA16" i="24"/>
  <c r="Z16" i="24"/>
  <c r="S17" i="24"/>
  <c r="V15" i="20"/>
  <c r="AA15" i="20"/>
  <c r="AN14" i="20"/>
  <c r="AV20" i="20"/>
  <c r="AA21" i="52" l="1"/>
  <c r="AB21" i="52"/>
  <c r="T22" i="52"/>
  <c r="U16" i="31"/>
  <c r="V16" i="31" s="1"/>
  <c r="S17" i="31" s="1"/>
  <c r="AG16" i="24"/>
  <c r="AI16" i="24"/>
  <c r="AJ15" i="25"/>
  <c r="AH15" i="25"/>
  <c r="AE15" i="32"/>
  <c r="AD15" i="32"/>
  <c r="AA15" i="32"/>
  <c r="Z15" i="32"/>
  <c r="S16" i="32"/>
  <c r="AC15" i="32"/>
  <c r="AE16" i="31"/>
  <c r="AD16" i="31"/>
  <c r="AJ15" i="31"/>
  <c r="AL15" i="31" s="1"/>
  <c r="AI15" i="30"/>
  <c r="AG15" i="30"/>
  <c r="X16" i="30"/>
  <c r="AH15" i="30"/>
  <c r="T16" i="30"/>
  <c r="AF16" i="30" s="1"/>
  <c r="Y16" i="30"/>
  <c r="AK15" i="30"/>
  <c r="AK15" i="28"/>
  <c r="AM15" i="28" s="1"/>
  <c r="V16" i="28"/>
  <c r="W16" i="28" s="1"/>
  <c r="AB16" i="27"/>
  <c r="AA16" i="27"/>
  <c r="T17" i="27"/>
  <c r="AE16" i="27"/>
  <c r="AD16" i="27"/>
  <c r="AF16" i="27"/>
  <c r="AF15" i="26"/>
  <c r="AE15" i="26"/>
  <c r="AD15" i="26"/>
  <c r="AB15" i="26"/>
  <c r="T16" i="26"/>
  <c r="AA15" i="26"/>
  <c r="U16" i="25"/>
  <c r="AG16" i="25" s="1"/>
  <c r="Y16" i="25"/>
  <c r="AI15" i="25"/>
  <c r="Z16" i="25"/>
  <c r="AL15" i="25"/>
  <c r="T17" i="24"/>
  <c r="AF17" i="24" s="1"/>
  <c r="X17" i="24"/>
  <c r="AH16" i="24"/>
  <c r="Y17" i="24"/>
  <c r="AK16" i="24"/>
  <c r="AU21" i="20"/>
  <c r="AH15" i="20"/>
  <c r="W15" i="20"/>
  <c r="X15" i="20"/>
  <c r="U22" i="52" l="1"/>
  <c r="AG22" i="52" s="1"/>
  <c r="V22" i="52"/>
  <c r="W22" i="52"/>
  <c r="Z22" i="52"/>
  <c r="AL21" i="52"/>
  <c r="Y22" i="52"/>
  <c r="AI21" i="52"/>
  <c r="AC16" i="31"/>
  <c r="AG16" i="31" s="1"/>
  <c r="Z16" i="31"/>
  <c r="X17" i="31" s="1"/>
  <c r="AA16" i="31"/>
  <c r="Y17" i="31" s="1"/>
  <c r="AJ16" i="24"/>
  <c r="AL16" i="24" s="1"/>
  <c r="AK15" i="25"/>
  <c r="AM15" i="25" s="1"/>
  <c r="AI15" i="32"/>
  <c r="AG15" i="32"/>
  <c r="T16" i="32"/>
  <c r="AF16" i="32" s="1"/>
  <c r="X16" i="32"/>
  <c r="AH15" i="32"/>
  <c r="Y16" i="32"/>
  <c r="AK15" i="32"/>
  <c r="T17" i="31"/>
  <c r="AF17" i="31" s="1"/>
  <c r="U16" i="30"/>
  <c r="V16" i="30" s="1"/>
  <c r="AJ15" i="30"/>
  <c r="AL15" i="30" s="1"/>
  <c r="AB16" i="28"/>
  <c r="AA16" i="28"/>
  <c r="T17" i="28"/>
  <c r="AF16" i="28"/>
  <c r="AE16" i="28"/>
  <c r="AD16" i="28"/>
  <c r="AJ16" i="27"/>
  <c r="AH16" i="27"/>
  <c r="U17" i="27"/>
  <c r="AG17" i="27" s="1"/>
  <c r="Y17" i="27"/>
  <c r="AI16" i="27"/>
  <c r="Z17" i="27"/>
  <c r="AL16" i="27"/>
  <c r="Y16" i="26"/>
  <c r="AI15" i="26"/>
  <c r="U16" i="26"/>
  <c r="AG16" i="26" s="1"/>
  <c r="Z16" i="26"/>
  <c r="AL15" i="26"/>
  <c r="AH15" i="26"/>
  <c r="AJ15" i="26"/>
  <c r="U17" i="24"/>
  <c r="V17" i="24" s="1"/>
  <c r="V16" i="25"/>
  <c r="W16" i="25" s="1"/>
  <c r="AC15" i="20"/>
  <c r="AE15" i="20"/>
  <c r="AG15" i="20"/>
  <c r="U16" i="20"/>
  <c r="AV21" i="20"/>
  <c r="AA22" i="52" l="1"/>
  <c r="AB22" i="52"/>
  <c r="T23" i="52"/>
  <c r="AI16" i="31"/>
  <c r="AJ16" i="31" s="1"/>
  <c r="AL16" i="31" s="1"/>
  <c r="AK16" i="31"/>
  <c r="AH16" i="31"/>
  <c r="U17" i="31"/>
  <c r="V17" i="31" s="1"/>
  <c r="AE17" i="24"/>
  <c r="AC17" i="24"/>
  <c r="AD17" i="24"/>
  <c r="AF16" i="25"/>
  <c r="AD16" i="25"/>
  <c r="AE16" i="25"/>
  <c r="U16" i="32"/>
  <c r="V16" i="32" s="1"/>
  <c r="AJ15" i="32"/>
  <c r="AL15" i="32" s="1"/>
  <c r="AA16" i="30"/>
  <c r="Z16" i="30"/>
  <c r="AE16" i="30"/>
  <c r="AD16" i="30"/>
  <c r="S17" i="30"/>
  <c r="AC16" i="30"/>
  <c r="AK15" i="26"/>
  <c r="AM15" i="26" s="1"/>
  <c r="AJ16" i="28"/>
  <c r="AH16" i="28"/>
  <c r="U17" i="28"/>
  <c r="AG17" i="28" s="1"/>
  <c r="Y17" i="28"/>
  <c r="AI16" i="28"/>
  <c r="Z17" i="28"/>
  <c r="AL16" i="28"/>
  <c r="V17" i="27"/>
  <c r="W17" i="27" s="1"/>
  <c r="AK16" i="27"/>
  <c r="AM16" i="27" s="1"/>
  <c r="V16" i="26"/>
  <c r="W16" i="26" s="1"/>
  <c r="AB16" i="25"/>
  <c r="AA16" i="25"/>
  <c r="T17" i="25"/>
  <c r="AA17" i="24"/>
  <c r="Z17" i="24"/>
  <c r="S18" i="24"/>
  <c r="AU22" i="20"/>
  <c r="V16" i="20"/>
  <c r="AA16" i="20"/>
  <c r="AN15" i="20"/>
  <c r="U23" i="52" l="1"/>
  <c r="AG23" i="52" s="1"/>
  <c r="V23" i="52"/>
  <c r="W23" i="52"/>
  <c r="Z23" i="52"/>
  <c r="AL22" i="52"/>
  <c r="Y23" i="52"/>
  <c r="AI22" i="52"/>
  <c r="AI17" i="24"/>
  <c r="AG17" i="24"/>
  <c r="AH16" i="25"/>
  <c r="AJ16" i="25"/>
  <c r="AA16" i="32"/>
  <c r="Z16" i="32"/>
  <c r="S17" i="32"/>
  <c r="AE16" i="32"/>
  <c r="AD16" i="32"/>
  <c r="AC16" i="32"/>
  <c r="AD17" i="31"/>
  <c r="S18" i="31"/>
  <c r="AE17" i="31"/>
  <c r="AA17" i="31"/>
  <c r="Z17" i="31"/>
  <c r="AC17" i="31"/>
  <c r="AI16" i="30"/>
  <c r="AG16" i="30"/>
  <c r="T17" i="30"/>
  <c r="AF17" i="30" s="1"/>
  <c r="X17" i="30"/>
  <c r="AH16" i="30"/>
  <c r="Y17" i="30"/>
  <c r="AK16" i="30"/>
  <c r="V17" i="28"/>
  <c r="W17" i="28" s="1"/>
  <c r="AK16" i="28"/>
  <c r="AM16" i="28" s="1"/>
  <c r="AF17" i="27"/>
  <c r="AE17" i="27"/>
  <c r="AB17" i="27"/>
  <c r="T18" i="27"/>
  <c r="AA17" i="27"/>
  <c r="AD17" i="27"/>
  <c r="AB16" i="26"/>
  <c r="AA16" i="26"/>
  <c r="T17" i="26"/>
  <c r="AF16" i="26"/>
  <c r="AE16" i="26"/>
  <c r="AD16" i="26"/>
  <c r="U17" i="25"/>
  <c r="AG17" i="25" s="1"/>
  <c r="Y17" i="25"/>
  <c r="AI16" i="25"/>
  <c r="Z17" i="25"/>
  <c r="AL16" i="25"/>
  <c r="T18" i="24"/>
  <c r="AF18" i="24" s="1"/>
  <c r="X18" i="24"/>
  <c r="AH17" i="24"/>
  <c r="Y18" i="24"/>
  <c r="AK17" i="24"/>
  <c r="AH16" i="20"/>
  <c r="W16" i="20"/>
  <c r="X16" i="20"/>
  <c r="AV22" i="20"/>
  <c r="AA23" i="52" l="1"/>
  <c r="AB23" i="52"/>
  <c r="T24" i="52"/>
  <c r="U18" i="24"/>
  <c r="AJ17" i="24"/>
  <c r="AL17" i="24" s="1"/>
  <c r="AK16" i="25"/>
  <c r="AM16" i="25" s="1"/>
  <c r="AI16" i="32"/>
  <c r="AG16" i="32"/>
  <c r="T17" i="32"/>
  <c r="AF17" i="32" s="1"/>
  <c r="X17" i="32"/>
  <c r="AH16" i="32"/>
  <c r="Y17" i="32"/>
  <c r="AK16" i="32"/>
  <c r="AG17" i="31"/>
  <c r="AI17" i="31"/>
  <c r="X18" i="31"/>
  <c r="AH17" i="31"/>
  <c r="Y18" i="31"/>
  <c r="AK17" i="31"/>
  <c r="T18" i="31"/>
  <c r="AF18" i="31" s="1"/>
  <c r="U17" i="30"/>
  <c r="V17" i="30" s="1"/>
  <c r="AJ16" i="30"/>
  <c r="AL16" i="30" s="1"/>
  <c r="AD17" i="28"/>
  <c r="AF17" i="28"/>
  <c r="AE17" i="28"/>
  <c r="AB17" i="28"/>
  <c r="AA17" i="28"/>
  <c r="T18" i="28"/>
  <c r="AH17" i="27"/>
  <c r="AJ17" i="27"/>
  <c r="Y18" i="27"/>
  <c r="AI17" i="27"/>
  <c r="U18" i="27"/>
  <c r="AG18" i="27" s="1"/>
  <c r="Z18" i="27"/>
  <c r="AL17" i="27"/>
  <c r="AJ16" i="26"/>
  <c r="AH16" i="26"/>
  <c r="U17" i="26"/>
  <c r="AG17" i="26" s="1"/>
  <c r="Y17" i="26"/>
  <c r="AI16" i="26"/>
  <c r="Z17" i="26"/>
  <c r="AL16" i="26"/>
  <c r="V17" i="25"/>
  <c r="W17" i="25" s="1"/>
  <c r="V18" i="24"/>
  <c r="AU23" i="20"/>
  <c r="AC16" i="20"/>
  <c r="AE16" i="20"/>
  <c r="AG16" i="20"/>
  <c r="U17" i="20"/>
  <c r="U24" i="52" l="1"/>
  <c r="AG24" i="52" s="1"/>
  <c r="V24" i="52"/>
  <c r="W24" i="52"/>
  <c r="Z24" i="52"/>
  <c r="AL23" i="52"/>
  <c r="Y24" i="52"/>
  <c r="AI23" i="52"/>
  <c r="V18" i="27"/>
  <c r="V17" i="26"/>
  <c r="W17" i="26" s="1"/>
  <c r="AE18" i="24"/>
  <c r="AC18" i="24"/>
  <c r="AD18" i="24"/>
  <c r="AF17" i="25"/>
  <c r="AE17" i="25"/>
  <c r="AD17" i="25"/>
  <c r="U18" i="31"/>
  <c r="V18" i="31" s="1"/>
  <c r="AD18" i="31" s="1"/>
  <c r="U17" i="32"/>
  <c r="V17" i="32" s="1"/>
  <c r="AJ16" i="32"/>
  <c r="AL16" i="32" s="1"/>
  <c r="AJ17" i="31"/>
  <c r="AL17" i="31" s="1"/>
  <c r="S18" i="30"/>
  <c r="AE17" i="30"/>
  <c r="AD17" i="30"/>
  <c r="Z17" i="30"/>
  <c r="AA17" i="30"/>
  <c r="AC17" i="30"/>
  <c r="U18" i="28"/>
  <c r="AG18" i="28" s="1"/>
  <c r="Y18" i="28"/>
  <c r="AI17" i="28"/>
  <c r="Z18" i="28"/>
  <c r="AL17" i="28"/>
  <c r="AJ17" i="28"/>
  <c r="AH17" i="28"/>
  <c r="W18" i="27"/>
  <c r="AK17" i="27"/>
  <c r="AM17" i="27" s="1"/>
  <c r="AK16" i="26"/>
  <c r="AM16" i="26" s="1"/>
  <c r="AB17" i="25"/>
  <c r="AA17" i="25"/>
  <c r="T18" i="25"/>
  <c r="S19" i="24"/>
  <c r="AA18" i="24"/>
  <c r="Z18" i="24"/>
  <c r="V17" i="20"/>
  <c r="AA17" i="20"/>
  <c r="AN16" i="20"/>
  <c r="AV23" i="20"/>
  <c r="AA24" i="52" l="1"/>
  <c r="AI24" i="52" s="1"/>
  <c r="AB24" i="52"/>
  <c r="AL24" i="52" s="1"/>
  <c r="AG30" i="52"/>
  <c r="AG28" i="52"/>
  <c r="AG26" i="52"/>
  <c r="AC18" i="31"/>
  <c r="AI18" i="31" s="1"/>
  <c r="AE18" i="31"/>
  <c r="S19" i="31"/>
  <c r="T19" i="31" s="1"/>
  <c r="AA18" i="31"/>
  <c r="Y19" i="31" s="1"/>
  <c r="Z18" i="31"/>
  <c r="X19" i="31" s="1"/>
  <c r="AJ17" i="25"/>
  <c r="AH17" i="25"/>
  <c r="AG18" i="24"/>
  <c r="AI18" i="24"/>
  <c r="S18" i="32"/>
  <c r="AD17" i="32"/>
  <c r="AE17" i="32"/>
  <c r="AA17" i="32"/>
  <c r="Z17" i="32"/>
  <c r="AC17" i="32"/>
  <c r="AG17" i="30"/>
  <c r="AI17" i="30"/>
  <c r="Y18" i="30"/>
  <c r="AK17" i="30"/>
  <c r="X18" i="30"/>
  <c r="AH17" i="30"/>
  <c r="T18" i="30"/>
  <c r="AF18" i="30" s="1"/>
  <c r="V18" i="28"/>
  <c r="W18" i="28" s="1"/>
  <c r="AK17" i="28"/>
  <c r="AM17" i="28" s="1"/>
  <c r="AB18" i="27"/>
  <c r="AA18" i="27"/>
  <c r="AE18" i="27"/>
  <c r="AD18" i="27"/>
  <c r="T19" i="27"/>
  <c r="AF18" i="27"/>
  <c r="AF17" i="26"/>
  <c r="AE17" i="26"/>
  <c r="AD17" i="26"/>
  <c r="AB17" i="26"/>
  <c r="AA17" i="26"/>
  <c r="T18" i="26"/>
  <c r="U18" i="25"/>
  <c r="AG18" i="25" s="1"/>
  <c r="Y18" i="25"/>
  <c r="AI17" i="25"/>
  <c r="Z18" i="25"/>
  <c r="AL17" i="25"/>
  <c r="X19" i="24"/>
  <c r="AH18" i="24"/>
  <c r="Y19" i="24"/>
  <c r="AK18" i="24"/>
  <c r="T19" i="24"/>
  <c r="AU24" i="20"/>
  <c r="AH17" i="20"/>
  <c r="W17" i="20"/>
  <c r="X17" i="20"/>
  <c r="AL30" i="52" l="1"/>
  <c r="AL28" i="52"/>
  <c r="AL26" i="52"/>
  <c r="AI30" i="52"/>
  <c r="AI28" i="52"/>
  <c r="AI26" i="52"/>
  <c r="AG18" i="31"/>
  <c r="AK17" i="25"/>
  <c r="AM17" i="25" s="1"/>
  <c r="AF19" i="31"/>
  <c r="U19" i="31"/>
  <c r="V19" i="31" s="1"/>
  <c r="AK18" i="31"/>
  <c r="AH18" i="31"/>
  <c r="AJ18" i="31" s="1"/>
  <c r="AJ18" i="24"/>
  <c r="AL18" i="24" s="1"/>
  <c r="AF19" i="24"/>
  <c r="AG17" i="32"/>
  <c r="AI17" i="32"/>
  <c r="X18" i="32"/>
  <c r="AH17" i="32"/>
  <c r="Y18" i="32"/>
  <c r="AK17" i="32"/>
  <c r="T18" i="32"/>
  <c r="AF18" i="32" s="1"/>
  <c r="U18" i="30"/>
  <c r="V18" i="30" s="1"/>
  <c r="AJ17" i="30"/>
  <c r="AL17" i="30" s="1"/>
  <c r="AB18" i="28"/>
  <c r="AA18" i="28"/>
  <c r="T19" i="28"/>
  <c r="AF18" i="28"/>
  <c r="AE18" i="28"/>
  <c r="AD18" i="28"/>
  <c r="U19" i="27"/>
  <c r="AG19" i="27" s="1"/>
  <c r="AJ18" i="27"/>
  <c r="AH18" i="27"/>
  <c r="Y19" i="27"/>
  <c r="AI18" i="27"/>
  <c r="Z19" i="27"/>
  <c r="AL18" i="27"/>
  <c r="U18" i="26"/>
  <c r="AG18" i="26" s="1"/>
  <c r="Y18" i="26"/>
  <c r="AI17" i="26"/>
  <c r="Z18" i="26"/>
  <c r="AL17" i="26"/>
  <c r="AJ17" i="26"/>
  <c r="AH17" i="26"/>
  <c r="V18" i="25"/>
  <c r="W18" i="25" s="1"/>
  <c r="U19" i="24"/>
  <c r="V19" i="24" s="1"/>
  <c r="AC17" i="20"/>
  <c r="AE17" i="20"/>
  <c r="AG17" i="20"/>
  <c r="U18" i="20"/>
  <c r="AV24" i="20"/>
  <c r="AL18" i="31" l="1"/>
  <c r="AF18" i="25"/>
  <c r="AD18" i="25"/>
  <c r="AE18" i="25"/>
  <c r="AE19" i="24"/>
  <c r="AC19" i="24"/>
  <c r="AD19" i="24"/>
  <c r="U18" i="32"/>
  <c r="V18" i="32" s="1"/>
  <c r="AJ17" i="32"/>
  <c r="AL17" i="32" s="1"/>
  <c r="Z19" i="31"/>
  <c r="S20" i="31"/>
  <c r="AD19" i="31"/>
  <c r="AE19" i="31"/>
  <c r="AA19" i="31"/>
  <c r="AC19" i="31"/>
  <c r="AD18" i="30"/>
  <c r="AA18" i="30"/>
  <c r="Z18" i="30"/>
  <c r="AE18" i="30"/>
  <c r="S19" i="30"/>
  <c r="AC18" i="30"/>
  <c r="AJ18" i="28"/>
  <c r="AH18" i="28"/>
  <c r="U19" i="28"/>
  <c r="AG19" i="28" s="1"/>
  <c r="Y19" i="28"/>
  <c r="AI18" i="28"/>
  <c r="Z19" i="28"/>
  <c r="AL18" i="28"/>
  <c r="AK18" i="27"/>
  <c r="AM18" i="27" s="1"/>
  <c r="V19" i="27"/>
  <c r="W19" i="27" s="1"/>
  <c r="V18" i="26"/>
  <c r="W18" i="26" s="1"/>
  <c r="AK17" i="26"/>
  <c r="AM17" i="26" s="1"/>
  <c r="T19" i="25"/>
  <c r="AB18" i="25"/>
  <c r="AA18" i="25"/>
  <c r="AA19" i="24"/>
  <c r="Z19" i="24"/>
  <c r="S20" i="24"/>
  <c r="AU25" i="20"/>
  <c r="V18" i="20"/>
  <c r="AA18" i="20"/>
  <c r="AN17" i="20"/>
  <c r="AG19" i="24" l="1"/>
  <c r="AI19" i="24"/>
  <c r="AJ18" i="25"/>
  <c r="AH18" i="25"/>
  <c r="AA18" i="32"/>
  <c r="Z18" i="32"/>
  <c r="AE18" i="32"/>
  <c r="S19" i="32"/>
  <c r="T19" i="32" s="1"/>
  <c r="AF19" i="32" s="1"/>
  <c r="AD18" i="32"/>
  <c r="AC18" i="32"/>
  <c r="AI19" i="31"/>
  <c r="AG19" i="31"/>
  <c r="Y20" i="31"/>
  <c r="AK19" i="31"/>
  <c r="T20" i="31"/>
  <c r="AF20" i="31" s="1"/>
  <c r="X20" i="31"/>
  <c r="AH19" i="31"/>
  <c r="Y19" i="30"/>
  <c r="AK18" i="30"/>
  <c r="AI18" i="30"/>
  <c r="AG18" i="30"/>
  <c r="T19" i="30"/>
  <c r="AF19" i="30" s="1"/>
  <c r="X19" i="30"/>
  <c r="AH18" i="30"/>
  <c r="V19" i="28"/>
  <c r="W19" i="28" s="1"/>
  <c r="AK18" i="28"/>
  <c r="AM18" i="28" s="1"/>
  <c r="AF19" i="27"/>
  <c r="AD19" i="27"/>
  <c r="AE19" i="27"/>
  <c r="AB19" i="27"/>
  <c r="T20" i="27"/>
  <c r="AA19" i="27"/>
  <c r="AB18" i="26"/>
  <c r="AA18" i="26"/>
  <c r="T19" i="26"/>
  <c r="AD18" i="26"/>
  <c r="AF18" i="26"/>
  <c r="AE18" i="26"/>
  <c r="Y19" i="25"/>
  <c r="AI18" i="25"/>
  <c r="Z19" i="25"/>
  <c r="AL18" i="25"/>
  <c r="U19" i="25"/>
  <c r="AG19" i="25" s="1"/>
  <c r="T20" i="24"/>
  <c r="AF20" i="24" s="1"/>
  <c r="X20" i="24"/>
  <c r="AH19" i="24"/>
  <c r="Y20" i="24"/>
  <c r="AK19" i="24"/>
  <c r="AH18" i="20"/>
  <c r="W18" i="20"/>
  <c r="X18" i="20"/>
  <c r="AV25" i="20"/>
  <c r="AI18" i="32" l="1"/>
  <c r="AJ19" i="24"/>
  <c r="AL19" i="24" s="1"/>
  <c r="AK18" i="25"/>
  <c r="AM18" i="25" s="1"/>
  <c r="AG18" i="32"/>
  <c r="AJ19" i="31"/>
  <c r="AL19" i="31" s="1"/>
  <c r="X19" i="32"/>
  <c r="AH18" i="32"/>
  <c r="Y19" i="32"/>
  <c r="AK18" i="32"/>
  <c r="U20" i="31"/>
  <c r="V20" i="31" s="1"/>
  <c r="U19" i="32"/>
  <c r="V19" i="32" s="1"/>
  <c r="AJ18" i="30"/>
  <c r="AL18" i="30" s="1"/>
  <c r="U19" i="30"/>
  <c r="V19" i="30" s="1"/>
  <c r="AF19" i="28"/>
  <c r="AE19" i="28"/>
  <c r="AB19" i="28"/>
  <c r="AA19" i="28"/>
  <c r="T20" i="28"/>
  <c r="AD19" i="28"/>
  <c r="Y20" i="27"/>
  <c r="AI19" i="27"/>
  <c r="U20" i="27"/>
  <c r="AG20" i="27" s="1"/>
  <c r="Z20" i="27"/>
  <c r="AL19" i="27"/>
  <c r="AH19" i="27"/>
  <c r="AJ19" i="27"/>
  <c r="AJ18" i="26"/>
  <c r="AH18" i="26"/>
  <c r="U19" i="26"/>
  <c r="AG19" i="26" s="1"/>
  <c r="Y19" i="26"/>
  <c r="AI18" i="26"/>
  <c r="Z19" i="26"/>
  <c r="AL18" i="26"/>
  <c r="V19" i="25"/>
  <c r="W19" i="25" s="1"/>
  <c r="U20" i="24"/>
  <c r="V20" i="24" s="1"/>
  <c r="AU26" i="20"/>
  <c r="AC18" i="20"/>
  <c r="AE18" i="20"/>
  <c r="AG18" i="20"/>
  <c r="U19" i="20"/>
  <c r="AJ18" i="32" l="1"/>
  <c r="AL18" i="32" s="1"/>
  <c r="AE20" i="24"/>
  <c r="AC20" i="24"/>
  <c r="AD20" i="24"/>
  <c r="AF19" i="25"/>
  <c r="AD19" i="25"/>
  <c r="AE19" i="25"/>
  <c r="AK19" i="27"/>
  <c r="AM19" i="27" s="1"/>
  <c r="V20" i="27"/>
  <c r="W20" i="27" s="1"/>
  <c r="Z19" i="32"/>
  <c r="S20" i="32"/>
  <c r="AE19" i="32"/>
  <c r="AD19" i="32"/>
  <c r="AA19" i="32"/>
  <c r="AC19" i="32"/>
  <c r="S21" i="31"/>
  <c r="AE20" i="31"/>
  <c r="AD20" i="31"/>
  <c r="Z20" i="31"/>
  <c r="AA20" i="31"/>
  <c r="AC20" i="31"/>
  <c r="Z19" i="30"/>
  <c r="S20" i="30"/>
  <c r="AA19" i="30"/>
  <c r="AE19" i="30"/>
  <c r="AD19" i="30"/>
  <c r="AC19" i="30"/>
  <c r="V19" i="26"/>
  <c r="W19" i="26" s="1"/>
  <c r="AJ19" i="28"/>
  <c r="AH19" i="28"/>
  <c r="U20" i="28"/>
  <c r="AG20" i="28" s="1"/>
  <c r="Y20" i="28"/>
  <c r="AI19" i="28"/>
  <c r="Z20" i="28"/>
  <c r="AL19" i="28"/>
  <c r="AK18" i="26"/>
  <c r="AM18" i="26" s="1"/>
  <c r="AB19" i="25"/>
  <c r="AA19" i="25"/>
  <c r="T20" i="25"/>
  <c r="AA20" i="24"/>
  <c r="Z20" i="24"/>
  <c r="S21" i="24"/>
  <c r="V19" i="20"/>
  <c r="AA19" i="20"/>
  <c r="AN18" i="20"/>
  <c r="AV26" i="20"/>
  <c r="AG20" i="24" l="1"/>
  <c r="AI20" i="24"/>
  <c r="AH19" i="25"/>
  <c r="AJ19" i="25"/>
  <c r="AI19" i="32"/>
  <c r="AG19" i="32"/>
  <c r="Y20" i="32"/>
  <c r="AK19" i="32"/>
  <c r="T20" i="32"/>
  <c r="AF20" i="32" s="1"/>
  <c r="X20" i="32"/>
  <c r="AH19" i="32"/>
  <c r="AI20" i="31"/>
  <c r="AG20" i="31"/>
  <c r="Y21" i="31"/>
  <c r="AK20" i="31"/>
  <c r="X21" i="31"/>
  <c r="AH20" i="31"/>
  <c r="T21" i="31"/>
  <c r="AF21" i="31" s="1"/>
  <c r="AI19" i="30"/>
  <c r="AG19" i="30"/>
  <c r="Y20" i="30"/>
  <c r="AK19" i="30"/>
  <c r="T20" i="30"/>
  <c r="AF20" i="30" s="1"/>
  <c r="X20" i="30"/>
  <c r="AH19" i="30"/>
  <c r="V20" i="28"/>
  <c r="W20" i="28" s="1"/>
  <c r="AK19" i="28"/>
  <c r="AM19" i="28" s="1"/>
  <c r="AB20" i="27"/>
  <c r="AA20" i="27"/>
  <c r="T21" i="27"/>
  <c r="AE20" i="27"/>
  <c r="AD20" i="27"/>
  <c r="AF20" i="27"/>
  <c r="AF19" i="26"/>
  <c r="AE19" i="26"/>
  <c r="AD19" i="26"/>
  <c r="AB19" i="26"/>
  <c r="AA19" i="26"/>
  <c r="T20" i="26"/>
  <c r="U20" i="25"/>
  <c r="AG20" i="25" s="1"/>
  <c r="Y20" i="25"/>
  <c r="AI19" i="25"/>
  <c r="Z20" i="25"/>
  <c r="AL19" i="25"/>
  <c r="T21" i="24"/>
  <c r="AF21" i="24" s="1"/>
  <c r="X21" i="24"/>
  <c r="AH20" i="24"/>
  <c r="Y21" i="24"/>
  <c r="AK20" i="24"/>
  <c r="AU27" i="20"/>
  <c r="AH19" i="20"/>
  <c r="W19" i="20"/>
  <c r="X19" i="20"/>
  <c r="AJ20" i="24" l="1"/>
  <c r="AL20" i="24" s="1"/>
  <c r="AK19" i="25"/>
  <c r="AM19" i="25" s="1"/>
  <c r="AJ19" i="32"/>
  <c r="AL19" i="32" s="1"/>
  <c r="U21" i="31"/>
  <c r="V21" i="31" s="1"/>
  <c r="AD21" i="31" s="1"/>
  <c r="U20" i="32"/>
  <c r="V20" i="32" s="1"/>
  <c r="AJ20" i="31"/>
  <c r="AL20" i="31" s="1"/>
  <c r="AJ19" i="30"/>
  <c r="AL19" i="30" s="1"/>
  <c r="U20" i="30"/>
  <c r="V20" i="30" s="1"/>
  <c r="AB20" i="28"/>
  <c r="AA20" i="28"/>
  <c r="T21" i="28"/>
  <c r="AF20" i="28"/>
  <c r="AE20" i="28"/>
  <c r="AD20" i="28"/>
  <c r="AJ20" i="27"/>
  <c r="AH20" i="27"/>
  <c r="U21" i="27"/>
  <c r="AG21" i="27" s="1"/>
  <c r="Y21" i="27"/>
  <c r="AI20" i="27"/>
  <c r="Z21" i="27"/>
  <c r="AL20" i="27"/>
  <c r="U20" i="26"/>
  <c r="AG20" i="26" s="1"/>
  <c r="Y20" i="26"/>
  <c r="AI19" i="26"/>
  <c r="Z20" i="26"/>
  <c r="AL19" i="26"/>
  <c r="AJ19" i="26"/>
  <c r="AH19" i="26"/>
  <c r="V20" i="25"/>
  <c r="W20" i="25" s="1"/>
  <c r="U21" i="24"/>
  <c r="V21" i="24" s="1"/>
  <c r="AC19" i="20"/>
  <c r="AE19" i="20"/>
  <c r="AG19" i="20"/>
  <c r="U20" i="20"/>
  <c r="AV27" i="20"/>
  <c r="Z21" i="31" l="1"/>
  <c r="X22" i="31" s="1"/>
  <c r="AA21" i="31"/>
  <c r="Y22" i="31" s="1"/>
  <c r="S22" i="31"/>
  <c r="T22" i="31" s="1"/>
  <c r="AF22" i="31" s="1"/>
  <c r="AE21" i="31"/>
  <c r="AE21" i="24"/>
  <c r="AC21" i="24"/>
  <c r="AD21" i="24"/>
  <c r="AF20" i="25"/>
  <c r="AD20" i="25"/>
  <c r="AE20" i="25"/>
  <c r="AC21" i="31"/>
  <c r="AI21" i="31" s="1"/>
  <c r="S21" i="32"/>
  <c r="AE20" i="32"/>
  <c r="AD20" i="32"/>
  <c r="AA20" i="32"/>
  <c r="Z20" i="32"/>
  <c r="AC20" i="32"/>
  <c r="S21" i="30"/>
  <c r="AE20" i="30"/>
  <c r="AD20" i="30"/>
  <c r="AA20" i="30"/>
  <c r="Z20" i="30"/>
  <c r="AC20" i="30"/>
  <c r="AJ20" i="28"/>
  <c r="AH20" i="28"/>
  <c r="U21" i="28"/>
  <c r="AG21" i="28" s="1"/>
  <c r="Y21" i="28"/>
  <c r="AI20" i="28"/>
  <c r="Z21" i="28"/>
  <c r="AL20" i="28"/>
  <c r="V21" i="27"/>
  <c r="W21" i="27" s="1"/>
  <c r="AK20" i="27"/>
  <c r="AM20" i="27" s="1"/>
  <c r="V20" i="26"/>
  <c r="W20" i="26" s="1"/>
  <c r="AK19" i="26"/>
  <c r="AM19" i="26" s="1"/>
  <c r="AB20" i="25"/>
  <c r="AA20" i="25"/>
  <c r="T21" i="25"/>
  <c r="Z21" i="24"/>
  <c r="S22" i="24"/>
  <c r="AA21" i="24"/>
  <c r="AU28" i="20"/>
  <c r="V20" i="20"/>
  <c r="AA20" i="20"/>
  <c r="AN19" i="20"/>
  <c r="AH21" i="31" l="1"/>
  <c r="AK21" i="31"/>
  <c r="AG21" i="31"/>
  <c r="AJ21" i="31" s="1"/>
  <c r="AL21" i="31" s="1"/>
  <c r="AH20" i="25"/>
  <c r="AJ20" i="25"/>
  <c r="AG21" i="24"/>
  <c r="AI21" i="24"/>
  <c r="AI20" i="32"/>
  <c r="AG20" i="32"/>
  <c r="X21" i="32"/>
  <c r="AH20" i="32"/>
  <c r="Y21" i="32"/>
  <c r="AK20" i="32"/>
  <c r="T21" i="32"/>
  <c r="AF21" i="32" s="1"/>
  <c r="U22" i="31"/>
  <c r="V22" i="31" s="1"/>
  <c r="AG20" i="30"/>
  <c r="AI20" i="30"/>
  <c r="X21" i="30"/>
  <c r="AH20" i="30"/>
  <c r="Y21" i="30"/>
  <c r="AK20" i="30"/>
  <c r="T21" i="30"/>
  <c r="AF21" i="30" s="1"/>
  <c r="V21" i="28"/>
  <c r="W21" i="28" s="1"/>
  <c r="AK20" i="28"/>
  <c r="AM20" i="28" s="1"/>
  <c r="AF21" i="27"/>
  <c r="AE21" i="27"/>
  <c r="AD21" i="27"/>
  <c r="AB21" i="27"/>
  <c r="T22" i="27"/>
  <c r="AA21" i="27"/>
  <c r="AB20" i="26"/>
  <c r="AA20" i="26"/>
  <c r="T21" i="26"/>
  <c r="AD20" i="26"/>
  <c r="AF20" i="26"/>
  <c r="AE20" i="26"/>
  <c r="U21" i="25"/>
  <c r="Y21" i="25"/>
  <c r="AI20" i="25"/>
  <c r="Z21" i="25"/>
  <c r="AL20" i="25"/>
  <c r="Y22" i="24"/>
  <c r="AK21" i="24"/>
  <c r="T22" i="24"/>
  <c r="AF22" i="24" s="1"/>
  <c r="X22" i="24"/>
  <c r="AH21" i="24"/>
  <c r="AH20" i="20"/>
  <c r="W20" i="20"/>
  <c r="X20" i="20"/>
  <c r="AV28" i="20"/>
  <c r="AK20" i="25" l="1"/>
  <c r="AM20" i="25" s="1"/>
  <c r="AJ21" i="24"/>
  <c r="AL21" i="24" s="1"/>
  <c r="AJ20" i="32"/>
  <c r="AL20" i="32" s="1"/>
  <c r="U21" i="32"/>
  <c r="V21" i="32" s="1"/>
  <c r="AE22" i="31"/>
  <c r="S23" i="31"/>
  <c r="AA22" i="31"/>
  <c r="AD22" i="31"/>
  <c r="Z22" i="31"/>
  <c r="AC22" i="31"/>
  <c r="U21" i="30"/>
  <c r="V21" i="30" s="1"/>
  <c r="AA21" i="30" s="1"/>
  <c r="AJ20" i="30"/>
  <c r="AL20" i="30" s="1"/>
  <c r="AF21" i="28"/>
  <c r="AE21" i="28"/>
  <c r="AB21" i="28"/>
  <c r="AA21" i="28"/>
  <c r="T22" i="28"/>
  <c r="AD21" i="28"/>
  <c r="Y22" i="27"/>
  <c r="AI21" i="27"/>
  <c r="U22" i="27"/>
  <c r="AG22" i="27" s="1"/>
  <c r="Z22" i="27"/>
  <c r="AL21" i="27"/>
  <c r="AH21" i="27"/>
  <c r="AJ21" i="27"/>
  <c r="Y21" i="26"/>
  <c r="AI20" i="26"/>
  <c r="AJ20" i="26"/>
  <c r="AH20" i="26"/>
  <c r="U21" i="26"/>
  <c r="AG21" i="26" s="1"/>
  <c r="Z21" i="26"/>
  <c r="AL20" i="26"/>
  <c r="AG21" i="25"/>
  <c r="V21" i="25"/>
  <c r="W21" i="25" s="1"/>
  <c r="U22" i="24"/>
  <c r="V22" i="24" s="1"/>
  <c r="AU29" i="20"/>
  <c r="AC20" i="20"/>
  <c r="AE20" i="20"/>
  <c r="AG20" i="20"/>
  <c r="U21" i="20"/>
  <c r="S22" i="30" l="1"/>
  <c r="AC21" i="30"/>
  <c r="V21" i="26"/>
  <c r="W21" i="26" s="1"/>
  <c r="V22" i="27"/>
  <c r="W22" i="27" s="1"/>
  <c r="AE22" i="24"/>
  <c r="AC22" i="24"/>
  <c r="AD22" i="24"/>
  <c r="AF21" i="25"/>
  <c r="AD21" i="25"/>
  <c r="AE21" i="25"/>
  <c r="AE21" i="30"/>
  <c r="AA21" i="32"/>
  <c r="Z21" i="32"/>
  <c r="S22" i="32"/>
  <c r="AE21" i="32"/>
  <c r="AD21" i="32"/>
  <c r="AC21" i="32"/>
  <c r="AG22" i="31"/>
  <c r="AI22" i="31"/>
  <c r="X23" i="31"/>
  <c r="AH22" i="31"/>
  <c r="Y23" i="31"/>
  <c r="AK22" i="31"/>
  <c r="T23" i="31"/>
  <c r="AF23" i="31" s="1"/>
  <c r="AK21" i="27"/>
  <c r="AM21" i="27" s="1"/>
  <c r="AD21" i="30"/>
  <c r="AI21" i="30" s="1"/>
  <c r="Z21" i="30"/>
  <c r="X22" i="30" s="1"/>
  <c r="Y22" i="30"/>
  <c r="AK21" i="30"/>
  <c r="T22" i="30"/>
  <c r="AF22" i="30" s="1"/>
  <c r="AK20" i="26"/>
  <c r="AM20" i="26" s="1"/>
  <c r="AJ21" i="28"/>
  <c r="AH21" i="28"/>
  <c r="U22" i="28"/>
  <c r="AG22" i="28" s="1"/>
  <c r="Y22" i="28"/>
  <c r="AI21" i="28"/>
  <c r="Z22" i="28"/>
  <c r="AL21" i="28"/>
  <c r="AA21" i="25"/>
  <c r="T22" i="25"/>
  <c r="AB21" i="25"/>
  <c r="AA22" i="24"/>
  <c r="Z22" i="24"/>
  <c r="S23" i="24"/>
  <c r="V21" i="20"/>
  <c r="AA21" i="20"/>
  <c r="AN20" i="20"/>
  <c r="AV29" i="20"/>
  <c r="AH21" i="25" l="1"/>
  <c r="AH21" i="30"/>
  <c r="AJ21" i="25"/>
  <c r="AG22" i="24"/>
  <c r="AI22" i="24"/>
  <c r="AI21" i="32"/>
  <c r="AG21" i="32"/>
  <c r="T22" i="32"/>
  <c r="AF22" i="32" s="1"/>
  <c r="X22" i="32"/>
  <c r="AH21" i="32"/>
  <c r="Y22" i="32"/>
  <c r="AK21" i="32"/>
  <c r="U23" i="31"/>
  <c r="V23" i="31" s="1"/>
  <c r="AJ22" i="31"/>
  <c r="AL22" i="31" s="1"/>
  <c r="AG21" i="30"/>
  <c r="U22" i="30"/>
  <c r="V22" i="30" s="1"/>
  <c r="V22" i="28"/>
  <c r="W22" i="28" s="1"/>
  <c r="AK21" i="28"/>
  <c r="AM21" i="28" s="1"/>
  <c r="AB22" i="27"/>
  <c r="AA22" i="27"/>
  <c r="T23" i="27"/>
  <c r="AE22" i="27"/>
  <c r="AD22" i="27"/>
  <c r="AF22" i="27"/>
  <c r="AF21" i="26"/>
  <c r="AE21" i="26"/>
  <c r="AB21" i="26"/>
  <c r="AA21" i="26"/>
  <c r="T22" i="26"/>
  <c r="AD21" i="26"/>
  <c r="Z22" i="25"/>
  <c r="AL21" i="25"/>
  <c r="U22" i="25"/>
  <c r="AG22" i="25" s="1"/>
  <c r="Y22" i="25"/>
  <c r="AI21" i="25"/>
  <c r="T23" i="24"/>
  <c r="AF23" i="24" s="1"/>
  <c r="X23" i="24"/>
  <c r="AH22" i="24"/>
  <c r="Y23" i="24"/>
  <c r="AK22" i="24"/>
  <c r="AU30" i="20"/>
  <c r="AH21" i="20"/>
  <c r="W21" i="20"/>
  <c r="X21" i="20"/>
  <c r="AJ21" i="30" l="1"/>
  <c r="AL21" i="30" s="1"/>
  <c r="AK21" i="25"/>
  <c r="AM21" i="25" s="1"/>
  <c r="AJ22" i="24"/>
  <c r="AL22" i="24" s="1"/>
  <c r="U22" i="32"/>
  <c r="V22" i="32" s="1"/>
  <c r="AJ21" i="32"/>
  <c r="AL21" i="32" s="1"/>
  <c r="AE23" i="31"/>
  <c r="AD23" i="31"/>
  <c r="AA23" i="31"/>
  <c r="Z23" i="31"/>
  <c r="S24" i="31"/>
  <c r="AC23" i="31"/>
  <c r="S23" i="30"/>
  <c r="AE22" i="30"/>
  <c r="Z22" i="30"/>
  <c r="AA22" i="30"/>
  <c r="AD22" i="30"/>
  <c r="AC22" i="30"/>
  <c r="AB22" i="28"/>
  <c r="AA22" i="28"/>
  <c r="T23" i="28"/>
  <c r="AF22" i="28"/>
  <c r="AE22" i="28"/>
  <c r="AD22" i="28"/>
  <c r="AJ22" i="27"/>
  <c r="AH22" i="27"/>
  <c r="U23" i="27"/>
  <c r="AG23" i="27" s="1"/>
  <c r="Y23" i="27"/>
  <c r="AI22" i="27"/>
  <c r="Z23" i="27"/>
  <c r="AL22" i="27"/>
  <c r="AJ21" i="26"/>
  <c r="AH21" i="26"/>
  <c r="U22" i="26"/>
  <c r="AG22" i="26" s="1"/>
  <c r="Y22" i="26"/>
  <c r="AI21" i="26"/>
  <c r="Z22" i="26"/>
  <c r="AL21" i="26"/>
  <c r="V22" i="25"/>
  <c r="W22" i="25" s="1"/>
  <c r="U23" i="24"/>
  <c r="V23" i="24" s="1"/>
  <c r="AC21" i="20"/>
  <c r="AE21" i="20"/>
  <c r="AG21" i="20"/>
  <c r="U22" i="20"/>
  <c r="AV30" i="20"/>
  <c r="AE23" i="24" l="1"/>
  <c r="AC23" i="24"/>
  <c r="AD23" i="24"/>
  <c r="AF22" i="25"/>
  <c r="AD22" i="25"/>
  <c r="AE22" i="25"/>
  <c r="S23" i="32"/>
  <c r="AE22" i="32"/>
  <c r="AD22" i="32"/>
  <c r="AA22" i="32"/>
  <c r="Z22" i="32"/>
  <c r="AC22" i="32"/>
  <c r="AG23" i="31"/>
  <c r="AI23" i="31"/>
  <c r="T24" i="31"/>
  <c r="AF24" i="31" s="1"/>
  <c r="X24" i="31"/>
  <c r="AH23" i="31"/>
  <c r="Y24" i="31"/>
  <c r="AK23" i="31"/>
  <c r="AG22" i="30"/>
  <c r="AI22" i="30"/>
  <c r="Y23" i="30"/>
  <c r="AK22" i="30"/>
  <c r="X23" i="30"/>
  <c r="AH22" i="30"/>
  <c r="T23" i="30"/>
  <c r="AF23" i="30" s="1"/>
  <c r="AJ22" i="28"/>
  <c r="AH22" i="28"/>
  <c r="U23" i="28"/>
  <c r="AG23" i="28" s="1"/>
  <c r="Y23" i="28"/>
  <c r="AI22" i="28"/>
  <c r="Z23" i="28"/>
  <c r="AL22" i="28"/>
  <c r="V23" i="27"/>
  <c r="W23" i="27" s="1"/>
  <c r="AK22" i="27"/>
  <c r="AM22" i="27" s="1"/>
  <c r="V22" i="26"/>
  <c r="W22" i="26" s="1"/>
  <c r="AK21" i="26"/>
  <c r="AM21" i="26" s="1"/>
  <c r="AB22" i="25"/>
  <c r="AA22" i="25"/>
  <c r="T23" i="25"/>
  <c r="AA23" i="24"/>
  <c r="Z23" i="24"/>
  <c r="S24" i="24"/>
  <c r="AU31" i="20"/>
  <c r="V22" i="20"/>
  <c r="AA22" i="20"/>
  <c r="AN21" i="20"/>
  <c r="AH22" i="25" l="1"/>
  <c r="AJ22" i="25"/>
  <c r="AG23" i="24"/>
  <c r="AI23" i="24"/>
  <c r="AG22" i="32"/>
  <c r="AI22" i="32"/>
  <c r="X23" i="32"/>
  <c r="AH22" i="32"/>
  <c r="Y23" i="32"/>
  <c r="AK22" i="32"/>
  <c r="T23" i="32"/>
  <c r="AF23" i="32" s="1"/>
  <c r="AF28" i="31"/>
  <c r="AF30" i="31"/>
  <c r="AF26" i="31"/>
  <c r="U24" i="31"/>
  <c r="V24" i="31" s="1"/>
  <c r="AJ23" i="31"/>
  <c r="AL23" i="31" s="1"/>
  <c r="U23" i="30"/>
  <c r="V23" i="30" s="1"/>
  <c r="AJ22" i="30"/>
  <c r="AL22" i="30" s="1"/>
  <c r="V23" i="28"/>
  <c r="W23" i="28" s="1"/>
  <c r="AK22" i="28"/>
  <c r="AM22" i="28" s="1"/>
  <c r="AF23" i="27"/>
  <c r="AE23" i="27"/>
  <c r="AD23" i="27"/>
  <c r="AB23" i="27"/>
  <c r="AA23" i="27"/>
  <c r="T24" i="27"/>
  <c r="AB22" i="26"/>
  <c r="AA22" i="26"/>
  <c r="T23" i="26"/>
  <c r="AF22" i="26"/>
  <c r="AE22" i="26"/>
  <c r="AD22" i="26"/>
  <c r="U23" i="25"/>
  <c r="AG23" i="25" s="1"/>
  <c r="Y23" i="25"/>
  <c r="AI22" i="25"/>
  <c r="Z23" i="25"/>
  <c r="AL22" i="25"/>
  <c r="T24" i="24"/>
  <c r="AF24" i="24" s="1"/>
  <c r="X24" i="24"/>
  <c r="AH23" i="24"/>
  <c r="Y24" i="24"/>
  <c r="AK23" i="24"/>
  <c r="AH22" i="20"/>
  <c r="W22" i="20"/>
  <c r="X22" i="20"/>
  <c r="AV31" i="20"/>
  <c r="AK22" i="25" l="1"/>
  <c r="AM22" i="25" s="1"/>
  <c r="AJ23" i="24"/>
  <c r="AL23" i="24" s="1"/>
  <c r="U23" i="32"/>
  <c r="V23" i="32" s="1"/>
  <c r="AJ22" i="32"/>
  <c r="AL22" i="32" s="1"/>
  <c r="AA24" i="31"/>
  <c r="AK24" i="31" s="1"/>
  <c r="Z24" i="31"/>
  <c r="AH24" i="31" s="1"/>
  <c r="AE24" i="31"/>
  <c r="AD24" i="31"/>
  <c r="AC24" i="31"/>
  <c r="AE23" i="30"/>
  <c r="AD23" i="30"/>
  <c r="AA23" i="30"/>
  <c r="S24" i="30"/>
  <c r="Z23" i="30"/>
  <c r="AC23" i="30"/>
  <c r="AF23" i="28"/>
  <c r="AE23" i="28"/>
  <c r="AB23" i="28"/>
  <c r="AA23" i="28"/>
  <c r="T24" i="28"/>
  <c r="AD23" i="28"/>
  <c r="U24" i="27"/>
  <c r="AG24" i="27" s="1"/>
  <c r="Y24" i="27"/>
  <c r="AI23" i="27"/>
  <c r="Z24" i="27"/>
  <c r="AL23" i="27"/>
  <c r="AJ23" i="27"/>
  <c r="AH23" i="27"/>
  <c r="AJ22" i="26"/>
  <c r="AH22" i="26"/>
  <c r="U23" i="26"/>
  <c r="AG23" i="26" s="1"/>
  <c r="Y23" i="26"/>
  <c r="AI22" i="26"/>
  <c r="Z23" i="26"/>
  <c r="AL22" i="26"/>
  <c r="V23" i="25"/>
  <c r="W23" i="25" s="1"/>
  <c r="U24" i="24"/>
  <c r="V24" i="24" s="1"/>
  <c r="AF26" i="24"/>
  <c r="AF30" i="24"/>
  <c r="AF28" i="24"/>
  <c r="AU32" i="20"/>
  <c r="AC22" i="20"/>
  <c r="AE22" i="20"/>
  <c r="AG22" i="20"/>
  <c r="U23" i="20"/>
  <c r="AE24" i="24" l="1"/>
  <c r="AC24" i="24"/>
  <c r="AD24" i="24"/>
  <c r="AF23" i="25"/>
  <c r="AD23" i="25"/>
  <c r="AE23" i="25"/>
  <c r="AE23" i="32"/>
  <c r="AD23" i="32"/>
  <c r="AA23" i="32"/>
  <c r="Z23" i="32"/>
  <c r="S24" i="32"/>
  <c r="AC23" i="32"/>
  <c r="AG24" i="31"/>
  <c r="AI24" i="31"/>
  <c r="AC30" i="31"/>
  <c r="AC28" i="31"/>
  <c r="AC26" i="31"/>
  <c r="AD30" i="31"/>
  <c r="AD26" i="31"/>
  <c r="AD28" i="31"/>
  <c r="AE26" i="31"/>
  <c r="AE30" i="31"/>
  <c r="AE28" i="31"/>
  <c r="AH26" i="31"/>
  <c r="AH28" i="31"/>
  <c r="AH30" i="31"/>
  <c r="AK30" i="31"/>
  <c r="AK28" i="31"/>
  <c r="AK26" i="31"/>
  <c r="AI23" i="30"/>
  <c r="AG23" i="30"/>
  <c r="X24" i="30"/>
  <c r="AH23" i="30"/>
  <c r="T24" i="30"/>
  <c r="AF24" i="30" s="1"/>
  <c r="Y24" i="30"/>
  <c r="AK23" i="30"/>
  <c r="V23" i="26"/>
  <c r="W23" i="26" s="1"/>
  <c r="AJ23" i="28"/>
  <c r="AH23" i="28"/>
  <c r="U24" i="28"/>
  <c r="AG24" i="28" s="1"/>
  <c r="Y24" i="28"/>
  <c r="AI23" i="28"/>
  <c r="Z24" i="28"/>
  <c r="AL23" i="28"/>
  <c r="AG26" i="27"/>
  <c r="AG30" i="27"/>
  <c r="AG28" i="27"/>
  <c r="V24" i="27"/>
  <c r="W24" i="27" s="1"/>
  <c r="AK23" i="27"/>
  <c r="AM23" i="27" s="1"/>
  <c r="AK22" i="26"/>
  <c r="AM22" i="26" s="1"/>
  <c r="AB23" i="25"/>
  <c r="AA23" i="25"/>
  <c r="T24" i="25"/>
  <c r="AA24" i="24"/>
  <c r="AK24" i="24" s="1"/>
  <c r="Z24" i="24"/>
  <c r="AH24" i="24" s="1"/>
  <c r="V23" i="20"/>
  <c r="AA23" i="20"/>
  <c r="AN22" i="20"/>
  <c r="AV32" i="20"/>
  <c r="AH23" i="25" l="1"/>
  <c r="AJ23" i="25"/>
  <c r="AD26" i="24"/>
  <c r="AD30" i="24"/>
  <c r="AD28" i="24"/>
  <c r="AC30" i="24"/>
  <c r="AC26" i="24"/>
  <c r="AC28" i="24"/>
  <c r="AG24" i="24"/>
  <c r="AI24" i="24"/>
  <c r="AE26" i="24"/>
  <c r="AE28" i="24"/>
  <c r="AE30" i="24"/>
  <c r="AI23" i="32"/>
  <c r="AG23" i="32"/>
  <c r="T24" i="32"/>
  <c r="AF24" i="32" s="1"/>
  <c r="X24" i="32"/>
  <c r="AH23" i="32"/>
  <c r="Y24" i="32"/>
  <c r="AK23" i="32"/>
  <c r="AI26" i="31"/>
  <c r="AI28" i="31"/>
  <c r="AI30" i="31"/>
  <c r="AJ24" i="31"/>
  <c r="AG26" i="31"/>
  <c r="AG30" i="31"/>
  <c r="AG28" i="31"/>
  <c r="AF26" i="30"/>
  <c r="AF30" i="30"/>
  <c r="AF28" i="30"/>
  <c r="U24" i="30"/>
  <c r="V24" i="30" s="1"/>
  <c r="AJ23" i="30"/>
  <c r="AL23" i="30" s="1"/>
  <c r="V24" i="28"/>
  <c r="W24" i="28" s="1"/>
  <c r="AG28" i="28"/>
  <c r="AG26" i="28"/>
  <c r="AG30" i="28"/>
  <c r="AK23" i="28"/>
  <c r="AM23" i="28" s="1"/>
  <c r="AB24" i="27"/>
  <c r="AL24" i="27" s="1"/>
  <c r="AA24" i="27"/>
  <c r="AI24" i="27" s="1"/>
  <c r="AF24" i="27"/>
  <c r="AE24" i="27"/>
  <c r="AD24" i="27"/>
  <c r="AF23" i="26"/>
  <c r="AE23" i="26"/>
  <c r="AB23" i="26"/>
  <c r="AA23" i="26"/>
  <c r="T24" i="26"/>
  <c r="AD23" i="26"/>
  <c r="U24" i="25"/>
  <c r="AG24" i="25" s="1"/>
  <c r="Y24" i="25"/>
  <c r="AI23" i="25"/>
  <c r="Z24" i="25"/>
  <c r="AL23" i="25"/>
  <c r="AH28" i="24"/>
  <c r="AH26" i="24"/>
  <c r="AH30" i="24"/>
  <c r="AK30" i="24"/>
  <c r="AK28" i="24"/>
  <c r="AK26" i="24"/>
  <c r="AU33" i="20"/>
  <c r="AH23" i="20"/>
  <c r="W23" i="20"/>
  <c r="X23" i="20"/>
  <c r="AK23" i="25" l="1"/>
  <c r="AJ24" i="24"/>
  <c r="AJ30" i="24" s="1"/>
  <c r="AI28" i="24"/>
  <c r="AI26" i="24"/>
  <c r="AI30" i="24"/>
  <c r="AG28" i="24"/>
  <c r="AG30" i="24"/>
  <c r="AG26" i="24"/>
  <c r="AF28" i="32"/>
  <c r="AF26" i="32"/>
  <c r="AF30" i="32"/>
  <c r="U24" i="32"/>
  <c r="V24" i="32" s="1"/>
  <c r="AJ23" i="32"/>
  <c r="AL23" i="32" s="1"/>
  <c r="AL24" i="31"/>
  <c r="AJ28" i="31"/>
  <c r="AN4" i="31" s="1"/>
  <c r="AJ26" i="31"/>
  <c r="AJ30" i="31"/>
  <c r="AA24" i="30"/>
  <c r="AK24" i="30" s="1"/>
  <c r="Z24" i="30"/>
  <c r="AH24" i="30" s="1"/>
  <c r="AE24" i="30"/>
  <c r="AD24" i="30"/>
  <c r="AC24" i="30"/>
  <c r="AB24" i="28"/>
  <c r="AL24" i="28" s="1"/>
  <c r="AA24" i="28"/>
  <c r="AI24" i="28" s="1"/>
  <c r="AF24" i="28"/>
  <c r="AE24" i="28"/>
  <c r="AD24" i="28"/>
  <c r="AJ24" i="27"/>
  <c r="AH24" i="27"/>
  <c r="AD30" i="27"/>
  <c r="AD26" i="27"/>
  <c r="AD28" i="27"/>
  <c r="AE28" i="27"/>
  <c r="AE26" i="27"/>
  <c r="AE30" i="27"/>
  <c r="AF26" i="27"/>
  <c r="AF30" i="27"/>
  <c r="AF28" i="27"/>
  <c r="AI28" i="27"/>
  <c r="AI26" i="27"/>
  <c r="AI30" i="27"/>
  <c r="AL30" i="27"/>
  <c r="AL26" i="27"/>
  <c r="AL28" i="27"/>
  <c r="AJ23" i="26"/>
  <c r="AH23" i="26"/>
  <c r="U24" i="26"/>
  <c r="AG24" i="26" s="1"/>
  <c r="Y24" i="26"/>
  <c r="AI23" i="26"/>
  <c r="Z24" i="26"/>
  <c r="AL23" i="26"/>
  <c r="AM23" i="25"/>
  <c r="AG30" i="25"/>
  <c r="AG28" i="25"/>
  <c r="AG26" i="25"/>
  <c r="V24" i="25"/>
  <c r="W24" i="25" s="1"/>
  <c r="AC23" i="20"/>
  <c r="AE23" i="20"/>
  <c r="AG23" i="20"/>
  <c r="U24" i="20"/>
  <c r="AV33" i="20"/>
  <c r="AJ28" i="24" l="1"/>
  <c r="AN4" i="24" s="1"/>
  <c r="AN6" i="24" s="1"/>
  <c r="AJ26" i="24"/>
  <c r="AL24" i="24"/>
  <c r="AL26" i="24" s="1"/>
  <c r="AF24" i="25"/>
  <c r="AD24" i="25"/>
  <c r="AE24" i="25"/>
  <c r="AA24" i="32"/>
  <c r="AK24" i="32" s="1"/>
  <c r="Z24" i="32"/>
  <c r="AH24" i="32" s="1"/>
  <c r="AE24" i="32"/>
  <c r="AD24" i="32"/>
  <c r="AC24" i="32"/>
  <c r="AL26" i="31"/>
  <c r="AL30" i="31"/>
  <c r="AN5" i="31" s="1"/>
  <c r="AL28" i="31"/>
  <c r="AG24" i="30"/>
  <c r="AI24" i="30"/>
  <c r="AC30" i="30"/>
  <c r="AC28" i="30"/>
  <c r="AC26" i="30"/>
  <c r="AD26" i="30"/>
  <c r="AD30" i="30"/>
  <c r="AD28" i="30"/>
  <c r="AE30" i="30"/>
  <c r="AE26" i="30"/>
  <c r="AE28" i="30"/>
  <c r="AH28" i="30"/>
  <c r="AH26" i="30"/>
  <c r="AH30" i="30"/>
  <c r="AK30" i="30"/>
  <c r="AK28" i="30"/>
  <c r="AK26" i="30"/>
  <c r="AJ24" i="28"/>
  <c r="AH24" i="28"/>
  <c r="AD30" i="28"/>
  <c r="AD28" i="28"/>
  <c r="AD26" i="28"/>
  <c r="AE30" i="28"/>
  <c r="AE26" i="28"/>
  <c r="AE28" i="28"/>
  <c r="AF26" i="28"/>
  <c r="AF28" i="28"/>
  <c r="AF30" i="28"/>
  <c r="AI26" i="28"/>
  <c r="AI28" i="28"/>
  <c r="AI30" i="28"/>
  <c r="AL26" i="28"/>
  <c r="AL30" i="28"/>
  <c r="AL28" i="28"/>
  <c r="AK24" i="27"/>
  <c r="AH30" i="27"/>
  <c r="AH28" i="27"/>
  <c r="AH26" i="27"/>
  <c r="AJ28" i="27"/>
  <c r="AJ26" i="27"/>
  <c r="AJ30" i="27"/>
  <c r="AG30" i="26"/>
  <c r="AG28" i="26"/>
  <c r="AG26" i="26"/>
  <c r="V24" i="26"/>
  <c r="W24" i="26" s="1"/>
  <c r="AK23" i="26"/>
  <c r="AM23" i="26" s="1"/>
  <c r="AB24" i="25"/>
  <c r="AL24" i="25" s="1"/>
  <c r="AA24" i="25"/>
  <c r="AI24" i="25" s="1"/>
  <c r="AU34" i="20"/>
  <c r="V24" i="20"/>
  <c r="AA24" i="20"/>
  <c r="AN23" i="20"/>
  <c r="AL28" i="24" l="1"/>
  <c r="AL30" i="24"/>
  <c r="AN5" i="24" s="1"/>
  <c r="AE26" i="25"/>
  <c r="AE28" i="25"/>
  <c r="AE30" i="25"/>
  <c r="AD30" i="25"/>
  <c r="AD26" i="25"/>
  <c r="AD28" i="25"/>
  <c r="AH24" i="25"/>
  <c r="AJ24" i="25"/>
  <c r="AF30" i="25"/>
  <c r="AF26" i="25"/>
  <c r="AF28" i="25"/>
  <c r="AI24" i="32"/>
  <c r="AG24" i="32"/>
  <c r="AC26" i="32"/>
  <c r="AC30" i="32"/>
  <c r="AC28" i="32"/>
  <c r="AD30" i="32"/>
  <c r="AD26" i="32"/>
  <c r="AD28" i="32"/>
  <c r="AE28" i="32"/>
  <c r="AE30" i="32"/>
  <c r="AE26" i="32"/>
  <c r="AH26" i="32"/>
  <c r="AH30" i="32"/>
  <c r="AH28" i="32"/>
  <c r="AK30" i="32"/>
  <c r="AK28" i="32"/>
  <c r="AK26" i="32"/>
  <c r="AI28" i="30"/>
  <c r="AI26" i="30"/>
  <c r="AI30" i="30"/>
  <c r="AJ24" i="30"/>
  <c r="AG26" i="30"/>
  <c r="AG30" i="30"/>
  <c r="AG28" i="30"/>
  <c r="AK24" i="28"/>
  <c r="AH28" i="28"/>
  <c r="AH26" i="28"/>
  <c r="AH30" i="28"/>
  <c r="AJ26" i="28"/>
  <c r="AJ28" i="28"/>
  <c r="AJ30" i="28"/>
  <c r="AM24" i="27"/>
  <c r="AK28" i="27"/>
  <c r="AO4" i="27" s="1"/>
  <c r="AK26" i="27"/>
  <c r="AK30" i="27"/>
  <c r="AB24" i="26"/>
  <c r="AL24" i="26" s="1"/>
  <c r="AA24" i="26"/>
  <c r="AI24" i="26" s="1"/>
  <c r="AF24" i="26"/>
  <c r="AE24" i="26"/>
  <c r="AD24" i="26"/>
  <c r="AL26" i="25"/>
  <c r="AL30" i="25"/>
  <c r="AL28" i="25"/>
  <c r="AI26" i="25"/>
  <c r="AI28" i="25"/>
  <c r="AI30" i="25"/>
  <c r="AH24" i="20"/>
  <c r="W24" i="20"/>
  <c r="X24" i="20"/>
  <c r="AV34" i="20"/>
  <c r="AH26" i="25" l="1"/>
  <c r="AH28" i="25"/>
  <c r="AH30" i="25"/>
  <c r="AJ30" i="25"/>
  <c r="AJ28" i="25"/>
  <c r="AJ26" i="25"/>
  <c r="AK24" i="25"/>
  <c r="AJ24" i="32"/>
  <c r="AG26" i="32"/>
  <c r="AG30" i="32"/>
  <c r="AG28" i="32"/>
  <c r="AI30" i="32"/>
  <c r="AI28" i="32"/>
  <c r="AI26" i="32"/>
  <c r="AL24" i="30"/>
  <c r="AJ28" i="30"/>
  <c r="AN4" i="30" s="1"/>
  <c r="AJ26" i="30"/>
  <c r="AJ30" i="30"/>
  <c r="AM24" i="28"/>
  <c r="AK28" i="28"/>
  <c r="AO4" i="28" s="1"/>
  <c r="AK30" i="28"/>
  <c r="AK26" i="28"/>
  <c r="AM30" i="27"/>
  <c r="AO5" i="27" s="1"/>
  <c r="AM26" i="27"/>
  <c r="AM28" i="27"/>
  <c r="AJ24" i="26"/>
  <c r="AH24" i="26"/>
  <c r="AD26" i="26"/>
  <c r="AD30" i="26"/>
  <c r="AD28" i="26"/>
  <c r="AE28" i="26"/>
  <c r="AE30" i="26"/>
  <c r="AE26" i="26"/>
  <c r="AF28" i="26"/>
  <c r="AF26" i="26"/>
  <c r="AF30" i="26"/>
  <c r="AI28" i="26"/>
  <c r="AI30" i="26"/>
  <c r="AI26" i="26"/>
  <c r="AL28" i="26"/>
  <c r="AL26" i="26"/>
  <c r="AL30" i="26"/>
  <c r="AU35" i="20"/>
  <c r="AC24" i="20"/>
  <c r="AE24" i="20"/>
  <c r="AG24" i="20"/>
  <c r="U25" i="20"/>
  <c r="AK30" i="25" l="1"/>
  <c r="AK26" i="25"/>
  <c r="AM24" i="25"/>
  <c r="AK28" i="25"/>
  <c r="AO4" i="25" s="1"/>
  <c r="AL24" i="32"/>
  <c r="AJ28" i="32"/>
  <c r="AN4" i="32" s="1"/>
  <c r="AJ30" i="32"/>
  <c r="AJ26" i="32"/>
  <c r="AL30" i="30"/>
  <c r="AN5" i="30" s="1"/>
  <c r="AL28" i="30"/>
  <c r="AL26" i="30"/>
  <c r="AM30" i="28"/>
  <c r="AO5" i="28" s="1"/>
  <c r="AM28" i="28"/>
  <c r="AM26" i="28"/>
  <c r="AK24" i="26"/>
  <c r="AH28" i="26"/>
  <c r="AH26" i="26"/>
  <c r="AH30" i="26"/>
  <c r="AJ28" i="26"/>
  <c r="AJ26" i="26"/>
  <c r="AJ30" i="26"/>
  <c r="V25" i="20"/>
  <c r="AA25" i="20"/>
  <c r="AN24" i="20"/>
  <c r="AV35" i="20"/>
  <c r="AM30" i="25" l="1"/>
  <c r="AO5" i="25" s="1"/>
  <c r="AM28" i="25"/>
  <c r="AM26" i="25"/>
  <c r="AL30" i="32"/>
  <c r="AN5" i="32" s="1"/>
  <c r="AL28" i="32"/>
  <c r="AL26" i="32"/>
  <c r="AM24" i="26"/>
  <c r="AK28" i="26"/>
  <c r="AO4" i="26" s="1"/>
  <c r="AK26" i="26"/>
  <c r="AK30" i="26"/>
  <c r="AU36" i="20"/>
  <c r="AH25" i="20"/>
  <c r="W25" i="20"/>
  <c r="X25" i="20"/>
  <c r="AM30" i="26" l="1"/>
  <c r="AO5" i="26" s="1"/>
  <c r="AM26" i="26"/>
  <c r="AM28" i="26"/>
  <c r="AC25" i="20"/>
  <c r="AE25" i="20"/>
  <c r="AG25" i="20"/>
  <c r="U26" i="20"/>
  <c r="AV36" i="20"/>
  <c r="AU37" i="20" l="1"/>
  <c r="V26" i="20"/>
  <c r="AA26" i="20"/>
  <c r="AN25" i="20"/>
  <c r="AH26" i="20" l="1"/>
  <c r="W26" i="20"/>
  <c r="X26" i="20"/>
  <c r="AV37" i="20"/>
  <c r="AU38" i="20" l="1"/>
  <c r="AC26" i="20"/>
  <c r="AE26" i="20"/>
  <c r="AG26" i="20"/>
  <c r="U27" i="20"/>
  <c r="V27" i="20" l="1"/>
  <c r="AA27" i="20"/>
  <c r="AN26" i="20"/>
  <c r="AV38" i="20"/>
  <c r="AU39" i="20" l="1"/>
  <c r="AH27" i="20"/>
  <c r="W27" i="20"/>
  <c r="X27" i="20"/>
  <c r="AC27" i="20" l="1"/>
  <c r="AE27" i="20"/>
  <c r="AG27" i="20"/>
  <c r="U28" i="20"/>
  <c r="AV39" i="20"/>
  <c r="AU40" i="20" l="1"/>
  <c r="V28" i="20"/>
  <c r="AA28" i="20"/>
  <c r="AN27" i="20"/>
  <c r="AH28" i="20" l="1"/>
  <c r="W28" i="20"/>
  <c r="X28" i="20"/>
  <c r="AV40" i="20"/>
  <c r="AU41" i="20" l="1"/>
  <c r="AC28" i="20"/>
  <c r="AE28" i="20"/>
  <c r="AG28" i="20"/>
  <c r="U29" i="20"/>
  <c r="V29" i="20" l="1"/>
  <c r="AA29" i="20"/>
  <c r="AN28" i="20"/>
  <c r="AV41" i="20"/>
  <c r="AU42" i="20" l="1"/>
  <c r="AH29" i="20"/>
  <c r="W29" i="20"/>
  <c r="X29" i="20"/>
  <c r="AC29" i="20" l="1"/>
  <c r="AE29" i="20"/>
  <c r="AG29" i="20"/>
  <c r="U30" i="20"/>
  <c r="AV42" i="20"/>
  <c r="AU43" i="20" l="1"/>
  <c r="V30" i="20"/>
  <c r="AA30" i="20"/>
  <c r="AN29" i="20"/>
  <c r="AH30" i="20" l="1"/>
  <c r="W30" i="20"/>
  <c r="X30" i="20"/>
  <c r="AV43" i="20"/>
  <c r="AU44" i="20" l="1"/>
  <c r="AC30" i="20"/>
  <c r="AE30" i="20"/>
  <c r="AG30" i="20"/>
  <c r="U31" i="20"/>
  <c r="V31" i="20" l="1"/>
  <c r="AA31" i="20"/>
  <c r="AN30" i="20"/>
  <c r="AV44" i="20"/>
  <c r="AU45" i="20" l="1"/>
  <c r="AH31" i="20"/>
  <c r="W31" i="20"/>
  <c r="X31" i="20"/>
  <c r="AC31" i="20" l="1"/>
  <c r="AE31" i="20"/>
  <c r="AG31" i="20"/>
  <c r="U32" i="20"/>
  <c r="AV45" i="20"/>
  <c r="AU46" i="20" l="1"/>
  <c r="V32" i="20"/>
  <c r="AA32" i="20"/>
  <c r="AN31" i="20"/>
  <c r="AH32" i="20" l="1"/>
  <c r="W32" i="20"/>
  <c r="X32" i="20"/>
  <c r="AV46" i="20"/>
  <c r="AU47" i="20" l="1"/>
  <c r="AC32" i="20"/>
  <c r="AE32" i="20"/>
  <c r="AG32" i="20"/>
  <c r="U33" i="20"/>
  <c r="V33" i="20" l="1"/>
  <c r="AA33" i="20"/>
  <c r="AN32" i="20"/>
  <c r="AV47" i="20"/>
  <c r="AU48" i="20" l="1"/>
  <c r="AH33" i="20"/>
  <c r="W33" i="20"/>
  <c r="X33" i="20"/>
  <c r="AC33" i="20" l="1"/>
  <c r="AE33" i="20"/>
  <c r="AG33" i="20"/>
  <c r="U34" i="20"/>
  <c r="AV48" i="20"/>
  <c r="AU49" i="20" l="1"/>
  <c r="V34" i="20"/>
  <c r="AA34" i="20"/>
  <c r="AN33" i="20"/>
  <c r="AH34" i="20" l="1"/>
  <c r="W34" i="20"/>
  <c r="X34" i="20"/>
  <c r="AV49" i="20"/>
  <c r="AU50" i="20" l="1"/>
  <c r="AC34" i="20"/>
  <c r="AE34" i="20"/>
  <c r="AG34" i="20"/>
  <c r="U35" i="20"/>
  <c r="V35" i="20" l="1"/>
  <c r="AA35" i="20"/>
  <c r="AN34" i="20"/>
  <c r="AV50" i="20"/>
  <c r="AU51" i="20" l="1"/>
  <c r="AH35" i="20"/>
  <c r="W35" i="20"/>
  <c r="X35" i="20"/>
  <c r="AC35" i="20" l="1"/>
  <c r="AE35" i="20"/>
  <c r="AG35" i="20"/>
  <c r="U36" i="20"/>
  <c r="AV51" i="20"/>
  <c r="AU52" i="20" l="1"/>
  <c r="V36" i="20"/>
  <c r="AA36" i="20"/>
  <c r="AN35" i="20"/>
  <c r="AH36" i="20" l="1"/>
  <c r="W36" i="20"/>
  <c r="X36" i="20"/>
  <c r="AV52" i="20"/>
  <c r="AU53" i="20" l="1"/>
  <c r="AC36" i="20"/>
  <c r="AE36" i="20"/>
  <c r="AG36" i="20"/>
  <c r="U37" i="20"/>
  <c r="V37" i="20" l="1"/>
  <c r="AA37" i="20"/>
  <c r="AN36" i="20"/>
  <c r="AV53" i="20"/>
  <c r="AU54" i="20" l="1"/>
  <c r="AH37" i="20"/>
  <c r="W37" i="20"/>
  <c r="X37" i="20"/>
  <c r="AC37" i="20" l="1"/>
  <c r="AE37" i="20"/>
  <c r="AG37" i="20"/>
  <c r="U38" i="20"/>
  <c r="AV54" i="20"/>
  <c r="AU55" i="20" l="1"/>
  <c r="V38" i="20"/>
  <c r="AA38" i="20"/>
  <c r="AN37" i="20"/>
  <c r="AH38" i="20" l="1"/>
  <c r="W38" i="20"/>
  <c r="X38" i="20"/>
  <c r="AV55" i="20"/>
  <c r="AU56" i="20" l="1"/>
  <c r="AC38" i="20"/>
  <c r="AE38" i="20"/>
  <c r="AG38" i="20"/>
  <c r="U39" i="20"/>
  <c r="V39" i="20" l="1"/>
  <c r="AA39" i="20"/>
  <c r="AN38" i="20"/>
  <c r="AV56" i="20"/>
  <c r="AU57" i="20" l="1"/>
  <c r="AH39" i="20"/>
  <c r="W39" i="20"/>
  <c r="X39" i="20"/>
  <c r="AC39" i="20" l="1"/>
  <c r="AE39" i="20"/>
  <c r="AG39" i="20"/>
  <c r="U40" i="20"/>
  <c r="AV57" i="20"/>
  <c r="AU58" i="20" l="1"/>
  <c r="V40" i="20"/>
  <c r="AA40" i="20"/>
  <c r="AN39" i="20"/>
  <c r="AH40" i="20" l="1"/>
  <c r="W40" i="20"/>
  <c r="X40" i="20"/>
  <c r="AV58" i="20"/>
  <c r="AU59" i="20" l="1"/>
  <c r="AC40" i="20"/>
  <c r="AE40" i="20"/>
  <c r="AG40" i="20"/>
  <c r="U41" i="20"/>
  <c r="V41" i="20" l="1"/>
  <c r="AA41" i="20"/>
  <c r="AN40" i="20"/>
  <c r="AV59" i="20"/>
  <c r="AU60" i="20" l="1"/>
  <c r="AH41" i="20"/>
  <c r="W41" i="20"/>
  <c r="X41" i="20"/>
  <c r="AC41" i="20" l="1"/>
  <c r="AE41" i="20"/>
  <c r="AG41" i="20"/>
  <c r="U42" i="20"/>
  <c r="AV60" i="20"/>
  <c r="AU61" i="20" l="1"/>
  <c r="V42" i="20"/>
  <c r="AA42" i="20"/>
  <c r="AN41" i="20"/>
  <c r="AH42" i="20" l="1"/>
  <c r="W42" i="20"/>
  <c r="X42" i="20"/>
  <c r="AV61" i="20"/>
  <c r="AU62" i="20" l="1"/>
  <c r="AC42" i="20"/>
  <c r="AE42" i="20"/>
  <c r="AG42" i="20"/>
  <c r="U43" i="20"/>
  <c r="V43" i="20" l="1"/>
  <c r="AA43" i="20"/>
  <c r="AN42" i="20"/>
  <c r="AV62" i="20"/>
  <c r="AU63" i="20" l="1"/>
  <c r="AH43" i="20"/>
  <c r="W43" i="20"/>
  <c r="X43" i="20"/>
  <c r="AC43" i="20" l="1"/>
  <c r="AE43" i="20"/>
  <c r="AG43" i="20"/>
  <c r="U44" i="20"/>
  <c r="AV63" i="20"/>
  <c r="AU64" i="20" l="1"/>
  <c r="V44" i="20"/>
  <c r="AA44" i="20"/>
  <c r="AN43" i="20"/>
  <c r="AH44" i="20" l="1"/>
  <c r="W44" i="20"/>
  <c r="X44" i="20"/>
  <c r="AV64" i="20"/>
  <c r="AU65" i="20" l="1"/>
  <c r="AC44" i="20"/>
  <c r="AE44" i="20"/>
  <c r="AG44" i="20"/>
  <c r="U45" i="20"/>
  <c r="V45" i="20" l="1"/>
  <c r="AA45" i="20"/>
  <c r="AN44" i="20"/>
  <c r="AV65" i="20"/>
  <c r="AU66" i="20" l="1"/>
  <c r="AH45" i="20"/>
  <c r="W45" i="20"/>
  <c r="X45" i="20"/>
  <c r="AC45" i="20" l="1"/>
  <c r="AE45" i="20"/>
  <c r="AG45" i="20"/>
  <c r="U46" i="20"/>
  <c r="AV66" i="20"/>
  <c r="AU67" i="20" l="1"/>
  <c r="V46" i="20"/>
  <c r="AA46" i="20"/>
  <c r="AN45" i="20"/>
  <c r="AH46" i="20" l="1"/>
  <c r="W46" i="20"/>
  <c r="X46" i="20"/>
  <c r="AV67" i="20"/>
  <c r="AU68" i="20" l="1"/>
  <c r="AC46" i="20"/>
  <c r="AE46" i="20"/>
  <c r="AG46" i="20"/>
  <c r="U47" i="20"/>
  <c r="V47" i="20" l="1"/>
  <c r="AA47" i="20"/>
  <c r="AN46" i="20"/>
  <c r="AV68" i="20"/>
  <c r="AU69" i="20" l="1"/>
  <c r="AH47" i="20"/>
  <c r="W47" i="20"/>
  <c r="X47" i="20"/>
  <c r="AC47" i="20" l="1"/>
  <c r="AE47" i="20"/>
  <c r="AG47" i="20"/>
  <c r="U48" i="20"/>
  <c r="AV69" i="20"/>
  <c r="AU70" i="20" l="1"/>
  <c r="V48" i="20"/>
  <c r="AA48" i="20"/>
  <c r="AN47" i="20"/>
  <c r="AH48" i="20" l="1"/>
  <c r="W48" i="20"/>
  <c r="X48" i="20"/>
  <c r="AV70" i="20"/>
  <c r="AU71" i="20" l="1"/>
  <c r="AC48" i="20"/>
  <c r="AE48" i="20"/>
  <c r="AG48" i="20"/>
  <c r="U49" i="20"/>
  <c r="V49" i="20" l="1"/>
  <c r="AA49" i="20"/>
  <c r="AN48" i="20"/>
  <c r="AV71" i="20"/>
  <c r="AU72" i="20" l="1"/>
  <c r="AH49" i="20"/>
  <c r="W49" i="20"/>
  <c r="X49" i="20"/>
  <c r="AC49" i="20" l="1"/>
  <c r="AE49" i="20"/>
  <c r="AG49" i="20"/>
  <c r="U50" i="20"/>
  <c r="AV72" i="20"/>
  <c r="AU73" i="20" l="1"/>
  <c r="V50" i="20"/>
  <c r="AA50" i="20"/>
  <c r="AN49" i="20"/>
  <c r="AH50" i="20" l="1"/>
  <c r="W50" i="20"/>
  <c r="X50" i="20"/>
  <c r="AV73" i="20"/>
  <c r="AU74" i="20" l="1"/>
  <c r="AC50" i="20"/>
  <c r="AE50" i="20"/>
  <c r="AG50" i="20"/>
  <c r="U51" i="20"/>
  <c r="V51" i="20" l="1"/>
  <c r="AA51" i="20"/>
  <c r="AN50" i="20"/>
  <c r="AV74" i="20"/>
  <c r="AU75" i="20" l="1"/>
  <c r="AH51" i="20"/>
  <c r="W51" i="20"/>
  <c r="X51" i="20"/>
  <c r="AC51" i="20" l="1"/>
  <c r="AE51" i="20"/>
  <c r="AG51" i="20"/>
  <c r="U52" i="20"/>
  <c r="AV75" i="20"/>
  <c r="AU76" i="20" l="1"/>
  <c r="V52" i="20"/>
  <c r="AA52" i="20"/>
  <c r="AN51" i="20"/>
  <c r="AH52" i="20" l="1"/>
  <c r="W52" i="20"/>
  <c r="X52" i="20"/>
  <c r="AV76" i="20"/>
  <c r="AU77" i="20" l="1"/>
  <c r="AC52" i="20"/>
  <c r="AE52" i="20"/>
  <c r="AG52" i="20"/>
  <c r="U53" i="20"/>
  <c r="V53" i="20" l="1"/>
  <c r="AA53" i="20"/>
  <c r="AN52" i="20"/>
  <c r="AV77" i="20"/>
  <c r="AU78" i="20" l="1"/>
  <c r="AH53" i="20"/>
  <c r="W53" i="20"/>
  <c r="X53" i="20"/>
  <c r="AC53" i="20" l="1"/>
  <c r="AE53" i="20"/>
  <c r="AG53" i="20"/>
  <c r="U54" i="20"/>
  <c r="AV78" i="20"/>
  <c r="AU79" i="20" l="1"/>
  <c r="V54" i="20"/>
  <c r="AA54" i="20"/>
  <c r="AN53" i="20"/>
  <c r="AH54" i="20" l="1"/>
  <c r="W54" i="20"/>
  <c r="X54" i="20"/>
  <c r="AV79" i="20"/>
  <c r="AU1" i="20"/>
  <c r="AU2" i="20"/>
  <c r="AV1" i="20" l="1"/>
  <c r="AW1" i="20" s="1"/>
  <c r="AV2" i="20"/>
  <c r="AW2" i="20" s="1"/>
  <c r="AU80" i="20"/>
  <c r="AC54" i="20"/>
  <c r="AE54" i="20"/>
  <c r="AG54" i="20"/>
  <c r="U55" i="20"/>
  <c r="V55" i="20" l="1"/>
  <c r="AA55" i="20"/>
  <c r="AN54" i="20"/>
  <c r="AV80" i="20"/>
  <c r="AU81" i="20" l="1"/>
  <c r="AH55" i="20"/>
  <c r="W55" i="20"/>
  <c r="X55" i="20"/>
  <c r="AC55" i="20" l="1"/>
  <c r="AE55" i="20"/>
  <c r="AG55" i="20"/>
  <c r="U56" i="20"/>
  <c r="AV81" i="20"/>
  <c r="AU82" i="20" l="1"/>
  <c r="V56" i="20"/>
  <c r="AA56" i="20"/>
  <c r="AN55" i="20"/>
  <c r="AH56" i="20" l="1"/>
  <c r="W56" i="20"/>
  <c r="X56" i="20"/>
  <c r="AV82" i="20"/>
  <c r="AU83" i="20" l="1"/>
  <c r="AC56" i="20"/>
  <c r="AE56" i="20"/>
  <c r="AG56" i="20"/>
  <c r="U57" i="20"/>
  <c r="V57" i="20" l="1"/>
  <c r="AA57" i="20"/>
  <c r="AN56" i="20"/>
  <c r="AV83" i="20"/>
  <c r="AU84" i="20" l="1"/>
  <c r="AH57" i="20"/>
  <c r="W57" i="20"/>
  <c r="X57" i="20"/>
  <c r="AC57" i="20" l="1"/>
  <c r="AE57" i="20"/>
  <c r="AG57" i="20"/>
  <c r="U58" i="20"/>
  <c r="AV84" i="20"/>
  <c r="AU85" i="20" l="1"/>
  <c r="V58" i="20"/>
  <c r="AA58" i="20"/>
  <c r="AN57" i="20"/>
  <c r="AH58" i="20" l="1"/>
  <c r="W58" i="20"/>
  <c r="X58" i="20"/>
  <c r="AV85" i="20"/>
  <c r="AU86" i="20" l="1"/>
  <c r="AC58" i="20"/>
  <c r="AE58" i="20"/>
  <c r="AG58" i="20"/>
  <c r="U59" i="20"/>
  <c r="V59" i="20" l="1"/>
  <c r="AA59" i="20"/>
  <c r="AN58" i="20"/>
  <c r="AV86" i="20"/>
  <c r="AU87" i="20" l="1"/>
  <c r="AH59" i="20"/>
  <c r="W59" i="20"/>
  <c r="X59" i="20"/>
  <c r="AC59" i="20" l="1"/>
  <c r="AE59" i="20"/>
  <c r="AG59" i="20"/>
  <c r="U60" i="20"/>
  <c r="AV87" i="20"/>
  <c r="AU88" i="20" l="1"/>
  <c r="V60" i="20"/>
  <c r="AA60" i="20"/>
  <c r="AN59" i="20"/>
  <c r="AH60" i="20" l="1"/>
  <c r="W60" i="20"/>
  <c r="X60" i="20"/>
  <c r="AV88" i="20"/>
  <c r="AU89" i="20" l="1"/>
  <c r="AC60" i="20"/>
  <c r="AE60" i="20"/>
  <c r="AG60" i="20"/>
  <c r="U61" i="20"/>
  <c r="V61" i="20" l="1"/>
  <c r="AA61" i="20"/>
  <c r="AN60" i="20"/>
  <c r="AV89" i="20"/>
  <c r="AU90" i="20" l="1"/>
  <c r="AH61" i="20"/>
  <c r="W61" i="20"/>
  <c r="X61" i="20"/>
  <c r="AV90" i="20" l="1"/>
  <c r="AU91" i="20" s="1"/>
  <c r="AV91" i="20"/>
  <c r="AC61" i="20"/>
  <c r="AE61" i="20"/>
  <c r="AG61" i="20"/>
  <c r="U62" i="20"/>
  <c r="AU92" i="20" l="1"/>
  <c r="V62" i="20"/>
  <c r="AA62" i="20"/>
  <c r="AN61" i="20"/>
  <c r="AV92" i="20" l="1"/>
  <c r="AH62" i="20"/>
  <c r="W62" i="20"/>
  <c r="X62" i="20"/>
  <c r="AU93" i="20" l="1"/>
  <c r="AC62" i="20"/>
  <c r="AE62" i="20"/>
  <c r="AG62" i="20"/>
  <c r="U63" i="20"/>
  <c r="AV93" i="20" l="1"/>
  <c r="V63" i="20"/>
  <c r="AA63" i="20"/>
  <c r="AN62" i="20"/>
  <c r="AU94" i="20" l="1"/>
  <c r="AH63" i="20"/>
  <c r="W63" i="20"/>
  <c r="X63" i="20"/>
  <c r="AV94" i="20" l="1"/>
  <c r="AC63" i="20"/>
  <c r="AE63" i="20"/>
  <c r="AG63" i="20"/>
  <c r="U64" i="20"/>
  <c r="AU95" i="20" l="1"/>
  <c r="V64" i="20"/>
  <c r="AA64" i="20"/>
  <c r="AN63" i="20"/>
  <c r="AV95" i="20" l="1"/>
  <c r="AH64" i="20"/>
  <c r="W64" i="20"/>
  <c r="X64" i="20"/>
  <c r="AU96" i="20" l="1"/>
  <c r="AC64" i="20"/>
  <c r="AE64" i="20"/>
  <c r="AG64" i="20"/>
  <c r="U65" i="20"/>
  <c r="AV96" i="20" l="1"/>
  <c r="V65" i="20"/>
  <c r="AA65" i="20"/>
  <c r="AN64" i="20"/>
  <c r="AU97" i="20" l="1"/>
  <c r="AH65" i="20"/>
  <c r="W65" i="20"/>
  <c r="X65" i="20"/>
  <c r="AV97" i="20" l="1"/>
  <c r="AC65" i="20"/>
  <c r="AE65" i="20"/>
  <c r="AG65" i="20"/>
  <c r="U66" i="20"/>
  <c r="AU98" i="20" l="1"/>
  <c r="V66" i="20"/>
  <c r="AA66" i="20"/>
  <c r="AN65" i="20"/>
  <c r="AV98" i="20" l="1"/>
  <c r="AH66" i="20"/>
  <c r="W66" i="20"/>
  <c r="X66" i="20"/>
  <c r="AU99" i="20" l="1"/>
  <c r="AC66" i="20"/>
  <c r="AE66" i="20"/>
  <c r="AG66" i="20"/>
  <c r="U67" i="20"/>
  <c r="AV99" i="20" l="1"/>
  <c r="V67" i="20"/>
  <c r="AA67" i="20"/>
  <c r="AN66" i="20"/>
  <c r="AU100" i="20" l="1"/>
  <c r="AH67" i="20"/>
  <c r="W67" i="20"/>
  <c r="X67" i="20"/>
  <c r="AV100" i="20" l="1"/>
  <c r="AC67" i="20"/>
  <c r="AE67" i="20"/>
  <c r="AG67" i="20"/>
  <c r="U68" i="20"/>
  <c r="AU101" i="20" l="1"/>
  <c r="V68" i="20"/>
  <c r="AA68" i="20"/>
  <c r="AN67" i="20"/>
  <c r="AV101" i="20" l="1"/>
  <c r="AH68" i="20"/>
  <c r="W68" i="20"/>
  <c r="X68" i="20"/>
  <c r="AU102" i="20" l="1"/>
  <c r="AC68" i="20"/>
  <c r="AE68" i="20"/>
  <c r="AG68" i="20"/>
  <c r="U69" i="20"/>
  <c r="AV102" i="20" l="1"/>
  <c r="V69" i="20"/>
  <c r="AA69" i="20"/>
  <c r="AN68" i="20"/>
  <c r="AU103" i="20" l="1"/>
  <c r="AH69" i="20"/>
  <c r="W69" i="20"/>
  <c r="X69" i="20"/>
  <c r="AV103" i="20" l="1"/>
  <c r="AC69" i="20"/>
  <c r="AE69" i="20"/>
  <c r="AG69" i="20"/>
  <c r="U70" i="20"/>
  <c r="AU104" i="20" l="1"/>
  <c r="V70" i="20"/>
  <c r="AA70" i="20"/>
  <c r="AN69" i="20"/>
  <c r="AV104" i="20" l="1"/>
  <c r="AH70" i="20"/>
  <c r="W70" i="20"/>
  <c r="X70" i="20"/>
  <c r="AU105" i="20" l="1"/>
  <c r="AC70" i="20"/>
  <c r="AE70" i="20"/>
  <c r="AG70" i="20"/>
  <c r="U71" i="20"/>
  <c r="AV105" i="20" l="1"/>
  <c r="V71" i="20"/>
  <c r="AA71" i="20"/>
  <c r="AN70" i="20"/>
  <c r="AU106" i="20" l="1"/>
  <c r="AH71" i="20"/>
  <c r="W71" i="20"/>
  <c r="X71" i="20"/>
  <c r="AV106" i="20" l="1"/>
  <c r="AC71" i="20"/>
  <c r="AE71" i="20"/>
  <c r="AG71" i="20"/>
  <c r="U72" i="20"/>
  <c r="AU107" i="20" l="1"/>
  <c r="V72" i="20"/>
  <c r="AA72" i="20"/>
  <c r="AN71" i="20"/>
  <c r="AV107" i="20" l="1"/>
  <c r="AH72" i="20"/>
  <c r="W72" i="20"/>
  <c r="X72" i="20"/>
  <c r="AU108" i="20" l="1"/>
  <c r="AC72" i="20"/>
  <c r="AE72" i="20"/>
  <c r="AG72" i="20"/>
  <c r="U73" i="20"/>
  <c r="AV108" i="20" l="1"/>
  <c r="V73" i="20"/>
  <c r="AA73" i="20"/>
  <c r="AN72" i="20"/>
  <c r="AU109" i="20" l="1"/>
  <c r="AH73" i="20"/>
  <c r="W73" i="20"/>
  <c r="X73" i="20"/>
  <c r="AV109" i="20" l="1"/>
  <c r="AC73" i="20"/>
  <c r="AE73" i="20"/>
  <c r="AG73" i="20"/>
  <c r="U74" i="20"/>
  <c r="AU110" i="20" l="1"/>
  <c r="V74" i="20"/>
  <c r="AA74" i="20"/>
  <c r="AN73" i="20"/>
  <c r="AV110" i="20" l="1"/>
  <c r="AH74" i="20"/>
  <c r="W74" i="20"/>
  <c r="X74" i="20"/>
  <c r="AU111" i="20" l="1"/>
  <c r="AC74" i="20"/>
  <c r="AE74" i="20"/>
  <c r="AG74" i="20"/>
  <c r="U75" i="20"/>
  <c r="AV111" i="20" l="1"/>
  <c r="V75" i="20"/>
  <c r="AA75" i="20"/>
  <c r="AN74" i="20"/>
  <c r="AU112" i="20" l="1"/>
  <c r="AH75" i="20"/>
  <c r="W75" i="20"/>
  <c r="X75" i="20"/>
  <c r="AV112" i="20" l="1"/>
  <c r="AC75" i="20"/>
  <c r="AE75" i="20"/>
  <c r="AG75" i="20"/>
  <c r="U76" i="20"/>
  <c r="AU113" i="20" l="1"/>
  <c r="V76" i="20"/>
  <c r="AA76" i="20"/>
  <c r="AN75" i="20"/>
  <c r="AV113" i="20" l="1"/>
  <c r="AH76" i="20"/>
  <c r="W76" i="20"/>
  <c r="X76" i="20"/>
  <c r="AU114" i="20" l="1"/>
  <c r="AC76" i="20"/>
  <c r="AE76" i="20"/>
  <c r="AG76" i="20"/>
  <c r="U77" i="20"/>
  <c r="AV114" i="20" l="1"/>
  <c r="V77" i="20"/>
  <c r="AA77" i="20"/>
  <c r="AN76" i="20"/>
  <c r="AU115" i="20" l="1"/>
  <c r="AH77" i="20"/>
  <c r="W77" i="20"/>
  <c r="X77" i="20"/>
  <c r="AV115" i="20" l="1"/>
  <c r="AC77" i="20"/>
  <c r="AE77" i="20"/>
  <c r="AG77" i="20"/>
  <c r="U78" i="20"/>
  <c r="AU116" i="20" l="1"/>
  <c r="V78" i="20"/>
  <c r="AA78" i="20"/>
  <c r="AN77" i="20"/>
  <c r="AV116" i="20" l="1"/>
  <c r="AH78" i="20"/>
  <c r="W78" i="20"/>
  <c r="X78" i="20"/>
  <c r="AU117" i="20" l="1"/>
  <c r="AC78" i="20"/>
  <c r="AE78" i="20"/>
  <c r="AG78" i="20"/>
  <c r="U79" i="20"/>
  <c r="AV117" i="20" l="1"/>
  <c r="V79" i="20"/>
  <c r="AA79" i="20"/>
  <c r="AN78" i="20"/>
  <c r="AU118" i="20" l="1"/>
  <c r="AH79" i="20"/>
  <c r="W79" i="20"/>
  <c r="X79" i="20"/>
  <c r="AV118" i="20" l="1"/>
  <c r="AC79" i="20"/>
  <c r="AE79" i="20"/>
  <c r="AG79" i="20"/>
  <c r="U80" i="20"/>
  <c r="AU119" i="20" l="1"/>
  <c r="V80" i="20"/>
  <c r="AA80" i="20"/>
  <c r="AN79" i="20"/>
  <c r="AV119" i="20" l="1"/>
  <c r="AH80" i="20"/>
  <c r="W80" i="20"/>
  <c r="X80" i="20"/>
  <c r="AU120" i="20" l="1"/>
  <c r="AC80" i="20"/>
  <c r="AE80" i="20"/>
  <c r="AG80" i="20"/>
  <c r="U81" i="20"/>
  <c r="AV120" i="20" l="1"/>
  <c r="V81" i="20"/>
  <c r="AA81" i="20"/>
  <c r="AN80" i="20"/>
  <c r="AU121" i="20" l="1"/>
  <c r="AH81" i="20"/>
  <c r="W81" i="20"/>
  <c r="X81" i="20"/>
  <c r="AV121" i="20" l="1"/>
  <c r="AC81" i="20"/>
  <c r="AE81" i="20"/>
  <c r="AG81" i="20"/>
  <c r="U82" i="20"/>
  <c r="AU122" i="20" l="1"/>
  <c r="V82" i="20"/>
  <c r="AA82" i="20"/>
  <c r="AN81" i="20"/>
  <c r="AV122" i="20" l="1"/>
  <c r="AH82" i="20"/>
  <c r="W82" i="20"/>
  <c r="X82" i="20"/>
  <c r="AU123" i="20" l="1"/>
  <c r="AC82" i="20"/>
  <c r="AE82" i="20"/>
  <c r="AG82" i="20"/>
  <c r="U83" i="20"/>
  <c r="AV123" i="20" l="1"/>
  <c r="V83" i="20"/>
  <c r="AA83" i="20"/>
  <c r="AN82" i="20"/>
  <c r="AU124" i="20" l="1"/>
  <c r="AV124" i="20" s="1"/>
  <c r="AH83" i="20"/>
  <c r="W83" i="20"/>
  <c r="X83" i="20"/>
  <c r="AW124" i="20" l="1"/>
  <c r="O124" i="20" s="1"/>
  <c r="Q124" i="20" s="1"/>
  <c r="AW123" i="20"/>
  <c r="O123" i="20" s="1"/>
  <c r="Q123" i="20" s="1"/>
  <c r="AX124" i="20"/>
  <c r="N124" i="20" s="1"/>
  <c r="P124" i="20" s="1"/>
  <c r="AX123" i="20"/>
  <c r="N123" i="20" s="1"/>
  <c r="P123" i="20" s="1"/>
  <c r="AW122" i="20"/>
  <c r="O122" i="20" s="1"/>
  <c r="Q122" i="20" s="1"/>
  <c r="AX122" i="20"/>
  <c r="N122" i="20" s="1"/>
  <c r="P122" i="20" s="1"/>
  <c r="AW121" i="20"/>
  <c r="O121" i="20" s="1"/>
  <c r="Q121" i="20" s="1"/>
  <c r="AX121" i="20"/>
  <c r="N121" i="20" s="1"/>
  <c r="P121" i="20" s="1"/>
  <c r="AW120" i="20"/>
  <c r="O120" i="20" s="1"/>
  <c r="Q120" i="20" s="1"/>
  <c r="AX120" i="20"/>
  <c r="N120" i="20" s="1"/>
  <c r="P120" i="20" s="1"/>
  <c r="AW119" i="20"/>
  <c r="O119" i="20" s="1"/>
  <c r="Q119" i="20" s="1"/>
  <c r="AX119" i="20"/>
  <c r="N119" i="20" s="1"/>
  <c r="P119" i="20" s="1"/>
  <c r="AW118" i="20"/>
  <c r="O118" i="20" s="1"/>
  <c r="Q118" i="20" s="1"/>
  <c r="AX118" i="20"/>
  <c r="N118" i="20" s="1"/>
  <c r="P118" i="20" s="1"/>
  <c r="AW117" i="20"/>
  <c r="O117" i="20" s="1"/>
  <c r="Q117" i="20" s="1"/>
  <c r="AX117" i="20"/>
  <c r="N117" i="20" s="1"/>
  <c r="P117" i="20" s="1"/>
  <c r="AW116" i="20"/>
  <c r="O116" i="20" s="1"/>
  <c r="Q116" i="20" s="1"/>
  <c r="AX116" i="20"/>
  <c r="N116" i="20" s="1"/>
  <c r="P116" i="20" s="1"/>
  <c r="AW115" i="20"/>
  <c r="O115" i="20" s="1"/>
  <c r="Q115" i="20" s="1"/>
  <c r="AX115" i="20"/>
  <c r="N115" i="20" s="1"/>
  <c r="P115" i="20" s="1"/>
  <c r="AW114" i="20"/>
  <c r="O114" i="20" s="1"/>
  <c r="Q114" i="20" s="1"/>
  <c r="AX114" i="20"/>
  <c r="N114" i="20" s="1"/>
  <c r="P114" i="20" s="1"/>
  <c r="AW113" i="20"/>
  <c r="O113" i="20" s="1"/>
  <c r="Q113" i="20" s="1"/>
  <c r="AX113" i="20"/>
  <c r="N113" i="20" s="1"/>
  <c r="P113" i="20" s="1"/>
  <c r="AW112" i="20"/>
  <c r="O112" i="20" s="1"/>
  <c r="Q112" i="20" s="1"/>
  <c r="AX112" i="20"/>
  <c r="N112" i="20" s="1"/>
  <c r="P112" i="20" s="1"/>
  <c r="AW111" i="20"/>
  <c r="O111" i="20" s="1"/>
  <c r="Q111" i="20" s="1"/>
  <c r="AX111" i="20"/>
  <c r="N111" i="20" s="1"/>
  <c r="P111" i="20" s="1"/>
  <c r="AW110" i="20"/>
  <c r="O110" i="20" s="1"/>
  <c r="Q110" i="20" s="1"/>
  <c r="AX110" i="20"/>
  <c r="N110" i="20" s="1"/>
  <c r="P110" i="20" s="1"/>
  <c r="AW109" i="20"/>
  <c r="O109" i="20" s="1"/>
  <c r="Q109" i="20" s="1"/>
  <c r="AX109" i="20"/>
  <c r="N109" i="20" s="1"/>
  <c r="P109" i="20" s="1"/>
  <c r="AW108" i="20"/>
  <c r="O108" i="20" s="1"/>
  <c r="Q108" i="20" s="1"/>
  <c r="AX108" i="20"/>
  <c r="N108" i="20" s="1"/>
  <c r="P108" i="20" s="1"/>
  <c r="AW107" i="20"/>
  <c r="O107" i="20" s="1"/>
  <c r="Q107" i="20" s="1"/>
  <c r="AX107" i="20"/>
  <c r="N107" i="20" s="1"/>
  <c r="P107" i="20" s="1"/>
  <c r="AW106" i="20"/>
  <c r="O106" i="20" s="1"/>
  <c r="Q106" i="20" s="1"/>
  <c r="AX106" i="20"/>
  <c r="N106" i="20" s="1"/>
  <c r="P106" i="20" s="1"/>
  <c r="AW105" i="20"/>
  <c r="O105" i="20" s="1"/>
  <c r="Q105" i="20" s="1"/>
  <c r="AX105" i="20"/>
  <c r="N105" i="20" s="1"/>
  <c r="P105" i="20" s="1"/>
  <c r="AW104" i="20"/>
  <c r="O104" i="20" s="1"/>
  <c r="Q104" i="20" s="1"/>
  <c r="AX104" i="20"/>
  <c r="N104" i="20" s="1"/>
  <c r="P104" i="20" s="1"/>
  <c r="AW103" i="20"/>
  <c r="O103" i="20" s="1"/>
  <c r="Q103" i="20" s="1"/>
  <c r="AX103" i="20"/>
  <c r="N103" i="20" s="1"/>
  <c r="P103" i="20" s="1"/>
  <c r="AW102" i="20"/>
  <c r="O102" i="20" s="1"/>
  <c r="Q102" i="20" s="1"/>
  <c r="AX102" i="20"/>
  <c r="N102" i="20" s="1"/>
  <c r="P102" i="20" s="1"/>
  <c r="AW101" i="20"/>
  <c r="O101" i="20" s="1"/>
  <c r="Q101" i="20" s="1"/>
  <c r="AX101" i="20"/>
  <c r="N101" i="20" s="1"/>
  <c r="P101" i="20" s="1"/>
  <c r="AW100" i="20"/>
  <c r="O100" i="20" s="1"/>
  <c r="Q100" i="20" s="1"/>
  <c r="AX100" i="20"/>
  <c r="N100" i="20" s="1"/>
  <c r="P100" i="20" s="1"/>
  <c r="AW99" i="20"/>
  <c r="O99" i="20" s="1"/>
  <c r="Q99" i="20" s="1"/>
  <c r="AX99" i="20"/>
  <c r="N99" i="20" s="1"/>
  <c r="P99" i="20" s="1"/>
  <c r="AW98" i="20"/>
  <c r="O98" i="20" s="1"/>
  <c r="Q98" i="20" s="1"/>
  <c r="AX98" i="20"/>
  <c r="N98" i="20" s="1"/>
  <c r="P98" i="20" s="1"/>
  <c r="AW97" i="20"/>
  <c r="O97" i="20" s="1"/>
  <c r="Q97" i="20" s="1"/>
  <c r="AX97" i="20"/>
  <c r="N97" i="20" s="1"/>
  <c r="P97" i="20" s="1"/>
  <c r="AW96" i="20"/>
  <c r="O96" i="20" s="1"/>
  <c r="Q96" i="20" s="1"/>
  <c r="AX96" i="20"/>
  <c r="N96" i="20" s="1"/>
  <c r="P96" i="20" s="1"/>
  <c r="AW95" i="20"/>
  <c r="O95" i="20" s="1"/>
  <c r="Q95" i="20" s="1"/>
  <c r="AX95" i="20"/>
  <c r="N95" i="20" s="1"/>
  <c r="P95" i="20" s="1"/>
  <c r="AW94" i="20"/>
  <c r="O94" i="20" s="1"/>
  <c r="Q94" i="20" s="1"/>
  <c r="AX94" i="20"/>
  <c r="N94" i="20" s="1"/>
  <c r="P94" i="20" s="1"/>
  <c r="AW93" i="20"/>
  <c r="O93" i="20" s="1"/>
  <c r="Q93" i="20" s="1"/>
  <c r="AX93" i="20"/>
  <c r="N93" i="20" s="1"/>
  <c r="P93" i="20" s="1"/>
  <c r="AW92" i="20"/>
  <c r="O92" i="20" s="1"/>
  <c r="Q92" i="20" s="1"/>
  <c r="AX92" i="20"/>
  <c r="N92" i="20" s="1"/>
  <c r="P92" i="20" s="1"/>
  <c r="AW91" i="20"/>
  <c r="O91" i="20" s="1"/>
  <c r="Q91" i="20" s="1"/>
  <c r="AX91" i="20"/>
  <c r="N91" i="20" s="1"/>
  <c r="P91" i="20" s="1"/>
  <c r="AW90" i="20"/>
  <c r="O90" i="20" s="1"/>
  <c r="Q90" i="20" s="1"/>
  <c r="AW89" i="20"/>
  <c r="O89" i="20" s="1"/>
  <c r="Q89" i="20" s="1"/>
  <c r="AX90" i="20"/>
  <c r="N90" i="20" s="1"/>
  <c r="P90" i="20" s="1"/>
  <c r="AX89" i="20"/>
  <c r="N89" i="20" s="1"/>
  <c r="P89" i="20" s="1"/>
  <c r="AW88" i="20"/>
  <c r="O88" i="20" s="1"/>
  <c r="Q88" i="20" s="1"/>
  <c r="AX88" i="20"/>
  <c r="N88" i="20" s="1"/>
  <c r="P88" i="20" s="1"/>
  <c r="AW87" i="20"/>
  <c r="O87" i="20" s="1"/>
  <c r="Q87" i="20" s="1"/>
  <c r="AX87" i="20"/>
  <c r="N87" i="20" s="1"/>
  <c r="P87" i="20" s="1"/>
  <c r="AW86" i="20"/>
  <c r="O86" i="20" s="1"/>
  <c r="Q86" i="20" s="1"/>
  <c r="AX86" i="20"/>
  <c r="N86" i="20" s="1"/>
  <c r="P86" i="20" s="1"/>
  <c r="AW85" i="20"/>
  <c r="O85" i="20" s="1"/>
  <c r="Q85" i="20" s="1"/>
  <c r="AX85" i="20"/>
  <c r="N85" i="20" s="1"/>
  <c r="P85" i="20" s="1"/>
  <c r="AW84" i="20"/>
  <c r="O84" i="20" s="1"/>
  <c r="Q84" i="20" s="1"/>
  <c r="AX84" i="20"/>
  <c r="N84" i="20" s="1"/>
  <c r="P84" i="20" s="1"/>
  <c r="AW83" i="20"/>
  <c r="O83" i="20" s="1"/>
  <c r="Q83" i="20" s="1"/>
  <c r="AB83" i="20" s="1"/>
  <c r="Z84" i="20" s="1"/>
  <c r="AX83" i="20"/>
  <c r="N83" i="20" s="1"/>
  <c r="P83" i="20" s="1"/>
  <c r="AI83" i="20" s="1"/>
  <c r="AW82" i="20"/>
  <c r="O82" i="20" s="1"/>
  <c r="Q82" i="20" s="1"/>
  <c r="AB82" i="20" s="1"/>
  <c r="Z83" i="20" s="1"/>
  <c r="AX82" i="20"/>
  <c r="N82" i="20" s="1"/>
  <c r="P82" i="20" s="1"/>
  <c r="AI82" i="20" s="1"/>
  <c r="AJ82" i="20" s="1"/>
  <c r="AW81" i="20"/>
  <c r="O81" i="20" s="1"/>
  <c r="Q81" i="20" s="1"/>
  <c r="AB81" i="20" s="1"/>
  <c r="Z82" i="20" s="1"/>
  <c r="AX81" i="20"/>
  <c r="N81" i="20" s="1"/>
  <c r="P81" i="20" s="1"/>
  <c r="AI81" i="20" s="1"/>
  <c r="AJ81" i="20" s="1"/>
  <c r="AW80" i="20"/>
  <c r="O80" i="20" s="1"/>
  <c r="Q80" i="20" s="1"/>
  <c r="AB80" i="20" s="1"/>
  <c r="Z81" i="20" s="1"/>
  <c r="AX80" i="20"/>
  <c r="N80" i="20" s="1"/>
  <c r="P80" i="20" s="1"/>
  <c r="AI80" i="20" s="1"/>
  <c r="AJ80" i="20" s="1"/>
  <c r="AW79" i="20"/>
  <c r="O79" i="20" s="1"/>
  <c r="Q79" i="20" s="1"/>
  <c r="AB79" i="20" s="1"/>
  <c r="Z80" i="20" s="1"/>
  <c r="AX79" i="20"/>
  <c r="N79" i="20" s="1"/>
  <c r="P79" i="20" s="1"/>
  <c r="AI79" i="20" s="1"/>
  <c r="AJ79" i="20" s="1"/>
  <c r="AW78" i="20"/>
  <c r="O78" i="20" s="1"/>
  <c r="Q78" i="20" s="1"/>
  <c r="AB78" i="20" s="1"/>
  <c r="Z79" i="20" s="1"/>
  <c r="AX78" i="20"/>
  <c r="N78" i="20" s="1"/>
  <c r="P78" i="20" s="1"/>
  <c r="AI78" i="20" s="1"/>
  <c r="AJ78" i="20" s="1"/>
  <c r="AW77" i="20"/>
  <c r="O77" i="20" s="1"/>
  <c r="Q77" i="20" s="1"/>
  <c r="AB77" i="20" s="1"/>
  <c r="Z78" i="20" s="1"/>
  <c r="AX77" i="20"/>
  <c r="N77" i="20" s="1"/>
  <c r="P77" i="20" s="1"/>
  <c r="AI77" i="20" s="1"/>
  <c r="AJ77" i="20" s="1"/>
  <c r="AW76" i="20"/>
  <c r="O76" i="20" s="1"/>
  <c r="Q76" i="20" s="1"/>
  <c r="AB76" i="20" s="1"/>
  <c r="Z77" i="20" s="1"/>
  <c r="AX76" i="20"/>
  <c r="N76" i="20" s="1"/>
  <c r="P76" i="20" s="1"/>
  <c r="AI76" i="20" s="1"/>
  <c r="AJ76" i="20" s="1"/>
  <c r="AW75" i="20"/>
  <c r="O75" i="20" s="1"/>
  <c r="Q75" i="20" s="1"/>
  <c r="AB75" i="20" s="1"/>
  <c r="Z76" i="20" s="1"/>
  <c r="AX75" i="20"/>
  <c r="N75" i="20" s="1"/>
  <c r="P75" i="20" s="1"/>
  <c r="AI75" i="20" s="1"/>
  <c r="AJ75" i="20" s="1"/>
  <c r="AW74" i="20"/>
  <c r="O74" i="20" s="1"/>
  <c r="Q74" i="20" s="1"/>
  <c r="AB74" i="20" s="1"/>
  <c r="Z75" i="20" s="1"/>
  <c r="AX74" i="20"/>
  <c r="N74" i="20" s="1"/>
  <c r="P74" i="20" s="1"/>
  <c r="AI74" i="20" s="1"/>
  <c r="AJ74" i="20" s="1"/>
  <c r="AW73" i="20"/>
  <c r="O73" i="20" s="1"/>
  <c r="Q73" i="20" s="1"/>
  <c r="AB73" i="20" s="1"/>
  <c r="Z74" i="20" s="1"/>
  <c r="AX73" i="20"/>
  <c r="N73" i="20" s="1"/>
  <c r="P73" i="20" s="1"/>
  <c r="AI73" i="20" s="1"/>
  <c r="AJ73" i="20" s="1"/>
  <c r="AW72" i="20"/>
  <c r="O72" i="20" s="1"/>
  <c r="Q72" i="20" s="1"/>
  <c r="AB72" i="20" s="1"/>
  <c r="Z73" i="20" s="1"/>
  <c r="AX72" i="20"/>
  <c r="N72" i="20" s="1"/>
  <c r="P72" i="20" s="1"/>
  <c r="AI72" i="20" s="1"/>
  <c r="AJ72" i="20" s="1"/>
  <c r="AW71" i="20"/>
  <c r="O71" i="20" s="1"/>
  <c r="Q71" i="20" s="1"/>
  <c r="AB71" i="20" s="1"/>
  <c r="Z72" i="20" s="1"/>
  <c r="AX71" i="20"/>
  <c r="N71" i="20" s="1"/>
  <c r="P71" i="20" s="1"/>
  <c r="AI71" i="20" s="1"/>
  <c r="AJ71" i="20" s="1"/>
  <c r="AW70" i="20"/>
  <c r="O70" i="20" s="1"/>
  <c r="Q70" i="20" s="1"/>
  <c r="AB70" i="20" s="1"/>
  <c r="Z71" i="20" s="1"/>
  <c r="AX70" i="20"/>
  <c r="N70" i="20" s="1"/>
  <c r="P70" i="20" s="1"/>
  <c r="AI70" i="20" s="1"/>
  <c r="AJ70" i="20" s="1"/>
  <c r="AW69" i="20"/>
  <c r="O69" i="20" s="1"/>
  <c r="Q69" i="20" s="1"/>
  <c r="AB69" i="20" s="1"/>
  <c r="Z70" i="20" s="1"/>
  <c r="AX69" i="20"/>
  <c r="N69" i="20" s="1"/>
  <c r="P69" i="20" s="1"/>
  <c r="AI69" i="20" s="1"/>
  <c r="AJ69" i="20" s="1"/>
  <c r="AW68" i="20"/>
  <c r="O68" i="20" s="1"/>
  <c r="Q68" i="20" s="1"/>
  <c r="AB68" i="20" s="1"/>
  <c r="Z69" i="20" s="1"/>
  <c r="AX68" i="20"/>
  <c r="N68" i="20" s="1"/>
  <c r="P68" i="20" s="1"/>
  <c r="AI68" i="20" s="1"/>
  <c r="AJ68" i="20" s="1"/>
  <c r="AW67" i="20"/>
  <c r="O67" i="20" s="1"/>
  <c r="Q67" i="20" s="1"/>
  <c r="AB67" i="20" s="1"/>
  <c r="Z68" i="20" s="1"/>
  <c r="AX67" i="20"/>
  <c r="N67" i="20" s="1"/>
  <c r="P67" i="20" s="1"/>
  <c r="AI67" i="20" s="1"/>
  <c r="AJ67" i="20" s="1"/>
  <c r="AW66" i="20"/>
  <c r="O66" i="20" s="1"/>
  <c r="Q66" i="20" s="1"/>
  <c r="AB66" i="20" s="1"/>
  <c r="Z67" i="20" s="1"/>
  <c r="AX66" i="20"/>
  <c r="N66" i="20" s="1"/>
  <c r="P66" i="20" s="1"/>
  <c r="AI66" i="20" s="1"/>
  <c r="AJ66" i="20" s="1"/>
  <c r="AW65" i="20"/>
  <c r="O65" i="20" s="1"/>
  <c r="Q65" i="20" s="1"/>
  <c r="AB65" i="20" s="1"/>
  <c r="Z66" i="20" s="1"/>
  <c r="AX65" i="20"/>
  <c r="N65" i="20" s="1"/>
  <c r="P65" i="20" s="1"/>
  <c r="AI65" i="20" s="1"/>
  <c r="AJ65" i="20" s="1"/>
  <c r="AW64" i="20"/>
  <c r="O64" i="20" s="1"/>
  <c r="Q64" i="20" s="1"/>
  <c r="AB64" i="20" s="1"/>
  <c r="Z65" i="20" s="1"/>
  <c r="AX64" i="20"/>
  <c r="N64" i="20" s="1"/>
  <c r="P64" i="20" s="1"/>
  <c r="AI64" i="20" s="1"/>
  <c r="AJ64" i="20" s="1"/>
  <c r="AW63" i="20"/>
  <c r="O63" i="20" s="1"/>
  <c r="Q63" i="20" s="1"/>
  <c r="AB63" i="20" s="1"/>
  <c r="Z64" i="20" s="1"/>
  <c r="AX63" i="20"/>
  <c r="N63" i="20" s="1"/>
  <c r="P63" i="20" s="1"/>
  <c r="AI63" i="20" s="1"/>
  <c r="AJ63" i="20" s="1"/>
  <c r="AW62" i="20"/>
  <c r="O62" i="20" s="1"/>
  <c r="Q62" i="20" s="1"/>
  <c r="AB62" i="20" s="1"/>
  <c r="Z63" i="20" s="1"/>
  <c r="AX62" i="20"/>
  <c r="N62" i="20" s="1"/>
  <c r="P62" i="20" s="1"/>
  <c r="AI62" i="20" s="1"/>
  <c r="AJ62" i="20" s="1"/>
  <c r="AW61" i="20"/>
  <c r="O61" i="20" s="1"/>
  <c r="Q61" i="20" s="1"/>
  <c r="AB61" i="20" s="1"/>
  <c r="Z62" i="20" s="1"/>
  <c r="AX61" i="20"/>
  <c r="N61" i="20" s="1"/>
  <c r="P61" i="20" s="1"/>
  <c r="AI61" i="20" s="1"/>
  <c r="AJ61" i="20" s="1"/>
  <c r="AW60" i="20"/>
  <c r="O60" i="20" s="1"/>
  <c r="Q60" i="20" s="1"/>
  <c r="AB60" i="20" s="1"/>
  <c r="Z61" i="20" s="1"/>
  <c r="AX60" i="20"/>
  <c r="N60" i="20" s="1"/>
  <c r="P60" i="20" s="1"/>
  <c r="AI60" i="20" s="1"/>
  <c r="AJ60" i="20" s="1"/>
  <c r="AW59" i="20"/>
  <c r="O59" i="20" s="1"/>
  <c r="Q59" i="20" s="1"/>
  <c r="AB59" i="20" s="1"/>
  <c r="Z60" i="20" s="1"/>
  <c r="AX59" i="20"/>
  <c r="N59" i="20" s="1"/>
  <c r="P59" i="20" s="1"/>
  <c r="AI59" i="20" s="1"/>
  <c r="AJ59" i="20" s="1"/>
  <c r="AW58" i="20"/>
  <c r="O58" i="20" s="1"/>
  <c r="Q58" i="20" s="1"/>
  <c r="AB58" i="20" s="1"/>
  <c r="Z59" i="20" s="1"/>
  <c r="AX58" i="20"/>
  <c r="N58" i="20" s="1"/>
  <c r="P58" i="20" s="1"/>
  <c r="AI58" i="20" s="1"/>
  <c r="AJ58" i="20" s="1"/>
  <c r="AW57" i="20"/>
  <c r="O57" i="20" s="1"/>
  <c r="Q57" i="20" s="1"/>
  <c r="AB57" i="20" s="1"/>
  <c r="Z58" i="20" s="1"/>
  <c r="AX57" i="20"/>
  <c r="N57" i="20" s="1"/>
  <c r="P57" i="20" s="1"/>
  <c r="AI57" i="20" s="1"/>
  <c r="AJ57" i="20" s="1"/>
  <c r="AW56" i="20"/>
  <c r="O56" i="20" s="1"/>
  <c r="Q56" i="20" s="1"/>
  <c r="AB56" i="20" s="1"/>
  <c r="Z57" i="20" s="1"/>
  <c r="AX56" i="20"/>
  <c r="N56" i="20" s="1"/>
  <c r="P56" i="20" s="1"/>
  <c r="AI56" i="20" s="1"/>
  <c r="AJ56" i="20" s="1"/>
  <c r="AW55" i="20"/>
  <c r="O55" i="20" s="1"/>
  <c r="Q55" i="20" s="1"/>
  <c r="AB55" i="20" s="1"/>
  <c r="Z56" i="20" s="1"/>
  <c r="AX55" i="20"/>
  <c r="N55" i="20" s="1"/>
  <c r="P55" i="20" s="1"/>
  <c r="AI55" i="20" s="1"/>
  <c r="AJ55" i="20" s="1"/>
  <c r="AW54" i="20"/>
  <c r="O54" i="20" s="1"/>
  <c r="Q54" i="20" s="1"/>
  <c r="AB54" i="20" s="1"/>
  <c r="Z55" i="20" s="1"/>
  <c r="AX54" i="20"/>
  <c r="N54" i="20" s="1"/>
  <c r="P54" i="20" s="1"/>
  <c r="AI54" i="20" s="1"/>
  <c r="AJ54" i="20" s="1"/>
  <c r="AW53" i="20"/>
  <c r="O53" i="20" s="1"/>
  <c r="Q53" i="20" s="1"/>
  <c r="AB53" i="20" s="1"/>
  <c r="Z54" i="20" s="1"/>
  <c r="AX53" i="20"/>
  <c r="N53" i="20" s="1"/>
  <c r="P53" i="20" s="1"/>
  <c r="AI53" i="20" s="1"/>
  <c r="AJ53" i="20" s="1"/>
  <c r="AW52" i="20"/>
  <c r="O52" i="20" s="1"/>
  <c r="Q52" i="20" s="1"/>
  <c r="AB52" i="20" s="1"/>
  <c r="Z53" i="20" s="1"/>
  <c r="AX52" i="20"/>
  <c r="N52" i="20" s="1"/>
  <c r="P52" i="20" s="1"/>
  <c r="AI52" i="20" s="1"/>
  <c r="AJ52" i="20" s="1"/>
  <c r="AW51" i="20"/>
  <c r="O51" i="20" s="1"/>
  <c r="Q51" i="20" s="1"/>
  <c r="AB51" i="20" s="1"/>
  <c r="Z52" i="20" s="1"/>
  <c r="AX51" i="20"/>
  <c r="N51" i="20" s="1"/>
  <c r="P51" i="20" s="1"/>
  <c r="AI51" i="20" s="1"/>
  <c r="AJ51" i="20" s="1"/>
  <c r="AW50" i="20"/>
  <c r="O50" i="20" s="1"/>
  <c r="Q50" i="20" s="1"/>
  <c r="AB50" i="20" s="1"/>
  <c r="Z51" i="20" s="1"/>
  <c r="AX50" i="20"/>
  <c r="N50" i="20" s="1"/>
  <c r="P50" i="20" s="1"/>
  <c r="AI50" i="20" s="1"/>
  <c r="AJ50" i="20" s="1"/>
  <c r="AW49" i="20"/>
  <c r="O49" i="20" s="1"/>
  <c r="Q49" i="20" s="1"/>
  <c r="AB49" i="20" s="1"/>
  <c r="Z50" i="20" s="1"/>
  <c r="AX49" i="20"/>
  <c r="N49" i="20" s="1"/>
  <c r="P49" i="20" s="1"/>
  <c r="AI49" i="20" s="1"/>
  <c r="AJ49" i="20" s="1"/>
  <c r="AW48" i="20"/>
  <c r="O48" i="20" s="1"/>
  <c r="Q48" i="20" s="1"/>
  <c r="AB48" i="20" s="1"/>
  <c r="Z49" i="20" s="1"/>
  <c r="AX48" i="20"/>
  <c r="N48" i="20" s="1"/>
  <c r="P48" i="20" s="1"/>
  <c r="AI48" i="20" s="1"/>
  <c r="AJ48" i="20" s="1"/>
  <c r="AW47" i="20"/>
  <c r="O47" i="20" s="1"/>
  <c r="Q47" i="20" s="1"/>
  <c r="AB47" i="20" s="1"/>
  <c r="Z48" i="20" s="1"/>
  <c r="AX47" i="20"/>
  <c r="N47" i="20" s="1"/>
  <c r="P47" i="20" s="1"/>
  <c r="AI47" i="20" s="1"/>
  <c r="AJ47" i="20" s="1"/>
  <c r="AW46" i="20"/>
  <c r="O46" i="20" s="1"/>
  <c r="Q46" i="20" s="1"/>
  <c r="AB46" i="20" s="1"/>
  <c r="Z47" i="20" s="1"/>
  <c r="AX46" i="20"/>
  <c r="N46" i="20" s="1"/>
  <c r="P46" i="20" s="1"/>
  <c r="AI46" i="20" s="1"/>
  <c r="AJ46" i="20" s="1"/>
  <c r="AW45" i="20"/>
  <c r="O45" i="20" s="1"/>
  <c r="Q45" i="20" s="1"/>
  <c r="AB45" i="20" s="1"/>
  <c r="Z46" i="20" s="1"/>
  <c r="AX45" i="20"/>
  <c r="N45" i="20" s="1"/>
  <c r="P45" i="20" s="1"/>
  <c r="AI45" i="20" s="1"/>
  <c r="AJ45" i="20" s="1"/>
  <c r="AW44" i="20"/>
  <c r="O44" i="20" s="1"/>
  <c r="Q44" i="20" s="1"/>
  <c r="AB44" i="20" s="1"/>
  <c r="Z45" i="20" s="1"/>
  <c r="AX44" i="20"/>
  <c r="N44" i="20" s="1"/>
  <c r="P44" i="20" s="1"/>
  <c r="AI44" i="20" s="1"/>
  <c r="AJ44" i="20" s="1"/>
  <c r="AW43" i="20"/>
  <c r="O43" i="20" s="1"/>
  <c r="Q43" i="20" s="1"/>
  <c r="AB43" i="20" s="1"/>
  <c r="Z44" i="20" s="1"/>
  <c r="AX43" i="20"/>
  <c r="N43" i="20" s="1"/>
  <c r="P43" i="20" s="1"/>
  <c r="AI43" i="20" s="1"/>
  <c r="AJ43" i="20" s="1"/>
  <c r="AW42" i="20"/>
  <c r="O42" i="20" s="1"/>
  <c r="Q42" i="20" s="1"/>
  <c r="AB42" i="20" s="1"/>
  <c r="Z43" i="20" s="1"/>
  <c r="AX42" i="20"/>
  <c r="N42" i="20" s="1"/>
  <c r="P42" i="20" s="1"/>
  <c r="AI42" i="20" s="1"/>
  <c r="AJ42" i="20" s="1"/>
  <c r="AW41" i="20"/>
  <c r="O41" i="20" s="1"/>
  <c r="Q41" i="20" s="1"/>
  <c r="AB41" i="20" s="1"/>
  <c r="Z42" i="20" s="1"/>
  <c r="AX41" i="20"/>
  <c r="N41" i="20" s="1"/>
  <c r="P41" i="20" s="1"/>
  <c r="AI41" i="20" s="1"/>
  <c r="AJ41" i="20" s="1"/>
  <c r="AW40" i="20"/>
  <c r="O40" i="20" s="1"/>
  <c r="Q40" i="20" s="1"/>
  <c r="AB40" i="20" s="1"/>
  <c r="Z41" i="20" s="1"/>
  <c r="AX40" i="20"/>
  <c r="N40" i="20" s="1"/>
  <c r="P40" i="20" s="1"/>
  <c r="AI40" i="20" s="1"/>
  <c r="AJ40" i="20" s="1"/>
  <c r="AW39" i="20"/>
  <c r="O39" i="20" s="1"/>
  <c r="Q39" i="20" s="1"/>
  <c r="AB39" i="20" s="1"/>
  <c r="Z40" i="20" s="1"/>
  <c r="AX39" i="20"/>
  <c r="N39" i="20" s="1"/>
  <c r="P39" i="20" s="1"/>
  <c r="AI39" i="20" s="1"/>
  <c r="AJ39" i="20" s="1"/>
  <c r="AW38" i="20"/>
  <c r="O38" i="20" s="1"/>
  <c r="Q38" i="20" s="1"/>
  <c r="AB38" i="20" s="1"/>
  <c r="Z39" i="20" s="1"/>
  <c r="AX38" i="20"/>
  <c r="N38" i="20" s="1"/>
  <c r="P38" i="20" s="1"/>
  <c r="AI38" i="20" s="1"/>
  <c r="AJ38" i="20" s="1"/>
  <c r="AW37" i="20"/>
  <c r="O37" i="20" s="1"/>
  <c r="Q37" i="20" s="1"/>
  <c r="AB37" i="20" s="1"/>
  <c r="Z38" i="20" s="1"/>
  <c r="AX37" i="20"/>
  <c r="N37" i="20" s="1"/>
  <c r="P37" i="20" s="1"/>
  <c r="AI37" i="20" s="1"/>
  <c r="AJ37" i="20" s="1"/>
  <c r="AW36" i="20"/>
  <c r="O36" i="20" s="1"/>
  <c r="Q36" i="20" s="1"/>
  <c r="AB36" i="20" s="1"/>
  <c r="Z37" i="20" s="1"/>
  <c r="AX36" i="20"/>
  <c r="N36" i="20" s="1"/>
  <c r="P36" i="20" s="1"/>
  <c r="AI36" i="20" s="1"/>
  <c r="AJ36" i="20" s="1"/>
  <c r="AW35" i="20"/>
  <c r="O35" i="20" s="1"/>
  <c r="Q35" i="20" s="1"/>
  <c r="AB35" i="20" s="1"/>
  <c r="Z36" i="20" s="1"/>
  <c r="AX35" i="20"/>
  <c r="N35" i="20" s="1"/>
  <c r="P35" i="20" s="1"/>
  <c r="AI35" i="20" s="1"/>
  <c r="AJ35" i="20" s="1"/>
  <c r="AW34" i="20"/>
  <c r="O34" i="20" s="1"/>
  <c r="Q34" i="20" s="1"/>
  <c r="AB34" i="20" s="1"/>
  <c r="Z35" i="20" s="1"/>
  <c r="AX34" i="20"/>
  <c r="N34" i="20" s="1"/>
  <c r="P34" i="20" s="1"/>
  <c r="AI34" i="20" s="1"/>
  <c r="AJ34" i="20" s="1"/>
  <c r="AW33" i="20"/>
  <c r="O33" i="20" s="1"/>
  <c r="Q33" i="20" s="1"/>
  <c r="AB33" i="20" s="1"/>
  <c r="Z34" i="20" s="1"/>
  <c r="AX33" i="20"/>
  <c r="N33" i="20" s="1"/>
  <c r="P33" i="20" s="1"/>
  <c r="AI33" i="20" s="1"/>
  <c r="AJ33" i="20" s="1"/>
  <c r="AW32" i="20"/>
  <c r="O32" i="20" s="1"/>
  <c r="Q32" i="20" s="1"/>
  <c r="AB32" i="20" s="1"/>
  <c r="Z33" i="20" s="1"/>
  <c r="AX32" i="20"/>
  <c r="N32" i="20" s="1"/>
  <c r="P32" i="20" s="1"/>
  <c r="AI32" i="20" s="1"/>
  <c r="AJ32" i="20" s="1"/>
  <c r="AW31" i="20"/>
  <c r="O31" i="20" s="1"/>
  <c r="Q31" i="20" s="1"/>
  <c r="AB31" i="20" s="1"/>
  <c r="Z32" i="20" s="1"/>
  <c r="AX31" i="20"/>
  <c r="N31" i="20" s="1"/>
  <c r="P31" i="20" s="1"/>
  <c r="AI31" i="20" s="1"/>
  <c r="AJ31" i="20" s="1"/>
  <c r="AW30" i="20"/>
  <c r="O30" i="20" s="1"/>
  <c r="Q30" i="20" s="1"/>
  <c r="AB30" i="20" s="1"/>
  <c r="Z31" i="20" s="1"/>
  <c r="AX30" i="20"/>
  <c r="N30" i="20" s="1"/>
  <c r="P30" i="20" s="1"/>
  <c r="AI30" i="20" s="1"/>
  <c r="AJ30" i="20" s="1"/>
  <c r="AW29" i="20"/>
  <c r="O29" i="20" s="1"/>
  <c r="Q29" i="20" s="1"/>
  <c r="AB29" i="20" s="1"/>
  <c r="Z30" i="20" s="1"/>
  <c r="AX29" i="20"/>
  <c r="N29" i="20" s="1"/>
  <c r="P29" i="20" s="1"/>
  <c r="AI29" i="20" s="1"/>
  <c r="AJ29" i="20" s="1"/>
  <c r="AW28" i="20"/>
  <c r="O28" i="20" s="1"/>
  <c r="Q28" i="20" s="1"/>
  <c r="AB28" i="20" s="1"/>
  <c r="Z29" i="20" s="1"/>
  <c r="AX28" i="20"/>
  <c r="N28" i="20" s="1"/>
  <c r="P28" i="20" s="1"/>
  <c r="AI28" i="20" s="1"/>
  <c r="AJ28" i="20" s="1"/>
  <c r="AW27" i="20"/>
  <c r="O27" i="20" s="1"/>
  <c r="Q27" i="20" s="1"/>
  <c r="AB27" i="20" s="1"/>
  <c r="Z28" i="20" s="1"/>
  <c r="AX27" i="20"/>
  <c r="N27" i="20" s="1"/>
  <c r="P27" i="20" s="1"/>
  <c r="AI27" i="20" s="1"/>
  <c r="AJ27" i="20" s="1"/>
  <c r="AW26" i="20"/>
  <c r="O26" i="20" s="1"/>
  <c r="Q26" i="20" s="1"/>
  <c r="AB26" i="20" s="1"/>
  <c r="Z27" i="20" s="1"/>
  <c r="AX26" i="20"/>
  <c r="N26" i="20" s="1"/>
  <c r="P26" i="20" s="1"/>
  <c r="AI26" i="20" s="1"/>
  <c r="AJ26" i="20" s="1"/>
  <c r="AW25" i="20"/>
  <c r="O25" i="20" s="1"/>
  <c r="Q25" i="20" s="1"/>
  <c r="AB25" i="20" s="1"/>
  <c r="Z26" i="20" s="1"/>
  <c r="AX25" i="20"/>
  <c r="N25" i="20" s="1"/>
  <c r="P25" i="20" s="1"/>
  <c r="AI25" i="20" s="1"/>
  <c r="AJ25" i="20" s="1"/>
  <c r="AW24" i="20"/>
  <c r="O24" i="20" s="1"/>
  <c r="Q24" i="20" s="1"/>
  <c r="AB24" i="20" s="1"/>
  <c r="Z25" i="20" s="1"/>
  <c r="AX24" i="20"/>
  <c r="N24" i="20" s="1"/>
  <c r="P24" i="20" s="1"/>
  <c r="AI24" i="20" s="1"/>
  <c r="AJ24" i="20" s="1"/>
  <c r="AW23" i="20"/>
  <c r="O23" i="20" s="1"/>
  <c r="Q23" i="20" s="1"/>
  <c r="AB23" i="20" s="1"/>
  <c r="Z24" i="20" s="1"/>
  <c r="AX23" i="20"/>
  <c r="N23" i="20" s="1"/>
  <c r="P23" i="20" s="1"/>
  <c r="AI23" i="20" s="1"/>
  <c r="AJ23" i="20" s="1"/>
  <c r="AW22" i="20"/>
  <c r="O22" i="20" s="1"/>
  <c r="Q22" i="20" s="1"/>
  <c r="AB22" i="20" s="1"/>
  <c r="Z23" i="20" s="1"/>
  <c r="AX22" i="20"/>
  <c r="N22" i="20" s="1"/>
  <c r="P22" i="20" s="1"/>
  <c r="AI22" i="20" s="1"/>
  <c r="AJ22" i="20" s="1"/>
  <c r="AW21" i="20"/>
  <c r="O21" i="20" s="1"/>
  <c r="Q21" i="20" s="1"/>
  <c r="AB21" i="20" s="1"/>
  <c r="Z22" i="20" s="1"/>
  <c r="AX21" i="20"/>
  <c r="N21" i="20" s="1"/>
  <c r="P21" i="20" s="1"/>
  <c r="AI21" i="20" s="1"/>
  <c r="AJ21" i="20" s="1"/>
  <c r="AW20" i="20"/>
  <c r="O20" i="20" s="1"/>
  <c r="Q20" i="20" s="1"/>
  <c r="AB20" i="20" s="1"/>
  <c r="Z21" i="20" s="1"/>
  <c r="AX20" i="20"/>
  <c r="N20" i="20" s="1"/>
  <c r="P20" i="20" s="1"/>
  <c r="AI20" i="20" s="1"/>
  <c r="AJ20" i="20" s="1"/>
  <c r="AW19" i="20"/>
  <c r="O19" i="20" s="1"/>
  <c r="Q19" i="20" s="1"/>
  <c r="AB19" i="20" s="1"/>
  <c r="Z20" i="20" s="1"/>
  <c r="AX19" i="20"/>
  <c r="N19" i="20" s="1"/>
  <c r="P19" i="20" s="1"/>
  <c r="AI19" i="20" s="1"/>
  <c r="AJ19" i="20" s="1"/>
  <c r="AW18" i="20"/>
  <c r="O18" i="20" s="1"/>
  <c r="Q18" i="20" s="1"/>
  <c r="AB18" i="20" s="1"/>
  <c r="Z19" i="20" s="1"/>
  <c r="AX18" i="20"/>
  <c r="N18" i="20" s="1"/>
  <c r="P18" i="20" s="1"/>
  <c r="AI18" i="20" s="1"/>
  <c r="AJ18" i="20" s="1"/>
  <c r="AW17" i="20"/>
  <c r="O17" i="20" s="1"/>
  <c r="Q17" i="20" s="1"/>
  <c r="AB17" i="20" s="1"/>
  <c r="Z18" i="20" s="1"/>
  <c r="AX17" i="20"/>
  <c r="N17" i="20" s="1"/>
  <c r="P17" i="20" s="1"/>
  <c r="AI17" i="20" s="1"/>
  <c r="AJ17" i="20" s="1"/>
  <c r="AW16" i="20"/>
  <c r="O16" i="20" s="1"/>
  <c r="Q16" i="20" s="1"/>
  <c r="AB16" i="20" s="1"/>
  <c r="Z17" i="20" s="1"/>
  <c r="AX16" i="20"/>
  <c r="N16" i="20" s="1"/>
  <c r="P16" i="20" s="1"/>
  <c r="AI16" i="20" s="1"/>
  <c r="AJ16" i="20" s="1"/>
  <c r="AW15" i="20"/>
  <c r="O15" i="20" s="1"/>
  <c r="Q15" i="20" s="1"/>
  <c r="AB15" i="20" s="1"/>
  <c r="Z16" i="20" s="1"/>
  <c r="AX15" i="20"/>
  <c r="N15" i="20" s="1"/>
  <c r="P15" i="20" s="1"/>
  <c r="AI15" i="20" s="1"/>
  <c r="AJ15" i="20" s="1"/>
  <c r="AW14" i="20"/>
  <c r="O14" i="20" s="1"/>
  <c r="Q14" i="20" s="1"/>
  <c r="AB14" i="20" s="1"/>
  <c r="Z15" i="20" s="1"/>
  <c r="AX14" i="20"/>
  <c r="N14" i="20" s="1"/>
  <c r="P14" i="20" s="1"/>
  <c r="AI14" i="20" s="1"/>
  <c r="AJ14" i="20" s="1"/>
  <c r="AW13" i="20"/>
  <c r="O13" i="20" s="1"/>
  <c r="Q13" i="20" s="1"/>
  <c r="AB13" i="20" s="1"/>
  <c r="Z14" i="20" s="1"/>
  <c r="AX13" i="20"/>
  <c r="N13" i="20" s="1"/>
  <c r="P13" i="20" s="1"/>
  <c r="AI13" i="20" s="1"/>
  <c r="AJ13" i="20" s="1"/>
  <c r="AW12" i="20"/>
  <c r="O12" i="20" s="1"/>
  <c r="Q12" i="20" s="1"/>
  <c r="AB12" i="20" s="1"/>
  <c r="Z13" i="20" s="1"/>
  <c r="AX12" i="20"/>
  <c r="N12" i="20" s="1"/>
  <c r="P12" i="20" s="1"/>
  <c r="AI12" i="20" s="1"/>
  <c r="AJ12" i="20" s="1"/>
  <c r="AW11" i="20"/>
  <c r="O11" i="20" s="1"/>
  <c r="Q11" i="20" s="1"/>
  <c r="AB11" i="20" s="1"/>
  <c r="Z12" i="20" s="1"/>
  <c r="AX11" i="20"/>
  <c r="N11" i="20" s="1"/>
  <c r="P11" i="20" s="1"/>
  <c r="AI11" i="20" s="1"/>
  <c r="AJ11" i="20" s="1"/>
  <c r="AW10" i="20"/>
  <c r="O10" i="20" s="1"/>
  <c r="Q10" i="20" s="1"/>
  <c r="AB10" i="20" s="1"/>
  <c r="Z11" i="20" s="1"/>
  <c r="AX10" i="20"/>
  <c r="N10" i="20" s="1"/>
  <c r="P10" i="20" s="1"/>
  <c r="AI10" i="20" s="1"/>
  <c r="AJ10" i="20" s="1"/>
  <c r="AW9" i="20"/>
  <c r="O9" i="20" s="1"/>
  <c r="Q9" i="20" s="1"/>
  <c r="AB9" i="20" s="1"/>
  <c r="Z10" i="20" s="1"/>
  <c r="AX9" i="20"/>
  <c r="N9" i="20" s="1"/>
  <c r="P9" i="20" s="1"/>
  <c r="AI9" i="20" s="1"/>
  <c r="AJ9" i="20" s="1"/>
  <c r="AW8" i="20"/>
  <c r="O8" i="20" s="1"/>
  <c r="Q8" i="20" s="1"/>
  <c r="AB8" i="20" s="1"/>
  <c r="Z9" i="20" s="1"/>
  <c r="AX8" i="20"/>
  <c r="N8" i="20" s="1"/>
  <c r="P8" i="20" s="1"/>
  <c r="AI8" i="20" s="1"/>
  <c r="AJ8" i="20" s="1"/>
  <c r="AW7" i="20"/>
  <c r="O7" i="20" s="1"/>
  <c r="Q7" i="20" s="1"/>
  <c r="AB7" i="20" s="1"/>
  <c r="Z8" i="20" s="1"/>
  <c r="AX7" i="20"/>
  <c r="N7" i="20" s="1"/>
  <c r="P7" i="20" s="1"/>
  <c r="AI7" i="20" s="1"/>
  <c r="AJ7" i="20" s="1"/>
  <c r="AW6" i="20"/>
  <c r="O6" i="20" s="1"/>
  <c r="Q6" i="20" s="1"/>
  <c r="AB6" i="20" s="1"/>
  <c r="Z7" i="20" s="1"/>
  <c r="AX6" i="20"/>
  <c r="N6" i="20" s="1"/>
  <c r="P6" i="20" s="1"/>
  <c r="AI6" i="20" s="1"/>
  <c r="AJ6" i="20" s="1"/>
  <c r="AW5" i="20"/>
  <c r="O5" i="20" s="1"/>
  <c r="Q5" i="20" s="1"/>
  <c r="AB5" i="20" s="1"/>
  <c r="Z6" i="20" s="1"/>
  <c r="AW4" i="20"/>
  <c r="O4" i="20" s="1"/>
  <c r="Q4" i="20" s="1"/>
  <c r="AB4" i="20" s="1"/>
  <c r="AX5" i="20"/>
  <c r="N5" i="20" s="1"/>
  <c r="P5" i="20" s="1"/>
  <c r="AI5" i="20" s="1"/>
  <c r="AX4" i="20"/>
  <c r="N4" i="20" s="1"/>
  <c r="P4" i="20" s="1"/>
  <c r="AC83" i="20"/>
  <c r="AE83" i="20"/>
  <c r="AG83" i="20"/>
  <c r="U84" i="20"/>
  <c r="AJ5" i="20" l="1"/>
  <c r="AK4" i="20"/>
  <c r="Z5" i="20"/>
  <c r="AK6" i="20"/>
  <c r="AL6" i="20"/>
  <c r="AM6" i="20"/>
  <c r="AO6" i="20" s="1"/>
  <c r="AK7" i="20"/>
  <c r="AL7" i="20"/>
  <c r="AM7" i="20"/>
  <c r="AO7" i="20" s="1"/>
  <c r="AK8" i="20"/>
  <c r="AL8" i="20"/>
  <c r="AM8" i="20"/>
  <c r="AO8" i="20" s="1"/>
  <c r="AK9" i="20"/>
  <c r="AL9" i="20"/>
  <c r="AM9" i="20"/>
  <c r="AO9" i="20" s="1"/>
  <c r="AK10" i="20"/>
  <c r="AL10" i="20"/>
  <c r="AM10" i="20"/>
  <c r="AO10" i="20" s="1"/>
  <c r="AK11" i="20"/>
  <c r="AL11" i="20"/>
  <c r="AM11" i="20"/>
  <c r="AO11" i="20" s="1"/>
  <c r="AK12" i="20"/>
  <c r="AL12" i="20"/>
  <c r="AM12" i="20"/>
  <c r="AO12" i="20" s="1"/>
  <c r="AK13" i="20"/>
  <c r="AL13" i="20"/>
  <c r="AM13" i="20"/>
  <c r="AO13" i="20" s="1"/>
  <c r="AK14" i="20"/>
  <c r="AL14" i="20"/>
  <c r="AM14" i="20"/>
  <c r="AO14" i="20" s="1"/>
  <c r="AK15" i="20"/>
  <c r="AL15" i="20"/>
  <c r="AM15" i="20"/>
  <c r="AO15" i="20" s="1"/>
  <c r="AK16" i="20"/>
  <c r="AL16" i="20"/>
  <c r="AM16" i="20"/>
  <c r="AO16" i="20" s="1"/>
  <c r="AK17" i="20"/>
  <c r="AL17" i="20"/>
  <c r="AM17" i="20"/>
  <c r="AO17" i="20" s="1"/>
  <c r="AK18" i="20"/>
  <c r="AL18" i="20"/>
  <c r="AM18" i="20"/>
  <c r="AO18" i="20" s="1"/>
  <c r="AK19" i="20"/>
  <c r="AL19" i="20"/>
  <c r="AM19" i="20"/>
  <c r="AO19" i="20" s="1"/>
  <c r="AK20" i="20"/>
  <c r="AL20" i="20"/>
  <c r="AM20" i="20"/>
  <c r="AO20" i="20" s="1"/>
  <c r="AK21" i="20"/>
  <c r="AL21" i="20"/>
  <c r="AM21" i="20"/>
  <c r="AO21" i="20" s="1"/>
  <c r="AK22" i="20"/>
  <c r="AL22" i="20"/>
  <c r="AM22" i="20"/>
  <c r="AO22" i="20" s="1"/>
  <c r="AK23" i="20"/>
  <c r="AL23" i="20"/>
  <c r="AM23" i="20"/>
  <c r="AO23" i="20" s="1"/>
  <c r="AK24" i="20"/>
  <c r="AL24" i="20"/>
  <c r="AM24" i="20"/>
  <c r="AO24" i="20" s="1"/>
  <c r="AK25" i="20"/>
  <c r="AL25" i="20"/>
  <c r="AM25" i="20"/>
  <c r="AO25" i="20" s="1"/>
  <c r="AK26" i="20"/>
  <c r="AL26" i="20"/>
  <c r="AM26" i="20"/>
  <c r="AO26" i="20" s="1"/>
  <c r="AK27" i="20"/>
  <c r="AL27" i="20"/>
  <c r="AM27" i="20"/>
  <c r="AO27" i="20" s="1"/>
  <c r="AK28" i="20"/>
  <c r="AL28" i="20"/>
  <c r="AM28" i="20"/>
  <c r="AO28" i="20" s="1"/>
  <c r="AK29" i="20"/>
  <c r="AL29" i="20"/>
  <c r="AM29" i="20"/>
  <c r="AO29" i="20" s="1"/>
  <c r="AK30" i="20"/>
  <c r="AL30" i="20"/>
  <c r="AM30" i="20"/>
  <c r="AO30" i="20" s="1"/>
  <c r="AK31" i="20"/>
  <c r="AL31" i="20"/>
  <c r="AM31" i="20"/>
  <c r="AO31" i="20" s="1"/>
  <c r="AK32" i="20"/>
  <c r="AL32" i="20"/>
  <c r="AM32" i="20"/>
  <c r="AO32" i="20" s="1"/>
  <c r="AK33" i="20"/>
  <c r="AL33" i="20"/>
  <c r="AM33" i="20"/>
  <c r="AO33" i="20" s="1"/>
  <c r="AK34" i="20"/>
  <c r="AL34" i="20"/>
  <c r="AM34" i="20"/>
  <c r="AO34" i="20" s="1"/>
  <c r="AK35" i="20"/>
  <c r="AL35" i="20"/>
  <c r="AM35" i="20"/>
  <c r="AO35" i="20" s="1"/>
  <c r="AK36" i="20"/>
  <c r="AL36" i="20"/>
  <c r="AM36" i="20"/>
  <c r="AO36" i="20" s="1"/>
  <c r="AK37" i="20"/>
  <c r="AL37" i="20"/>
  <c r="AM37" i="20"/>
  <c r="AO37" i="20" s="1"/>
  <c r="AK38" i="20"/>
  <c r="AL38" i="20"/>
  <c r="AM38" i="20"/>
  <c r="AO38" i="20" s="1"/>
  <c r="AK39" i="20"/>
  <c r="AL39" i="20"/>
  <c r="AM39" i="20"/>
  <c r="AO39" i="20" s="1"/>
  <c r="AK40" i="20"/>
  <c r="AL40" i="20"/>
  <c r="AM40" i="20"/>
  <c r="AO40" i="20" s="1"/>
  <c r="AK41" i="20"/>
  <c r="AL41" i="20"/>
  <c r="AM41" i="20"/>
  <c r="AO41" i="20" s="1"/>
  <c r="AK42" i="20"/>
  <c r="AL42" i="20"/>
  <c r="AM42" i="20"/>
  <c r="AO42" i="20" s="1"/>
  <c r="AK43" i="20"/>
  <c r="AL43" i="20"/>
  <c r="AM43" i="20"/>
  <c r="AO43" i="20" s="1"/>
  <c r="AK44" i="20"/>
  <c r="AL44" i="20"/>
  <c r="AM44" i="20"/>
  <c r="AO44" i="20" s="1"/>
  <c r="AK45" i="20"/>
  <c r="AL45" i="20"/>
  <c r="AM45" i="20"/>
  <c r="AO45" i="20" s="1"/>
  <c r="AK46" i="20"/>
  <c r="AL46" i="20"/>
  <c r="AM46" i="20"/>
  <c r="AO46" i="20" s="1"/>
  <c r="AK47" i="20"/>
  <c r="AL47" i="20"/>
  <c r="AM47" i="20"/>
  <c r="AO47" i="20" s="1"/>
  <c r="AK48" i="20"/>
  <c r="AL48" i="20"/>
  <c r="AM48" i="20"/>
  <c r="AO48" i="20" s="1"/>
  <c r="AK49" i="20"/>
  <c r="AL49" i="20"/>
  <c r="AM49" i="20"/>
  <c r="AO49" i="20" s="1"/>
  <c r="AK50" i="20"/>
  <c r="AL50" i="20"/>
  <c r="AM50" i="20"/>
  <c r="AO50" i="20" s="1"/>
  <c r="AK51" i="20"/>
  <c r="AL51" i="20"/>
  <c r="AM51" i="20"/>
  <c r="AO51" i="20" s="1"/>
  <c r="AK52" i="20"/>
  <c r="AL52" i="20"/>
  <c r="AM52" i="20"/>
  <c r="AO52" i="20" s="1"/>
  <c r="AK53" i="20"/>
  <c r="AL53" i="20"/>
  <c r="AM53" i="20"/>
  <c r="AO53" i="20" s="1"/>
  <c r="AK54" i="20"/>
  <c r="AL54" i="20"/>
  <c r="AM54" i="20"/>
  <c r="AO54" i="20" s="1"/>
  <c r="AK55" i="20"/>
  <c r="AL55" i="20"/>
  <c r="AM55" i="20"/>
  <c r="AO55" i="20" s="1"/>
  <c r="AK56" i="20"/>
  <c r="AL56" i="20"/>
  <c r="AM56" i="20"/>
  <c r="AO56" i="20" s="1"/>
  <c r="AK57" i="20"/>
  <c r="AL57" i="20"/>
  <c r="AM57" i="20"/>
  <c r="AO57" i="20" s="1"/>
  <c r="AK58" i="20"/>
  <c r="AL58" i="20"/>
  <c r="AM58" i="20"/>
  <c r="AO58" i="20" s="1"/>
  <c r="AK59" i="20"/>
  <c r="AL59" i="20"/>
  <c r="AM59" i="20"/>
  <c r="AO59" i="20" s="1"/>
  <c r="AK60" i="20"/>
  <c r="AL60" i="20"/>
  <c r="AM60" i="20"/>
  <c r="AO60" i="20" s="1"/>
  <c r="AK61" i="20"/>
  <c r="AL61" i="20"/>
  <c r="AM61" i="20"/>
  <c r="AO61" i="20" s="1"/>
  <c r="AK62" i="20"/>
  <c r="AL62" i="20"/>
  <c r="AM62" i="20"/>
  <c r="AO62" i="20" s="1"/>
  <c r="AK63" i="20"/>
  <c r="AL63" i="20"/>
  <c r="AM63" i="20"/>
  <c r="AO63" i="20" s="1"/>
  <c r="AK64" i="20"/>
  <c r="AL64" i="20"/>
  <c r="AM64" i="20"/>
  <c r="AO64" i="20" s="1"/>
  <c r="AK65" i="20"/>
  <c r="AL65" i="20"/>
  <c r="AM65" i="20"/>
  <c r="AO65" i="20" s="1"/>
  <c r="AK66" i="20"/>
  <c r="AL66" i="20"/>
  <c r="AM66" i="20"/>
  <c r="AO66" i="20" s="1"/>
  <c r="AK67" i="20"/>
  <c r="AL67" i="20"/>
  <c r="AM67" i="20"/>
  <c r="AO67" i="20" s="1"/>
  <c r="AK68" i="20"/>
  <c r="AL68" i="20"/>
  <c r="AM68" i="20"/>
  <c r="AO68" i="20" s="1"/>
  <c r="AK69" i="20"/>
  <c r="AL69" i="20"/>
  <c r="AM69" i="20"/>
  <c r="AO69" i="20" s="1"/>
  <c r="AK70" i="20"/>
  <c r="AL70" i="20"/>
  <c r="AM70" i="20"/>
  <c r="AO70" i="20" s="1"/>
  <c r="AK71" i="20"/>
  <c r="AL71" i="20"/>
  <c r="AM71" i="20"/>
  <c r="AO71" i="20" s="1"/>
  <c r="AK72" i="20"/>
  <c r="AL72" i="20"/>
  <c r="AM72" i="20"/>
  <c r="AO72" i="20" s="1"/>
  <c r="AK73" i="20"/>
  <c r="AL73" i="20"/>
  <c r="AM73" i="20"/>
  <c r="AO73" i="20" s="1"/>
  <c r="AK74" i="20"/>
  <c r="AL74" i="20"/>
  <c r="AM74" i="20"/>
  <c r="AO74" i="20" s="1"/>
  <c r="AK75" i="20"/>
  <c r="AL75" i="20"/>
  <c r="AM75" i="20"/>
  <c r="AO75" i="20" s="1"/>
  <c r="AK76" i="20"/>
  <c r="AL76" i="20"/>
  <c r="AM76" i="20"/>
  <c r="AO76" i="20" s="1"/>
  <c r="AK77" i="20"/>
  <c r="AL77" i="20"/>
  <c r="AM77" i="20"/>
  <c r="AO77" i="20" s="1"/>
  <c r="AK78" i="20"/>
  <c r="AL78" i="20"/>
  <c r="AM78" i="20"/>
  <c r="AO78" i="20" s="1"/>
  <c r="AK79" i="20"/>
  <c r="AL79" i="20"/>
  <c r="AM79" i="20"/>
  <c r="AO79" i="20" s="1"/>
  <c r="AK80" i="20"/>
  <c r="AL80" i="20"/>
  <c r="AM80" i="20"/>
  <c r="AO80" i="20" s="1"/>
  <c r="AK81" i="20"/>
  <c r="AL81" i="20"/>
  <c r="AM81" i="20"/>
  <c r="AO81" i="20" s="1"/>
  <c r="AK82" i="20"/>
  <c r="AL82" i="20"/>
  <c r="AM82" i="20"/>
  <c r="AO82" i="20" s="1"/>
  <c r="AK83" i="20"/>
  <c r="AL83" i="20"/>
  <c r="V84" i="20"/>
  <c r="AJ83" i="20"/>
  <c r="AM83" i="20" s="1"/>
  <c r="AA84" i="20"/>
  <c r="AN83" i="20"/>
  <c r="AO83" i="20" l="1"/>
  <c r="AK5" i="20"/>
  <c r="AL5" i="20"/>
  <c r="AM4" i="20"/>
  <c r="AM5" i="20"/>
  <c r="AO5" i="20" s="1"/>
  <c r="AH84" i="20"/>
  <c r="W84" i="20"/>
  <c r="AI84" i="20" s="1"/>
  <c r="X84" i="20"/>
  <c r="AB84" i="20" s="1"/>
  <c r="Z85" i="20" l="1"/>
  <c r="AK84" i="20"/>
  <c r="AO4" i="20"/>
  <c r="AC84" i="20"/>
  <c r="AE84" i="20"/>
  <c r="AL84" i="20" s="1"/>
  <c r="AG84" i="20"/>
  <c r="U85" i="20"/>
  <c r="V85" i="20" l="1"/>
  <c r="AJ84" i="20"/>
  <c r="AA85" i="20"/>
  <c r="AN84" i="20"/>
  <c r="AM84" i="20" l="1"/>
  <c r="AH85" i="20"/>
  <c r="W85" i="20"/>
  <c r="AI85" i="20" s="1"/>
  <c r="X85" i="20"/>
  <c r="AB85" i="20" s="1"/>
  <c r="Z86" i="20" l="1"/>
  <c r="AK85" i="20"/>
  <c r="AO84" i="20"/>
  <c r="AC85" i="20"/>
  <c r="AE85" i="20"/>
  <c r="AL85" i="20" s="1"/>
  <c r="AG85" i="20"/>
  <c r="U86" i="20"/>
  <c r="V86" i="20" l="1"/>
  <c r="AJ85" i="20"/>
  <c r="AA86" i="20"/>
  <c r="AN85" i="20"/>
  <c r="AM85" i="20" l="1"/>
  <c r="AH86" i="20"/>
  <c r="W86" i="20"/>
  <c r="AI86" i="20" s="1"/>
  <c r="X86" i="20"/>
  <c r="AB86" i="20" s="1"/>
  <c r="Z87" i="20" l="1"/>
  <c r="AK86" i="20"/>
  <c r="AO85" i="20"/>
  <c r="AC86" i="20"/>
  <c r="AE86" i="20"/>
  <c r="AL86" i="20" s="1"/>
  <c r="AG86" i="20"/>
  <c r="U87" i="20"/>
  <c r="V87" i="20" l="1"/>
  <c r="AJ86" i="20"/>
  <c r="AA87" i="20"/>
  <c r="AN86" i="20"/>
  <c r="AM86" i="20" l="1"/>
  <c r="AH87" i="20"/>
  <c r="W87" i="20"/>
  <c r="AI87" i="20" s="1"/>
  <c r="X87" i="20"/>
  <c r="AB87" i="20" s="1"/>
  <c r="Z88" i="20" l="1"/>
  <c r="AK87" i="20"/>
  <c r="AO86" i="20"/>
  <c r="AC87" i="20"/>
  <c r="AE87" i="20"/>
  <c r="AL87" i="20" s="1"/>
  <c r="AG87" i="20"/>
  <c r="U88" i="20"/>
  <c r="V88" i="20" l="1"/>
  <c r="AJ87" i="20"/>
  <c r="AA88" i="20"/>
  <c r="AN87" i="20"/>
  <c r="AM87" i="20" l="1"/>
  <c r="AH88" i="20"/>
  <c r="W88" i="20"/>
  <c r="AI88" i="20" s="1"/>
  <c r="X88" i="20"/>
  <c r="AB88" i="20" s="1"/>
  <c r="Z89" i="20" l="1"/>
  <c r="AK88" i="20"/>
  <c r="AO87" i="20"/>
  <c r="AC88" i="20"/>
  <c r="AE88" i="20"/>
  <c r="AL88" i="20" s="1"/>
  <c r="AG88" i="20"/>
  <c r="U89" i="20"/>
  <c r="V89" i="20" l="1"/>
  <c r="AJ88" i="20"/>
  <c r="AA89" i="20"/>
  <c r="AN88" i="20"/>
  <c r="AM88" i="20" l="1"/>
  <c r="AH89" i="20"/>
  <c r="W89" i="20"/>
  <c r="AI89" i="20" s="1"/>
  <c r="X89" i="20"/>
  <c r="AB89" i="20" s="1"/>
  <c r="Z90" i="20" l="1"/>
  <c r="AK89" i="20"/>
  <c r="AO88" i="20"/>
  <c r="AC89" i="20"/>
  <c r="AE89" i="20"/>
  <c r="AL89" i="20" s="1"/>
  <c r="AG89" i="20"/>
  <c r="U90" i="20"/>
  <c r="V90" i="20" s="1"/>
  <c r="AH90" i="20" s="1"/>
  <c r="W90" i="20" l="1"/>
  <c r="AI90" i="20" s="1"/>
  <c r="X90" i="20"/>
  <c r="AB90" i="20" s="1"/>
  <c r="AJ89" i="20"/>
  <c r="AA90" i="20"/>
  <c r="AN89" i="20"/>
  <c r="AM89" i="20" l="1"/>
  <c r="Z91" i="20"/>
  <c r="AK90" i="20"/>
  <c r="AC90" i="20"/>
  <c r="AE90" i="20"/>
  <c r="AL90" i="20" s="1"/>
  <c r="AG90" i="20"/>
  <c r="U91" i="20"/>
  <c r="V91" i="20" s="1"/>
  <c r="AH91" i="20" s="1"/>
  <c r="AO89" i="20" l="1"/>
  <c r="W91" i="20"/>
  <c r="AI91" i="20" s="1"/>
  <c r="X91" i="20"/>
  <c r="AB91" i="20" s="1"/>
  <c r="AJ90" i="20"/>
  <c r="AA91" i="20"/>
  <c r="AN90" i="20"/>
  <c r="AM90" i="20" l="1"/>
  <c r="Z92" i="20"/>
  <c r="AK91" i="20"/>
  <c r="AC91" i="20"/>
  <c r="AE91" i="20"/>
  <c r="AG91" i="20"/>
  <c r="U92" i="20"/>
  <c r="V92" i="20" s="1"/>
  <c r="AH92" i="20" s="1"/>
  <c r="AJ91" i="20" l="1"/>
  <c r="AL91" i="20"/>
  <c r="AA92" i="20"/>
  <c r="AN91" i="20"/>
  <c r="AO90" i="20"/>
  <c r="W92" i="20"/>
  <c r="AI92" i="20" s="1"/>
  <c r="X92" i="20"/>
  <c r="AB92" i="20" s="1"/>
  <c r="Z93" i="20" l="1"/>
  <c r="AK92" i="20"/>
  <c r="AM91" i="20"/>
  <c r="AC92" i="20"/>
  <c r="AE92" i="20"/>
  <c r="AG92" i="20"/>
  <c r="U93" i="20"/>
  <c r="V93" i="20" s="1"/>
  <c r="AH93" i="20" s="1"/>
  <c r="AJ92" i="20" l="1"/>
  <c r="AL92" i="20"/>
  <c r="AA93" i="20"/>
  <c r="AN92" i="20"/>
  <c r="AO91" i="20"/>
  <c r="W93" i="20"/>
  <c r="AI93" i="20" s="1"/>
  <c r="X93" i="20"/>
  <c r="AB93" i="20" s="1"/>
  <c r="Z94" i="20" l="1"/>
  <c r="AK93" i="20"/>
  <c r="AM92" i="20"/>
  <c r="AC93" i="20"/>
  <c r="AE93" i="20"/>
  <c r="AG93" i="20"/>
  <c r="U94" i="20"/>
  <c r="V94" i="20" s="1"/>
  <c r="AH94" i="20" s="1"/>
  <c r="AJ93" i="20" l="1"/>
  <c r="AL93" i="20"/>
  <c r="AA94" i="20"/>
  <c r="AN93" i="20"/>
  <c r="AO92" i="20"/>
  <c r="W94" i="20"/>
  <c r="AI94" i="20" s="1"/>
  <c r="X94" i="20"/>
  <c r="AB94" i="20" s="1"/>
  <c r="Z95" i="20" l="1"/>
  <c r="AK94" i="20"/>
  <c r="AM93" i="20"/>
  <c r="AC94" i="20"/>
  <c r="AE94" i="20"/>
  <c r="AG94" i="20"/>
  <c r="U95" i="20"/>
  <c r="V95" i="20" s="1"/>
  <c r="AH95" i="20" s="1"/>
  <c r="AJ94" i="20" l="1"/>
  <c r="AL94" i="20"/>
  <c r="AA95" i="20"/>
  <c r="AN94" i="20"/>
  <c r="AO93" i="20"/>
  <c r="W95" i="20"/>
  <c r="AI95" i="20" s="1"/>
  <c r="X95" i="20"/>
  <c r="AB95" i="20" s="1"/>
  <c r="Z96" i="20" l="1"/>
  <c r="AK95" i="20"/>
  <c r="AM94" i="20"/>
  <c r="AC95" i="20"/>
  <c r="AE95" i="20"/>
  <c r="AG95" i="20"/>
  <c r="U96" i="20"/>
  <c r="V96" i="20" s="1"/>
  <c r="AH96" i="20" s="1"/>
  <c r="AJ95" i="20" l="1"/>
  <c r="AL95" i="20"/>
  <c r="AA96" i="20"/>
  <c r="AN95" i="20"/>
  <c r="AO94" i="20"/>
  <c r="W96" i="20"/>
  <c r="AI96" i="20" s="1"/>
  <c r="X96" i="20"/>
  <c r="AB96" i="20" s="1"/>
  <c r="Z97" i="20" l="1"/>
  <c r="AK96" i="20"/>
  <c r="AM95" i="20"/>
  <c r="AC96" i="20"/>
  <c r="AE96" i="20"/>
  <c r="AG96" i="20"/>
  <c r="U97" i="20"/>
  <c r="V97" i="20" s="1"/>
  <c r="AH97" i="20" s="1"/>
  <c r="AJ96" i="20" l="1"/>
  <c r="AL96" i="20"/>
  <c r="AA97" i="20"/>
  <c r="AN96" i="20"/>
  <c r="AO95" i="20"/>
  <c r="W97" i="20"/>
  <c r="AI97" i="20" s="1"/>
  <c r="X97" i="20"/>
  <c r="AB97" i="20" s="1"/>
  <c r="Z98" i="20" l="1"/>
  <c r="AK97" i="20"/>
  <c r="AM96" i="20"/>
  <c r="AC97" i="20"/>
  <c r="AE97" i="20"/>
  <c r="AG97" i="20"/>
  <c r="U98" i="20"/>
  <c r="V98" i="20" s="1"/>
  <c r="AH98" i="20" s="1"/>
  <c r="AJ97" i="20" l="1"/>
  <c r="AL97" i="20"/>
  <c r="AA98" i="20"/>
  <c r="AN97" i="20"/>
  <c r="AO96" i="20"/>
  <c r="W98" i="20"/>
  <c r="AI98" i="20" s="1"/>
  <c r="X98" i="20"/>
  <c r="AB98" i="20" s="1"/>
  <c r="Z99" i="20" l="1"/>
  <c r="AK98" i="20"/>
  <c r="AM97" i="20"/>
  <c r="AC98" i="20"/>
  <c r="AE98" i="20"/>
  <c r="AG98" i="20"/>
  <c r="U99" i="20"/>
  <c r="V99" i="20" s="1"/>
  <c r="AH99" i="20" s="1"/>
  <c r="AJ98" i="20" l="1"/>
  <c r="AL98" i="20"/>
  <c r="AA99" i="20"/>
  <c r="AN98" i="20"/>
  <c r="AO97" i="20"/>
  <c r="W99" i="20"/>
  <c r="AI99" i="20" s="1"/>
  <c r="X99" i="20"/>
  <c r="AB99" i="20" s="1"/>
  <c r="Z100" i="20" l="1"/>
  <c r="AK99" i="20"/>
  <c r="AM98" i="20"/>
  <c r="AC99" i="20"/>
  <c r="AE99" i="20"/>
  <c r="AG99" i="20"/>
  <c r="U100" i="20"/>
  <c r="V100" i="20" s="1"/>
  <c r="AH100" i="20" s="1"/>
  <c r="AJ99" i="20" l="1"/>
  <c r="AL99" i="20"/>
  <c r="AA100" i="20"/>
  <c r="AN99" i="20"/>
  <c r="AO98" i="20"/>
  <c r="W100" i="20"/>
  <c r="AI100" i="20" s="1"/>
  <c r="X100" i="20"/>
  <c r="AB100" i="20" s="1"/>
  <c r="Z101" i="20" l="1"/>
  <c r="AK100" i="20"/>
  <c r="AM99" i="20"/>
  <c r="AC100" i="20"/>
  <c r="AE100" i="20"/>
  <c r="AG100" i="20"/>
  <c r="U101" i="20"/>
  <c r="V101" i="20" s="1"/>
  <c r="AH101" i="20" s="1"/>
  <c r="AJ100" i="20" l="1"/>
  <c r="AL100" i="20"/>
  <c r="AA101" i="20"/>
  <c r="AN100" i="20"/>
  <c r="AO99" i="20"/>
  <c r="W101" i="20"/>
  <c r="AI101" i="20" s="1"/>
  <c r="X101" i="20"/>
  <c r="AB101" i="20" s="1"/>
  <c r="Z102" i="20" l="1"/>
  <c r="AK101" i="20"/>
  <c r="AM100" i="20"/>
  <c r="AC101" i="20"/>
  <c r="AE101" i="20"/>
  <c r="AG101" i="20"/>
  <c r="U102" i="20"/>
  <c r="V102" i="20" s="1"/>
  <c r="AH102" i="20" s="1"/>
  <c r="AJ101" i="20" l="1"/>
  <c r="AL101" i="20"/>
  <c r="AA102" i="20"/>
  <c r="AN101" i="20"/>
  <c r="AO100" i="20"/>
  <c r="W102" i="20"/>
  <c r="AI102" i="20" s="1"/>
  <c r="X102" i="20"/>
  <c r="AB102" i="20" s="1"/>
  <c r="Z103" i="20" l="1"/>
  <c r="AK102" i="20"/>
  <c r="AM101" i="20"/>
  <c r="AC102" i="20"/>
  <c r="AE102" i="20"/>
  <c r="AG102" i="20"/>
  <c r="U103" i="20"/>
  <c r="V103" i="20" s="1"/>
  <c r="AH103" i="20" s="1"/>
  <c r="AJ102" i="20" l="1"/>
  <c r="AL102" i="20"/>
  <c r="AA103" i="20"/>
  <c r="AN102" i="20"/>
  <c r="AO101" i="20"/>
  <c r="W103" i="20"/>
  <c r="AI103" i="20" s="1"/>
  <c r="X103" i="20"/>
  <c r="AB103" i="20" s="1"/>
  <c r="Z104" i="20" l="1"/>
  <c r="AK103" i="20"/>
  <c r="AM102" i="20"/>
  <c r="AC103" i="20"/>
  <c r="AE103" i="20"/>
  <c r="AG103" i="20"/>
  <c r="U104" i="20"/>
  <c r="V104" i="20" s="1"/>
  <c r="AH104" i="20" s="1"/>
  <c r="AJ103" i="20" l="1"/>
  <c r="AL103" i="20"/>
  <c r="AA104" i="20"/>
  <c r="AN103" i="20"/>
  <c r="AO102" i="20"/>
  <c r="W104" i="20"/>
  <c r="AI104" i="20" s="1"/>
  <c r="X104" i="20"/>
  <c r="AB104" i="20" s="1"/>
  <c r="Z105" i="20" l="1"/>
  <c r="AK104" i="20"/>
  <c r="AM103" i="20"/>
  <c r="AC104" i="20"/>
  <c r="AE104" i="20"/>
  <c r="AG104" i="20"/>
  <c r="U105" i="20"/>
  <c r="V105" i="20" s="1"/>
  <c r="AH105" i="20" s="1"/>
  <c r="AJ104" i="20" l="1"/>
  <c r="AL104" i="20"/>
  <c r="AA105" i="20"/>
  <c r="AN104" i="20"/>
  <c r="AO103" i="20"/>
  <c r="W105" i="20"/>
  <c r="AI105" i="20" s="1"/>
  <c r="X105" i="20"/>
  <c r="AB105" i="20" s="1"/>
  <c r="Z106" i="20" l="1"/>
  <c r="AK105" i="20"/>
  <c r="AM104" i="20"/>
  <c r="AC105" i="20"/>
  <c r="AE105" i="20"/>
  <c r="AG105" i="20"/>
  <c r="U106" i="20"/>
  <c r="V106" i="20" s="1"/>
  <c r="AH106" i="20" s="1"/>
  <c r="AJ105" i="20" l="1"/>
  <c r="AL105" i="20"/>
  <c r="AA106" i="20"/>
  <c r="AN105" i="20"/>
  <c r="AO104" i="20"/>
  <c r="W106" i="20"/>
  <c r="AI106" i="20" s="1"/>
  <c r="X106" i="20"/>
  <c r="AB106" i="20" s="1"/>
  <c r="Z107" i="20" l="1"/>
  <c r="AK106" i="20"/>
  <c r="AM105" i="20"/>
  <c r="AC106" i="20"/>
  <c r="AE106" i="20"/>
  <c r="AG106" i="20"/>
  <c r="U107" i="20"/>
  <c r="V107" i="20" s="1"/>
  <c r="AH107" i="20" s="1"/>
  <c r="AJ106" i="20" l="1"/>
  <c r="AL106" i="20"/>
  <c r="AA107" i="20"/>
  <c r="AN106" i="20"/>
  <c r="AO105" i="20"/>
  <c r="W107" i="20"/>
  <c r="AI107" i="20" s="1"/>
  <c r="X107" i="20"/>
  <c r="AB107" i="20" s="1"/>
  <c r="Z108" i="20" l="1"/>
  <c r="AK107" i="20"/>
  <c r="AM106" i="20"/>
  <c r="AC107" i="20"/>
  <c r="AE107" i="20"/>
  <c r="AG107" i="20"/>
  <c r="U108" i="20"/>
  <c r="V108" i="20" s="1"/>
  <c r="AH108" i="20" s="1"/>
  <c r="AJ107" i="20" l="1"/>
  <c r="AL107" i="20"/>
  <c r="AA108" i="20"/>
  <c r="AN107" i="20"/>
  <c r="AO106" i="20"/>
  <c r="W108" i="20"/>
  <c r="AI108" i="20" s="1"/>
  <c r="X108" i="20"/>
  <c r="AB108" i="20" s="1"/>
  <c r="Z109" i="20" l="1"/>
  <c r="AK108" i="20"/>
  <c r="AM107" i="20"/>
  <c r="AC108" i="20"/>
  <c r="AE108" i="20"/>
  <c r="AG108" i="20"/>
  <c r="U109" i="20"/>
  <c r="V109" i="20" s="1"/>
  <c r="AH109" i="20" s="1"/>
  <c r="AJ108" i="20" l="1"/>
  <c r="AL108" i="20"/>
  <c r="AA109" i="20"/>
  <c r="AN108" i="20"/>
  <c r="AO107" i="20"/>
  <c r="W109" i="20"/>
  <c r="AI109" i="20" s="1"/>
  <c r="X109" i="20"/>
  <c r="AB109" i="20" s="1"/>
  <c r="Z110" i="20" l="1"/>
  <c r="AK109" i="20"/>
  <c r="AM108" i="20"/>
  <c r="AC109" i="20"/>
  <c r="AE109" i="20"/>
  <c r="AG109" i="20"/>
  <c r="U110" i="20"/>
  <c r="V110" i="20" s="1"/>
  <c r="AH110" i="20" s="1"/>
  <c r="AJ109" i="20" l="1"/>
  <c r="AL109" i="20"/>
  <c r="AA110" i="20"/>
  <c r="AN109" i="20"/>
  <c r="AO108" i="20"/>
  <c r="W110" i="20"/>
  <c r="AI110" i="20" s="1"/>
  <c r="X110" i="20"/>
  <c r="AB110" i="20" s="1"/>
  <c r="Z111" i="20" l="1"/>
  <c r="AK110" i="20"/>
  <c r="AM109" i="20"/>
  <c r="AC110" i="20"/>
  <c r="AE110" i="20"/>
  <c r="AG110" i="20"/>
  <c r="U111" i="20"/>
  <c r="V111" i="20" s="1"/>
  <c r="AH111" i="20" s="1"/>
  <c r="AJ110" i="20" l="1"/>
  <c r="AL110" i="20"/>
  <c r="AA111" i="20"/>
  <c r="AN110" i="20"/>
  <c r="AO109" i="20"/>
  <c r="W111" i="20"/>
  <c r="AI111" i="20" s="1"/>
  <c r="X111" i="20"/>
  <c r="AB111" i="20" s="1"/>
  <c r="Z112" i="20" l="1"/>
  <c r="AK111" i="20"/>
  <c r="AM110" i="20"/>
  <c r="AC111" i="20"/>
  <c r="AE111" i="20"/>
  <c r="AG111" i="20"/>
  <c r="U112" i="20"/>
  <c r="V112" i="20" s="1"/>
  <c r="AH112" i="20" s="1"/>
  <c r="AJ111" i="20" l="1"/>
  <c r="AL111" i="20"/>
  <c r="AA112" i="20"/>
  <c r="AN111" i="20"/>
  <c r="AO110" i="20"/>
  <c r="W112" i="20"/>
  <c r="AI112" i="20" s="1"/>
  <c r="X112" i="20"/>
  <c r="AB112" i="20" s="1"/>
  <c r="Z113" i="20" l="1"/>
  <c r="AK112" i="20"/>
  <c r="AM111" i="20"/>
  <c r="AC112" i="20"/>
  <c r="AE112" i="20"/>
  <c r="AG112" i="20"/>
  <c r="U113" i="20"/>
  <c r="V113" i="20" s="1"/>
  <c r="AH113" i="20" s="1"/>
  <c r="AJ112" i="20" l="1"/>
  <c r="AL112" i="20"/>
  <c r="AA113" i="20"/>
  <c r="AN112" i="20"/>
  <c r="AO111" i="20"/>
  <c r="W113" i="20"/>
  <c r="AI113" i="20" s="1"/>
  <c r="X113" i="20"/>
  <c r="AB113" i="20" s="1"/>
  <c r="Z114" i="20" l="1"/>
  <c r="AK113" i="20"/>
  <c r="AM112" i="20"/>
  <c r="AC113" i="20"/>
  <c r="AE113" i="20"/>
  <c r="AG113" i="20"/>
  <c r="U114" i="20"/>
  <c r="V114" i="20" s="1"/>
  <c r="AH114" i="20" s="1"/>
  <c r="AJ113" i="20" l="1"/>
  <c r="AL113" i="20"/>
  <c r="AA114" i="20"/>
  <c r="AN113" i="20"/>
  <c r="AO112" i="20"/>
  <c r="W114" i="20"/>
  <c r="AI114" i="20" s="1"/>
  <c r="X114" i="20"/>
  <c r="AB114" i="20" s="1"/>
  <c r="Z115" i="20" l="1"/>
  <c r="AK114" i="20"/>
  <c r="AM113" i="20"/>
  <c r="AC114" i="20"/>
  <c r="AE114" i="20"/>
  <c r="AG114" i="20"/>
  <c r="U115" i="20"/>
  <c r="V115" i="20" s="1"/>
  <c r="AH115" i="20" s="1"/>
  <c r="AJ114" i="20" l="1"/>
  <c r="AL114" i="20"/>
  <c r="AA115" i="20"/>
  <c r="AN114" i="20"/>
  <c r="AO113" i="20"/>
  <c r="W115" i="20"/>
  <c r="AI115" i="20" s="1"/>
  <c r="X115" i="20"/>
  <c r="AB115" i="20" s="1"/>
  <c r="Z116" i="20" l="1"/>
  <c r="AK115" i="20"/>
  <c r="AM114" i="20"/>
  <c r="AC115" i="20"/>
  <c r="AE115" i="20"/>
  <c r="AG115" i="20"/>
  <c r="U116" i="20"/>
  <c r="V116" i="20" s="1"/>
  <c r="AH116" i="20" s="1"/>
  <c r="AJ115" i="20" l="1"/>
  <c r="AL115" i="20"/>
  <c r="AA116" i="20"/>
  <c r="AN115" i="20"/>
  <c r="AO114" i="20"/>
  <c r="W116" i="20"/>
  <c r="AI116" i="20" s="1"/>
  <c r="X116" i="20"/>
  <c r="AB116" i="20" s="1"/>
  <c r="Z117" i="20" l="1"/>
  <c r="AK116" i="20"/>
  <c r="AM115" i="20"/>
  <c r="AC116" i="20"/>
  <c r="AE116" i="20"/>
  <c r="AG116" i="20"/>
  <c r="U117" i="20"/>
  <c r="V117" i="20" s="1"/>
  <c r="AH117" i="20" s="1"/>
  <c r="AJ116" i="20" l="1"/>
  <c r="AL116" i="20"/>
  <c r="AA117" i="20"/>
  <c r="AN116" i="20"/>
  <c r="AO115" i="20"/>
  <c r="W117" i="20"/>
  <c r="AI117" i="20" s="1"/>
  <c r="X117" i="20"/>
  <c r="AB117" i="20" s="1"/>
  <c r="Z118" i="20" l="1"/>
  <c r="AK117" i="20"/>
  <c r="AM116" i="20"/>
  <c r="AC117" i="20"/>
  <c r="AE117" i="20"/>
  <c r="AG117" i="20"/>
  <c r="U118" i="20"/>
  <c r="V118" i="20" s="1"/>
  <c r="AH118" i="20" s="1"/>
  <c r="AJ117" i="20" l="1"/>
  <c r="AL117" i="20"/>
  <c r="AA118" i="20"/>
  <c r="AN117" i="20"/>
  <c r="AO116" i="20"/>
  <c r="W118" i="20"/>
  <c r="AI118" i="20" s="1"/>
  <c r="X118" i="20"/>
  <c r="AB118" i="20" s="1"/>
  <c r="Z119" i="20" l="1"/>
  <c r="AK118" i="20"/>
  <c r="AM117" i="20"/>
  <c r="AC118" i="20"/>
  <c r="AE118" i="20"/>
  <c r="AG118" i="20"/>
  <c r="U119" i="20"/>
  <c r="V119" i="20" s="1"/>
  <c r="AH119" i="20" s="1"/>
  <c r="AJ118" i="20" l="1"/>
  <c r="AL118" i="20"/>
  <c r="AA119" i="20"/>
  <c r="AN118" i="20"/>
  <c r="AO117" i="20"/>
  <c r="W119" i="20"/>
  <c r="AI119" i="20" s="1"/>
  <c r="X119" i="20"/>
  <c r="AB119" i="20" s="1"/>
  <c r="Z120" i="20" l="1"/>
  <c r="AK119" i="20"/>
  <c r="AM118" i="20"/>
  <c r="AC119" i="20"/>
  <c r="AE119" i="20"/>
  <c r="AG119" i="20"/>
  <c r="U120" i="20"/>
  <c r="V120" i="20" s="1"/>
  <c r="AH120" i="20" s="1"/>
  <c r="AJ119" i="20" l="1"/>
  <c r="AL119" i="20"/>
  <c r="AA120" i="20"/>
  <c r="AN119" i="20"/>
  <c r="AO118" i="20"/>
  <c r="W120" i="20"/>
  <c r="AI120" i="20" s="1"/>
  <c r="X120" i="20"/>
  <c r="AB120" i="20" s="1"/>
  <c r="Z121" i="20" l="1"/>
  <c r="AK120" i="20"/>
  <c r="AM119" i="20"/>
  <c r="AC120" i="20"/>
  <c r="AE120" i="20"/>
  <c r="AG120" i="20"/>
  <c r="U121" i="20"/>
  <c r="V121" i="20" s="1"/>
  <c r="AH121" i="20" s="1"/>
  <c r="AJ120" i="20" l="1"/>
  <c r="AL120" i="20"/>
  <c r="AA121" i="20"/>
  <c r="AN120" i="20"/>
  <c r="AO119" i="20"/>
  <c r="W121" i="20"/>
  <c r="AI121" i="20" s="1"/>
  <c r="X121" i="20"/>
  <c r="AB121" i="20" s="1"/>
  <c r="Z122" i="20" l="1"/>
  <c r="AK121" i="20"/>
  <c r="AM120" i="20"/>
  <c r="AC121" i="20"/>
  <c r="AE121" i="20"/>
  <c r="AG121" i="20"/>
  <c r="U122" i="20"/>
  <c r="V122" i="20" s="1"/>
  <c r="AH122" i="20" s="1"/>
  <c r="AJ121" i="20" l="1"/>
  <c r="AL121" i="20"/>
  <c r="AA122" i="20"/>
  <c r="AN121" i="20"/>
  <c r="AO120" i="20"/>
  <c r="W122" i="20"/>
  <c r="AI122" i="20" s="1"/>
  <c r="X122" i="20"/>
  <c r="AB122" i="20" s="1"/>
  <c r="Z123" i="20" l="1"/>
  <c r="AK122" i="20"/>
  <c r="AM121" i="20"/>
  <c r="AC122" i="20"/>
  <c r="AE122" i="20"/>
  <c r="AG122" i="20"/>
  <c r="U123" i="20"/>
  <c r="V123" i="20" s="1"/>
  <c r="AH123" i="20" s="1"/>
  <c r="AJ122" i="20" l="1"/>
  <c r="AL122" i="20"/>
  <c r="AA123" i="20"/>
  <c r="AN122" i="20"/>
  <c r="AO121" i="20"/>
  <c r="W123" i="20"/>
  <c r="AI123" i="20" s="1"/>
  <c r="X123" i="20"/>
  <c r="AB123" i="20" s="1"/>
  <c r="Z124" i="20" l="1"/>
  <c r="AK123" i="20"/>
  <c r="AM122" i="20"/>
  <c r="AC123" i="20"/>
  <c r="AE123" i="20"/>
  <c r="AG123" i="20"/>
  <c r="U124" i="20"/>
  <c r="V124" i="20" s="1"/>
  <c r="AH124" i="20" s="1"/>
  <c r="AH133" i="20" l="1"/>
  <c r="AH131" i="20"/>
  <c r="AH129" i="20"/>
  <c r="AJ123" i="20"/>
  <c r="AL123" i="20"/>
  <c r="AA124" i="20"/>
  <c r="AN123" i="20"/>
  <c r="AO122" i="20"/>
  <c r="W124" i="20"/>
  <c r="AI124" i="20" s="1"/>
  <c r="X124" i="20"/>
  <c r="AB124" i="20" s="1"/>
  <c r="AK124" i="20" s="1"/>
  <c r="AK133" i="20" l="1"/>
  <c r="AK131" i="20"/>
  <c r="AK129" i="20"/>
  <c r="AI133" i="20"/>
  <c r="AI131" i="20"/>
  <c r="AI129" i="20"/>
  <c r="AM123" i="20"/>
  <c r="AC124" i="20"/>
  <c r="AN124" i="20" s="1"/>
  <c r="AE124" i="20"/>
  <c r="AG124" i="20"/>
  <c r="AG133" i="20" l="1"/>
  <c r="AG131" i="20"/>
  <c r="AG129" i="20"/>
  <c r="AJ124" i="20"/>
  <c r="AE133" i="20"/>
  <c r="AE131" i="20"/>
  <c r="AE129" i="20"/>
  <c r="AL124" i="20"/>
  <c r="AN133" i="20"/>
  <c r="AN131" i="20"/>
  <c r="AN129" i="20"/>
  <c r="AO123" i="20"/>
  <c r="AL133" i="20" l="1"/>
  <c r="AL131" i="20"/>
  <c r="AL129" i="20"/>
  <c r="AM124" i="20"/>
  <c r="AJ133" i="20"/>
  <c r="AJ131" i="20"/>
  <c r="AJ129" i="20"/>
  <c r="AO124" i="20" l="1"/>
  <c r="AM133" i="20"/>
  <c r="AQ4" i="20" s="1"/>
  <c r="AM131" i="20"/>
  <c r="AM129" i="20"/>
  <c r="AO133" i="20" l="1"/>
  <c r="AQ6" i="20" s="1"/>
  <c r="AO131" i="20"/>
  <c r="AO129" i="20"/>
  <c r="AF4" i="52"/>
  <c r="I4" i="52"/>
  <c r="K4" i="52" s="1"/>
  <c r="AE4" i="52" s="1"/>
  <c r="AD4" i="52"/>
  <c r="AH4" i="52" l="1"/>
  <c r="AK4" i="52" l="1"/>
  <c r="AM4" i="52" l="1"/>
  <c r="AF7" i="52"/>
  <c r="AF8" i="52"/>
  <c r="I7" i="52"/>
  <c r="K7" i="52" s="1"/>
  <c r="AE7" i="52" s="1"/>
  <c r="AD7" i="52"/>
  <c r="AJ7" i="52" s="1"/>
  <c r="AH7" i="52"/>
  <c r="AK7" i="52"/>
  <c r="AM7" i="52"/>
  <c r="AF9" i="52"/>
  <c r="I8" i="52"/>
  <c r="K8" i="52" s="1"/>
  <c r="AE8" i="52" s="1"/>
  <c r="AD8" i="52"/>
  <c r="AJ8" i="52" s="1"/>
  <c r="AH8" i="52"/>
  <c r="AK8" i="52"/>
  <c r="AM8" i="52"/>
  <c r="AF10" i="52"/>
  <c r="I9" i="52"/>
  <c r="K9" i="52" s="1"/>
  <c r="AE9" i="52" s="1"/>
  <c r="AD9" i="52"/>
  <c r="AJ9" i="52" s="1"/>
  <c r="AH9" i="52"/>
  <c r="AK9" i="52"/>
  <c r="AM9" i="52"/>
  <c r="AF11" i="52"/>
  <c r="I10" i="52"/>
  <c r="K10" i="52" s="1"/>
  <c r="AE10" i="52" s="1"/>
  <c r="AD10" i="52"/>
  <c r="AJ10" i="52" s="1"/>
  <c r="AH10" i="52"/>
  <c r="AK10" i="52"/>
  <c r="AM10" i="52"/>
  <c r="AF12" i="52"/>
  <c r="I11" i="52"/>
  <c r="K11" i="52" s="1"/>
  <c r="AE11" i="52" s="1"/>
  <c r="AD11" i="52"/>
  <c r="AJ11" i="52" s="1"/>
  <c r="AH11" i="52"/>
  <c r="AK11" i="52"/>
  <c r="AM11" i="52"/>
  <c r="AF13" i="52"/>
  <c r="I12" i="52"/>
  <c r="K12" i="52" s="1"/>
  <c r="AE12" i="52" s="1"/>
  <c r="AD12" i="52"/>
  <c r="AJ12" i="52" s="1"/>
  <c r="AH12" i="52"/>
  <c r="AK12" i="52"/>
  <c r="AM12" i="52"/>
  <c r="AF14" i="52"/>
  <c r="I13" i="52"/>
  <c r="K13" i="52" s="1"/>
  <c r="AE13" i="52" s="1"/>
  <c r="AD13" i="52"/>
  <c r="AJ13" i="52" s="1"/>
  <c r="AH13" i="52"/>
  <c r="AK13" i="52"/>
  <c r="AM13" i="52"/>
  <c r="AF15" i="52"/>
  <c r="I14" i="52"/>
  <c r="K14" i="52" s="1"/>
  <c r="AE14" i="52" s="1"/>
  <c r="AD14" i="52"/>
  <c r="AJ14" i="52" s="1"/>
  <c r="AH14" i="52"/>
  <c r="AK14" i="52"/>
  <c r="AM14" i="52"/>
  <c r="AF16" i="52"/>
  <c r="I15" i="52"/>
  <c r="K15" i="52" s="1"/>
  <c r="AE15" i="52" s="1"/>
  <c r="AD15" i="52"/>
  <c r="AJ15" i="52" s="1"/>
  <c r="AH15" i="52"/>
  <c r="AK15" i="52"/>
  <c r="AM15" i="52"/>
  <c r="AF17" i="52"/>
  <c r="I16" i="52"/>
  <c r="K16" i="52" s="1"/>
  <c r="AE16" i="52" s="1"/>
  <c r="AD16" i="52"/>
  <c r="AJ16" i="52" s="1"/>
  <c r="AH16" i="52"/>
  <c r="AK16" i="52"/>
  <c r="AM16" i="52"/>
  <c r="AF18" i="52"/>
  <c r="I17" i="52"/>
  <c r="K17" i="52" s="1"/>
  <c r="AE17" i="52" s="1"/>
  <c r="AD17" i="52"/>
  <c r="AJ17" i="52" s="1"/>
  <c r="AH17" i="52"/>
  <c r="AK17" i="52"/>
  <c r="AM17" i="52"/>
  <c r="AF19" i="52"/>
  <c r="I18" i="52"/>
  <c r="K18" i="52" s="1"/>
  <c r="AE18" i="52" s="1"/>
  <c r="AD18" i="52"/>
  <c r="AJ18" i="52" s="1"/>
  <c r="AH18" i="52"/>
  <c r="AK18" i="52"/>
  <c r="AM18" i="52"/>
  <c r="AF20" i="52"/>
  <c r="I19" i="52"/>
  <c r="K19" i="52" s="1"/>
  <c r="AE19" i="52" s="1"/>
  <c r="AD19" i="52"/>
  <c r="AJ19" i="52" s="1"/>
  <c r="AH19" i="52"/>
  <c r="AK19" i="52"/>
  <c r="AM19" i="52"/>
  <c r="AF21" i="52"/>
  <c r="I20" i="52"/>
  <c r="K20" i="52" s="1"/>
  <c r="AE20" i="52" s="1"/>
  <c r="AD20" i="52"/>
  <c r="AJ20" i="52" s="1"/>
  <c r="AH20" i="52"/>
  <c r="AK20" i="52"/>
  <c r="AM20" i="52"/>
  <c r="AF22" i="52"/>
  <c r="I21" i="52"/>
  <c r="K21" i="52" s="1"/>
  <c r="AE21" i="52" s="1"/>
  <c r="AD21" i="52"/>
  <c r="AJ21" i="52" s="1"/>
  <c r="AH21" i="52"/>
  <c r="AK21" i="52"/>
  <c r="AM21" i="52"/>
  <c r="AF23" i="52"/>
  <c r="I22" i="52"/>
  <c r="K22" i="52" s="1"/>
  <c r="AE22" i="52" s="1"/>
  <c r="AD22" i="52"/>
  <c r="AJ22" i="52" s="1"/>
  <c r="AH22" i="52"/>
  <c r="AK22" i="52"/>
  <c r="AM22" i="52"/>
  <c r="AF24" i="52"/>
  <c r="I23" i="52"/>
  <c r="K23" i="52" s="1"/>
  <c r="AE23" i="52" s="1"/>
  <c r="AD23" i="52"/>
  <c r="AJ23" i="52" s="1"/>
  <c r="AH23" i="52"/>
  <c r="AK23" i="52"/>
  <c r="AM23" i="52"/>
  <c r="I24" i="52"/>
  <c r="K24" i="52" s="1"/>
  <c r="AE24" i="52" s="1"/>
  <c r="AD24" i="52"/>
  <c r="AJ24" i="52" s="1"/>
  <c r="AH24" i="52"/>
  <c r="AK24" i="52"/>
  <c r="AM24" i="52"/>
  <c r="AF6" i="52"/>
  <c r="AF28" i="52"/>
  <c r="I6" i="52"/>
  <c r="K6" i="52" s="1"/>
  <c r="AE6" i="52" s="1"/>
  <c r="AD6" i="52"/>
  <c r="AH6" i="52"/>
  <c r="AH26" i="52" l="1"/>
  <c r="AH28" i="52"/>
  <c r="AH30" i="52"/>
  <c r="AD30" i="52"/>
  <c r="AD26" i="52"/>
  <c r="AD28" i="52"/>
  <c r="AJ6" i="52"/>
  <c r="AE26" i="52"/>
  <c r="AE28" i="52"/>
  <c r="AE30" i="52"/>
  <c r="AF30" i="52"/>
  <c r="AF26" i="52"/>
  <c r="AJ30" i="52" l="1"/>
  <c r="AJ28" i="52"/>
  <c r="AJ26" i="52"/>
  <c r="AK6" i="52"/>
  <c r="AK28" i="52" l="1"/>
  <c r="AO4" i="52" s="1"/>
  <c r="AK26" i="52"/>
  <c r="AK30" i="52"/>
  <c r="AM6" i="52"/>
  <c r="AM26" i="52" l="1"/>
  <c r="AM28" i="52"/>
  <c r="AM30" i="52"/>
  <c r="AO5" i="5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<sst xmlns="http://schemas.openxmlformats.org/spreadsheetml/2006/main" count="1235" uniqueCount="135">
  <si>
    <t>Age</t>
  </si>
  <si>
    <t>Discount</t>
  </si>
  <si>
    <t>max discount</t>
  </si>
  <si>
    <t>Full</t>
  </si>
  <si>
    <t>T20</t>
  </si>
  <si>
    <t>SPWL</t>
  </si>
  <si>
    <t>Male</t>
  </si>
  <si>
    <t>Female</t>
  </si>
  <si>
    <t>Smoker</t>
  </si>
  <si>
    <t>Non-Smoker</t>
  </si>
  <si>
    <t>T20_M_S</t>
  </si>
  <si>
    <t>T20_M_NS</t>
  </si>
  <si>
    <t>T20_F_S</t>
  </si>
  <si>
    <t>T20_F_NS</t>
  </si>
  <si>
    <t>SPWL_M_S</t>
  </si>
  <si>
    <t>SPWL_M_NS</t>
  </si>
  <si>
    <t>SPWL_F_S</t>
  </si>
  <si>
    <t>SPWL_F_NS</t>
  </si>
  <si>
    <t>old</t>
  </si>
  <si>
    <t>new</t>
  </si>
  <si>
    <t>Lapse Rate</t>
  </si>
  <si>
    <t>Duration</t>
  </si>
  <si>
    <t>1</t>
  </si>
  <si>
    <t>2-5</t>
  </si>
  <si>
    <t>6-10</t>
  </si>
  <si>
    <t>11-15</t>
  </si>
  <si>
    <t>16+</t>
  </si>
  <si>
    <t>current</t>
  </si>
  <si>
    <t>intervention</t>
  </si>
  <si>
    <t>5 year</t>
  </si>
  <si>
    <t>20 year</t>
  </si>
  <si>
    <t>Profit</t>
  </si>
  <si>
    <t>Net Profit</t>
  </si>
  <si>
    <t>Growth Rate</t>
  </si>
  <si>
    <t>Population</t>
  </si>
  <si>
    <t>Amount with Decrements</t>
  </si>
  <si>
    <t>Premium</t>
  </si>
  <si>
    <t>Amounts without Decrements</t>
  </si>
  <si>
    <t>Decrement Information</t>
  </si>
  <si>
    <t>Reserves &amp; Capital (Decremented)</t>
  </si>
  <si>
    <r>
      <t>P</t>
    </r>
    <r>
      <rPr>
        <vertAlign val="subscript"/>
        <sz val="10"/>
        <rFont val="Arial"/>
        <family val="2"/>
      </rPr>
      <t>t</t>
    </r>
  </si>
  <si>
    <r>
      <t>C</t>
    </r>
    <r>
      <rPr>
        <vertAlign val="subscript"/>
        <sz val="10"/>
        <rFont val="Arial"/>
        <family val="2"/>
      </rPr>
      <t>t</t>
    </r>
  </si>
  <si>
    <r>
      <t>E</t>
    </r>
    <r>
      <rPr>
        <vertAlign val="subscript"/>
        <sz val="10"/>
        <rFont val="Arial"/>
        <family val="2"/>
      </rPr>
      <t>t</t>
    </r>
  </si>
  <si>
    <r>
      <t>CL</t>
    </r>
    <r>
      <rPr>
        <vertAlign val="subscript"/>
        <sz val="10"/>
        <rFont val="Arial"/>
        <family val="2"/>
      </rPr>
      <t>t</t>
    </r>
  </si>
  <si>
    <r>
      <t>CR</t>
    </r>
    <r>
      <rPr>
        <vertAlign val="subscript"/>
        <sz val="10"/>
        <rFont val="Arial"/>
        <family val="2"/>
      </rPr>
      <t>t</t>
    </r>
  </si>
  <si>
    <r>
      <t>I</t>
    </r>
    <r>
      <rPr>
        <vertAlign val="subscript"/>
        <sz val="10"/>
        <rFont val="Arial"/>
        <family val="2"/>
      </rPr>
      <t>t</t>
    </r>
  </si>
  <si>
    <r>
      <t>PR</t>
    </r>
    <r>
      <rPr>
        <vertAlign val="subscript"/>
        <sz val="10"/>
        <rFont val="Arial"/>
        <family val="2"/>
      </rPr>
      <t>t</t>
    </r>
  </si>
  <si>
    <r>
      <t>CS</t>
    </r>
    <r>
      <rPr>
        <vertAlign val="subscript"/>
        <sz val="10"/>
        <rFont val="Arial"/>
        <family val="2"/>
      </rPr>
      <t>t</t>
    </r>
  </si>
  <si>
    <r>
      <t>DE</t>
    </r>
    <r>
      <rPr>
        <vertAlign val="subscript"/>
        <sz val="10"/>
        <rFont val="Arial"/>
        <family val="2"/>
      </rPr>
      <t>t</t>
    </r>
  </si>
  <si>
    <t>Death benefit</t>
  </si>
  <si>
    <t>Year</t>
  </si>
  <si>
    <t>Age at Year</t>
  </si>
  <si>
    <t>Comission</t>
  </si>
  <si>
    <t>Expenses</t>
  </si>
  <si>
    <t>Death Benefit</t>
  </si>
  <si>
    <t>Reserves per 1000</t>
  </si>
  <si>
    <t>Reserve</t>
  </si>
  <si>
    <t>Capital</t>
  </si>
  <si>
    <t>Mortality Rate</t>
  </si>
  <si>
    <t>In Force (sop)</t>
  </si>
  <si>
    <t>Deaths</t>
  </si>
  <si>
    <t>Lapses</t>
  </si>
  <si>
    <t>In Force (eop)</t>
  </si>
  <si>
    <t>Reserve (sop)</t>
  </si>
  <si>
    <t>Capital (sop)</t>
  </si>
  <si>
    <t>Reserse (eop)</t>
  </si>
  <si>
    <t>Capital (eop)</t>
  </si>
  <si>
    <t>Premium
(sop)</t>
  </si>
  <si>
    <t>Commission
(sop)</t>
  </si>
  <si>
    <t>Expenses
(eop)</t>
  </si>
  <si>
    <t>Claims
(eop)</t>
  </si>
  <si>
    <t>Cash Flow</t>
  </si>
  <si>
    <t>Reserve Increase</t>
  </si>
  <si>
    <t>Interest</t>
  </si>
  <si>
    <t>Surplus increase</t>
  </si>
  <si>
    <t>Dist Earnings</t>
  </si>
  <si>
    <t>PV(Profit)</t>
  </si>
  <si>
    <t>Assumptions</t>
  </si>
  <si>
    <t>PV(DE)</t>
  </si>
  <si>
    <t>Investment earnings rate</t>
  </si>
  <si>
    <t>Profit Margin</t>
  </si>
  <si>
    <t>Discount rate</t>
  </si>
  <si>
    <t>Lapse rate</t>
  </si>
  <si>
    <t>Rate</t>
  </si>
  <si>
    <t>Commissions (% of prem)</t>
  </si>
  <si>
    <t>2+</t>
  </si>
  <si>
    <t>Expenses (per policy)</t>
  </si>
  <si>
    <t>Required capital</t>
  </si>
  <si>
    <t>Total</t>
  </si>
  <si>
    <t>PV at 5%</t>
  </si>
  <si>
    <t>PV at 12%</t>
  </si>
  <si>
    <t>Reimbursement</t>
  </si>
  <si>
    <t>Total Expenses</t>
  </si>
  <si>
    <t>Mortality reduction</t>
  </si>
  <si>
    <t>Utilisation rate</t>
  </si>
  <si>
    <t>Smoker incentive</t>
  </si>
  <si>
    <t>Smoker Incentive</t>
  </si>
  <si>
    <t>Exercise 13.2b - Whole-Life Insurance</t>
  </si>
  <si>
    <t>Amounts with Decrements</t>
  </si>
  <si>
    <r>
      <t>DB</t>
    </r>
    <r>
      <rPr>
        <vertAlign val="subscript"/>
        <sz val="10"/>
        <rFont val="Arial"/>
        <family val="2"/>
      </rPr>
      <t>t</t>
    </r>
  </si>
  <si>
    <r>
      <t>W</t>
    </r>
    <r>
      <rPr>
        <vertAlign val="subscript"/>
        <sz val="10"/>
        <rFont val="Arial"/>
        <family val="2"/>
      </rPr>
      <t>t</t>
    </r>
  </si>
  <si>
    <t>Premium:</t>
  </si>
  <si>
    <t>Commission</t>
  </si>
  <si>
    <t>SV per 1000</t>
  </si>
  <si>
    <t>Withdrawal Benefit</t>
  </si>
  <si>
    <t>Mortality Rate per 1000</t>
  </si>
  <si>
    <t>In Force
(sop)</t>
  </si>
  <si>
    <t>In Force
(eop)</t>
  </si>
  <si>
    <t>Reserve
(sop)</t>
  </si>
  <si>
    <t>Capital
(sop)</t>
  </si>
  <si>
    <t>Reserve
(eop)</t>
  </si>
  <si>
    <t>Capital
(eop)</t>
  </si>
  <si>
    <t>Death Benefits
(eop)</t>
  </si>
  <si>
    <t>Withdrawals
(eop)</t>
  </si>
  <si>
    <t>Distibutable Earnings</t>
  </si>
  <si>
    <t>Lives</t>
  </si>
  <si>
    <t>SV</t>
  </si>
  <si>
    <t>Assumption Information for Issue Age :</t>
  </si>
  <si>
    <t>Present Value of DE:</t>
  </si>
  <si>
    <t>Investment Earnings Rate:</t>
  </si>
  <si>
    <t>Discount Rate:</t>
  </si>
  <si>
    <t>Lapse Rates:</t>
  </si>
  <si>
    <t>Death Benefit Amount:</t>
  </si>
  <si>
    <t>11+</t>
  </si>
  <si>
    <t>Commissions (as % premium):</t>
  </si>
  <si>
    <t>Required Capital (per 1000 death benefit):</t>
  </si>
  <si>
    <t>Expenses (per policy):</t>
  </si>
  <si>
    <t>Mort Table</t>
  </si>
  <si>
    <t>Total:</t>
  </si>
  <si>
    <t>Before intervention</t>
  </si>
  <si>
    <t>After</t>
  </si>
  <si>
    <t>M_NS</t>
  </si>
  <si>
    <t>M_S</t>
  </si>
  <si>
    <t>Fe_NS</t>
  </si>
  <si>
    <t>Fe_S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</si>
</sst>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5" formatCode="&quot;$&quot;#,##0_);\(&quot;$&quot;#,##0\)"/>
    <numFmt numFmtId="7" formatCode="&quot;$&quot;#,##0.00_);\(&quot;$&quot;#,##0.00\)"/>
    <numFmt numFmtId="8" formatCode="&quot;$&quot;#,##0.00_);[Red]\(&quot;$&quot;#,##0.00\)"/>
    <numFmt numFmtId="43" formatCode="_(* #,##0.00_);_(* \(#,##0.00\);_(* &quot;-&quot;??_);_(@_)"/>
    <numFmt numFmtId="164" formatCode="_(* #,##0_);_(* \(#,##0\);_(* &quot;-&quot;??_);_(@_)"/>
    <numFmt numFmtId="165" formatCode="0.0%"/>
    <numFmt numFmtId="166" formatCode="#,##0.000000"/>
    <numFmt numFmtId="167" formatCode="0.000"/>
    <numFmt numFmtId="168" formatCode="0.0000"/>
    <numFmt numFmtId="169" formatCode="0.00000"/>
    <numFmt numFmtId="170" formatCode="_(* #,##0.000_);_(* \(#,##0.000\);_(* &quot;-&quot;??_);_(@_)"/>
    <numFmt numFmtId="171" formatCode="_(* #,##0.0000_);_(* \(#,##0.0000\);_(* &quot;-&quot;??_);_(@_)"/>
    <numFmt numFmtId="172" formatCode="_(* #,##0.00000_);_(* \(#,##0.00000\);_(* &quot;-&quot;??_);_(@_)"/>
    <numFmt numFmtId="173" formatCode="_(* #,##0.000000_);_(* \(#,##0.000000\);_(* &quot;-&quot;??_);_(@_)"/>
    <numFmt numFmtId="174" formatCode="&quot;$&quot;#,##0.000_);\(&quot;$&quot;#,##0.000\)"/>
  </numFmts>
  <fonts count="10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vertAlign val="subscript"/>
      <sz val="10"/>
      <name val="Arial"/>
      <family val="2"/>
    </font>
    <font>
      <b/>
      <sz val="12"/>
      <name val="Arial"/>
      <family val="2"/>
    </font>
    <font>
      <sz val="10"/>
      <name val="Calibri"/>
      <family val="2"/>
    </font>
    <font>
      <sz val="11"/>
      <color rgb="FF000000"/>
      <name val="Calibri"/>
      <family val="2"/>
    </font>
    <font>
      <sz val="10"/>
      <color theme="1"/>
      <name val="Arial"/>
      <family val="2"/>
    </font>
    <font>
      <sz val="11"/>
      <color rgb="FF000000"/>
      <name val="Calibri"/>
      <family val="2"/>
      <scheme val="minor"/>
    </font>
    <font>
      <sz val="10"/>
      <color rgb="FF00000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rgb="FF000000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7" borderId="0" applyNumberFormat="0" applyBorder="0" applyAlignment="0" applyProtection="0"/>
    <xf numFmtId="0" fontId="8" fillId="0" borderId="0"/>
    <xf numFmtId="0" fontId="2" fillId="0" borderId="0"/>
  </cellStyleXfs>
  <cellXfs count="86">
    <xf numFmtId="0" fontId="0" fillId="0" borderId="0" xfId="0"/>
    <xf numFmtId="0" fontId="0" fillId="0" borderId="0" xfId="0" applyAlignment="1">
      <alignment horizontal="center"/>
    </xf>
    <xf numFmtId="9" fontId="0" fillId="0" borderId="0" xfId="2" applyFont="1" applyAlignment="1">
      <alignment horizontal="center"/>
    </xf>
    <xf numFmtId="3" fontId="0" fillId="0" borderId="0" xfId="2" applyNumberFormat="1" applyFont="1" applyAlignment="1">
      <alignment horizontal="center"/>
    </xf>
    <xf numFmtId="164" fontId="0" fillId="0" borderId="0" xfId="1" applyNumberFormat="1" applyFont="1" applyAlignment="1">
      <alignment horizontal="center"/>
    </xf>
    <xf numFmtId="165" fontId="0" fillId="0" borderId="0" xfId="2" applyNumberFormat="1" applyFont="1" applyAlignment="1">
      <alignment horizontal="center"/>
    </xf>
    <xf numFmtId="166" fontId="0" fillId="0" borderId="0" xfId="2" applyNumberFormat="1" applyFont="1" applyAlignment="1">
      <alignment horizontal="center"/>
    </xf>
    <xf numFmtId="165" fontId="0" fillId="2" borderId="0" xfId="2" applyNumberFormat="1" applyFont="1" applyFill="1" applyAlignment="1">
      <alignment horizontal="center"/>
    </xf>
    <xf numFmtId="1" fontId="0" fillId="2" borderId="0" xfId="2" applyNumberFormat="1" applyFont="1" applyFill="1" applyAlignment="1">
      <alignment horizontal="center"/>
    </xf>
    <xf numFmtId="164" fontId="0" fillId="0" borderId="0" xfId="0" applyNumberFormat="1"/>
    <xf numFmtId="0" fontId="0" fillId="3" borderId="0" xfId="0" applyFill="1"/>
    <xf numFmtId="165" fontId="0" fillId="3" borderId="0" xfId="2" applyNumberFormat="1" applyFont="1" applyFill="1" applyAlignment="1">
      <alignment horizontal="center"/>
    </xf>
    <xf numFmtId="0" fontId="0" fillId="3" borderId="0" xfId="0" applyFill="1" applyAlignment="1">
      <alignment horizontal="center"/>
    </xf>
    <xf numFmtId="9" fontId="0" fillId="3" borderId="0" xfId="2" applyFont="1" applyFill="1" applyAlignment="1">
      <alignment horizontal="center"/>
    </xf>
    <xf numFmtId="16" fontId="0" fillId="3" borderId="0" xfId="0" quotePrefix="1" applyNumberFormat="1" applyFill="1" applyAlignment="1">
      <alignment horizontal="center"/>
    </xf>
    <xf numFmtId="0" fontId="0" fillId="3" borderId="0" xfId="0" applyFill="1" applyAlignment="1">
      <alignment horizontal="left"/>
    </xf>
    <xf numFmtId="0" fontId="0" fillId="0" borderId="0" xfId="0" applyAlignment="1">
      <alignment horizontal="center" wrapText="1"/>
    </xf>
    <xf numFmtId="0" fontId="0" fillId="4" borderId="0" xfId="0" applyFill="1"/>
    <xf numFmtId="0" fontId="0" fillId="4" borderId="0" xfId="0" applyFill="1" applyAlignment="1">
      <alignment horizontal="center"/>
    </xf>
    <xf numFmtId="16" fontId="0" fillId="4" borderId="0" xfId="0" quotePrefix="1" applyNumberFormat="1" applyFill="1" applyAlignment="1">
      <alignment horizontal="center"/>
    </xf>
    <xf numFmtId="0" fontId="0" fillId="4" borderId="0" xfId="0" applyFill="1" applyAlignment="1">
      <alignment horizontal="left"/>
    </xf>
    <xf numFmtId="0" fontId="0" fillId="5" borderId="0" xfId="0" applyFill="1" applyAlignment="1">
      <alignment horizontal="centerContinuous"/>
    </xf>
    <xf numFmtId="10" fontId="0" fillId="0" borderId="0" xfId="0" applyNumberFormat="1"/>
    <xf numFmtId="169" fontId="0" fillId="0" borderId="0" xfId="0" applyNumberFormat="1"/>
    <xf numFmtId="43" fontId="0" fillId="2" borderId="0" xfId="1" applyFont="1" applyFill="1" applyAlignment="1">
      <alignment horizontal="center"/>
    </xf>
    <xf numFmtId="170" fontId="0" fillId="0" borderId="0" xfId="1" applyNumberFormat="1" applyFont="1"/>
    <xf numFmtId="171" fontId="0" fillId="0" borderId="0" xfId="1" applyNumberFormat="1" applyFont="1"/>
    <xf numFmtId="172" fontId="0" fillId="0" borderId="0" xfId="1" applyNumberFormat="1" applyFont="1"/>
    <xf numFmtId="168" fontId="0" fillId="3" borderId="0" xfId="0" applyNumberFormat="1" applyFill="1" applyAlignment="1">
      <alignment horizontal="center"/>
    </xf>
    <xf numFmtId="43" fontId="0" fillId="0" borderId="0" xfId="0" applyNumberFormat="1" applyAlignment="1">
      <alignment horizontal="center"/>
    </xf>
    <xf numFmtId="0" fontId="4" fillId="0" borderId="0" xfId="0" applyFont="1"/>
    <xf numFmtId="0" fontId="2" fillId="0" borderId="0" xfId="0" applyFont="1"/>
    <xf numFmtId="0" fontId="2" fillId="0" borderId="0" xfId="0" applyFont="1" applyAlignment="1">
      <alignment horizontal="center" vertical="center" wrapText="1"/>
    </xf>
    <xf numFmtId="0" fontId="0" fillId="6" borderId="0" xfId="0" applyFill="1" applyAlignment="1">
      <alignment horizontal="center" wrapText="1"/>
    </xf>
    <xf numFmtId="0" fontId="0" fillId="0" borderId="0" xfId="0" applyAlignment="1">
      <alignment horizontal="center" vertical="center" wrapText="1"/>
    </xf>
    <xf numFmtId="0" fontId="1" fillId="7" borderId="0" xfId="3" applyAlignment="1">
      <alignment horizontal="center"/>
    </xf>
    <xf numFmtId="1" fontId="1" fillId="7" borderId="0" xfId="3" applyNumberFormat="1" applyAlignment="1">
      <alignment horizontal="center"/>
    </xf>
    <xf numFmtId="164" fontId="1" fillId="7" borderId="0" xfId="3" applyNumberFormat="1"/>
    <xf numFmtId="1" fontId="1" fillId="7" borderId="0" xfId="3" applyNumberFormat="1"/>
    <xf numFmtId="170" fontId="1" fillId="7" borderId="0" xfId="3" applyNumberFormat="1"/>
    <xf numFmtId="167" fontId="1" fillId="7" borderId="0" xfId="3" applyNumberFormat="1"/>
    <xf numFmtId="0" fontId="1" fillId="7" borderId="0" xfId="3"/>
    <xf numFmtId="172" fontId="1" fillId="7" borderId="0" xfId="3" applyNumberFormat="1"/>
    <xf numFmtId="10" fontId="1" fillId="7" borderId="0" xfId="3" applyNumberFormat="1"/>
    <xf numFmtId="173" fontId="1" fillId="7" borderId="0" xfId="3" applyNumberFormat="1"/>
    <xf numFmtId="9" fontId="1" fillId="7" borderId="0" xfId="3" applyNumberFormat="1"/>
    <xf numFmtId="9" fontId="0" fillId="4" borderId="0" xfId="2" applyFont="1" applyFill="1" applyAlignment="1">
      <alignment horizontal="center"/>
    </xf>
    <xf numFmtId="2" fontId="0" fillId="0" borderId="0" xfId="0" applyNumberFormat="1"/>
    <xf numFmtId="16" fontId="0" fillId="3" borderId="0" xfId="0" applyNumberFormat="1" applyFill="1" applyAlignment="1">
      <alignment horizontal="center"/>
    </xf>
    <xf numFmtId="164" fontId="0" fillId="4" borderId="0" xfId="1" applyNumberFormat="1" applyFont="1" applyFill="1" applyAlignment="1">
      <alignment horizontal="center"/>
    </xf>
    <xf numFmtId="3" fontId="1" fillId="7" borderId="0" xfId="3" applyNumberFormat="1"/>
    <xf numFmtId="1" fontId="0" fillId="0" borderId="0" xfId="0" applyNumberFormat="1" applyAlignment="1">
      <alignment horizontal="center"/>
    </xf>
    <xf numFmtId="167" fontId="0" fillId="0" borderId="0" xfId="0" applyNumberFormat="1"/>
    <xf numFmtId="0" fontId="1" fillId="7" borderId="0" xfId="3" applyAlignment="1">
      <alignment horizontal="right"/>
    </xf>
    <xf numFmtId="0" fontId="5" fillId="0" borderId="0" xfId="0" applyFont="1"/>
    <xf numFmtId="0" fontId="6" fillId="0" borderId="0" xfId="0" applyFont="1"/>
    <xf numFmtId="0" fontId="8" fillId="0" borderId="0" xfId="4"/>
    <xf numFmtId="8" fontId="0" fillId="0" borderId="0" xfId="0" applyNumberFormat="1"/>
    <xf numFmtId="0" fontId="0" fillId="8" borderId="0" xfId="0" applyFill="1"/>
    <xf numFmtId="0" fontId="2" fillId="8" borderId="0" xfId="0" applyFont="1" applyFill="1"/>
    <xf numFmtId="0" fontId="7" fillId="9" borderId="0" xfId="0" applyFont="1" applyFill="1"/>
    <xf numFmtId="0" fontId="2" fillId="8" borderId="0" xfId="0" applyFont="1" applyFill="1" applyAlignment="1">
      <alignment horizontal="left"/>
    </xf>
    <xf numFmtId="0" fontId="0" fillId="8" borderId="0" xfId="0" applyFill="1" applyAlignment="1">
      <alignment horizontal="left"/>
    </xf>
    <xf numFmtId="0" fontId="0" fillId="10" borderId="0" xfId="0" applyFill="1"/>
    <xf numFmtId="0" fontId="2" fillId="10" borderId="0" xfId="0" applyFont="1" applyFill="1"/>
    <xf numFmtId="0" fontId="9" fillId="11" borderId="0" xfId="0" applyFont="1" applyFill="1"/>
    <xf numFmtId="10" fontId="0" fillId="8" borderId="0" xfId="0" applyNumberFormat="1" applyFill="1"/>
    <xf numFmtId="10" fontId="2" fillId="8" borderId="0" xfId="0" applyNumberFormat="1" applyFont="1" applyFill="1"/>
    <xf numFmtId="9" fontId="0" fillId="0" borderId="0" xfId="2" applyFont="1"/>
    <xf numFmtId="0" fontId="2" fillId="0" borderId="0" xfId="5"/>
    <xf numFmtId="7" fontId="2" fillId="0" borderId="0" xfId="5" applyNumberFormat="1"/>
    <xf numFmtId="7" fontId="0" fillId="0" borderId="0" xfId="0" applyNumberFormat="1"/>
    <xf numFmtId="5" fontId="0" fillId="0" borderId="0" xfId="5" applyNumberFormat="1" applyFont="1"/>
    <xf numFmtId="5" fontId="2" fillId="0" borderId="0" xfId="5" applyNumberFormat="1"/>
    <xf numFmtId="5" fontId="0" fillId="0" borderId="0" xfId="0" applyNumberFormat="1"/>
    <xf numFmtId="3" fontId="0" fillId="0" borderId="0" xfId="0" applyNumberFormat="1"/>
    <xf numFmtId="174" fontId="2" fillId="0" borderId="0" xfId="5" applyNumberFormat="1"/>
    <xf numFmtId="0" fontId="2" fillId="10" borderId="0" xfId="0" applyFont="1" applyFill="1" applyAlignment="1">
      <alignment horizontal="center"/>
    </xf>
    <xf numFmtId="0" fontId="2" fillId="8" borderId="0" xfId="0" applyFont="1" applyFill="1" applyAlignment="1">
      <alignment horizontal="center"/>
    </xf>
    <xf numFmtId="0" fontId="0" fillId="5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/>
    <xf numFmtId="0" fontId="0" fillId="0" borderId="0" xfId="0" applyAlignment="1"/>
  </cellXfs>
  <cellStyles count="6">
    <cellStyle name="20% - Accent1" xfId="3" builtinId="30"/>
    <cellStyle name="Comma" xfId="1" builtinId="3"/>
    <cellStyle name="Normal" xfId="0" builtinId="0"/>
    <cellStyle name="Normal 2" xfId="4" xr:uid="{553B2FB7-EB9C-4844-88CF-2B522A9ABF75}"/>
    <cellStyle name="Normal 3" xfId="5" xr:uid="{ACD4D863-4212-824C-8EFA-5D05B0C0CB88}"/>
    <cellStyle name="Per cent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2BB8D-BDCE-4E68-92EE-D04CB97D40A0}">
  <sheetPr codeName="Sheet1">
    <tabColor rgb="FFFF0000"/>
  </sheetPr>
  <dimension ref="A1:E61"/>
  <sheetViews>
    <sheetView workbookViewId="0">
      <selection activeCell="D2" sqref="D2"/>
    </sheetView>
  </sheetViews>
  <sheetFormatPr defaultColWidth="8.85546875" defaultRowHeight="12.95"/>
  <cols>
    <col min="1" max="1" width="13.7109375" customWidth="1"/>
  </cols>
  <sheetData>
    <row r="1" spans="1:5">
      <c r="D1" t="s">
        <v>0</v>
      </c>
      <c r="E1" t="s">
        <v>1</v>
      </c>
    </row>
    <row r="2" spans="1:5">
      <c r="A2" t="s">
        <v>2</v>
      </c>
      <c r="B2">
        <v>0.1</v>
      </c>
      <c r="D2">
        <v>26</v>
      </c>
      <c r="E2">
        <f>(D2-26)/(85-26)*$B$2</f>
        <v>0</v>
      </c>
    </row>
    <row r="3" spans="1:5">
      <c r="D3">
        <v>27</v>
      </c>
      <c r="E3">
        <f>(D3-26)/(85-26)*$B$2</f>
        <v>1.6949152542372883E-3</v>
      </c>
    </row>
    <row r="4" spans="1:5">
      <c r="D4">
        <v>28</v>
      </c>
      <c r="E4">
        <f t="shared" ref="E4:E60" si="0">(D4-26)/(85-26)*$B$2</f>
        <v>3.3898305084745766E-3</v>
      </c>
    </row>
    <row r="5" spans="1:5">
      <c r="D5">
        <v>29</v>
      </c>
      <c r="E5">
        <f t="shared" si="0"/>
        <v>5.0847457627118649E-3</v>
      </c>
    </row>
    <row r="6" spans="1:5">
      <c r="D6">
        <v>30</v>
      </c>
      <c r="E6">
        <f t="shared" si="0"/>
        <v>6.7796610169491532E-3</v>
      </c>
    </row>
    <row r="7" spans="1:5">
      <c r="D7">
        <v>31</v>
      </c>
      <c r="E7">
        <f t="shared" si="0"/>
        <v>8.4745762711864406E-3</v>
      </c>
    </row>
    <row r="8" spans="1:5">
      <c r="D8">
        <v>32</v>
      </c>
      <c r="E8">
        <f t="shared" si="0"/>
        <v>1.016949152542373E-2</v>
      </c>
    </row>
    <row r="9" spans="1:5">
      <c r="D9">
        <v>33</v>
      </c>
      <c r="E9">
        <f t="shared" si="0"/>
        <v>1.1864406779661017E-2</v>
      </c>
    </row>
    <row r="10" spans="1:5">
      <c r="D10">
        <v>34</v>
      </c>
      <c r="E10">
        <f t="shared" si="0"/>
        <v>1.3559322033898306E-2</v>
      </c>
    </row>
    <row r="11" spans="1:5">
      <c r="D11">
        <v>35</v>
      </c>
      <c r="E11">
        <f t="shared" si="0"/>
        <v>1.5254237288135596E-2</v>
      </c>
    </row>
    <row r="12" spans="1:5">
      <c r="D12">
        <v>36</v>
      </c>
      <c r="E12">
        <f t="shared" si="0"/>
        <v>1.6949152542372881E-2</v>
      </c>
    </row>
    <row r="13" spans="1:5">
      <c r="D13">
        <v>37</v>
      </c>
      <c r="E13">
        <f t="shared" si="0"/>
        <v>1.864406779661017E-2</v>
      </c>
    </row>
    <row r="14" spans="1:5">
      <c r="D14">
        <v>38</v>
      </c>
      <c r="E14">
        <f t="shared" si="0"/>
        <v>2.033898305084746E-2</v>
      </c>
    </row>
    <row r="15" spans="1:5">
      <c r="D15">
        <v>39</v>
      </c>
      <c r="E15">
        <f t="shared" si="0"/>
        <v>2.2033898305084745E-2</v>
      </c>
    </row>
    <row r="16" spans="1:5">
      <c r="D16">
        <v>40</v>
      </c>
      <c r="E16">
        <f t="shared" si="0"/>
        <v>2.3728813559322035E-2</v>
      </c>
    </row>
    <row r="17" spans="4:5">
      <c r="D17">
        <v>41</v>
      </c>
      <c r="E17">
        <f t="shared" si="0"/>
        <v>2.5423728813559324E-2</v>
      </c>
    </row>
    <row r="18" spans="4:5">
      <c r="D18">
        <v>42</v>
      </c>
      <c r="E18">
        <f t="shared" si="0"/>
        <v>2.7118644067796613E-2</v>
      </c>
    </row>
    <row r="19" spans="4:5">
      <c r="D19">
        <v>43</v>
      </c>
      <c r="E19">
        <f t="shared" si="0"/>
        <v>2.8813559322033902E-2</v>
      </c>
    </row>
    <row r="20" spans="4:5">
      <c r="D20">
        <v>44</v>
      </c>
      <c r="E20">
        <f t="shared" si="0"/>
        <v>3.0508474576271191E-2</v>
      </c>
    </row>
    <row r="21" spans="4:5">
      <c r="D21">
        <v>45</v>
      </c>
      <c r="E21">
        <f t="shared" si="0"/>
        <v>3.2203389830508473E-2</v>
      </c>
    </row>
    <row r="22" spans="4:5">
      <c r="D22">
        <v>46</v>
      </c>
      <c r="E22">
        <f t="shared" si="0"/>
        <v>3.3898305084745763E-2</v>
      </c>
    </row>
    <row r="23" spans="4:5">
      <c r="D23">
        <v>47</v>
      </c>
      <c r="E23">
        <f t="shared" si="0"/>
        <v>3.5593220338983052E-2</v>
      </c>
    </row>
    <row r="24" spans="4:5">
      <c r="D24">
        <v>48</v>
      </c>
      <c r="E24">
        <f t="shared" si="0"/>
        <v>3.7288135593220341E-2</v>
      </c>
    </row>
    <row r="25" spans="4:5">
      <c r="D25">
        <v>49</v>
      </c>
      <c r="E25">
        <f t="shared" si="0"/>
        <v>3.898305084745763E-2</v>
      </c>
    </row>
    <row r="26" spans="4:5">
      <c r="D26">
        <v>50</v>
      </c>
      <c r="E26">
        <f t="shared" si="0"/>
        <v>4.0677966101694919E-2</v>
      </c>
    </row>
    <row r="27" spans="4:5">
      <c r="D27">
        <v>51</v>
      </c>
      <c r="E27">
        <f t="shared" si="0"/>
        <v>4.2372881355932202E-2</v>
      </c>
    </row>
    <row r="28" spans="4:5">
      <c r="D28">
        <v>52</v>
      </c>
      <c r="E28">
        <f t="shared" si="0"/>
        <v>4.4067796610169491E-2</v>
      </c>
    </row>
    <row r="29" spans="4:5">
      <c r="D29">
        <v>53</v>
      </c>
      <c r="E29">
        <f t="shared" si="0"/>
        <v>4.576271186440678E-2</v>
      </c>
    </row>
    <row r="30" spans="4:5">
      <c r="D30">
        <v>54</v>
      </c>
      <c r="E30">
        <f t="shared" si="0"/>
        <v>4.7457627118644069E-2</v>
      </c>
    </row>
    <row r="31" spans="4:5">
      <c r="D31">
        <v>55</v>
      </c>
      <c r="E31">
        <f t="shared" si="0"/>
        <v>4.9152542372881358E-2</v>
      </c>
    </row>
    <row r="32" spans="4:5">
      <c r="D32">
        <v>56</v>
      </c>
      <c r="E32">
        <f t="shared" si="0"/>
        <v>5.0847457627118647E-2</v>
      </c>
    </row>
    <row r="33" spans="4:5">
      <c r="D33">
        <v>57</v>
      </c>
      <c r="E33">
        <f t="shared" si="0"/>
        <v>5.2542372881355937E-2</v>
      </c>
    </row>
    <row r="34" spans="4:5">
      <c r="D34">
        <v>58</v>
      </c>
      <c r="E34">
        <f t="shared" si="0"/>
        <v>5.4237288135593226E-2</v>
      </c>
    </row>
    <row r="35" spans="4:5">
      <c r="D35">
        <v>59</v>
      </c>
      <c r="E35">
        <f t="shared" si="0"/>
        <v>5.5932203389830508E-2</v>
      </c>
    </row>
    <row r="36" spans="4:5">
      <c r="D36">
        <v>60</v>
      </c>
      <c r="E36">
        <f t="shared" si="0"/>
        <v>5.7627118644067804E-2</v>
      </c>
    </row>
    <row r="37" spans="4:5">
      <c r="D37">
        <v>61</v>
      </c>
      <c r="E37">
        <f t="shared" si="0"/>
        <v>5.9322033898305086E-2</v>
      </c>
    </row>
    <row r="38" spans="4:5">
      <c r="D38">
        <v>62</v>
      </c>
      <c r="E38">
        <f t="shared" si="0"/>
        <v>6.1016949152542382E-2</v>
      </c>
    </row>
    <row r="39" spans="4:5">
      <c r="D39">
        <v>63</v>
      </c>
      <c r="E39">
        <f t="shared" si="0"/>
        <v>6.2711864406779658E-2</v>
      </c>
    </row>
    <row r="40" spans="4:5">
      <c r="D40">
        <v>64</v>
      </c>
      <c r="E40">
        <f t="shared" si="0"/>
        <v>6.4406779661016947E-2</v>
      </c>
    </row>
    <row r="41" spans="4:5">
      <c r="D41">
        <v>65</v>
      </c>
      <c r="E41">
        <f t="shared" si="0"/>
        <v>6.6101694915254236E-2</v>
      </c>
    </row>
    <row r="42" spans="4:5">
      <c r="D42">
        <v>66</v>
      </c>
      <c r="E42">
        <f t="shared" si="0"/>
        <v>6.7796610169491525E-2</v>
      </c>
    </row>
    <row r="43" spans="4:5">
      <c r="D43">
        <v>67</v>
      </c>
      <c r="E43">
        <f t="shared" si="0"/>
        <v>6.9491525423728814E-2</v>
      </c>
    </row>
    <row r="44" spans="4:5">
      <c r="D44">
        <v>68</v>
      </c>
      <c r="E44">
        <f t="shared" si="0"/>
        <v>7.1186440677966104E-2</v>
      </c>
    </row>
    <row r="45" spans="4:5">
      <c r="D45">
        <v>69</v>
      </c>
      <c r="E45">
        <f t="shared" si="0"/>
        <v>7.2881355932203393E-2</v>
      </c>
    </row>
    <row r="46" spans="4:5">
      <c r="D46">
        <v>70</v>
      </c>
      <c r="E46">
        <f t="shared" si="0"/>
        <v>7.4576271186440682E-2</v>
      </c>
    </row>
    <row r="47" spans="4:5">
      <c r="D47">
        <v>71</v>
      </c>
      <c r="E47">
        <f t="shared" si="0"/>
        <v>7.6271186440677971E-2</v>
      </c>
    </row>
    <row r="48" spans="4:5">
      <c r="D48">
        <v>72</v>
      </c>
      <c r="E48">
        <f t="shared" si="0"/>
        <v>7.796610169491526E-2</v>
      </c>
    </row>
    <row r="49" spans="4:5">
      <c r="D49">
        <v>73</v>
      </c>
      <c r="E49">
        <f t="shared" si="0"/>
        <v>7.9661016949152549E-2</v>
      </c>
    </row>
    <row r="50" spans="4:5">
      <c r="D50">
        <v>74</v>
      </c>
      <c r="E50">
        <f t="shared" si="0"/>
        <v>8.1355932203389839E-2</v>
      </c>
    </row>
    <row r="51" spans="4:5">
      <c r="D51">
        <v>75</v>
      </c>
      <c r="E51">
        <f t="shared" si="0"/>
        <v>8.3050847457627128E-2</v>
      </c>
    </row>
    <row r="52" spans="4:5">
      <c r="D52">
        <v>76</v>
      </c>
      <c r="E52">
        <f t="shared" si="0"/>
        <v>8.4745762711864403E-2</v>
      </c>
    </row>
    <row r="53" spans="4:5">
      <c r="D53">
        <v>77</v>
      </c>
      <c r="E53">
        <f t="shared" si="0"/>
        <v>8.6440677966101706E-2</v>
      </c>
    </row>
    <row r="54" spans="4:5">
      <c r="D54">
        <v>78</v>
      </c>
      <c r="E54">
        <f t="shared" si="0"/>
        <v>8.8135593220338981E-2</v>
      </c>
    </row>
    <row r="55" spans="4:5">
      <c r="D55">
        <v>79</v>
      </c>
      <c r="E55">
        <f t="shared" si="0"/>
        <v>8.9830508474576284E-2</v>
      </c>
    </row>
    <row r="56" spans="4:5">
      <c r="D56">
        <v>80</v>
      </c>
      <c r="E56">
        <f t="shared" si="0"/>
        <v>9.152542372881356E-2</v>
      </c>
    </row>
    <row r="57" spans="4:5">
      <c r="D57">
        <v>81</v>
      </c>
      <c r="E57">
        <f t="shared" si="0"/>
        <v>9.3220338983050849E-2</v>
      </c>
    </row>
    <row r="58" spans="4:5">
      <c r="D58">
        <v>82</v>
      </c>
      <c r="E58">
        <f t="shared" si="0"/>
        <v>9.4915254237288138E-2</v>
      </c>
    </row>
    <row r="59" spans="4:5">
      <c r="D59">
        <v>83</v>
      </c>
      <c r="E59">
        <f t="shared" si="0"/>
        <v>9.6610169491525427E-2</v>
      </c>
    </row>
    <row r="60" spans="4:5">
      <c r="D60">
        <v>84</v>
      </c>
      <c r="E60">
        <f t="shared" si="0"/>
        <v>9.8305084745762716E-2</v>
      </c>
    </row>
    <row r="61" spans="4:5">
      <c r="D61">
        <v>85</v>
      </c>
      <c r="E61">
        <f>(D61-26)/(85-26)*$B$2</f>
        <v>0.1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1397C-A56D-D741-A8D3-DBAF5B64258C}">
  <sheetPr codeName="Sheet2">
    <tabColor rgb="FFFF0000"/>
  </sheetPr>
  <dimension ref="A1:AT64"/>
  <sheetViews>
    <sheetView topLeftCell="A5" workbookViewId="0">
      <selection activeCell="A30" sqref="A30:XFD30"/>
    </sheetView>
  </sheetViews>
  <sheetFormatPr defaultColWidth="10.85546875" defaultRowHeight="15"/>
  <cols>
    <col min="1" max="16384" width="10.85546875" style="56"/>
  </cols>
  <sheetData>
    <row r="1" spans="1:46">
      <c r="B1" s="56" t="s">
        <v>3</v>
      </c>
      <c r="E1" s="56" t="s">
        <v>4</v>
      </c>
      <c r="H1" s="56" t="s">
        <v>5</v>
      </c>
      <c r="K1" s="56" t="s">
        <v>6</v>
      </c>
      <c r="N1" s="56" t="s">
        <v>7</v>
      </c>
      <c r="Q1" s="56" t="s">
        <v>8</v>
      </c>
      <c r="T1" s="56" t="s">
        <v>9</v>
      </c>
      <c r="W1" s="56" t="s">
        <v>10</v>
      </c>
      <c r="Z1" s="56" t="s">
        <v>11</v>
      </c>
      <c r="AC1" s="56" t="s">
        <v>12</v>
      </c>
      <c r="AF1" s="56" t="s">
        <v>13</v>
      </c>
      <c r="AI1" s="56" t="s">
        <v>14</v>
      </c>
      <c r="AL1" s="56" t="s">
        <v>15</v>
      </c>
      <c r="AO1" s="56" t="s">
        <v>16</v>
      </c>
      <c r="AR1" s="56" t="s">
        <v>17</v>
      </c>
    </row>
    <row r="2" spans="1:46">
      <c r="A2" s="56" t="s">
        <v>0</v>
      </c>
      <c r="B2" s="56" t="s">
        <v>18</v>
      </c>
      <c r="C2" s="56" t="s">
        <v>19</v>
      </c>
      <c r="E2" s="56" t="s">
        <v>18</v>
      </c>
      <c r="F2" s="56" t="s">
        <v>19</v>
      </c>
      <c r="H2" s="56" t="s">
        <v>18</v>
      </c>
      <c r="I2" s="56" t="s">
        <v>19</v>
      </c>
      <c r="K2" s="56" t="s">
        <v>18</v>
      </c>
      <c r="L2" s="56" t="s">
        <v>19</v>
      </c>
      <c r="N2" s="56" t="s">
        <v>18</v>
      </c>
      <c r="O2" s="56" t="s">
        <v>19</v>
      </c>
      <c r="Q2" s="56" t="s">
        <v>18</v>
      </c>
      <c r="R2" s="56" t="s">
        <v>19</v>
      </c>
      <c r="T2" s="56" t="s">
        <v>18</v>
      </c>
      <c r="U2" s="56" t="s">
        <v>19</v>
      </c>
      <c r="W2" s="56" t="s">
        <v>18</v>
      </c>
      <c r="X2" s="56" t="s">
        <v>19</v>
      </c>
      <c r="Z2" s="56" t="s">
        <v>18</v>
      </c>
      <c r="AA2" s="56" t="s">
        <v>19</v>
      </c>
      <c r="AC2" s="56" t="s">
        <v>18</v>
      </c>
      <c r="AD2" s="56" t="s">
        <v>19</v>
      </c>
      <c r="AF2" s="56" t="s">
        <v>18</v>
      </c>
      <c r="AG2" s="56" t="s">
        <v>19</v>
      </c>
      <c r="AI2" s="56" t="s">
        <v>18</v>
      </c>
      <c r="AJ2" s="56" t="s">
        <v>19</v>
      </c>
      <c r="AL2" s="56" t="s">
        <v>18</v>
      </c>
      <c r="AM2" s="56" t="s">
        <v>19</v>
      </c>
      <c r="AO2" s="56" t="s">
        <v>18</v>
      </c>
      <c r="AP2" s="56" t="s">
        <v>19</v>
      </c>
      <c r="AR2" s="56" t="s">
        <v>18</v>
      </c>
      <c r="AS2" s="56" t="s">
        <v>19</v>
      </c>
    </row>
    <row r="3" spans="1:46">
      <c r="A3" s="56">
        <v>26</v>
      </c>
      <c r="B3" s="56">
        <v>5.9014458542342905E-4</v>
      </c>
      <c r="C3" s="56">
        <v>5.45883741516672E-4</v>
      </c>
      <c r="D3" s="56" t="b">
        <f>ROUND(C3,7)=ROUND(B3*(1-0.075),7)</f>
        <v>1</v>
      </c>
      <c r="E3" s="56">
        <v>5.9014458542342905E-4</v>
      </c>
      <c r="F3" s="56">
        <v>5.45883741516672E-4</v>
      </c>
      <c r="G3" s="56" t="b">
        <f>ROUND(F3,7)=ROUND(E3*(1-0.075),7)</f>
        <v>1</v>
      </c>
      <c r="J3" s="56" t="b">
        <f>ROUND(I3,7)=ROUND(H3*(1-0.075),7)</f>
        <v>1</v>
      </c>
      <c r="K3" s="56">
        <v>5.4431642928422404E-4</v>
      </c>
      <c r="L3" s="56">
        <v>5.0349269708790695E-4</v>
      </c>
      <c r="M3" s="56" t="b">
        <f>ROUND(L3,7)=ROUND(K3*(1-0.075),7)</f>
        <v>1</v>
      </c>
      <c r="N3" s="56">
        <v>6.4439909784126301E-4</v>
      </c>
      <c r="O3" s="56">
        <v>5.9606916550316799E-4</v>
      </c>
      <c r="P3" s="56" t="b">
        <f>ROUND(O3,7)=ROUND(N3*(1-0.075),7)</f>
        <v>1</v>
      </c>
      <c r="Q3" s="56">
        <v>1.3183915622939999E-3</v>
      </c>
      <c r="R3" s="56">
        <v>1.2195121951219499E-3</v>
      </c>
      <c r="S3" s="56" t="b">
        <f>ROUND(R3,7)=ROUND(Q3*(1-0.075),7)</f>
        <v>1</v>
      </c>
      <c r="T3" s="56">
        <v>4.6242774566473998E-4</v>
      </c>
      <c r="U3" s="56">
        <v>4.2774566473988401E-4</v>
      </c>
      <c r="V3" s="56" t="b">
        <f>ROUND(U3,7)=ROUND(T3*(1-0.075),7)</f>
        <v>1</v>
      </c>
      <c r="W3" s="56">
        <v>1.38504155124654E-3</v>
      </c>
      <c r="X3" s="56">
        <v>1.2811634349030501E-3</v>
      </c>
      <c r="Y3" s="56" t="b">
        <f>ROUND(X3,7)=ROUND(W3*(1-0.075),7)</f>
        <v>1</v>
      </c>
      <c r="Z3" s="56">
        <v>3.38715140566783E-4</v>
      </c>
      <c r="AA3" s="56">
        <v>3.1331150502427499E-4</v>
      </c>
      <c r="AB3" s="56" t="b">
        <f>ROUND(AA3,7)=ROUND(Z3*(1-0.075),7)</f>
        <v>1</v>
      </c>
      <c r="AC3" s="56">
        <v>1.1520737327188901E-3</v>
      </c>
      <c r="AD3" s="56">
        <v>1.06566820276498E-3</v>
      </c>
      <c r="AE3" s="56" t="b">
        <f>ROUND(AD3,7)=ROUND(AC3*(1-0.075),7)</f>
        <v>1</v>
      </c>
      <c r="AF3" s="56">
        <v>5.9220656164870298E-4</v>
      </c>
      <c r="AG3" s="56">
        <v>5.4779106952505005E-4</v>
      </c>
      <c r="AH3" s="56" t="b">
        <f>ROUND(AG3,7)=ROUND(AF3*(1-0.075),7)</f>
        <v>1</v>
      </c>
      <c r="AK3" s="56" t="b">
        <f>ROUND(AJ3,7)=ROUND(AI3*(1-0.075),7)</f>
        <v>1</v>
      </c>
      <c r="AN3" s="56" t="b">
        <f>ROUND(AM3,7)=ROUND(AL3*(1-0.075),7)</f>
        <v>1</v>
      </c>
      <c r="AQ3" s="56" t="b">
        <f>ROUND(AP3,7)=ROUND(AO3*(1-0.075),7)</f>
        <v>1</v>
      </c>
      <c r="AT3" s="56" t="b">
        <f>ROUND(AS3,7)=ROUND(AR3*(1-0.075),7)</f>
        <v>1</v>
      </c>
    </row>
    <row r="4" spans="1:46">
      <c r="A4" s="56">
        <v>27</v>
      </c>
      <c r="B4" s="56">
        <v>1.01535727884249E-3</v>
      </c>
      <c r="C4" s="56">
        <v>9.3920548292930595E-4</v>
      </c>
      <c r="D4" s="56" t="b">
        <f t="shared" ref="D4:D64" si="0">ROUND(C4,7)=ROUND(B4*(1-0.075),7)</f>
        <v>1</v>
      </c>
      <c r="E4" s="56">
        <v>1.01535727884249E-3</v>
      </c>
      <c r="F4" s="56">
        <v>9.3920548292930595E-4</v>
      </c>
      <c r="G4" s="56" t="b">
        <f t="shared" ref="G4:G64" si="1">ROUND(F4,7)=ROUND(E4*(1-0.075),7)</f>
        <v>1</v>
      </c>
      <c r="J4" s="56" t="b">
        <f t="shared" ref="J4:J64" si="2">ROUND(I4,7)=ROUND(H4*(1-0.075),7)</f>
        <v>1</v>
      </c>
      <c r="K4" s="56">
        <v>1.34702029820242E-3</v>
      </c>
      <c r="L4" s="56">
        <v>1.2459937758372401E-3</v>
      </c>
      <c r="M4" s="56" t="b">
        <f t="shared" ref="M4:M64" si="3">ROUND(L4,7)=ROUND(K4*(1-0.075),7)</f>
        <v>1</v>
      </c>
      <c r="N4" s="56">
        <v>6.1569461547072697E-4</v>
      </c>
      <c r="O4" s="56">
        <v>5.6951751931042199E-4</v>
      </c>
      <c r="P4" s="56" t="b">
        <f t="shared" ref="P4:P64" si="4">ROUND(O4,7)=ROUND(N4*(1-0.075),7)</f>
        <v>1</v>
      </c>
      <c r="Q4" s="56">
        <v>1.71350239890336E-3</v>
      </c>
      <c r="R4" s="56">
        <v>1.58498971898561E-3</v>
      </c>
      <c r="S4" s="56" t="b">
        <f t="shared" ref="S4:S64" si="5">ROUND(R4,7)=ROUND(Q4*(1-0.075),7)</f>
        <v>1</v>
      </c>
      <c r="T4" s="56">
        <v>8.9394797222801595E-4</v>
      </c>
      <c r="U4" s="56">
        <v>8.2690187431091501E-4</v>
      </c>
      <c r="V4" s="56" t="b">
        <f t="shared" ref="V4:V64" si="6">ROUND(U4,7)=ROUND(T4*(1-0.075),7)</f>
        <v>1</v>
      </c>
      <c r="W4" s="56">
        <v>1.9221528111484901E-3</v>
      </c>
      <c r="X4" s="56">
        <v>1.7779913503123499E-3</v>
      </c>
      <c r="Y4" s="56" t="b">
        <f t="shared" ref="Y4:Y64" si="7">ROUND(X4,7)=ROUND(W4*(1-0.075),7)</f>
        <v>1</v>
      </c>
      <c r="Z4" s="56">
        <v>1.2091898428053199E-3</v>
      </c>
      <c r="AA4" s="56">
        <v>1.1185006045949201E-3</v>
      </c>
      <c r="AB4" s="56" t="b">
        <f t="shared" ref="AB4:AB64" si="8">ROUND(AA4,7)=ROUND(Z4*(1-0.075),7)</f>
        <v>1</v>
      </c>
      <c r="AC4" s="56">
        <v>1.194743130227E-3</v>
      </c>
      <c r="AD4" s="56">
        <v>1.10513739545998E-3</v>
      </c>
      <c r="AE4" s="56" t="b">
        <f t="shared" ref="AE4:AE64" si="9">ROUND(AD4,7)=ROUND(AC4*(1-0.075),7)</f>
        <v>1</v>
      </c>
      <c r="AF4" s="56">
        <v>5.5583003952569196E-4</v>
      </c>
      <c r="AG4" s="56">
        <v>5.14142786561265E-4</v>
      </c>
      <c r="AH4" s="56" t="b">
        <f t="shared" ref="AH4:AH64" si="10">ROUND(AG4,7)=ROUND(AF4*(1-0.075),7)</f>
        <v>1</v>
      </c>
      <c r="AK4" s="56" t="b">
        <f t="shared" ref="AK4:AK64" si="11">ROUND(AJ4,7)=ROUND(AI4*(1-0.075),7)</f>
        <v>1</v>
      </c>
      <c r="AN4" s="56" t="b">
        <f t="shared" ref="AN4:AN64" si="12">ROUND(AM4,7)=ROUND(AL4*(1-0.075),7)</f>
        <v>1</v>
      </c>
      <c r="AQ4" s="56" t="b">
        <f t="shared" ref="AQ4:AQ64" si="13">ROUND(AP4,7)=ROUND(AO4*(1-0.075),7)</f>
        <v>1</v>
      </c>
      <c r="AT4" s="56" t="b">
        <f t="shared" ref="AT4:AT64" si="14">ROUND(AS4,7)=ROUND(AR4*(1-0.075),7)</f>
        <v>1</v>
      </c>
    </row>
    <row r="5" spans="1:46">
      <c r="A5" s="56">
        <v>28</v>
      </c>
      <c r="B5" s="56">
        <v>9.2234868260763602E-4</v>
      </c>
      <c r="C5" s="56">
        <v>8.5317253141206401E-4</v>
      </c>
      <c r="D5" s="56" t="b">
        <f t="shared" si="0"/>
        <v>1</v>
      </c>
      <c r="E5" s="56">
        <v>9.2234868260763602E-4</v>
      </c>
      <c r="F5" s="56">
        <v>8.5317253141206401E-4</v>
      </c>
      <c r="G5" s="56" t="b">
        <f t="shared" si="1"/>
        <v>1</v>
      </c>
      <c r="J5" s="56" t="b">
        <f t="shared" si="2"/>
        <v>1</v>
      </c>
      <c r="K5" s="56">
        <v>1.27607988260065E-3</v>
      </c>
      <c r="L5" s="56">
        <v>1.1803738914055999E-3</v>
      </c>
      <c r="M5" s="56" t="b">
        <f t="shared" si="3"/>
        <v>1</v>
      </c>
      <c r="N5" s="56">
        <v>4.9777913922499596E-4</v>
      </c>
      <c r="O5" s="56">
        <v>4.60445703783121E-4</v>
      </c>
      <c r="P5" s="56" t="b">
        <f t="shared" si="4"/>
        <v>1</v>
      </c>
      <c r="Q5" s="56">
        <v>1.6845144988569399E-3</v>
      </c>
      <c r="R5" s="56">
        <v>1.55817591144267E-3</v>
      </c>
      <c r="S5" s="56" t="b">
        <f t="shared" si="5"/>
        <v>1</v>
      </c>
      <c r="T5" s="56">
        <v>7.9347317450306201E-4</v>
      </c>
      <c r="U5" s="56">
        <v>7.3396268641533202E-4</v>
      </c>
      <c r="V5" s="56" t="b">
        <f t="shared" si="6"/>
        <v>1</v>
      </c>
      <c r="W5" s="56">
        <v>2.1985455775410099E-3</v>
      </c>
      <c r="X5" s="56">
        <v>2.0336546592254401E-3</v>
      </c>
      <c r="Y5" s="56" t="b">
        <f t="shared" si="7"/>
        <v>1</v>
      </c>
      <c r="Z5" s="56">
        <v>1.06161286517517E-3</v>
      </c>
      <c r="AA5" s="56">
        <v>9.8199190028702894E-4</v>
      </c>
      <c r="AB5" s="56" t="b">
        <f t="shared" si="8"/>
        <v>1</v>
      </c>
      <c r="AC5" s="56">
        <v>4.1701417848206799E-4</v>
      </c>
      <c r="AD5" s="56">
        <v>3.85738115095913E-4</v>
      </c>
      <c r="AE5" s="56" t="b">
        <f t="shared" si="9"/>
        <v>1</v>
      </c>
      <c r="AF5" s="56">
        <v>5.0594485201113095E-4</v>
      </c>
      <c r="AG5" s="56">
        <v>4.6799898811029602E-4</v>
      </c>
      <c r="AH5" s="56" t="b">
        <f t="shared" si="10"/>
        <v>1</v>
      </c>
      <c r="AK5" s="56" t="b">
        <f t="shared" si="11"/>
        <v>1</v>
      </c>
      <c r="AN5" s="56" t="b">
        <f t="shared" si="12"/>
        <v>1</v>
      </c>
      <c r="AQ5" s="56" t="b">
        <f t="shared" si="13"/>
        <v>1</v>
      </c>
      <c r="AT5" s="56" t="b">
        <f t="shared" si="14"/>
        <v>1</v>
      </c>
    </row>
    <row r="6" spans="1:46">
      <c r="A6" s="56">
        <v>29</v>
      </c>
      <c r="B6" s="56">
        <v>9.8276790522347892E-4</v>
      </c>
      <c r="C6" s="56">
        <v>9.0906031233171805E-4</v>
      </c>
      <c r="D6" s="56" t="b">
        <f t="shared" si="0"/>
        <v>1</v>
      </c>
      <c r="E6" s="56">
        <v>9.8276790522347892E-4</v>
      </c>
      <c r="F6" s="56">
        <v>9.0906031233171805E-4</v>
      </c>
      <c r="G6" s="56" t="b">
        <f t="shared" si="1"/>
        <v>1</v>
      </c>
      <c r="J6" s="56" t="b">
        <f t="shared" si="2"/>
        <v>1</v>
      </c>
      <c r="K6" s="56">
        <v>1.3568186303532701E-3</v>
      </c>
      <c r="L6" s="56">
        <v>1.2550572330767701E-3</v>
      </c>
      <c r="M6" s="56" t="b">
        <f t="shared" si="3"/>
        <v>1</v>
      </c>
      <c r="N6" s="56">
        <v>5.3342816500711199E-4</v>
      </c>
      <c r="O6" s="56">
        <v>4.9342105263157896E-4</v>
      </c>
      <c r="P6" s="56" t="b">
        <f t="shared" si="4"/>
        <v>1</v>
      </c>
      <c r="Q6" s="56">
        <v>1.71232876712329E-3</v>
      </c>
      <c r="R6" s="56">
        <v>1.58390410958904E-3</v>
      </c>
      <c r="S6" s="56" t="b">
        <f t="shared" si="5"/>
        <v>1</v>
      </c>
      <c r="T6" s="56">
        <v>8.6250156818467E-4</v>
      </c>
      <c r="U6" s="56">
        <v>7.9781395057081897E-4</v>
      </c>
      <c r="V6" s="56" t="b">
        <f t="shared" si="6"/>
        <v>1</v>
      </c>
      <c r="W6" s="56">
        <v>2.25046333068573E-3</v>
      </c>
      <c r="X6" s="56">
        <v>2.0816785808842999E-3</v>
      </c>
      <c r="Y6" s="56" t="b">
        <f t="shared" si="7"/>
        <v>1</v>
      </c>
      <c r="Z6" s="56">
        <v>1.1521435934752299E-3</v>
      </c>
      <c r="AA6" s="56">
        <v>1.0657328239645899E-3</v>
      </c>
      <c r="AB6" s="56" t="b">
        <f t="shared" si="8"/>
        <v>1</v>
      </c>
      <c r="AC6" s="56">
        <v>3.3806626098715299E-4</v>
      </c>
      <c r="AD6" s="56">
        <v>3.1271129141311702E-4</v>
      </c>
      <c r="AE6" s="56" t="b">
        <f t="shared" si="9"/>
        <v>1</v>
      </c>
      <c r="AF6" s="56">
        <v>5.5219905151692296E-4</v>
      </c>
      <c r="AG6" s="56">
        <v>5.1078412265315404E-4</v>
      </c>
      <c r="AH6" s="56" t="b">
        <f t="shared" si="10"/>
        <v>1</v>
      </c>
      <c r="AK6" s="56" t="b">
        <f t="shared" si="11"/>
        <v>1</v>
      </c>
      <c r="AN6" s="56" t="b">
        <f t="shared" si="12"/>
        <v>1</v>
      </c>
      <c r="AQ6" s="56" t="b">
        <f t="shared" si="13"/>
        <v>1</v>
      </c>
      <c r="AT6" s="56" t="b">
        <f t="shared" si="14"/>
        <v>1</v>
      </c>
    </row>
    <row r="7" spans="1:46">
      <c r="A7" s="56">
        <v>30</v>
      </c>
      <c r="B7" s="56">
        <v>9.8747351019094895E-4</v>
      </c>
      <c r="C7" s="56">
        <v>9.1341299692662703E-4</v>
      </c>
      <c r="D7" s="56" t="b">
        <f t="shared" si="0"/>
        <v>1</v>
      </c>
      <c r="E7" s="56">
        <v>9.8747351019094895E-4</v>
      </c>
      <c r="F7" s="56">
        <v>9.1341299692662703E-4</v>
      </c>
      <c r="G7" s="56" t="b">
        <f t="shared" si="1"/>
        <v>1</v>
      </c>
      <c r="J7" s="56" t="b">
        <f t="shared" si="2"/>
        <v>1</v>
      </c>
      <c r="K7" s="56">
        <v>1.4437643613884499E-3</v>
      </c>
      <c r="L7" s="56">
        <v>1.33548203428432E-3</v>
      </c>
      <c r="M7" s="56" t="b">
        <f t="shared" si="3"/>
        <v>1</v>
      </c>
      <c r="N7" s="56">
        <v>4.3953897245555798E-4</v>
      </c>
      <c r="O7" s="56">
        <v>4.0657354952139098E-4</v>
      </c>
      <c r="P7" s="56" t="b">
        <f t="shared" si="4"/>
        <v>1</v>
      </c>
      <c r="Q7" s="56">
        <v>1.27979523276276E-3</v>
      </c>
      <c r="R7" s="56">
        <v>1.1838105903055501E-3</v>
      </c>
      <c r="S7" s="56" t="b">
        <f t="shared" si="5"/>
        <v>1</v>
      </c>
      <c r="T7" s="56">
        <v>9.4039445038453099E-4</v>
      </c>
      <c r="U7" s="56">
        <v>8.6986486660569099E-4</v>
      </c>
      <c r="V7" s="56" t="b">
        <f t="shared" si="6"/>
        <v>1</v>
      </c>
      <c r="W7" s="56">
        <v>1.5527950310559001E-3</v>
      </c>
      <c r="X7" s="56">
        <v>1.43633540372671E-3</v>
      </c>
      <c r="Y7" s="56" t="b">
        <f t="shared" si="7"/>
        <v>1</v>
      </c>
      <c r="Z7" s="56">
        <v>1.4192873683424199E-3</v>
      </c>
      <c r="AA7" s="56">
        <v>1.31284081571674E-3</v>
      </c>
      <c r="AB7" s="56" t="b">
        <f t="shared" si="8"/>
        <v>1</v>
      </c>
      <c r="AC7" s="56">
        <v>5.7372346528972997E-4</v>
      </c>
      <c r="AD7" s="56">
        <v>5.3069420539299998E-4</v>
      </c>
      <c r="AE7" s="56" t="b">
        <f t="shared" si="9"/>
        <v>1</v>
      </c>
      <c r="AF7" s="56">
        <v>4.2705386216836599E-4</v>
      </c>
      <c r="AG7" s="56">
        <v>3.9502482250573898E-4</v>
      </c>
      <c r="AH7" s="56" t="b">
        <f t="shared" si="10"/>
        <v>1</v>
      </c>
      <c r="AK7" s="56" t="b">
        <f t="shared" si="11"/>
        <v>1</v>
      </c>
      <c r="AN7" s="56" t="b">
        <f t="shared" si="12"/>
        <v>1</v>
      </c>
      <c r="AQ7" s="56" t="b">
        <f t="shared" si="13"/>
        <v>1</v>
      </c>
      <c r="AT7" s="56" t="b">
        <f t="shared" si="14"/>
        <v>1</v>
      </c>
    </row>
    <row r="8" spans="1:46">
      <c r="A8" s="56">
        <v>31</v>
      </c>
      <c r="B8" s="56">
        <v>8.2877664945605603E-4</v>
      </c>
      <c r="C8" s="56">
        <v>7.6661840074685199E-4</v>
      </c>
      <c r="D8" s="56" t="b">
        <f t="shared" si="0"/>
        <v>1</v>
      </c>
      <c r="E8" s="56">
        <v>8.2877664945605603E-4</v>
      </c>
      <c r="F8" s="56">
        <v>7.6661840074685199E-4</v>
      </c>
      <c r="G8" s="56" t="b">
        <f t="shared" si="1"/>
        <v>1</v>
      </c>
      <c r="J8" s="56" t="b">
        <f t="shared" si="2"/>
        <v>1</v>
      </c>
      <c r="K8" s="56">
        <v>1.09813491371797E-3</v>
      </c>
      <c r="L8" s="56">
        <v>1.01577479518912E-3</v>
      </c>
      <c r="M8" s="56" t="b">
        <f t="shared" si="3"/>
        <v>1</v>
      </c>
      <c r="N8" s="56">
        <v>5.0415931434333295E-4</v>
      </c>
      <c r="O8" s="56">
        <v>4.6634736576758298E-4</v>
      </c>
      <c r="P8" s="56" t="b">
        <f t="shared" si="4"/>
        <v>1</v>
      </c>
      <c r="Q8" s="56">
        <v>1.3933398355858999E-3</v>
      </c>
      <c r="R8" s="56">
        <v>1.28883934791696E-3</v>
      </c>
      <c r="S8" s="56" t="b">
        <f t="shared" si="5"/>
        <v>1</v>
      </c>
      <c r="T8" s="56">
        <v>7.3935113661443403E-4</v>
      </c>
      <c r="U8" s="56">
        <v>6.8389980136835098E-4</v>
      </c>
      <c r="V8" s="56" t="b">
        <f t="shared" si="6"/>
        <v>1</v>
      </c>
      <c r="W8" s="56">
        <v>1.4425851125216399E-3</v>
      </c>
      <c r="X8" s="56">
        <v>1.33439122908252E-3</v>
      </c>
      <c r="Y8" s="56" t="b">
        <f t="shared" si="7"/>
        <v>1</v>
      </c>
      <c r="Z8" s="56">
        <v>1.0218853785233799E-3</v>
      </c>
      <c r="AA8" s="56">
        <v>9.4524397513412201E-4</v>
      </c>
      <c r="AB8" s="56" t="b">
        <f t="shared" si="8"/>
        <v>1</v>
      </c>
      <c r="AC8" s="56">
        <v>1.2639029322548E-3</v>
      </c>
      <c r="AD8" s="56">
        <v>1.1691102123356899E-3</v>
      </c>
      <c r="AE8" s="56" t="b">
        <f t="shared" si="9"/>
        <v>1</v>
      </c>
      <c r="AF8" s="56">
        <v>4.3530058651026398E-4</v>
      </c>
      <c r="AG8" s="56">
        <v>4.02653042521994E-4</v>
      </c>
      <c r="AH8" s="56" t="b">
        <f t="shared" si="10"/>
        <v>1</v>
      </c>
      <c r="AK8" s="56" t="b">
        <f t="shared" si="11"/>
        <v>1</v>
      </c>
      <c r="AN8" s="56" t="b">
        <f t="shared" si="12"/>
        <v>1</v>
      </c>
      <c r="AQ8" s="56" t="b">
        <f t="shared" si="13"/>
        <v>1</v>
      </c>
      <c r="AT8" s="56" t="b">
        <f t="shared" si="14"/>
        <v>1</v>
      </c>
    </row>
    <row r="9" spans="1:46">
      <c r="A9" s="56">
        <v>32</v>
      </c>
      <c r="B9" s="56">
        <v>1.0288326123072001E-3</v>
      </c>
      <c r="C9" s="56">
        <v>9.51670166384159E-4</v>
      </c>
      <c r="D9" s="56" t="b">
        <f t="shared" si="0"/>
        <v>1</v>
      </c>
      <c r="E9" s="56">
        <v>1.0288326123072001E-3</v>
      </c>
      <c r="F9" s="56">
        <v>9.51670166384159E-4</v>
      </c>
      <c r="G9" s="56" t="b">
        <f t="shared" si="1"/>
        <v>1</v>
      </c>
      <c r="J9" s="56" t="b">
        <f t="shared" si="2"/>
        <v>1</v>
      </c>
      <c r="K9" s="56">
        <v>1.35077055320194E-3</v>
      </c>
      <c r="L9" s="56">
        <v>1.24946276171179E-3</v>
      </c>
      <c r="M9" s="56" t="b">
        <f t="shared" si="3"/>
        <v>1</v>
      </c>
      <c r="N9" s="56">
        <v>6.3631089401680596E-4</v>
      </c>
      <c r="O9" s="56">
        <v>5.8858757696554599E-4</v>
      </c>
      <c r="P9" s="56" t="b">
        <f t="shared" si="4"/>
        <v>1</v>
      </c>
      <c r="Q9" s="56">
        <v>1.5019713373803101E-3</v>
      </c>
      <c r="R9" s="56">
        <v>1.38932348707679E-3</v>
      </c>
      <c r="S9" s="56" t="b">
        <f t="shared" si="5"/>
        <v>1</v>
      </c>
      <c r="T9" s="56">
        <v>9.55147073156469E-4</v>
      </c>
      <c r="U9" s="56">
        <v>8.8351104266973398E-4</v>
      </c>
      <c r="V9" s="56" t="b">
        <f t="shared" si="6"/>
        <v>1</v>
      </c>
      <c r="W9" s="56">
        <v>1.7151187719749599E-3</v>
      </c>
      <c r="X9" s="56">
        <v>1.58648486407684E-3</v>
      </c>
      <c r="Y9" s="56" t="b">
        <f t="shared" si="7"/>
        <v>1</v>
      </c>
      <c r="Z9" s="56">
        <v>1.2713369603829E-3</v>
      </c>
      <c r="AA9" s="56">
        <v>1.17598668835418E-3</v>
      </c>
      <c r="AB9" s="56" t="b">
        <f t="shared" si="8"/>
        <v>1</v>
      </c>
      <c r="AC9" s="56">
        <v>9.2635479388605802E-4</v>
      </c>
      <c r="AD9" s="56">
        <v>8.5687818434460397E-4</v>
      </c>
      <c r="AE9" s="56" t="b">
        <f t="shared" si="9"/>
        <v>1</v>
      </c>
      <c r="AF9" s="56">
        <v>6.1081136109131598E-4</v>
      </c>
      <c r="AG9" s="56">
        <v>5.65000509009468E-4</v>
      </c>
      <c r="AH9" s="56" t="b">
        <f t="shared" si="10"/>
        <v>1</v>
      </c>
      <c r="AK9" s="56" t="b">
        <f t="shared" si="11"/>
        <v>1</v>
      </c>
      <c r="AN9" s="56" t="b">
        <f t="shared" si="12"/>
        <v>1</v>
      </c>
      <c r="AQ9" s="56" t="b">
        <f t="shared" si="13"/>
        <v>1</v>
      </c>
      <c r="AT9" s="56" t="b">
        <f t="shared" si="14"/>
        <v>1</v>
      </c>
    </row>
    <row r="10" spans="1:46">
      <c r="A10" s="56">
        <v>33</v>
      </c>
      <c r="B10" s="56">
        <v>1.0909035427664701E-3</v>
      </c>
      <c r="C10" s="56">
        <v>1.0090857770589899E-3</v>
      </c>
      <c r="D10" s="56" t="b">
        <f t="shared" si="0"/>
        <v>1</v>
      </c>
      <c r="E10" s="56">
        <v>1.0909035427664701E-3</v>
      </c>
      <c r="F10" s="56">
        <v>1.0090857770589899E-3</v>
      </c>
      <c r="G10" s="56" t="b">
        <f t="shared" si="1"/>
        <v>1</v>
      </c>
      <c r="J10" s="56" t="b">
        <f t="shared" si="2"/>
        <v>1</v>
      </c>
      <c r="K10" s="56">
        <v>1.35664548638509E-3</v>
      </c>
      <c r="L10" s="56">
        <v>1.25489707490621E-3</v>
      </c>
      <c r="M10" s="56" t="b">
        <f t="shared" si="3"/>
        <v>1</v>
      </c>
      <c r="N10" s="56">
        <v>7.6469488674019105E-4</v>
      </c>
      <c r="O10" s="56">
        <v>7.0734277023467597E-4</v>
      </c>
      <c r="P10" s="56" t="b">
        <f t="shared" si="4"/>
        <v>1</v>
      </c>
      <c r="Q10" s="56">
        <v>1.61690824045735E-3</v>
      </c>
      <c r="R10" s="56">
        <v>1.4956401224230499E-3</v>
      </c>
      <c r="S10" s="56" t="b">
        <f t="shared" si="5"/>
        <v>1</v>
      </c>
      <c r="T10" s="56">
        <v>1.0108379407033699E-3</v>
      </c>
      <c r="U10" s="56">
        <v>9.3502509515061495E-4</v>
      </c>
      <c r="V10" s="56" t="b">
        <f t="shared" si="6"/>
        <v>1</v>
      </c>
      <c r="W10" s="56">
        <v>1.6482222745467399E-3</v>
      </c>
      <c r="X10" s="56">
        <v>1.5246056039557301E-3</v>
      </c>
      <c r="Y10" s="56" t="b">
        <f t="shared" si="7"/>
        <v>1</v>
      </c>
      <c r="Z10" s="56">
        <v>1.2942046524136101E-3</v>
      </c>
      <c r="AA10" s="56">
        <v>1.19713930348259E-3</v>
      </c>
      <c r="AB10" s="56" t="b">
        <f t="shared" si="8"/>
        <v>1</v>
      </c>
      <c r="AC10" s="56">
        <v>1.52972027972028E-3</v>
      </c>
      <c r="AD10" s="56">
        <v>1.41499125874126E-3</v>
      </c>
      <c r="AE10" s="56" t="b">
        <f t="shared" si="9"/>
        <v>1</v>
      </c>
      <c r="AF10" s="56">
        <v>7.0018978828471901E-4</v>
      </c>
      <c r="AG10" s="56">
        <v>6.4767555416336505E-4</v>
      </c>
      <c r="AH10" s="56" t="b">
        <f t="shared" si="10"/>
        <v>1</v>
      </c>
      <c r="AK10" s="56" t="b">
        <f t="shared" si="11"/>
        <v>1</v>
      </c>
      <c r="AN10" s="56" t="b">
        <f t="shared" si="12"/>
        <v>1</v>
      </c>
      <c r="AQ10" s="56" t="b">
        <f t="shared" si="13"/>
        <v>1</v>
      </c>
      <c r="AT10" s="56" t="b">
        <f t="shared" si="14"/>
        <v>1</v>
      </c>
    </row>
    <row r="11" spans="1:46">
      <c r="A11" s="56">
        <v>34</v>
      </c>
      <c r="B11" s="56">
        <v>9.8070807122742592E-4</v>
      </c>
      <c r="C11" s="56">
        <v>9.0715496588536905E-4</v>
      </c>
      <c r="D11" s="56" t="b">
        <f t="shared" si="0"/>
        <v>1</v>
      </c>
      <c r="E11" s="56">
        <v>9.8070807122742592E-4</v>
      </c>
      <c r="F11" s="56">
        <v>9.0715496588536905E-4</v>
      </c>
      <c r="G11" s="56" t="b">
        <f t="shared" si="1"/>
        <v>1</v>
      </c>
      <c r="J11" s="56" t="b">
        <f t="shared" si="2"/>
        <v>1</v>
      </c>
      <c r="K11" s="56">
        <v>1.32103752254655E-3</v>
      </c>
      <c r="L11" s="56">
        <v>1.2219597083555601E-3</v>
      </c>
      <c r="M11" s="56" t="b">
        <f t="shared" si="3"/>
        <v>1</v>
      </c>
      <c r="N11" s="56">
        <v>5.6225401386893203E-4</v>
      </c>
      <c r="O11" s="56">
        <v>5.2008496282876201E-4</v>
      </c>
      <c r="P11" s="56" t="b">
        <f t="shared" si="4"/>
        <v>1</v>
      </c>
      <c r="Q11" s="56">
        <v>1.45938057402303E-3</v>
      </c>
      <c r="R11" s="56">
        <v>1.3499270309713001E-3</v>
      </c>
      <c r="S11" s="56" t="b">
        <f t="shared" si="5"/>
        <v>1</v>
      </c>
      <c r="T11" s="56">
        <v>9.0943478225877802E-4</v>
      </c>
      <c r="U11" s="56">
        <v>8.4122717358937004E-4</v>
      </c>
      <c r="V11" s="56" t="b">
        <f t="shared" si="6"/>
        <v>1</v>
      </c>
      <c r="W11" s="56">
        <v>1.67760758570387E-3</v>
      </c>
      <c r="X11" s="56">
        <v>1.5517870167760801E-3</v>
      </c>
      <c r="Y11" s="56" t="b">
        <f t="shared" si="7"/>
        <v>1</v>
      </c>
      <c r="Z11" s="56">
        <v>1.24584717607973E-3</v>
      </c>
      <c r="AA11" s="56">
        <v>1.1524086378737501E-3</v>
      </c>
      <c r="AB11" s="56" t="b">
        <f t="shared" si="8"/>
        <v>1</v>
      </c>
      <c r="AC11" s="56">
        <v>8.3489876852431595E-4</v>
      </c>
      <c r="AD11" s="56">
        <v>7.7228136088499299E-4</v>
      </c>
      <c r="AE11" s="56" t="b">
        <f t="shared" si="9"/>
        <v>1</v>
      </c>
      <c r="AF11" s="56">
        <v>5.4020291371946602E-4</v>
      </c>
      <c r="AG11" s="56">
        <v>4.9968769519050603E-4</v>
      </c>
      <c r="AH11" s="56" t="b">
        <f t="shared" si="10"/>
        <v>1</v>
      </c>
      <c r="AK11" s="56" t="b">
        <f t="shared" si="11"/>
        <v>1</v>
      </c>
      <c r="AN11" s="56" t="b">
        <f t="shared" si="12"/>
        <v>1</v>
      </c>
      <c r="AQ11" s="56" t="b">
        <f t="shared" si="13"/>
        <v>1</v>
      </c>
      <c r="AT11" s="56" t="b">
        <f t="shared" si="14"/>
        <v>1</v>
      </c>
    </row>
    <row r="12" spans="1:46">
      <c r="A12" s="56">
        <v>35</v>
      </c>
      <c r="B12" s="56">
        <v>9.1920102079692302E-4</v>
      </c>
      <c r="C12" s="56">
        <v>8.50260944237154E-4</v>
      </c>
      <c r="D12" s="56" t="b">
        <f t="shared" si="0"/>
        <v>1</v>
      </c>
      <c r="E12" s="56">
        <v>9.4533363757864203E-4</v>
      </c>
      <c r="F12" s="56">
        <v>8.7443361476024399E-4</v>
      </c>
      <c r="G12" s="56" t="b">
        <f t="shared" si="1"/>
        <v>1</v>
      </c>
      <c r="H12" s="56">
        <v>5.8450233800935204E-4</v>
      </c>
      <c r="I12" s="56">
        <v>5.4066466265865099E-4</v>
      </c>
      <c r="J12" s="56" t="b">
        <f t="shared" si="2"/>
        <v>1</v>
      </c>
      <c r="K12" s="56">
        <v>1.1316032860018499E-3</v>
      </c>
      <c r="L12" s="56">
        <v>1.04673303955171E-3</v>
      </c>
      <c r="M12" s="56" t="b">
        <f t="shared" si="3"/>
        <v>1</v>
      </c>
      <c r="N12" s="56">
        <v>6.5345240688303205E-4</v>
      </c>
      <c r="O12" s="56">
        <v>6.0444347636680502E-4</v>
      </c>
      <c r="P12" s="56" t="b">
        <f t="shared" si="4"/>
        <v>1</v>
      </c>
      <c r="Q12" s="56">
        <v>1.21945023118744E-3</v>
      </c>
      <c r="R12" s="56">
        <v>1.1279914638483799E-3</v>
      </c>
      <c r="S12" s="56" t="b">
        <f t="shared" si="5"/>
        <v>1</v>
      </c>
      <c r="T12" s="56">
        <v>8.7863811092806095E-4</v>
      </c>
      <c r="U12" s="56">
        <v>8.1274025260845699E-4</v>
      </c>
      <c r="V12" s="56" t="b">
        <f t="shared" si="6"/>
        <v>1</v>
      </c>
      <c r="W12" s="56">
        <v>1.65130039906426E-3</v>
      </c>
      <c r="X12" s="56">
        <v>1.5274528691344401E-3</v>
      </c>
      <c r="Y12" s="56" t="b">
        <f t="shared" si="7"/>
        <v>1</v>
      </c>
      <c r="Z12" s="56">
        <v>1.0941696389240199E-3</v>
      </c>
      <c r="AA12" s="56">
        <v>1.01210691600472E-3</v>
      </c>
      <c r="AB12" s="56" t="b">
        <f t="shared" si="8"/>
        <v>1</v>
      </c>
      <c r="AC12" s="56">
        <v>0</v>
      </c>
      <c r="AD12" s="56">
        <v>0</v>
      </c>
      <c r="AE12" s="56" t="b">
        <f t="shared" si="9"/>
        <v>1</v>
      </c>
      <c r="AF12" s="56">
        <v>6.9209594966574903E-4</v>
      </c>
      <c r="AG12" s="56">
        <v>6.4018875344081796E-4</v>
      </c>
      <c r="AH12" s="56" t="b">
        <f t="shared" si="10"/>
        <v>1</v>
      </c>
      <c r="AI12" s="56">
        <v>0</v>
      </c>
      <c r="AJ12" s="56">
        <v>0</v>
      </c>
      <c r="AK12" s="56" t="b">
        <f t="shared" si="11"/>
        <v>1</v>
      </c>
      <c r="AL12" s="56">
        <v>4.4418122594018402E-4</v>
      </c>
      <c r="AM12" s="56">
        <v>4.1086763399467E-4</v>
      </c>
      <c r="AN12" s="56" t="b">
        <f t="shared" si="12"/>
        <v>1</v>
      </c>
      <c r="AQ12" s="56" t="b">
        <f t="shared" si="13"/>
        <v>1</v>
      </c>
      <c r="AR12" s="56">
        <v>8.0353555644837303E-4</v>
      </c>
      <c r="AS12" s="56">
        <v>7.4327038971474504E-4</v>
      </c>
      <c r="AT12" s="56" t="b">
        <f t="shared" si="14"/>
        <v>1</v>
      </c>
    </row>
    <row r="13" spans="1:46">
      <c r="A13" s="56">
        <v>36</v>
      </c>
      <c r="B13" s="56">
        <v>9.2785274494239798E-4</v>
      </c>
      <c r="C13" s="56">
        <v>8.5826378907171796E-4</v>
      </c>
      <c r="D13" s="56" t="b">
        <f t="shared" si="0"/>
        <v>1</v>
      </c>
      <c r="E13" s="56">
        <v>9.1122024009735998E-4</v>
      </c>
      <c r="F13" s="56">
        <v>8.4287872209005802E-4</v>
      </c>
      <c r="G13" s="56" t="b">
        <f t="shared" si="1"/>
        <v>1</v>
      </c>
      <c r="H13" s="56">
        <v>1.0464355788096799E-3</v>
      </c>
      <c r="I13" s="56">
        <v>9.6795291039895404E-4</v>
      </c>
      <c r="J13" s="56" t="b">
        <f t="shared" si="2"/>
        <v>1</v>
      </c>
      <c r="K13" s="56">
        <v>1.2596032730454499E-3</v>
      </c>
      <c r="L13" s="56">
        <v>1.1651330275670401E-3</v>
      </c>
      <c r="M13" s="56" t="b">
        <f t="shared" si="3"/>
        <v>1</v>
      </c>
      <c r="N13" s="56">
        <v>5.0939345793258998E-4</v>
      </c>
      <c r="O13" s="56">
        <v>4.7118894858764598E-4</v>
      </c>
      <c r="P13" s="56" t="b">
        <f t="shared" si="4"/>
        <v>1</v>
      </c>
      <c r="Q13" s="56">
        <v>1.54083204930663E-3</v>
      </c>
      <c r="R13" s="56">
        <v>1.42526964560863E-3</v>
      </c>
      <c r="S13" s="56" t="b">
        <f t="shared" si="5"/>
        <v>1</v>
      </c>
      <c r="T13" s="56">
        <v>8.5101759976823304E-4</v>
      </c>
      <c r="U13" s="56">
        <v>7.8719127978561603E-4</v>
      </c>
      <c r="V13" s="56" t="b">
        <f t="shared" si="6"/>
        <v>1</v>
      </c>
      <c r="W13" s="56">
        <v>1.7694475391572199E-3</v>
      </c>
      <c r="X13" s="56">
        <v>1.63673897372043E-3</v>
      </c>
      <c r="Y13" s="56" t="b">
        <f t="shared" si="7"/>
        <v>1</v>
      </c>
      <c r="Z13" s="56">
        <v>1.1804652890150401E-3</v>
      </c>
      <c r="AA13" s="56">
        <v>1.0919303923389099E-3</v>
      </c>
      <c r="AB13" s="56" t="b">
        <f t="shared" si="8"/>
        <v>1</v>
      </c>
      <c r="AC13" s="56">
        <v>7.9333597778659295E-4</v>
      </c>
      <c r="AD13" s="56">
        <v>7.3383577945259802E-4</v>
      </c>
      <c r="AE13" s="56" t="b">
        <f t="shared" si="9"/>
        <v>1</v>
      </c>
      <c r="AF13" s="56">
        <v>4.2758986759458599E-4</v>
      </c>
      <c r="AG13" s="56">
        <v>3.9552062752499199E-4</v>
      </c>
      <c r="AH13" s="56" t="b">
        <f t="shared" si="10"/>
        <v>1</v>
      </c>
      <c r="AI13" s="56">
        <v>2.1413276231263402E-3</v>
      </c>
      <c r="AJ13" s="56">
        <v>1.9807280513918601E-3</v>
      </c>
      <c r="AK13" s="56" t="b">
        <f t="shared" si="11"/>
        <v>1</v>
      </c>
      <c r="AL13" s="56">
        <v>1.08687213725642E-3</v>
      </c>
      <c r="AM13" s="56">
        <v>1.0053567269621901E-3</v>
      </c>
      <c r="AN13" s="56" t="b">
        <f t="shared" si="12"/>
        <v>1</v>
      </c>
      <c r="AQ13" s="56" t="b">
        <f t="shared" si="13"/>
        <v>1</v>
      </c>
      <c r="AR13" s="56">
        <v>9.3877125273808299E-4</v>
      </c>
      <c r="AS13" s="56">
        <v>8.68363408782727E-4</v>
      </c>
      <c r="AT13" s="56" t="b">
        <f t="shared" si="14"/>
        <v>1</v>
      </c>
    </row>
    <row r="14" spans="1:46">
      <c r="A14" s="56">
        <v>37</v>
      </c>
      <c r="B14" s="56">
        <v>1.2943849968127001E-3</v>
      </c>
      <c r="C14" s="56">
        <v>1.19730612205175E-3</v>
      </c>
      <c r="D14" s="56" t="b">
        <f t="shared" si="0"/>
        <v>1</v>
      </c>
      <c r="E14" s="56">
        <v>1.2858905371199499E-3</v>
      </c>
      <c r="F14" s="56">
        <v>1.1894487468359599E-3</v>
      </c>
      <c r="G14" s="56" t="b">
        <f t="shared" si="1"/>
        <v>1</v>
      </c>
      <c r="H14" s="56">
        <v>1.33901399878271E-3</v>
      </c>
      <c r="I14" s="56">
        <v>1.2385879488740099E-3</v>
      </c>
      <c r="J14" s="56" t="b">
        <f t="shared" si="2"/>
        <v>1</v>
      </c>
      <c r="K14" s="56">
        <v>1.5804647608461599E-3</v>
      </c>
      <c r="L14" s="56">
        <v>1.46192990378269E-3</v>
      </c>
      <c r="M14" s="56" t="b">
        <f t="shared" si="3"/>
        <v>1</v>
      </c>
      <c r="N14" s="56">
        <v>9.2974863581524604E-4</v>
      </c>
      <c r="O14" s="56">
        <v>8.6001748812910195E-4</v>
      </c>
      <c r="P14" s="56" t="b">
        <f t="shared" si="4"/>
        <v>1</v>
      </c>
      <c r="Q14" s="56">
        <v>1.9473293768546001E-3</v>
      </c>
      <c r="R14" s="56">
        <v>1.8012796735905E-3</v>
      </c>
      <c r="S14" s="56" t="b">
        <f t="shared" si="5"/>
        <v>1</v>
      </c>
      <c r="T14" s="56">
        <v>1.2178215130345001E-3</v>
      </c>
      <c r="U14" s="56">
        <v>1.1264848995569099E-3</v>
      </c>
      <c r="V14" s="56" t="b">
        <f t="shared" si="6"/>
        <v>1</v>
      </c>
      <c r="W14" s="56">
        <v>1.9597926412947301E-3</v>
      </c>
      <c r="X14" s="56">
        <v>1.81280819319762E-3</v>
      </c>
      <c r="Y14" s="56" t="b">
        <f t="shared" si="7"/>
        <v>1</v>
      </c>
      <c r="Z14" s="56">
        <v>1.4855687606112099E-3</v>
      </c>
      <c r="AA14" s="56">
        <v>1.37415110356536E-3</v>
      </c>
      <c r="AB14" s="56" t="b">
        <f t="shared" si="8"/>
        <v>1</v>
      </c>
      <c r="AC14" s="56">
        <v>1.7671313567641899E-3</v>
      </c>
      <c r="AD14" s="56">
        <v>1.63459650500687E-3</v>
      </c>
      <c r="AE14" s="56" t="b">
        <f t="shared" si="9"/>
        <v>1</v>
      </c>
      <c r="AF14" s="56">
        <v>8.7954431228011399E-4</v>
      </c>
      <c r="AG14" s="56">
        <v>8.1357848885910502E-4</v>
      </c>
      <c r="AH14" s="56" t="b">
        <f t="shared" si="10"/>
        <v>1</v>
      </c>
      <c r="AI14" s="56">
        <v>3.0441400304414001E-3</v>
      </c>
      <c r="AJ14" s="56">
        <v>2.8158295281582998E-3</v>
      </c>
      <c r="AK14" s="56" t="b">
        <f t="shared" si="11"/>
        <v>1</v>
      </c>
      <c r="AL14" s="56">
        <v>1.6149001453410099E-3</v>
      </c>
      <c r="AM14" s="56">
        <v>1.49378263444044E-3</v>
      </c>
      <c r="AN14" s="56" t="b">
        <f t="shared" si="12"/>
        <v>1</v>
      </c>
      <c r="AQ14" s="56" t="b">
        <f t="shared" si="13"/>
        <v>1</v>
      </c>
      <c r="AR14" s="56">
        <v>8.8066930867459299E-4</v>
      </c>
      <c r="AS14" s="56">
        <v>8.1461911052399798E-4</v>
      </c>
      <c r="AT14" s="56" t="b">
        <f t="shared" si="14"/>
        <v>1</v>
      </c>
    </row>
    <row r="15" spans="1:46">
      <c r="A15" s="56">
        <v>38</v>
      </c>
      <c r="B15" s="56">
        <v>1.32054115237428E-3</v>
      </c>
      <c r="C15" s="56">
        <v>1.22150056594621E-3</v>
      </c>
      <c r="D15" s="56" t="b">
        <f t="shared" si="0"/>
        <v>1</v>
      </c>
      <c r="E15" s="56">
        <v>1.3004548825163501E-3</v>
      </c>
      <c r="F15" s="56">
        <v>1.2029207663276299E-3</v>
      </c>
      <c r="G15" s="56" t="b">
        <f t="shared" si="1"/>
        <v>1</v>
      </c>
      <c r="H15" s="56">
        <v>1.40710708323396E-3</v>
      </c>
      <c r="I15" s="56">
        <v>1.3015740519914101E-3</v>
      </c>
      <c r="J15" s="56" t="b">
        <f t="shared" si="2"/>
        <v>1</v>
      </c>
      <c r="K15" s="56">
        <v>1.61518594628307E-3</v>
      </c>
      <c r="L15" s="56">
        <v>1.49404700031184E-3</v>
      </c>
      <c r="M15" s="56" t="b">
        <f t="shared" si="3"/>
        <v>1</v>
      </c>
      <c r="N15" s="56">
        <v>9.4288378957293497E-4</v>
      </c>
      <c r="O15" s="56">
        <v>8.7216750535496499E-4</v>
      </c>
      <c r="P15" s="56" t="b">
        <f t="shared" si="4"/>
        <v>1</v>
      </c>
      <c r="Q15" s="56">
        <v>2.0292207792207799E-3</v>
      </c>
      <c r="R15" s="56">
        <v>1.8770292207792201E-3</v>
      </c>
      <c r="S15" s="56" t="b">
        <f t="shared" si="5"/>
        <v>1</v>
      </c>
      <c r="T15" s="56">
        <v>1.24214307093685E-3</v>
      </c>
      <c r="U15" s="56">
        <v>1.1489823406165801E-3</v>
      </c>
      <c r="V15" s="56" t="b">
        <f t="shared" si="6"/>
        <v>1</v>
      </c>
      <c r="W15" s="56">
        <v>2.0847384879514401E-3</v>
      </c>
      <c r="X15" s="56">
        <v>1.92838310135508E-3</v>
      </c>
      <c r="Y15" s="56" t="b">
        <f t="shared" si="7"/>
        <v>1</v>
      </c>
      <c r="Z15" s="56">
        <v>1.4856898355044201E-3</v>
      </c>
      <c r="AA15" s="56">
        <v>1.37426309784159E-3</v>
      </c>
      <c r="AB15" s="56" t="b">
        <f t="shared" si="8"/>
        <v>1</v>
      </c>
      <c r="AC15" s="56">
        <v>1.9692792437967701E-3</v>
      </c>
      <c r="AD15" s="56">
        <v>1.8215833005120099E-3</v>
      </c>
      <c r="AE15" s="56" t="b">
        <f t="shared" si="9"/>
        <v>1</v>
      </c>
      <c r="AF15" s="56">
        <v>8.7785802641554599E-4</v>
      </c>
      <c r="AG15" s="56">
        <v>8.1201867443438005E-4</v>
      </c>
      <c r="AH15" s="56" t="b">
        <f t="shared" si="10"/>
        <v>1</v>
      </c>
      <c r="AI15" s="56">
        <v>1.26742712294043E-3</v>
      </c>
      <c r="AJ15" s="56">
        <v>1.1723700887199E-3</v>
      </c>
      <c r="AK15" s="56" t="b">
        <f t="shared" si="11"/>
        <v>1</v>
      </c>
      <c r="AL15" s="56">
        <v>1.76255822737001E-3</v>
      </c>
      <c r="AM15" s="56">
        <v>1.63036636031726E-3</v>
      </c>
      <c r="AN15" s="56" t="b">
        <f t="shared" si="12"/>
        <v>1</v>
      </c>
      <c r="AQ15" s="56" t="b">
        <f t="shared" si="13"/>
        <v>1</v>
      </c>
      <c r="AR15" s="56">
        <v>9.2421441774491703E-4</v>
      </c>
      <c r="AS15" s="56">
        <v>8.5489833641404797E-4</v>
      </c>
      <c r="AT15" s="56" t="b">
        <f t="shared" si="14"/>
        <v>1</v>
      </c>
    </row>
    <row r="16" spans="1:46">
      <c r="A16" s="56">
        <v>39</v>
      </c>
      <c r="B16" s="56">
        <v>1.38908181691902E-3</v>
      </c>
      <c r="C16" s="56">
        <v>1.28490068065009E-3</v>
      </c>
      <c r="D16" s="56" t="b">
        <f t="shared" si="0"/>
        <v>1</v>
      </c>
      <c r="E16" s="56">
        <v>1.4011272948120999E-3</v>
      </c>
      <c r="F16" s="56">
        <v>1.2960427477011901E-3</v>
      </c>
      <c r="G16" s="56" t="b">
        <f t="shared" si="1"/>
        <v>1</v>
      </c>
      <c r="H16" s="56">
        <v>1.34373558492609E-3</v>
      </c>
      <c r="I16" s="56">
        <v>1.2429554160566399E-3</v>
      </c>
      <c r="J16" s="56" t="b">
        <f t="shared" si="2"/>
        <v>1</v>
      </c>
      <c r="K16" s="56">
        <v>1.7185596975334901E-3</v>
      </c>
      <c r="L16" s="56">
        <v>1.58966772021848E-3</v>
      </c>
      <c r="M16" s="56" t="b">
        <f t="shared" si="3"/>
        <v>1</v>
      </c>
      <c r="N16" s="56">
        <v>9.6400408737732995E-4</v>
      </c>
      <c r="O16" s="56">
        <v>8.9170378082403096E-4</v>
      </c>
      <c r="P16" s="56" t="b">
        <f t="shared" si="4"/>
        <v>1</v>
      </c>
      <c r="Q16" s="56">
        <v>1.7814991315191701E-3</v>
      </c>
      <c r="R16" s="56">
        <v>1.6478866966552401E-3</v>
      </c>
      <c r="S16" s="56" t="b">
        <f t="shared" si="5"/>
        <v>1</v>
      </c>
      <c r="T16" s="56">
        <v>1.3481223909182999E-3</v>
      </c>
      <c r="U16" s="56">
        <v>1.24701321159943E-3</v>
      </c>
      <c r="V16" s="56" t="b">
        <f t="shared" si="6"/>
        <v>1</v>
      </c>
      <c r="W16" s="56">
        <v>1.93505472576646E-3</v>
      </c>
      <c r="X16" s="56">
        <v>1.7899256213339801E-3</v>
      </c>
      <c r="Y16" s="56" t="b">
        <f t="shared" si="7"/>
        <v>1</v>
      </c>
      <c r="Z16" s="56">
        <v>1.63692167784472E-3</v>
      </c>
      <c r="AA16" s="56">
        <v>1.51415255200637E-3</v>
      </c>
      <c r="AB16" s="56" t="b">
        <f t="shared" si="8"/>
        <v>1</v>
      </c>
      <c r="AC16" s="56">
        <v>1.3963694394574101E-3</v>
      </c>
      <c r="AD16" s="56">
        <v>1.2916417314981E-3</v>
      </c>
      <c r="AE16" s="56" t="b">
        <f t="shared" si="9"/>
        <v>1</v>
      </c>
      <c r="AF16" s="56">
        <v>1.02320108459315E-3</v>
      </c>
      <c r="AG16" s="56">
        <v>9.4646100324866295E-4</v>
      </c>
      <c r="AH16" s="56" t="b">
        <f t="shared" si="10"/>
        <v>1</v>
      </c>
      <c r="AI16" s="56">
        <v>1.10741971207087E-3</v>
      </c>
      <c r="AJ16" s="56">
        <v>1.0243632336655599E-3</v>
      </c>
      <c r="AK16" s="56" t="b">
        <f t="shared" si="11"/>
        <v>1</v>
      </c>
      <c r="AL16" s="56">
        <v>1.8646870492207001E-3</v>
      </c>
      <c r="AM16" s="56">
        <v>1.72483552052915E-3</v>
      </c>
      <c r="AN16" s="56" t="b">
        <f t="shared" si="12"/>
        <v>1</v>
      </c>
      <c r="AQ16" s="56" t="b">
        <f t="shared" si="13"/>
        <v>1</v>
      </c>
      <c r="AR16" s="56">
        <v>6.33065497930363E-4</v>
      </c>
      <c r="AS16" s="56">
        <v>5.85585585585586E-4</v>
      </c>
      <c r="AT16" s="56" t="b">
        <f t="shared" si="14"/>
        <v>1</v>
      </c>
    </row>
    <row r="17" spans="1:46">
      <c r="A17" s="56">
        <v>40</v>
      </c>
      <c r="B17" s="56">
        <v>1.2966442845914799E-3</v>
      </c>
      <c r="C17" s="56">
        <v>1.1993959632471201E-3</v>
      </c>
      <c r="D17" s="56" t="b">
        <f t="shared" si="0"/>
        <v>1</v>
      </c>
      <c r="E17" s="56">
        <v>1.2656070006147201E-3</v>
      </c>
      <c r="F17" s="56">
        <v>1.1706864755686201E-3</v>
      </c>
      <c r="G17" s="56" t="b">
        <f t="shared" si="1"/>
        <v>1</v>
      </c>
      <c r="H17" s="56">
        <v>1.4019346698443901E-3</v>
      </c>
      <c r="I17" s="56">
        <v>1.29678956960606E-3</v>
      </c>
      <c r="J17" s="56" t="b">
        <f t="shared" si="2"/>
        <v>1</v>
      </c>
      <c r="K17" s="56">
        <v>1.6451432969236499E-3</v>
      </c>
      <c r="L17" s="56">
        <v>1.5217575496543801E-3</v>
      </c>
      <c r="M17" s="56" t="b">
        <f t="shared" si="3"/>
        <v>1</v>
      </c>
      <c r="N17" s="56">
        <v>8.4389733805426603E-4</v>
      </c>
      <c r="O17" s="56">
        <v>7.8060503770019602E-4</v>
      </c>
      <c r="P17" s="56" t="b">
        <f t="shared" si="4"/>
        <v>1</v>
      </c>
      <c r="Q17" s="56">
        <v>2.2141528651138101E-3</v>
      </c>
      <c r="R17" s="56">
        <v>2.0480914002302701E-3</v>
      </c>
      <c r="S17" s="56" t="b">
        <f t="shared" si="5"/>
        <v>1</v>
      </c>
      <c r="T17" s="56">
        <v>1.20579659307654E-3</v>
      </c>
      <c r="U17" s="56">
        <v>1.1153618485958E-3</v>
      </c>
      <c r="V17" s="56" t="b">
        <f t="shared" si="6"/>
        <v>1</v>
      </c>
      <c r="W17" s="56">
        <v>2.2154362014250601E-3</v>
      </c>
      <c r="X17" s="56">
        <v>2.04927848631818E-3</v>
      </c>
      <c r="Y17" s="56" t="b">
        <f t="shared" si="7"/>
        <v>1</v>
      </c>
      <c r="Z17" s="56">
        <v>1.51237848915581E-3</v>
      </c>
      <c r="AA17" s="56">
        <v>1.3989501024691199E-3</v>
      </c>
      <c r="AB17" s="56" t="b">
        <f t="shared" si="8"/>
        <v>1</v>
      </c>
      <c r="AC17" s="56">
        <v>1.42566191446029E-3</v>
      </c>
      <c r="AD17" s="56">
        <v>1.3187372708757599E-3</v>
      </c>
      <c r="AE17" s="56" t="b">
        <f t="shared" si="9"/>
        <v>1</v>
      </c>
      <c r="AF17" s="56">
        <v>7.8042737689687199E-4</v>
      </c>
      <c r="AG17" s="56">
        <v>7.2189532362960701E-4</v>
      </c>
      <c r="AH17" s="56" t="b">
        <f t="shared" si="10"/>
        <v>1</v>
      </c>
      <c r="AI17" s="56">
        <v>6.1791967044284198E-3</v>
      </c>
      <c r="AJ17" s="56">
        <v>5.7157569515962903E-3</v>
      </c>
      <c r="AK17" s="56" t="b">
        <f t="shared" si="11"/>
        <v>1</v>
      </c>
      <c r="AL17" s="56">
        <v>1.58972791195353E-3</v>
      </c>
      <c r="AM17" s="56">
        <v>1.4704983185570199E-3</v>
      </c>
      <c r="AN17" s="56" t="b">
        <f t="shared" si="12"/>
        <v>1</v>
      </c>
      <c r="AQ17" s="56" t="b">
        <f t="shared" si="13"/>
        <v>1</v>
      </c>
      <c r="AR17" s="56">
        <v>9.4085446692041203E-4</v>
      </c>
      <c r="AS17" s="56">
        <v>8.7029038190138098E-4</v>
      </c>
      <c r="AT17" s="56" t="b">
        <f t="shared" si="14"/>
        <v>1</v>
      </c>
    </row>
    <row r="18" spans="1:46">
      <c r="A18" s="56">
        <v>41</v>
      </c>
      <c r="B18" s="56">
        <v>1.51212564389441E-3</v>
      </c>
      <c r="C18" s="56">
        <v>1.39871622060233E-3</v>
      </c>
      <c r="D18" s="56" t="b">
        <f t="shared" si="0"/>
        <v>1</v>
      </c>
      <c r="E18" s="56">
        <v>1.5228528782927899E-3</v>
      </c>
      <c r="F18" s="56">
        <v>1.4086389124208299E-3</v>
      </c>
      <c r="G18" s="56" t="b">
        <f t="shared" si="1"/>
        <v>1</v>
      </c>
      <c r="H18" s="56">
        <v>1.47866165389879E-3</v>
      </c>
      <c r="I18" s="56">
        <v>1.36776202985638E-3</v>
      </c>
      <c r="J18" s="56" t="b">
        <f t="shared" si="2"/>
        <v>1</v>
      </c>
      <c r="K18" s="56">
        <v>1.8725582648524901E-3</v>
      </c>
      <c r="L18" s="56">
        <v>1.73211639498855E-3</v>
      </c>
      <c r="M18" s="56" t="b">
        <f t="shared" si="3"/>
        <v>1</v>
      </c>
      <c r="N18" s="56">
        <v>1.04035336748279E-3</v>
      </c>
      <c r="O18" s="56">
        <v>9.6232686492157696E-4</v>
      </c>
      <c r="P18" s="56" t="b">
        <f t="shared" si="4"/>
        <v>1</v>
      </c>
      <c r="Q18" s="56">
        <v>2.6053166122052499E-3</v>
      </c>
      <c r="R18" s="56">
        <v>2.4099178662898499E-3</v>
      </c>
      <c r="S18" s="56" t="b">
        <f t="shared" si="5"/>
        <v>1</v>
      </c>
      <c r="T18" s="56">
        <v>1.40864498384447E-3</v>
      </c>
      <c r="U18" s="56">
        <v>1.30299661005614E-3</v>
      </c>
      <c r="V18" s="56" t="b">
        <f t="shared" si="6"/>
        <v>1</v>
      </c>
      <c r="W18" s="56">
        <v>2.7372805712585499E-3</v>
      </c>
      <c r="X18" s="56">
        <v>2.5319845284141598E-3</v>
      </c>
      <c r="Y18" s="56" t="b">
        <f t="shared" si="7"/>
        <v>1</v>
      </c>
      <c r="Z18" s="56">
        <v>1.74390166096E-3</v>
      </c>
      <c r="AA18" s="56">
        <v>1.613109036388E-3</v>
      </c>
      <c r="AB18" s="56" t="b">
        <f t="shared" si="8"/>
        <v>1</v>
      </c>
      <c r="AC18" s="56">
        <v>8.4104289318755296E-4</v>
      </c>
      <c r="AD18" s="56">
        <v>7.7796467619848601E-4</v>
      </c>
      <c r="AE18" s="56" t="b">
        <f t="shared" si="9"/>
        <v>1</v>
      </c>
      <c r="AF18" s="56">
        <v>1.0639712727756399E-3</v>
      </c>
      <c r="AG18" s="56">
        <v>9.8417342731746296E-4</v>
      </c>
      <c r="AH18" s="56" t="b">
        <f t="shared" si="10"/>
        <v>1</v>
      </c>
      <c r="AI18" s="56">
        <v>6.52985074626866E-3</v>
      </c>
      <c r="AJ18" s="56">
        <v>6.04011194029851E-3</v>
      </c>
      <c r="AK18" s="56" t="b">
        <f t="shared" si="11"/>
        <v>1</v>
      </c>
      <c r="AL18" s="56">
        <v>1.6693577077803001E-3</v>
      </c>
      <c r="AM18" s="56">
        <v>1.54415587969678E-3</v>
      </c>
      <c r="AN18" s="56" t="b">
        <f t="shared" si="12"/>
        <v>1</v>
      </c>
      <c r="AO18" s="56">
        <v>0.15384615384615399</v>
      </c>
      <c r="AP18" s="56">
        <v>0.142307692307692</v>
      </c>
      <c r="AQ18" s="56" t="b">
        <f t="shared" si="13"/>
        <v>1</v>
      </c>
      <c r="AR18" s="56">
        <v>9.2503372518789695E-4</v>
      </c>
      <c r="AS18" s="56">
        <v>8.5565619579880501E-4</v>
      </c>
      <c r="AT18" s="56" t="b">
        <f t="shared" si="14"/>
        <v>1</v>
      </c>
    </row>
    <row r="19" spans="1:46">
      <c r="A19" s="56">
        <v>42</v>
      </c>
      <c r="B19" s="56">
        <v>1.4785228012490199E-3</v>
      </c>
      <c r="C19" s="56">
        <v>1.36763359115534E-3</v>
      </c>
      <c r="D19" s="56" t="b">
        <f t="shared" si="0"/>
        <v>1</v>
      </c>
      <c r="E19" s="56">
        <v>1.4953289476931E-3</v>
      </c>
      <c r="F19" s="56">
        <v>1.38317927661612E-3</v>
      </c>
      <c r="G19" s="56" t="b">
        <f t="shared" si="1"/>
        <v>1</v>
      </c>
      <c r="H19" s="56">
        <v>1.42935520198666E-3</v>
      </c>
      <c r="I19" s="56">
        <v>1.3221535618376599E-3</v>
      </c>
      <c r="J19" s="56" t="b">
        <f t="shared" si="2"/>
        <v>1</v>
      </c>
      <c r="K19" s="56">
        <v>1.8525355771037001E-3</v>
      </c>
      <c r="L19" s="56">
        <v>1.7135954088209201E-3</v>
      </c>
      <c r="M19" s="56" t="b">
        <f t="shared" si="3"/>
        <v>1</v>
      </c>
      <c r="N19" s="56">
        <v>9.8715002978469902E-4</v>
      </c>
      <c r="O19" s="56">
        <v>9.1311377755084696E-4</v>
      </c>
      <c r="P19" s="56" t="b">
        <f t="shared" si="4"/>
        <v>1</v>
      </c>
      <c r="Q19" s="56">
        <v>2.7417856984920199E-3</v>
      </c>
      <c r="R19" s="56">
        <v>2.5361517711051198E-3</v>
      </c>
      <c r="S19" s="56" t="b">
        <f t="shared" si="5"/>
        <v>1</v>
      </c>
      <c r="T19" s="56">
        <v>1.3639281129653399E-3</v>
      </c>
      <c r="U19" s="56">
        <v>1.2616335044929399E-3</v>
      </c>
      <c r="V19" s="56" t="b">
        <f t="shared" si="6"/>
        <v>1</v>
      </c>
      <c r="W19" s="56">
        <v>2.55784902742252E-3</v>
      </c>
      <c r="X19" s="56">
        <v>2.3660103503658301E-3</v>
      </c>
      <c r="Y19" s="56" t="b">
        <f t="shared" si="7"/>
        <v>1</v>
      </c>
      <c r="Z19" s="56">
        <v>1.7799486712476199E-3</v>
      </c>
      <c r="AA19" s="56">
        <v>1.64645252090405E-3</v>
      </c>
      <c r="AB19" s="56" t="b">
        <f t="shared" si="8"/>
        <v>1</v>
      </c>
      <c r="AC19" s="56">
        <v>1.94847369560511E-3</v>
      </c>
      <c r="AD19" s="56">
        <v>1.80233816843473E-3</v>
      </c>
      <c r="AE19" s="56" t="b">
        <f t="shared" si="9"/>
        <v>1</v>
      </c>
      <c r="AF19" s="56">
        <v>9.3414844683039895E-4</v>
      </c>
      <c r="AG19" s="56">
        <v>8.6408731331811899E-4</v>
      </c>
      <c r="AH19" s="56" t="b">
        <f t="shared" si="10"/>
        <v>1</v>
      </c>
      <c r="AI19" s="56">
        <v>6.0449050086355798E-3</v>
      </c>
      <c r="AJ19" s="56">
        <v>5.5915371329879103E-3</v>
      </c>
      <c r="AK19" s="56" t="b">
        <f t="shared" si="11"/>
        <v>1</v>
      </c>
      <c r="AL19" s="56">
        <v>1.60876778442512E-3</v>
      </c>
      <c r="AM19" s="56">
        <v>1.4881102005932299E-3</v>
      </c>
      <c r="AN19" s="56" t="b">
        <f t="shared" si="12"/>
        <v>1</v>
      </c>
      <c r="AO19" s="56">
        <v>0.12</v>
      </c>
      <c r="AP19" s="56">
        <v>0.111</v>
      </c>
      <c r="AQ19" s="56" t="b">
        <f t="shared" si="13"/>
        <v>1</v>
      </c>
      <c r="AR19" s="56">
        <v>8.8348588189560704E-4</v>
      </c>
      <c r="AS19" s="56">
        <v>8.1722444075343697E-4</v>
      </c>
      <c r="AT19" s="56" t="b">
        <f t="shared" si="14"/>
        <v>1</v>
      </c>
    </row>
    <row r="20" spans="1:46">
      <c r="A20" s="56">
        <v>43</v>
      </c>
      <c r="B20" s="56">
        <v>1.7231619309382299E-3</v>
      </c>
      <c r="C20" s="56">
        <v>1.5939247861178701E-3</v>
      </c>
      <c r="D20" s="56" t="b">
        <f t="shared" si="0"/>
        <v>1</v>
      </c>
      <c r="E20" s="56">
        <v>1.7528144292458499E-3</v>
      </c>
      <c r="F20" s="56">
        <v>1.6213533470524201E-3</v>
      </c>
      <c r="G20" s="56" t="b">
        <f t="shared" si="1"/>
        <v>1</v>
      </c>
      <c r="H20" s="56">
        <v>1.64079941899562E-3</v>
      </c>
      <c r="I20" s="56">
        <v>1.51773946257094E-3</v>
      </c>
      <c r="J20" s="56" t="b">
        <f t="shared" si="2"/>
        <v>1</v>
      </c>
      <c r="K20" s="56">
        <v>1.9658788542808001E-3</v>
      </c>
      <c r="L20" s="56">
        <v>1.8184379402097399E-3</v>
      </c>
      <c r="M20" s="56" t="b">
        <f t="shared" si="3"/>
        <v>1</v>
      </c>
      <c r="N20" s="56">
        <v>1.4031728213678501E-3</v>
      </c>
      <c r="O20" s="56">
        <v>1.29793485976526E-3</v>
      </c>
      <c r="P20" s="56" t="b">
        <f t="shared" si="4"/>
        <v>1</v>
      </c>
      <c r="Q20" s="56">
        <v>4.0907069808803903E-3</v>
      </c>
      <c r="R20" s="56">
        <v>3.7839039573143601E-3</v>
      </c>
      <c r="S20" s="56" t="b">
        <f t="shared" si="5"/>
        <v>1</v>
      </c>
      <c r="T20" s="56">
        <v>1.51709244588585E-3</v>
      </c>
      <c r="U20" s="56">
        <v>1.4033105124444201E-3</v>
      </c>
      <c r="V20" s="56" t="b">
        <f t="shared" si="6"/>
        <v>1</v>
      </c>
      <c r="W20" s="56">
        <v>3.6878420176064699E-3</v>
      </c>
      <c r="X20" s="56">
        <v>3.4112538662859899E-3</v>
      </c>
      <c r="Y20" s="56" t="b">
        <f t="shared" si="7"/>
        <v>1</v>
      </c>
      <c r="Z20" s="56">
        <v>1.7401157379304799E-3</v>
      </c>
      <c r="AA20" s="56">
        <v>1.60960705758569E-3</v>
      </c>
      <c r="AB20" s="56" t="b">
        <f t="shared" si="8"/>
        <v>1</v>
      </c>
      <c r="AC20" s="56">
        <v>4.0650406504065002E-3</v>
      </c>
      <c r="AD20" s="56">
        <v>3.7601626016260199E-3</v>
      </c>
      <c r="AE20" s="56" t="b">
        <f t="shared" si="9"/>
        <v>1</v>
      </c>
      <c r="AF20" s="56">
        <v>1.27254427875661E-3</v>
      </c>
      <c r="AG20" s="56">
        <v>1.1771034578498599E-3</v>
      </c>
      <c r="AH20" s="56" t="b">
        <f t="shared" si="10"/>
        <v>1</v>
      </c>
      <c r="AI20" s="56">
        <v>9.8846787479406895E-3</v>
      </c>
      <c r="AJ20" s="56">
        <v>9.1433278418451402E-3</v>
      </c>
      <c r="AK20" s="56" t="b">
        <f t="shared" si="11"/>
        <v>1</v>
      </c>
      <c r="AL20" s="56">
        <v>1.58674600396687E-3</v>
      </c>
      <c r="AM20" s="56">
        <v>1.4677400536693499E-3</v>
      </c>
      <c r="AN20" s="56" t="b">
        <f t="shared" si="12"/>
        <v>1</v>
      </c>
      <c r="AO20" s="56">
        <v>0</v>
      </c>
      <c r="AP20" s="56">
        <v>0</v>
      </c>
      <c r="AQ20" s="56" t="b">
        <f t="shared" si="13"/>
        <v>1</v>
      </c>
      <c r="AR20" s="56">
        <v>1.38847565208767E-3</v>
      </c>
      <c r="AS20" s="56">
        <v>1.2843399781810999E-3</v>
      </c>
      <c r="AT20" s="56" t="b">
        <f t="shared" si="14"/>
        <v>1</v>
      </c>
    </row>
    <row r="21" spans="1:46">
      <c r="A21" s="56">
        <v>44</v>
      </c>
      <c r="B21" s="56">
        <v>1.73151460683515E-3</v>
      </c>
      <c r="C21" s="56">
        <v>1.6016510113225099E-3</v>
      </c>
      <c r="D21" s="56" t="b">
        <f t="shared" si="0"/>
        <v>1</v>
      </c>
      <c r="E21" s="56">
        <v>1.8150640765383899E-3</v>
      </c>
      <c r="F21" s="56">
        <v>1.6789342707980101E-3</v>
      </c>
      <c r="G21" s="56" t="b">
        <f t="shared" si="1"/>
        <v>1</v>
      </c>
      <c r="H21" s="56">
        <v>1.5096158725325999E-3</v>
      </c>
      <c r="I21" s="56">
        <v>1.3963946820926599E-3</v>
      </c>
      <c r="J21" s="56" t="b">
        <f t="shared" si="2"/>
        <v>1</v>
      </c>
      <c r="K21" s="56">
        <v>2.0721851802191602E-3</v>
      </c>
      <c r="L21" s="56">
        <v>1.91677129170273E-3</v>
      </c>
      <c r="M21" s="56" t="b">
        <f t="shared" si="3"/>
        <v>1</v>
      </c>
      <c r="N21" s="56">
        <v>1.28113190824195E-3</v>
      </c>
      <c r="O21" s="56">
        <v>1.1850470151238001E-3</v>
      </c>
      <c r="P21" s="56" t="b">
        <f t="shared" si="4"/>
        <v>1</v>
      </c>
      <c r="Q21" s="56">
        <v>4.0256920571738698E-3</v>
      </c>
      <c r="R21" s="56">
        <v>3.7237651528858298E-3</v>
      </c>
      <c r="S21" s="56" t="b">
        <f t="shared" si="5"/>
        <v>1</v>
      </c>
      <c r="T21" s="56">
        <v>1.54089574900687E-3</v>
      </c>
      <c r="U21" s="56">
        <v>1.4253285678313601E-3</v>
      </c>
      <c r="V21" s="56" t="b">
        <f t="shared" si="6"/>
        <v>1</v>
      </c>
      <c r="W21" s="56">
        <v>3.31465075634304E-3</v>
      </c>
      <c r="X21" s="56">
        <v>3.0660519496173099E-3</v>
      </c>
      <c r="Y21" s="56" t="b">
        <f t="shared" si="7"/>
        <v>1</v>
      </c>
      <c r="Z21" s="56">
        <v>2.0265437495033001E-3</v>
      </c>
      <c r="AA21" s="56">
        <v>1.87455296829055E-3</v>
      </c>
      <c r="AB21" s="56" t="b">
        <f t="shared" si="8"/>
        <v>1</v>
      </c>
      <c r="AC21" s="56">
        <v>4.2969682501790398E-3</v>
      </c>
      <c r="AD21" s="56">
        <v>3.9746956314156102E-3</v>
      </c>
      <c r="AE21" s="56" t="b">
        <f t="shared" si="9"/>
        <v>1</v>
      </c>
      <c r="AF21" s="56">
        <v>1.17161284451674E-3</v>
      </c>
      <c r="AG21" s="56">
        <v>1.08374188117798E-3</v>
      </c>
      <c r="AH21" s="56" t="b">
        <f t="shared" si="10"/>
        <v>1</v>
      </c>
      <c r="AI21" s="56">
        <v>1.10236220472441E-2</v>
      </c>
      <c r="AJ21" s="56">
        <v>1.01968503937008E-2</v>
      </c>
      <c r="AK21" s="56" t="b">
        <f t="shared" si="11"/>
        <v>1</v>
      </c>
      <c r="AL21" s="56">
        <v>1.4708787951965899E-3</v>
      </c>
      <c r="AM21" s="56">
        <v>1.3605628855568499E-3</v>
      </c>
      <c r="AN21" s="56" t="b">
        <f t="shared" si="12"/>
        <v>1</v>
      </c>
      <c r="AO21" s="56">
        <v>3.5714285714285698E-2</v>
      </c>
      <c r="AP21" s="56">
        <v>3.30357142857143E-2</v>
      </c>
      <c r="AQ21" s="56" t="b">
        <f t="shared" si="13"/>
        <v>1</v>
      </c>
      <c r="AR21" s="56">
        <v>1.1267252981127401E-3</v>
      </c>
      <c r="AS21" s="56">
        <v>1.0422209007542799E-3</v>
      </c>
      <c r="AT21" s="56" t="b">
        <f t="shared" si="14"/>
        <v>1</v>
      </c>
    </row>
    <row r="22" spans="1:46">
      <c r="A22" s="56">
        <v>45</v>
      </c>
      <c r="B22" s="56">
        <v>1.9554231535704302E-3</v>
      </c>
      <c r="C22" s="56">
        <v>1.8087664170526501E-3</v>
      </c>
      <c r="D22" s="56" t="b">
        <f t="shared" si="0"/>
        <v>1</v>
      </c>
      <c r="E22" s="56">
        <v>1.8182076449949601E-3</v>
      </c>
      <c r="F22" s="56">
        <v>1.6818420716203401E-3</v>
      </c>
      <c r="G22" s="56" t="b">
        <f t="shared" si="1"/>
        <v>1</v>
      </c>
      <c r="H22" s="56">
        <v>2.3051763882351501E-3</v>
      </c>
      <c r="I22" s="56">
        <v>2.1322881591175199E-3</v>
      </c>
      <c r="J22" s="56" t="b">
        <f t="shared" si="2"/>
        <v>1</v>
      </c>
      <c r="K22" s="56">
        <v>2.43677202180583E-3</v>
      </c>
      <c r="L22" s="56">
        <v>2.2540141201704E-3</v>
      </c>
      <c r="M22" s="56" t="b">
        <f t="shared" si="3"/>
        <v>1</v>
      </c>
      <c r="N22" s="56">
        <v>1.3152786251376699E-3</v>
      </c>
      <c r="O22" s="56">
        <v>1.21663272825234E-3</v>
      </c>
      <c r="P22" s="56" t="b">
        <f t="shared" si="4"/>
        <v>1</v>
      </c>
      <c r="Q22" s="56">
        <v>5.9990770650669104E-3</v>
      </c>
      <c r="R22" s="56">
        <v>5.5491462851868902E-3</v>
      </c>
      <c r="S22" s="56" t="b">
        <f t="shared" si="5"/>
        <v>1</v>
      </c>
      <c r="T22" s="56">
        <v>1.6337229793233099E-3</v>
      </c>
      <c r="U22" s="56">
        <v>1.51119375587406E-3</v>
      </c>
      <c r="V22" s="56" t="b">
        <f t="shared" si="6"/>
        <v>1</v>
      </c>
      <c r="W22" s="56">
        <v>4.7677261613691896E-3</v>
      </c>
      <c r="X22" s="56">
        <v>4.4101466992664999E-3</v>
      </c>
      <c r="Y22" s="56" t="b">
        <f t="shared" si="7"/>
        <v>1</v>
      </c>
      <c r="Z22" s="56">
        <v>1.93942718332484E-3</v>
      </c>
      <c r="AA22" s="56">
        <v>1.79397014457548E-3</v>
      </c>
      <c r="AB22" s="56" t="b">
        <f t="shared" si="8"/>
        <v>1</v>
      </c>
      <c r="AC22" s="56">
        <v>4.0805916857944401E-3</v>
      </c>
      <c r="AD22" s="56">
        <v>3.7745473093598598E-3</v>
      </c>
      <c r="AE22" s="56" t="b">
        <f t="shared" si="9"/>
        <v>1</v>
      </c>
      <c r="AF22" s="56">
        <v>1.03575610195443E-3</v>
      </c>
      <c r="AG22" s="56">
        <v>9.58074394307845E-4</v>
      </c>
      <c r="AH22" s="56" t="b">
        <f t="shared" si="10"/>
        <v>1</v>
      </c>
      <c r="AI22" s="56">
        <v>2.06896551724138E-2</v>
      </c>
      <c r="AJ22" s="56">
        <v>1.9137931034482799E-2</v>
      </c>
      <c r="AK22" s="56" t="b">
        <f t="shared" si="11"/>
        <v>1</v>
      </c>
      <c r="AL22" s="56">
        <v>2.2042921310929998E-3</v>
      </c>
      <c r="AM22" s="56">
        <v>2.0389702212610201E-3</v>
      </c>
      <c r="AN22" s="56" t="b">
        <f t="shared" si="12"/>
        <v>1</v>
      </c>
      <c r="AO22" s="56">
        <v>0.107142857142857</v>
      </c>
      <c r="AP22" s="56">
        <v>9.9107142857142894E-2</v>
      </c>
      <c r="AQ22" s="56" t="b">
        <f t="shared" si="13"/>
        <v>1</v>
      </c>
      <c r="AR22" s="56">
        <v>1.46794487717196E-3</v>
      </c>
      <c r="AS22" s="56">
        <v>1.3578490113840601E-3</v>
      </c>
      <c r="AT22" s="56" t="b">
        <f t="shared" si="14"/>
        <v>1</v>
      </c>
    </row>
    <row r="23" spans="1:46">
      <c r="A23" s="56">
        <v>46</v>
      </c>
      <c r="B23" s="56">
        <v>1.98813145766184E-3</v>
      </c>
      <c r="C23" s="56">
        <v>1.8390215983372E-3</v>
      </c>
      <c r="D23" s="56" t="b">
        <f t="shared" si="0"/>
        <v>1</v>
      </c>
      <c r="E23" s="56">
        <v>1.9577391877264802E-3</v>
      </c>
      <c r="F23" s="56">
        <v>1.810908748647E-3</v>
      </c>
      <c r="G23" s="56" t="b">
        <f t="shared" si="1"/>
        <v>1</v>
      </c>
      <c r="H23" s="56">
        <v>2.06297880231332E-3</v>
      </c>
      <c r="I23" s="56">
        <v>1.9082553921398199E-3</v>
      </c>
      <c r="J23" s="56" t="b">
        <f t="shared" si="2"/>
        <v>1</v>
      </c>
      <c r="K23" s="56">
        <v>2.45867091275231E-3</v>
      </c>
      <c r="L23" s="56">
        <v>2.27427059429588E-3</v>
      </c>
      <c r="M23" s="56" t="b">
        <f t="shared" si="3"/>
        <v>1</v>
      </c>
      <c r="N23" s="56">
        <v>1.35991684186668E-3</v>
      </c>
      <c r="O23" s="56">
        <v>1.2579230787266801E-3</v>
      </c>
      <c r="P23" s="56" t="b">
        <f t="shared" si="4"/>
        <v>1</v>
      </c>
      <c r="Q23" s="56">
        <v>5.2805280528052797E-3</v>
      </c>
      <c r="R23" s="56">
        <v>4.8844884488448903E-3</v>
      </c>
      <c r="S23" s="56" t="b">
        <f t="shared" si="5"/>
        <v>1</v>
      </c>
      <c r="T23" s="56">
        <v>1.7365426948116301E-3</v>
      </c>
      <c r="U23" s="56">
        <v>1.60630199270076E-3</v>
      </c>
      <c r="V23" s="56" t="b">
        <f t="shared" si="6"/>
        <v>1</v>
      </c>
      <c r="W23" s="56">
        <v>4.5900012405408804E-3</v>
      </c>
      <c r="X23" s="56">
        <v>4.2457511475003096E-3</v>
      </c>
      <c r="Y23" s="56" t="b">
        <f t="shared" si="7"/>
        <v>1</v>
      </c>
      <c r="Z23" s="56">
        <v>2.1906654388600798E-3</v>
      </c>
      <c r="AA23" s="56">
        <v>2.0263655309455701E-3</v>
      </c>
      <c r="AB23" s="56" t="b">
        <f t="shared" si="8"/>
        <v>1</v>
      </c>
      <c r="AC23" s="56">
        <v>3.28857221156481E-3</v>
      </c>
      <c r="AD23" s="56">
        <v>3.0419292956974501E-3</v>
      </c>
      <c r="AE23" s="56" t="b">
        <f t="shared" si="9"/>
        <v>1</v>
      </c>
      <c r="AF23" s="56">
        <v>1.16131049422695E-3</v>
      </c>
      <c r="AG23" s="56">
        <v>1.07421220715993E-3</v>
      </c>
      <c r="AH23" s="56" t="b">
        <f t="shared" si="10"/>
        <v>1</v>
      </c>
      <c r="AI23" s="56">
        <v>1.35338345864662E-2</v>
      </c>
      <c r="AJ23" s="56">
        <v>1.25187969924812E-2</v>
      </c>
      <c r="AK23" s="56" t="b">
        <f t="shared" si="11"/>
        <v>1</v>
      </c>
      <c r="AL23" s="56">
        <v>2.0315892206266102E-3</v>
      </c>
      <c r="AM23" s="56">
        <v>1.8792200290796101E-3</v>
      </c>
      <c r="AN23" s="56" t="b">
        <f t="shared" si="12"/>
        <v>1</v>
      </c>
      <c r="AO23" s="56">
        <v>7.3394495412843999E-2</v>
      </c>
      <c r="AP23" s="56">
        <v>6.7889908256880696E-2</v>
      </c>
      <c r="AQ23" s="56" t="b">
        <f t="shared" si="13"/>
        <v>1</v>
      </c>
      <c r="AR23" s="56">
        <v>1.44354303201778E-3</v>
      </c>
      <c r="AS23" s="56">
        <v>1.3352773046164501E-3</v>
      </c>
      <c r="AT23" s="56" t="b">
        <f t="shared" si="14"/>
        <v>1</v>
      </c>
    </row>
    <row r="24" spans="1:46">
      <c r="A24" s="56">
        <v>47</v>
      </c>
      <c r="B24" s="56">
        <v>2.3257427345316599E-3</v>
      </c>
      <c r="C24" s="56">
        <v>2.15131202944179E-3</v>
      </c>
      <c r="D24" s="56" t="b">
        <f t="shared" si="0"/>
        <v>1</v>
      </c>
      <c r="E24" s="56">
        <v>2.2997765797497902E-3</v>
      </c>
      <c r="F24" s="56">
        <v>2.1272933362685501E-3</v>
      </c>
      <c r="G24" s="56" t="b">
        <f t="shared" si="1"/>
        <v>1</v>
      </c>
      <c r="H24" s="56">
        <v>2.3878923766816099E-3</v>
      </c>
      <c r="I24" s="56">
        <v>2.2088004484304901E-3</v>
      </c>
      <c r="J24" s="56" t="b">
        <f t="shared" si="2"/>
        <v>1</v>
      </c>
      <c r="K24" s="56">
        <v>2.8431253575576898E-3</v>
      </c>
      <c r="L24" s="56">
        <v>2.6298909557408599E-3</v>
      </c>
      <c r="M24" s="56" t="b">
        <f t="shared" si="3"/>
        <v>1</v>
      </c>
      <c r="N24" s="56">
        <v>1.6351716158889301E-3</v>
      </c>
      <c r="O24" s="56">
        <v>1.51253374469726E-3</v>
      </c>
      <c r="P24" s="56" t="b">
        <f t="shared" si="4"/>
        <v>1</v>
      </c>
      <c r="Q24" s="56">
        <v>8.6910337501810604E-3</v>
      </c>
      <c r="R24" s="56">
        <v>8.0392062189174798E-3</v>
      </c>
      <c r="S24" s="56" t="b">
        <f t="shared" si="5"/>
        <v>1</v>
      </c>
      <c r="T24" s="56">
        <v>1.8582351022029299E-3</v>
      </c>
      <c r="U24" s="56">
        <v>1.7188674695377099E-3</v>
      </c>
      <c r="V24" s="56" t="b">
        <f t="shared" si="6"/>
        <v>1</v>
      </c>
      <c r="W24" s="56">
        <v>6.1880406642672199E-3</v>
      </c>
      <c r="X24" s="56">
        <v>5.7239376144471799E-3</v>
      </c>
      <c r="Y24" s="56" t="b">
        <f t="shared" si="7"/>
        <v>1</v>
      </c>
      <c r="Z24" s="56">
        <v>2.33878729547642E-3</v>
      </c>
      <c r="AA24" s="56">
        <v>2.1633782483156901E-3</v>
      </c>
      <c r="AB24" s="56" t="b">
        <f t="shared" si="8"/>
        <v>1</v>
      </c>
      <c r="AC24" s="56">
        <v>9.1283863368668994E-3</v>
      </c>
      <c r="AD24" s="56">
        <v>8.4437573616018904E-3</v>
      </c>
      <c r="AE24" s="56" t="b">
        <f t="shared" si="9"/>
        <v>1</v>
      </c>
      <c r="AF24" s="56">
        <v>1.31686696323839E-3</v>
      </c>
      <c r="AG24" s="56">
        <v>1.2181019409955101E-3</v>
      </c>
      <c r="AH24" s="56" t="b">
        <f t="shared" si="10"/>
        <v>1</v>
      </c>
      <c r="AI24" s="56">
        <v>2.6646928201332298E-2</v>
      </c>
      <c r="AJ24" s="56">
        <v>2.46484085862324E-2</v>
      </c>
      <c r="AK24" s="56" t="b">
        <f t="shared" si="11"/>
        <v>1</v>
      </c>
      <c r="AL24" s="56">
        <v>2.21319836030869E-3</v>
      </c>
      <c r="AM24" s="56">
        <v>2.0472084832855401E-3</v>
      </c>
      <c r="AN24" s="56" t="b">
        <f t="shared" si="12"/>
        <v>1</v>
      </c>
      <c r="AO24" s="56">
        <v>0.118110236220472</v>
      </c>
      <c r="AP24" s="56">
        <v>0.10925196850393699</v>
      </c>
      <c r="AQ24" s="56" t="b">
        <f t="shared" si="13"/>
        <v>1</v>
      </c>
      <c r="AR24" s="56">
        <v>1.3142809205559101E-3</v>
      </c>
      <c r="AS24" s="56">
        <v>1.21570985151422E-3</v>
      </c>
      <c r="AT24" s="56" t="b">
        <f t="shared" si="14"/>
        <v>1</v>
      </c>
    </row>
    <row r="25" spans="1:46">
      <c r="A25" s="56">
        <v>48</v>
      </c>
      <c r="B25" s="56">
        <v>2.55932992089344E-3</v>
      </c>
      <c r="C25" s="56">
        <v>2.3673801768264299E-3</v>
      </c>
      <c r="D25" s="56" t="b">
        <f t="shared" si="0"/>
        <v>1</v>
      </c>
      <c r="E25" s="56">
        <v>2.5551510159767098E-3</v>
      </c>
      <c r="F25" s="56">
        <v>2.3635146897784602E-3</v>
      </c>
      <c r="G25" s="56" t="b">
        <f t="shared" si="1"/>
        <v>1</v>
      </c>
      <c r="H25" s="56">
        <v>2.56909218121392E-3</v>
      </c>
      <c r="I25" s="56">
        <v>2.3764102676228798E-3</v>
      </c>
      <c r="J25" s="56" t="b">
        <f t="shared" si="2"/>
        <v>1</v>
      </c>
      <c r="K25" s="56">
        <v>3.0711580443140598E-3</v>
      </c>
      <c r="L25" s="56">
        <v>2.8408211909905102E-3</v>
      </c>
      <c r="M25" s="56" t="b">
        <f t="shared" si="3"/>
        <v>1</v>
      </c>
      <c r="N25" s="56">
        <v>1.8755119382076199E-3</v>
      </c>
      <c r="O25" s="56">
        <v>1.7348485428420499E-3</v>
      </c>
      <c r="P25" s="56" t="b">
        <f t="shared" si="4"/>
        <v>1</v>
      </c>
      <c r="Q25" s="56">
        <v>9.8053929661313707E-3</v>
      </c>
      <c r="R25" s="56">
        <v>9.0699884936715196E-3</v>
      </c>
      <c r="S25" s="56" t="b">
        <f t="shared" si="5"/>
        <v>1</v>
      </c>
      <c r="T25" s="56">
        <v>2.0514151257675301E-3</v>
      </c>
      <c r="U25" s="56">
        <v>1.89755899133496E-3</v>
      </c>
      <c r="V25" s="56" t="b">
        <f t="shared" si="6"/>
        <v>1</v>
      </c>
      <c r="W25" s="56">
        <v>8.2181059222541097E-3</v>
      </c>
      <c r="X25" s="56">
        <v>7.6017479780850503E-3</v>
      </c>
      <c r="Y25" s="56" t="b">
        <f t="shared" si="7"/>
        <v>1</v>
      </c>
      <c r="Z25" s="56">
        <v>2.3084070075957098E-3</v>
      </c>
      <c r="AA25" s="56">
        <v>2.13527648202603E-3</v>
      </c>
      <c r="AB25" s="56" t="b">
        <f t="shared" si="8"/>
        <v>1</v>
      </c>
      <c r="AC25" s="56">
        <v>7.6190476190476199E-3</v>
      </c>
      <c r="AD25" s="56">
        <v>7.04761904761905E-3</v>
      </c>
      <c r="AE25" s="56" t="b">
        <f t="shared" si="9"/>
        <v>1</v>
      </c>
      <c r="AF25" s="56">
        <v>1.70699205973371E-3</v>
      </c>
      <c r="AG25" s="56">
        <v>1.57896765525368E-3</v>
      </c>
      <c r="AH25" s="56" t="b">
        <f t="shared" si="10"/>
        <v>1</v>
      </c>
      <c r="AI25" s="56">
        <v>2.54916241806264E-2</v>
      </c>
      <c r="AJ25" s="56">
        <v>2.3579752367079401E-2</v>
      </c>
      <c r="AK25" s="56" t="b">
        <f t="shared" si="11"/>
        <v>1</v>
      </c>
      <c r="AL25" s="56">
        <v>2.5083768555437002E-3</v>
      </c>
      <c r="AM25" s="56">
        <v>2.3202485913779202E-3</v>
      </c>
      <c r="AN25" s="56" t="b">
        <f t="shared" si="12"/>
        <v>1</v>
      </c>
      <c r="AO25" s="56">
        <v>8.2089552238805999E-2</v>
      </c>
      <c r="AP25" s="56">
        <v>7.5932835820895495E-2</v>
      </c>
      <c r="AQ25" s="56" t="b">
        <f t="shared" si="13"/>
        <v>1</v>
      </c>
      <c r="AR25" s="56">
        <v>1.5050350262697E-3</v>
      </c>
      <c r="AS25" s="56">
        <v>1.39215739929947E-3</v>
      </c>
      <c r="AT25" s="56" t="b">
        <f t="shared" si="14"/>
        <v>1</v>
      </c>
    </row>
    <row r="26" spans="1:46">
      <c r="A26" s="56">
        <v>49</v>
      </c>
      <c r="B26" s="56">
        <v>2.7409239524123401E-3</v>
      </c>
      <c r="C26" s="56">
        <v>2.5353546559814099E-3</v>
      </c>
      <c r="D26" s="56" t="b">
        <f t="shared" si="0"/>
        <v>1</v>
      </c>
      <c r="E26" s="56">
        <v>2.6875920488550801E-3</v>
      </c>
      <c r="F26" s="56">
        <v>2.4860226451909502E-3</v>
      </c>
      <c r="G26" s="56" t="b">
        <f t="shared" si="1"/>
        <v>1</v>
      </c>
      <c r="H26" s="56">
        <v>2.8628409675759102E-3</v>
      </c>
      <c r="I26" s="56">
        <v>2.64812789500772E-3</v>
      </c>
      <c r="J26" s="56" t="b">
        <f t="shared" si="2"/>
        <v>1</v>
      </c>
      <c r="K26" s="56">
        <v>3.2458086855330498E-3</v>
      </c>
      <c r="L26" s="56">
        <v>3.0023730341180699E-3</v>
      </c>
      <c r="M26" s="56" t="b">
        <f t="shared" si="3"/>
        <v>1</v>
      </c>
      <c r="N26" s="56">
        <v>2.06613145475477E-3</v>
      </c>
      <c r="O26" s="56">
        <v>1.9111715956481601E-3</v>
      </c>
      <c r="P26" s="56" t="b">
        <f t="shared" si="4"/>
        <v>1</v>
      </c>
      <c r="Q26" s="56">
        <v>1.27431603037553E-2</v>
      </c>
      <c r="R26" s="56">
        <v>1.1787423280973699E-2</v>
      </c>
      <c r="S26" s="56" t="b">
        <f t="shared" si="5"/>
        <v>1</v>
      </c>
      <c r="T26" s="56">
        <v>2.0714385183122101E-3</v>
      </c>
      <c r="U26" s="56">
        <v>1.9160806294388E-3</v>
      </c>
      <c r="V26" s="56" t="b">
        <f t="shared" si="6"/>
        <v>1</v>
      </c>
      <c r="W26" s="56">
        <v>9.7534543484150606E-3</v>
      </c>
      <c r="X26" s="56">
        <v>9.0219452722839297E-3</v>
      </c>
      <c r="Y26" s="56" t="b">
        <f t="shared" si="7"/>
        <v>1</v>
      </c>
      <c r="Z26" s="56">
        <v>2.3783370743588501E-3</v>
      </c>
      <c r="AA26" s="56">
        <v>2.1999617937819402E-3</v>
      </c>
      <c r="AB26" s="56" t="b">
        <f t="shared" si="8"/>
        <v>1</v>
      </c>
      <c r="AC26" s="56">
        <v>1.16878652457889E-2</v>
      </c>
      <c r="AD26" s="56">
        <v>1.08112753523548E-2</v>
      </c>
      <c r="AE26" s="56" t="b">
        <f t="shared" si="9"/>
        <v>1</v>
      </c>
      <c r="AF26" s="56">
        <v>1.60732765264108E-3</v>
      </c>
      <c r="AG26" s="56">
        <v>1.486778078693E-3</v>
      </c>
      <c r="AH26" s="56" t="b">
        <f t="shared" si="10"/>
        <v>1</v>
      </c>
      <c r="AI26" s="56">
        <v>3.14510364546104E-2</v>
      </c>
      <c r="AJ26" s="56">
        <v>2.9092208720514701E-2</v>
      </c>
      <c r="AK26" s="56" t="b">
        <f t="shared" si="11"/>
        <v>1</v>
      </c>
      <c r="AL26" s="56">
        <v>2.42446505647902E-3</v>
      </c>
      <c r="AM26" s="56">
        <v>2.2426301772430898E-3</v>
      </c>
      <c r="AN26" s="56" t="b">
        <f t="shared" si="12"/>
        <v>1</v>
      </c>
      <c r="AO26" s="56">
        <v>0.14935064935064901</v>
      </c>
      <c r="AP26" s="56">
        <v>0.13814935064935099</v>
      </c>
      <c r="AQ26" s="56" t="b">
        <f t="shared" si="13"/>
        <v>1</v>
      </c>
      <c r="AR26" s="56">
        <v>1.82471958353459E-3</v>
      </c>
      <c r="AS26" s="56">
        <v>1.6878656147695E-3</v>
      </c>
      <c r="AT26" s="56" t="b">
        <f t="shared" si="14"/>
        <v>1</v>
      </c>
    </row>
    <row r="27" spans="1:46">
      <c r="A27" s="56">
        <v>50</v>
      </c>
      <c r="B27" s="56">
        <v>2.9081939012317601E-3</v>
      </c>
      <c r="C27" s="56">
        <v>2.6900793586393801E-3</v>
      </c>
      <c r="D27" s="56" t="b">
        <f t="shared" si="0"/>
        <v>1</v>
      </c>
      <c r="E27" s="56">
        <v>2.7712911121739901E-3</v>
      </c>
      <c r="F27" s="56">
        <v>2.5634442787609399E-3</v>
      </c>
      <c r="G27" s="56" t="b">
        <f t="shared" si="1"/>
        <v>1</v>
      </c>
      <c r="H27" s="56">
        <v>3.2160443708679101E-3</v>
      </c>
      <c r="I27" s="56">
        <v>2.9748410430528202E-3</v>
      </c>
      <c r="J27" s="56" t="b">
        <f t="shared" si="2"/>
        <v>1</v>
      </c>
      <c r="K27" s="56">
        <v>3.5471458245837102E-3</v>
      </c>
      <c r="L27" s="56">
        <v>3.2811098877399301E-3</v>
      </c>
      <c r="M27" s="56" t="b">
        <f t="shared" si="3"/>
        <v>1</v>
      </c>
      <c r="N27" s="56">
        <v>2.0546335398075799E-3</v>
      </c>
      <c r="O27" s="56">
        <v>1.9005360243220101E-3</v>
      </c>
      <c r="P27" s="56" t="b">
        <f t="shared" si="4"/>
        <v>1</v>
      </c>
      <c r="Q27" s="56">
        <v>1.50538798938647E-2</v>
      </c>
      <c r="R27" s="56">
        <v>1.39248389018249E-2</v>
      </c>
      <c r="S27" s="56" t="b">
        <f t="shared" si="5"/>
        <v>1</v>
      </c>
      <c r="T27" s="56">
        <v>2.1337715966688298E-3</v>
      </c>
      <c r="U27" s="56">
        <v>1.9737387269186698E-3</v>
      </c>
      <c r="V27" s="56" t="b">
        <f t="shared" si="6"/>
        <v>1</v>
      </c>
      <c r="W27" s="56">
        <v>9.8376783079193297E-3</v>
      </c>
      <c r="X27" s="56">
        <v>9.0998524348253809E-3</v>
      </c>
      <c r="Y27" s="56" t="b">
        <f t="shared" si="7"/>
        <v>1</v>
      </c>
      <c r="Z27" s="56">
        <v>2.43306689983558E-3</v>
      </c>
      <c r="AA27" s="56">
        <v>2.2505868823479102E-3</v>
      </c>
      <c r="AB27" s="56" t="b">
        <f t="shared" si="8"/>
        <v>1</v>
      </c>
      <c r="AC27" s="56">
        <v>1.65475742760436E-2</v>
      </c>
      <c r="AD27" s="56">
        <v>1.53065062053404E-2</v>
      </c>
      <c r="AE27" s="56" t="b">
        <f t="shared" si="9"/>
        <v>1</v>
      </c>
      <c r="AF27" s="56">
        <v>1.65659180919573E-3</v>
      </c>
      <c r="AG27" s="56">
        <v>1.53234742350605E-3</v>
      </c>
      <c r="AH27" s="56" t="b">
        <f t="shared" si="10"/>
        <v>1</v>
      </c>
      <c r="AI27" s="56">
        <v>5.4571226080793803E-2</v>
      </c>
      <c r="AJ27" s="56">
        <v>5.0478384124734203E-2</v>
      </c>
      <c r="AK27" s="56" t="b">
        <f t="shared" si="11"/>
        <v>1</v>
      </c>
      <c r="AL27" s="56">
        <v>2.7467066625706999E-3</v>
      </c>
      <c r="AM27" s="56">
        <v>2.5407036628779002E-3</v>
      </c>
      <c r="AN27" s="56" t="b">
        <f t="shared" si="12"/>
        <v>1</v>
      </c>
      <c r="AO27" s="56">
        <v>0.102409638554217</v>
      </c>
      <c r="AP27" s="56">
        <v>9.4728915662650598E-2</v>
      </c>
      <c r="AQ27" s="56" t="b">
        <f t="shared" si="13"/>
        <v>1</v>
      </c>
      <c r="AR27" s="56">
        <v>1.5558661427705E-3</v>
      </c>
      <c r="AS27" s="56">
        <v>1.4391761820627101E-3</v>
      </c>
      <c r="AT27" s="56" t="b">
        <f t="shared" si="14"/>
        <v>1</v>
      </c>
    </row>
    <row r="28" spans="1:46">
      <c r="A28" s="56">
        <v>51</v>
      </c>
      <c r="B28" s="56">
        <v>3.3048595353775299E-3</v>
      </c>
      <c r="C28" s="56">
        <v>3.05699507022422E-3</v>
      </c>
      <c r="D28" s="56" t="b">
        <f t="shared" si="0"/>
        <v>1</v>
      </c>
      <c r="E28" s="56">
        <v>3.2452741575672199E-3</v>
      </c>
      <c r="F28" s="56">
        <v>3.00187859574968E-3</v>
      </c>
      <c r="G28" s="56" t="b">
        <f t="shared" si="1"/>
        <v>1</v>
      </c>
      <c r="H28" s="56">
        <v>3.4369987710125599E-3</v>
      </c>
      <c r="I28" s="56">
        <v>3.17922386318662E-3</v>
      </c>
      <c r="J28" s="56" t="b">
        <f t="shared" si="2"/>
        <v>1</v>
      </c>
      <c r="K28" s="56">
        <v>4.0309130894432997E-3</v>
      </c>
      <c r="L28" s="56">
        <v>3.7285946077350602E-3</v>
      </c>
      <c r="M28" s="56" t="b">
        <f t="shared" si="3"/>
        <v>1</v>
      </c>
      <c r="N28" s="56">
        <v>2.3323438541224899E-3</v>
      </c>
      <c r="O28" s="56">
        <v>2.1574180650633101E-3</v>
      </c>
      <c r="P28" s="56" t="b">
        <f t="shared" si="4"/>
        <v>1</v>
      </c>
      <c r="Q28" s="56">
        <v>1.7325056433408599E-2</v>
      </c>
      <c r="R28" s="56">
        <v>1.6025677200902901E-2</v>
      </c>
      <c r="S28" s="56" t="b">
        <f t="shared" si="5"/>
        <v>1</v>
      </c>
      <c r="T28" s="56">
        <v>2.4517631061160201E-3</v>
      </c>
      <c r="U28" s="56">
        <v>2.2678808731573098E-3</v>
      </c>
      <c r="V28" s="56" t="b">
        <f t="shared" si="6"/>
        <v>1</v>
      </c>
      <c r="W28" s="56">
        <v>1.2867112532713E-2</v>
      </c>
      <c r="X28" s="56">
        <v>1.1902079092759499E-2</v>
      </c>
      <c r="Y28" s="56" t="b">
        <f t="shared" si="7"/>
        <v>1</v>
      </c>
      <c r="Z28" s="56">
        <v>2.8622608069300802E-3</v>
      </c>
      <c r="AA28" s="56">
        <v>2.64759124641033E-3</v>
      </c>
      <c r="AB28" s="56" t="b">
        <f t="shared" si="8"/>
        <v>1</v>
      </c>
      <c r="AC28" s="56">
        <v>1.9575177009579298E-2</v>
      </c>
      <c r="AD28" s="56">
        <v>1.8107038733860902E-2</v>
      </c>
      <c r="AE28" s="56" t="b">
        <f t="shared" si="9"/>
        <v>1</v>
      </c>
      <c r="AF28" s="56">
        <v>1.80808047601828E-3</v>
      </c>
      <c r="AG28" s="56">
        <v>1.6724744403169101E-3</v>
      </c>
      <c r="AH28" s="56" t="b">
        <f t="shared" si="10"/>
        <v>1</v>
      </c>
      <c r="AI28" s="56">
        <v>4.8104956268221602E-2</v>
      </c>
      <c r="AJ28" s="56">
        <v>4.4497084548104998E-2</v>
      </c>
      <c r="AK28" s="56" t="b">
        <f t="shared" si="11"/>
        <v>1</v>
      </c>
      <c r="AL28" s="56">
        <v>2.9869852784297E-3</v>
      </c>
      <c r="AM28" s="56">
        <v>2.7629613825474698E-3</v>
      </c>
      <c r="AN28" s="56" t="b">
        <f t="shared" si="12"/>
        <v>1</v>
      </c>
      <c r="AO28" s="56">
        <v>8.9005235602094196E-2</v>
      </c>
      <c r="AP28" s="56">
        <v>8.2329842931937194E-2</v>
      </c>
      <c r="AQ28" s="56" t="b">
        <f t="shared" si="13"/>
        <v>1</v>
      </c>
      <c r="AR28" s="56">
        <v>2.0676839322637201E-3</v>
      </c>
      <c r="AS28" s="56">
        <v>1.91260763734394E-3</v>
      </c>
      <c r="AT28" s="56" t="b">
        <f t="shared" si="14"/>
        <v>1</v>
      </c>
    </row>
    <row r="29" spans="1:46">
      <c r="A29" s="56">
        <v>52</v>
      </c>
      <c r="B29" s="56">
        <v>3.8172376375755698E-3</v>
      </c>
      <c r="C29" s="56">
        <v>3.5309448147573998E-3</v>
      </c>
      <c r="D29" s="56" t="b">
        <f t="shared" si="0"/>
        <v>1</v>
      </c>
      <c r="E29" s="56">
        <v>3.6806355324699698E-3</v>
      </c>
      <c r="F29" s="56">
        <v>3.40458786753473E-3</v>
      </c>
      <c r="G29" s="56" t="b">
        <f t="shared" si="1"/>
        <v>1</v>
      </c>
      <c r="H29" s="56">
        <v>4.1170947138154798E-3</v>
      </c>
      <c r="I29" s="56">
        <v>3.80831261027932E-3</v>
      </c>
      <c r="J29" s="56" t="b">
        <f t="shared" si="2"/>
        <v>1</v>
      </c>
      <c r="K29" s="56">
        <v>4.59906325828114E-3</v>
      </c>
      <c r="L29" s="56">
        <v>4.2541335139100502E-3</v>
      </c>
      <c r="M29" s="56" t="b">
        <f t="shared" si="3"/>
        <v>1</v>
      </c>
      <c r="N29" s="56">
        <v>2.77110799015388E-3</v>
      </c>
      <c r="O29" s="56">
        <v>2.5632748908923399E-3</v>
      </c>
      <c r="P29" s="56" t="b">
        <f t="shared" si="4"/>
        <v>1</v>
      </c>
      <c r="Q29" s="56">
        <v>1.9021739130434801E-2</v>
      </c>
      <c r="R29" s="56">
        <v>1.7595108695652201E-2</v>
      </c>
      <c r="S29" s="56" t="b">
        <f t="shared" si="5"/>
        <v>1</v>
      </c>
      <c r="T29" s="56">
        <v>2.9379611915823999E-3</v>
      </c>
      <c r="U29" s="56">
        <v>2.7176141022137198E-3</v>
      </c>
      <c r="V29" s="56" t="b">
        <f t="shared" si="6"/>
        <v>1</v>
      </c>
      <c r="W29" s="56">
        <v>1.2854643644938E-2</v>
      </c>
      <c r="X29" s="56">
        <v>1.1890545371567701E-2</v>
      </c>
      <c r="Y29" s="56" t="b">
        <f t="shared" si="7"/>
        <v>1</v>
      </c>
      <c r="Z29" s="56">
        <v>3.4455415636150798E-3</v>
      </c>
      <c r="AA29" s="56">
        <v>3.1871259463439501E-3</v>
      </c>
      <c r="AB29" s="56" t="b">
        <f t="shared" si="8"/>
        <v>1</v>
      </c>
      <c r="AC29" s="56">
        <v>2.3139745916515402E-2</v>
      </c>
      <c r="AD29" s="56">
        <v>2.1404264972776799E-2</v>
      </c>
      <c r="AE29" s="56" t="b">
        <f t="shared" si="9"/>
        <v>1</v>
      </c>
      <c r="AF29" s="56">
        <v>2.1651175505740801E-3</v>
      </c>
      <c r="AG29" s="56">
        <v>2.0027337342810301E-3</v>
      </c>
      <c r="AH29" s="56" t="b">
        <f t="shared" si="10"/>
        <v>1</v>
      </c>
      <c r="AI29" s="56">
        <v>5.8002936857562401E-2</v>
      </c>
      <c r="AJ29" s="56">
        <v>5.3652716593245199E-2</v>
      </c>
      <c r="AK29" s="56" t="b">
        <f t="shared" si="11"/>
        <v>1</v>
      </c>
      <c r="AL29" s="56">
        <v>3.5584054115947602E-3</v>
      </c>
      <c r="AM29" s="56">
        <v>3.2915250057251599E-3</v>
      </c>
      <c r="AN29" s="56" t="b">
        <f t="shared" si="12"/>
        <v>1</v>
      </c>
      <c r="AO29" s="56">
        <v>0.106976744186047</v>
      </c>
      <c r="AP29" s="56">
        <v>9.8953488372093001E-2</v>
      </c>
      <c r="AQ29" s="56" t="b">
        <f t="shared" si="13"/>
        <v>1</v>
      </c>
      <c r="AR29" s="56">
        <v>2.4631180481734E-3</v>
      </c>
      <c r="AS29" s="56">
        <v>2.2783841945604E-3</v>
      </c>
      <c r="AT29" s="56" t="b">
        <f t="shared" si="14"/>
        <v>1</v>
      </c>
    </row>
    <row r="30" spans="1:46">
      <c r="A30" s="56">
        <v>53</v>
      </c>
      <c r="B30" s="56">
        <v>3.8091548841113002E-3</v>
      </c>
      <c r="C30" s="56">
        <v>3.52346826780296E-3</v>
      </c>
      <c r="D30" s="56" t="b">
        <f t="shared" si="0"/>
        <v>1</v>
      </c>
      <c r="E30" s="56">
        <v>3.7369700853895301E-3</v>
      </c>
      <c r="F30" s="56">
        <v>3.4566973289853198E-3</v>
      </c>
      <c r="G30" s="56" t="b">
        <f t="shared" si="1"/>
        <v>1</v>
      </c>
      <c r="H30" s="56">
        <v>3.9661392145609597E-3</v>
      </c>
      <c r="I30" s="56">
        <v>3.6686787734688899E-3</v>
      </c>
      <c r="J30" s="56" t="b">
        <f t="shared" si="2"/>
        <v>1</v>
      </c>
      <c r="K30" s="56">
        <v>4.5885522948398497E-3</v>
      </c>
      <c r="L30" s="56">
        <v>4.2444108727268601E-3</v>
      </c>
      <c r="M30" s="56" t="b">
        <f t="shared" si="3"/>
        <v>1</v>
      </c>
      <c r="N30" s="56">
        <v>2.7647263223096801E-3</v>
      </c>
      <c r="O30" s="56">
        <v>2.5573718481364501E-3</v>
      </c>
      <c r="P30" s="56" t="b">
        <f t="shared" si="4"/>
        <v>1</v>
      </c>
      <c r="Q30" s="56">
        <v>2.3521546222573401E-2</v>
      </c>
      <c r="R30" s="56">
        <v>2.1757430255880401E-2</v>
      </c>
      <c r="S30" s="56" t="b">
        <f t="shared" si="5"/>
        <v>1</v>
      </c>
      <c r="T30" s="56">
        <v>2.7034674612292798E-3</v>
      </c>
      <c r="U30" s="56">
        <v>2.5007074016370799E-3</v>
      </c>
      <c r="V30" s="56" t="b">
        <f t="shared" si="6"/>
        <v>1</v>
      </c>
      <c r="W30" s="56">
        <v>1.70302935175012E-2</v>
      </c>
      <c r="X30" s="56">
        <v>1.57530215036886E-2</v>
      </c>
      <c r="Y30" s="56" t="b">
        <f t="shared" si="7"/>
        <v>1</v>
      </c>
      <c r="Z30" s="56">
        <v>3.0063992008067301E-3</v>
      </c>
      <c r="AA30" s="56">
        <v>2.7809192607462299E-3</v>
      </c>
      <c r="AB30" s="56" t="b">
        <f t="shared" si="8"/>
        <v>1</v>
      </c>
      <c r="AC30" s="56">
        <v>2.5304136253041402E-2</v>
      </c>
      <c r="AD30" s="56">
        <v>2.3406326034063299E-2</v>
      </c>
      <c r="AE30" s="56" t="b">
        <f t="shared" si="9"/>
        <v>1</v>
      </c>
      <c r="AF30" s="56">
        <v>2.2453450164293498E-3</v>
      </c>
      <c r="AG30" s="56">
        <v>2.0769441401971502E-3</v>
      </c>
      <c r="AH30" s="56" t="b">
        <f t="shared" si="10"/>
        <v>1</v>
      </c>
      <c r="AI30" s="56">
        <v>6.7094932191291895E-2</v>
      </c>
      <c r="AJ30" s="56">
        <v>6.2062812276944997E-2</v>
      </c>
      <c r="AK30" s="56" t="b">
        <f t="shared" si="11"/>
        <v>1</v>
      </c>
      <c r="AL30" s="56">
        <v>3.21971022607965E-3</v>
      </c>
      <c r="AM30" s="56">
        <v>2.9782319591236798E-3</v>
      </c>
      <c r="AN30" s="56" t="b">
        <f t="shared" si="12"/>
        <v>1</v>
      </c>
      <c r="AO30" s="56">
        <v>9.41176470588235E-2</v>
      </c>
      <c r="AP30" s="56">
        <v>8.70588235294118E-2</v>
      </c>
      <c r="AQ30" s="56" t="b">
        <f t="shared" si="13"/>
        <v>1</v>
      </c>
      <c r="AR30" s="56">
        <v>2.1923037243371502E-3</v>
      </c>
      <c r="AS30" s="56">
        <v>2.0278809450118601E-3</v>
      </c>
      <c r="AT30" s="56" t="b">
        <f t="shared" si="14"/>
        <v>1</v>
      </c>
    </row>
    <row r="31" spans="1:46">
      <c r="A31" s="56">
        <v>54</v>
      </c>
      <c r="B31" s="56">
        <v>4.1765512789477899E-3</v>
      </c>
      <c r="C31" s="56">
        <v>3.8633099330267098E-3</v>
      </c>
      <c r="D31" s="56" t="b">
        <f t="shared" si="0"/>
        <v>1</v>
      </c>
      <c r="E31" s="56">
        <v>4.1007615700058599E-3</v>
      </c>
      <c r="F31" s="56">
        <v>3.7932044522554199E-3</v>
      </c>
      <c r="G31" s="56" t="b">
        <f t="shared" si="1"/>
        <v>1</v>
      </c>
      <c r="H31" s="56">
        <v>4.3399859408906104E-3</v>
      </c>
      <c r="I31" s="56">
        <v>4.0144869953238202E-3</v>
      </c>
      <c r="J31" s="56" t="b">
        <f t="shared" si="2"/>
        <v>1</v>
      </c>
      <c r="K31" s="56">
        <v>5.0596680226727203E-3</v>
      </c>
      <c r="L31" s="56">
        <v>4.6801929209722704E-3</v>
      </c>
      <c r="M31" s="56" t="b">
        <f t="shared" si="3"/>
        <v>1</v>
      </c>
      <c r="N31" s="56">
        <v>2.9922247493256201E-3</v>
      </c>
      <c r="O31" s="56">
        <v>2.7678078931261899E-3</v>
      </c>
      <c r="P31" s="56" t="b">
        <f t="shared" si="4"/>
        <v>1</v>
      </c>
      <c r="Q31" s="56">
        <v>2.5572257219484799E-2</v>
      </c>
      <c r="R31" s="56">
        <v>2.3654337928023499E-2</v>
      </c>
      <c r="S31" s="56" t="b">
        <f t="shared" si="5"/>
        <v>1</v>
      </c>
      <c r="T31" s="56">
        <v>3.00893148894456E-3</v>
      </c>
      <c r="U31" s="56">
        <v>2.7832616272737199E-3</v>
      </c>
      <c r="V31" s="56" t="b">
        <f t="shared" si="6"/>
        <v>1</v>
      </c>
      <c r="W31" s="56">
        <v>1.83501136732705E-2</v>
      </c>
      <c r="X31" s="56">
        <v>1.6973855147775201E-2</v>
      </c>
      <c r="Y31" s="56" t="b">
        <f t="shared" si="7"/>
        <v>1</v>
      </c>
      <c r="Z31" s="56">
        <v>3.4530451718525102E-3</v>
      </c>
      <c r="AA31" s="56">
        <v>3.19406678396357E-3</v>
      </c>
      <c r="AB31" s="56" t="b">
        <f t="shared" si="8"/>
        <v>1</v>
      </c>
      <c r="AC31" s="56">
        <v>2.8629856850715701E-2</v>
      </c>
      <c r="AD31" s="56">
        <v>2.6482617586912099E-2</v>
      </c>
      <c r="AE31" s="56" t="b">
        <f t="shared" si="9"/>
        <v>1</v>
      </c>
      <c r="AF31" s="56">
        <v>2.4036087056731798E-3</v>
      </c>
      <c r="AG31" s="56">
        <v>2.2233380527476899E-3</v>
      </c>
      <c r="AH31" s="56" t="b">
        <f t="shared" si="10"/>
        <v>1</v>
      </c>
      <c r="AI31" s="56">
        <v>7.0790378006872906E-2</v>
      </c>
      <c r="AJ31" s="56">
        <v>6.54810996563574E-2</v>
      </c>
      <c r="AK31" s="56" t="b">
        <f t="shared" si="11"/>
        <v>1</v>
      </c>
      <c r="AL31" s="56">
        <v>3.5174479348053199E-3</v>
      </c>
      <c r="AM31" s="56">
        <v>3.2536393396949202E-3</v>
      </c>
      <c r="AN31" s="56" t="b">
        <f t="shared" si="12"/>
        <v>1</v>
      </c>
      <c r="AO31" s="56">
        <v>8.1699346405228801E-2</v>
      </c>
      <c r="AP31" s="56">
        <v>7.5571895424836596E-2</v>
      </c>
      <c r="AQ31" s="56" t="b">
        <f t="shared" si="13"/>
        <v>1</v>
      </c>
      <c r="AR31" s="56">
        <v>2.4635598439745401E-3</v>
      </c>
      <c r="AS31" s="56">
        <v>2.2787928556764498E-3</v>
      </c>
      <c r="AT31" s="56" t="b">
        <f t="shared" si="14"/>
        <v>1</v>
      </c>
    </row>
    <row r="32" spans="1:46">
      <c r="A32" s="56">
        <v>55</v>
      </c>
      <c r="B32" s="56">
        <v>4.5246675177350801E-3</v>
      </c>
      <c r="C32" s="56">
        <v>4.1853174539049501E-3</v>
      </c>
      <c r="D32" s="56" t="b">
        <f t="shared" si="0"/>
        <v>1</v>
      </c>
      <c r="E32" s="56">
        <v>4.6401075747388798E-3</v>
      </c>
      <c r="F32" s="56">
        <v>4.2920995066334598E-3</v>
      </c>
      <c r="G32" s="56" t="b">
        <f t="shared" si="1"/>
        <v>1</v>
      </c>
      <c r="H32" s="56">
        <v>4.2764196185840998E-3</v>
      </c>
      <c r="I32" s="56">
        <v>3.9556881471902901E-3</v>
      </c>
      <c r="J32" s="56" t="b">
        <f t="shared" si="2"/>
        <v>1</v>
      </c>
      <c r="K32" s="56">
        <v>5.4436734924126996E-3</v>
      </c>
      <c r="L32" s="56">
        <v>5.0353979804817501E-3</v>
      </c>
      <c r="M32" s="56" t="b">
        <f t="shared" si="3"/>
        <v>1</v>
      </c>
      <c r="N32" s="56">
        <v>3.2918385107268502E-3</v>
      </c>
      <c r="O32" s="56">
        <v>3.0449506224223401E-3</v>
      </c>
      <c r="P32" s="56" t="b">
        <f t="shared" si="4"/>
        <v>1</v>
      </c>
      <c r="Q32" s="56">
        <v>2.97555120348727E-2</v>
      </c>
      <c r="R32" s="56">
        <v>2.7523848632257299E-2</v>
      </c>
      <c r="S32" s="56" t="b">
        <f t="shared" si="5"/>
        <v>1</v>
      </c>
      <c r="T32" s="56">
        <v>3.1643198245147898E-3</v>
      </c>
      <c r="U32" s="56">
        <v>2.9269958376761801E-3</v>
      </c>
      <c r="V32" s="56" t="b">
        <f t="shared" si="6"/>
        <v>1</v>
      </c>
      <c r="W32" s="56">
        <v>2.19141695027808E-2</v>
      </c>
      <c r="X32" s="56">
        <v>2.0270606790072199E-2</v>
      </c>
      <c r="Y32" s="56" t="b">
        <f t="shared" si="7"/>
        <v>1</v>
      </c>
      <c r="Z32" s="56">
        <v>3.8384826703797099E-3</v>
      </c>
      <c r="AA32" s="56">
        <v>3.5505964701012301E-3</v>
      </c>
      <c r="AB32" s="56" t="b">
        <f t="shared" si="8"/>
        <v>1</v>
      </c>
      <c r="AC32" s="56">
        <v>4.1906757464641203E-2</v>
      </c>
      <c r="AD32" s="56">
        <v>3.8763750654793101E-2</v>
      </c>
      <c r="AE32" s="56" t="b">
        <f t="shared" si="9"/>
        <v>1</v>
      </c>
      <c r="AF32" s="56">
        <v>2.50676165974009E-3</v>
      </c>
      <c r="AG32" s="56">
        <v>2.3187545352595798E-3</v>
      </c>
      <c r="AH32" s="56" t="b">
        <f t="shared" si="10"/>
        <v>1</v>
      </c>
      <c r="AI32" s="56">
        <v>6.2335958005249298E-2</v>
      </c>
      <c r="AJ32" s="56">
        <v>5.7660761154855598E-2</v>
      </c>
      <c r="AK32" s="56" t="b">
        <f t="shared" si="11"/>
        <v>1</v>
      </c>
      <c r="AL32" s="56">
        <v>3.4490567352413498E-3</v>
      </c>
      <c r="AM32" s="56">
        <v>3.1903774800982501E-3</v>
      </c>
      <c r="AN32" s="56" t="b">
        <f t="shared" si="12"/>
        <v>1</v>
      </c>
      <c r="AO32" s="56">
        <v>9.1690544412607405E-2</v>
      </c>
      <c r="AP32" s="56">
        <v>8.4813753581661905E-2</v>
      </c>
      <c r="AQ32" s="56" t="b">
        <f t="shared" si="13"/>
        <v>1</v>
      </c>
      <c r="AR32" s="56">
        <v>2.44008938432692E-3</v>
      </c>
      <c r="AS32" s="56">
        <v>2.2570826805024002E-3</v>
      </c>
      <c r="AT32" s="56" t="b">
        <f t="shared" si="14"/>
        <v>1</v>
      </c>
    </row>
    <row r="33" spans="1:46">
      <c r="A33" s="56">
        <v>56</v>
      </c>
      <c r="B33" s="56">
        <v>4.6451898747321696E-3</v>
      </c>
      <c r="C33" s="56">
        <v>4.2968006341272602E-3</v>
      </c>
      <c r="D33" s="56" t="b">
        <f t="shared" si="0"/>
        <v>1</v>
      </c>
      <c r="E33" s="56">
        <v>4.6260601387817998E-3</v>
      </c>
      <c r="F33" s="56">
        <v>4.2791056283731704E-3</v>
      </c>
      <c r="G33" s="56" t="b">
        <f t="shared" si="1"/>
        <v>1</v>
      </c>
      <c r="H33" s="56">
        <v>4.6823150994482997E-3</v>
      </c>
      <c r="I33" s="56">
        <v>4.3311414669896797E-3</v>
      </c>
      <c r="J33" s="56" t="b">
        <f t="shared" si="2"/>
        <v>1</v>
      </c>
      <c r="K33" s="56">
        <v>5.56278778235819E-3</v>
      </c>
      <c r="L33" s="56">
        <v>5.1455786986813199E-3</v>
      </c>
      <c r="M33" s="56" t="b">
        <f t="shared" si="3"/>
        <v>1</v>
      </c>
      <c r="N33" s="56">
        <v>3.4071411727396202E-3</v>
      </c>
      <c r="O33" s="56">
        <v>3.15160558478415E-3</v>
      </c>
      <c r="P33" s="56" t="b">
        <f t="shared" si="4"/>
        <v>1</v>
      </c>
      <c r="Q33" s="56">
        <v>3.4318464300510998E-2</v>
      </c>
      <c r="R33" s="56">
        <v>3.1744579477972698E-2</v>
      </c>
      <c r="S33" s="56" t="b">
        <f t="shared" si="5"/>
        <v>1</v>
      </c>
      <c r="T33" s="56">
        <v>3.0792328519526702E-3</v>
      </c>
      <c r="U33" s="56">
        <v>2.8482903880562198E-3</v>
      </c>
      <c r="V33" s="56" t="b">
        <f t="shared" si="6"/>
        <v>1</v>
      </c>
      <c r="W33" s="56">
        <v>2.29162816484938E-2</v>
      </c>
      <c r="X33" s="56">
        <v>2.1197560524856801E-2</v>
      </c>
      <c r="Y33" s="56" t="b">
        <f t="shared" si="7"/>
        <v>1</v>
      </c>
      <c r="Z33" s="56">
        <v>3.5554631458571601E-3</v>
      </c>
      <c r="AA33" s="56">
        <v>3.2888034099178699E-3</v>
      </c>
      <c r="AB33" s="56" t="b">
        <f t="shared" si="8"/>
        <v>1</v>
      </c>
      <c r="AC33" s="56">
        <v>4.93166963755199E-2</v>
      </c>
      <c r="AD33" s="56">
        <v>4.5617944147355899E-2</v>
      </c>
      <c r="AE33" s="56" t="b">
        <f t="shared" si="9"/>
        <v>1</v>
      </c>
      <c r="AF33" s="56">
        <v>2.5498999560782799E-3</v>
      </c>
      <c r="AG33" s="56">
        <v>2.35865745937241E-3</v>
      </c>
      <c r="AH33" s="56" t="b">
        <f t="shared" si="10"/>
        <v>1</v>
      </c>
      <c r="AI33" s="56">
        <v>7.8814627994955894E-2</v>
      </c>
      <c r="AJ33" s="56">
        <v>7.2903530895334204E-2</v>
      </c>
      <c r="AK33" s="56" t="b">
        <f t="shared" si="11"/>
        <v>1</v>
      </c>
      <c r="AL33" s="56">
        <v>3.62837107071835E-3</v>
      </c>
      <c r="AM33" s="56">
        <v>3.3562432404144701E-3</v>
      </c>
      <c r="AN33" s="56" t="b">
        <f t="shared" si="12"/>
        <v>1</v>
      </c>
      <c r="AO33" s="56">
        <v>0.10485933503836301</v>
      </c>
      <c r="AP33" s="56">
        <v>9.6994884910485898E-2</v>
      </c>
      <c r="AQ33" s="56" t="b">
        <f t="shared" si="13"/>
        <v>1</v>
      </c>
      <c r="AR33" s="56">
        <v>2.2085826549218001E-3</v>
      </c>
      <c r="AS33" s="56">
        <v>2.0429389558026699E-3</v>
      </c>
      <c r="AT33" s="56" t="b">
        <f t="shared" si="14"/>
        <v>1</v>
      </c>
    </row>
    <row r="34" spans="1:46">
      <c r="A34" s="56">
        <v>57</v>
      </c>
      <c r="B34" s="56">
        <v>4.92141315393231E-3</v>
      </c>
      <c r="C34" s="56">
        <v>4.5523071673873898E-3</v>
      </c>
      <c r="D34" s="56" t="b">
        <f t="shared" si="0"/>
        <v>1</v>
      </c>
      <c r="E34" s="56">
        <v>4.9135174248967099E-3</v>
      </c>
      <c r="F34" s="56">
        <v>4.5450036180294598E-3</v>
      </c>
      <c r="G34" s="56" t="b">
        <f t="shared" si="1"/>
        <v>1</v>
      </c>
      <c r="H34" s="56">
        <v>4.9351812279952003E-3</v>
      </c>
      <c r="I34" s="56">
        <v>4.5650426358955602E-3</v>
      </c>
      <c r="J34" s="56" t="b">
        <f t="shared" si="2"/>
        <v>1</v>
      </c>
      <c r="K34" s="56">
        <v>6.1602039239919701E-3</v>
      </c>
      <c r="L34" s="56">
        <v>5.6981886296925697E-3</v>
      </c>
      <c r="M34" s="56" t="b">
        <f t="shared" si="3"/>
        <v>1</v>
      </c>
      <c r="N34" s="56">
        <v>3.2374919062702302E-3</v>
      </c>
      <c r="O34" s="56">
        <v>2.9946800132999701E-3</v>
      </c>
      <c r="P34" s="56" t="b">
        <f t="shared" si="4"/>
        <v>1</v>
      </c>
      <c r="Q34" s="56">
        <v>3.1814403385475698E-2</v>
      </c>
      <c r="R34" s="56">
        <v>2.9428323131565001E-2</v>
      </c>
      <c r="S34" s="56" t="b">
        <f t="shared" si="5"/>
        <v>1</v>
      </c>
      <c r="T34" s="56">
        <v>3.5334724361849399E-3</v>
      </c>
      <c r="U34" s="56">
        <v>3.26846200347107E-3</v>
      </c>
      <c r="V34" s="56" t="b">
        <f t="shared" si="6"/>
        <v>1</v>
      </c>
      <c r="W34" s="56">
        <v>2.2910216718266301E-2</v>
      </c>
      <c r="X34" s="56">
        <v>2.11919504643963E-2</v>
      </c>
      <c r="Y34" s="56" t="b">
        <f t="shared" si="7"/>
        <v>1</v>
      </c>
      <c r="Z34" s="56">
        <v>4.3790909929012599E-3</v>
      </c>
      <c r="AA34" s="56">
        <v>4.0506591684336696E-3</v>
      </c>
      <c r="AB34" s="56" t="b">
        <f t="shared" si="8"/>
        <v>1</v>
      </c>
      <c r="AC34" s="56">
        <v>4.5953360768175598E-2</v>
      </c>
      <c r="AD34" s="56">
        <v>4.2506858710562402E-2</v>
      </c>
      <c r="AE34" s="56" t="b">
        <f t="shared" si="9"/>
        <v>1</v>
      </c>
      <c r="AF34" s="56">
        <v>2.3556644880174298E-3</v>
      </c>
      <c r="AG34" s="56">
        <v>2.1789896514161199E-3</v>
      </c>
      <c r="AH34" s="56" t="b">
        <f t="shared" si="10"/>
        <v>1</v>
      </c>
      <c r="AI34" s="56">
        <v>6.2688366485834798E-2</v>
      </c>
      <c r="AJ34" s="56">
        <v>5.79867389993972E-2</v>
      </c>
      <c r="AK34" s="56" t="b">
        <f t="shared" si="11"/>
        <v>1</v>
      </c>
      <c r="AL34" s="56">
        <v>4.3860415538120104E-3</v>
      </c>
      <c r="AM34" s="56">
        <v>4.0570884372761098E-3</v>
      </c>
      <c r="AN34" s="56" t="b">
        <f t="shared" si="12"/>
        <v>1</v>
      </c>
      <c r="AO34" s="56">
        <v>6.5727699530516395E-2</v>
      </c>
      <c r="AP34" s="56">
        <v>6.0798122065727697E-2</v>
      </c>
      <c r="AQ34" s="56" t="b">
        <f t="shared" si="13"/>
        <v>1</v>
      </c>
      <c r="AR34" s="56">
        <v>2.6179354242595399E-3</v>
      </c>
      <c r="AS34" s="56">
        <v>2.42159026744007E-3</v>
      </c>
      <c r="AT34" s="56" t="b">
        <f t="shared" si="14"/>
        <v>1</v>
      </c>
    </row>
    <row r="35" spans="1:46">
      <c r="A35" s="56">
        <v>58</v>
      </c>
      <c r="B35" s="56">
        <v>5.4128060623427898E-3</v>
      </c>
      <c r="C35" s="56">
        <v>5.0068456076670801E-3</v>
      </c>
      <c r="D35" s="56" t="b">
        <f t="shared" si="0"/>
        <v>1</v>
      </c>
      <c r="E35" s="56">
        <v>5.1109440867945499E-3</v>
      </c>
      <c r="F35" s="56">
        <v>4.7276232802849604E-3</v>
      </c>
      <c r="G35" s="56" t="b">
        <f t="shared" si="1"/>
        <v>1</v>
      </c>
      <c r="H35" s="56">
        <v>5.8828917771829303E-3</v>
      </c>
      <c r="I35" s="56">
        <v>5.44167489389421E-3</v>
      </c>
      <c r="J35" s="56" t="b">
        <f t="shared" si="2"/>
        <v>1</v>
      </c>
      <c r="K35" s="56">
        <v>6.51133275393508E-3</v>
      </c>
      <c r="L35" s="56">
        <v>6.0229827973899497E-3</v>
      </c>
      <c r="M35" s="56" t="b">
        <f t="shared" si="3"/>
        <v>1</v>
      </c>
      <c r="N35" s="56">
        <v>3.9142625943280798E-3</v>
      </c>
      <c r="O35" s="56">
        <v>3.6206928997534801E-3</v>
      </c>
      <c r="P35" s="56" t="b">
        <f t="shared" si="4"/>
        <v>1</v>
      </c>
      <c r="Q35" s="56">
        <v>4.20741227709754E-2</v>
      </c>
      <c r="R35" s="56">
        <v>3.8918563563152299E-2</v>
      </c>
      <c r="S35" s="56" t="b">
        <f t="shared" si="5"/>
        <v>1</v>
      </c>
      <c r="T35" s="56">
        <v>3.54682605076813E-3</v>
      </c>
      <c r="U35" s="56">
        <v>3.2808140969605199E-3</v>
      </c>
      <c r="V35" s="56" t="b">
        <f t="shared" si="6"/>
        <v>1</v>
      </c>
      <c r="W35" s="56">
        <v>2.9404954850659901E-2</v>
      </c>
      <c r="X35" s="56">
        <v>2.7199583236860399E-2</v>
      </c>
      <c r="Y35" s="56" t="b">
        <f t="shared" si="7"/>
        <v>1</v>
      </c>
      <c r="Z35" s="56">
        <v>3.6081544290095598E-3</v>
      </c>
      <c r="AA35" s="56">
        <v>3.3375428468338398E-3</v>
      </c>
      <c r="AB35" s="56" t="b">
        <f t="shared" si="8"/>
        <v>1</v>
      </c>
      <c r="AC35" s="56">
        <v>4.7544816835541702E-2</v>
      </c>
      <c r="AD35" s="56">
        <v>4.3978955572876101E-2</v>
      </c>
      <c r="AE35" s="56" t="b">
        <f t="shared" si="9"/>
        <v>1</v>
      </c>
      <c r="AF35" s="56">
        <v>2.8557466173910399E-3</v>
      </c>
      <c r="AG35" s="56">
        <v>2.6415656210867101E-3</v>
      </c>
      <c r="AH35" s="56" t="b">
        <f t="shared" si="10"/>
        <v>1</v>
      </c>
      <c r="AI35" s="56">
        <v>8.6384439359267706E-2</v>
      </c>
      <c r="AJ35" s="56">
        <v>7.9905606407322693E-2</v>
      </c>
      <c r="AK35" s="56" t="b">
        <f t="shared" si="11"/>
        <v>1</v>
      </c>
      <c r="AL35" s="56">
        <v>4.5446569573609399E-3</v>
      </c>
      <c r="AM35" s="56">
        <v>4.2038076855588696E-3</v>
      </c>
      <c r="AN35" s="56" t="b">
        <f t="shared" si="12"/>
        <v>1</v>
      </c>
      <c r="AO35" s="56">
        <v>9.1999999999999998E-2</v>
      </c>
      <c r="AP35" s="56">
        <v>8.5099999999999995E-2</v>
      </c>
      <c r="AQ35" s="56" t="b">
        <f t="shared" si="13"/>
        <v>1</v>
      </c>
      <c r="AR35" s="56">
        <v>3.1271627406249201E-3</v>
      </c>
      <c r="AS35" s="56">
        <v>2.8926255350780498E-3</v>
      </c>
      <c r="AT35" s="56" t="b">
        <f t="shared" si="14"/>
        <v>1</v>
      </c>
    </row>
    <row r="36" spans="1:46">
      <c r="A36" s="56">
        <v>59</v>
      </c>
      <c r="B36" s="56">
        <v>5.6464549246069903E-3</v>
      </c>
      <c r="C36" s="56">
        <v>5.2229708052614699E-3</v>
      </c>
      <c r="D36" s="56" t="b">
        <f t="shared" si="0"/>
        <v>1</v>
      </c>
      <c r="E36" s="56">
        <v>5.4742239937521598E-3</v>
      </c>
      <c r="F36" s="56">
        <v>5.0636571942207498E-3</v>
      </c>
      <c r="G36" s="56" t="b">
        <f t="shared" si="1"/>
        <v>1</v>
      </c>
      <c r="H36" s="56">
        <v>5.8848727154047001E-3</v>
      </c>
      <c r="I36" s="56">
        <v>5.4435072617493498E-3</v>
      </c>
      <c r="J36" s="56" t="b">
        <f t="shared" si="2"/>
        <v>1</v>
      </c>
      <c r="K36" s="56">
        <v>6.9157827778517401E-3</v>
      </c>
      <c r="L36" s="56">
        <v>6.3970990695128597E-3</v>
      </c>
      <c r="M36" s="56" t="b">
        <f t="shared" si="3"/>
        <v>1</v>
      </c>
      <c r="N36" s="56">
        <v>3.90557635148158E-3</v>
      </c>
      <c r="O36" s="56">
        <v>3.6126581251204599E-3</v>
      </c>
      <c r="P36" s="56" t="b">
        <f t="shared" si="4"/>
        <v>1</v>
      </c>
      <c r="Q36" s="56">
        <v>4.4953881973672401E-2</v>
      </c>
      <c r="R36" s="56">
        <v>4.1582340825646998E-2</v>
      </c>
      <c r="S36" s="56" t="b">
        <f t="shared" si="5"/>
        <v>1</v>
      </c>
      <c r="T36" s="56">
        <v>3.6746208581901799E-3</v>
      </c>
      <c r="U36" s="56">
        <v>3.3990242938259198E-3</v>
      </c>
      <c r="V36" s="56" t="b">
        <f t="shared" si="6"/>
        <v>1</v>
      </c>
      <c r="W36" s="56">
        <v>3.1139140717382701E-2</v>
      </c>
      <c r="X36" s="56">
        <v>2.8803705163579E-2</v>
      </c>
      <c r="Y36" s="56" t="b">
        <f t="shared" si="7"/>
        <v>1</v>
      </c>
      <c r="Z36" s="56">
        <v>3.8673232908458901E-3</v>
      </c>
      <c r="AA36" s="56">
        <v>3.5772740440324501E-3</v>
      </c>
      <c r="AB36" s="56" t="b">
        <f t="shared" si="8"/>
        <v>1</v>
      </c>
      <c r="AC36" s="56">
        <v>6.2556663644605603E-2</v>
      </c>
      <c r="AD36" s="56">
        <v>5.78649138712602E-2</v>
      </c>
      <c r="AE36" s="56" t="b">
        <f t="shared" si="9"/>
        <v>1</v>
      </c>
      <c r="AF36" s="56">
        <v>2.93239956531489E-3</v>
      </c>
      <c r="AG36" s="56">
        <v>2.7124695979162698E-3</v>
      </c>
      <c r="AH36" s="56" t="b">
        <f t="shared" si="10"/>
        <v>1</v>
      </c>
      <c r="AI36" s="56">
        <v>8.2133333333333294E-2</v>
      </c>
      <c r="AJ36" s="56">
        <v>7.5973333333333296E-2</v>
      </c>
      <c r="AK36" s="56" t="b">
        <f t="shared" si="11"/>
        <v>1</v>
      </c>
      <c r="AL36" s="56">
        <v>4.8877752682100501E-3</v>
      </c>
      <c r="AM36" s="56">
        <v>4.5211921230942998E-3</v>
      </c>
      <c r="AN36" s="56" t="b">
        <f t="shared" si="12"/>
        <v>1</v>
      </c>
      <c r="AO36" s="56">
        <v>7.2664359861591699E-2</v>
      </c>
      <c r="AP36" s="56">
        <v>6.7214532871972293E-2</v>
      </c>
      <c r="AQ36" s="56" t="b">
        <f t="shared" si="13"/>
        <v>1</v>
      </c>
      <c r="AR36" s="56">
        <v>2.6719420394111398E-3</v>
      </c>
      <c r="AS36" s="56">
        <v>2.4715463864553098E-3</v>
      </c>
      <c r="AT36" s="56" t="b">
        <f t="shared" si="14"/>
        <v>1</v>
      </c>
    </row>
    <row r="37" spans="1:46">
      <c r="A37" s="56">
        <v>60</v>
      </c>
      <c r="B37" s="56">
        <v>6.5819128482986402E-3</v>
      </c>
      <c r="C37" s="56">
        <v>6.08826938467624E-3</v>
      </c>
      <c r="D37" s="56" t="b">
        <f t="shared" si="0"/>
        <v>1</v>
      </c>
      <c r="E37" s="56">
        <v>5.9516843601103396E-3</v>
      </c>
      <c r="F37" s="56">
        <v>5.5053080331020597E-3</v>
      </c>
      <c r="G37" s="56" t="b">
        <f t="shared" si="1"/>
        <v>1</v>
      </c>
      <c r="H37" s="56">
        <v>7.3529411764705899E-3</v>
      </c>
      <c r="I37" s="56">
        <v>6.8014705882352899E-3</v>
      </c>
      <c r="J37" s="56" t="b">
        <f t="shared" si="2"/>
        <v>1</v>
      </c>
      <c r="K37" s="56">
        <v>7.8963240429179102E-3</v>
      </c>
      <c r="L37" s="56">
        <v>7.3040997396990699E-3</v>
      </c>
      <c r="M37" s="56" t="b">
        <f t="shared" si="3"/>
        <v>1</v>
      </c>
      <c r="N37" s="56">
        <v>4.76992757587029E-3</v>
      </c>
      <c r="O37" s="56">
        <v>4.4121830076800199E-3</v>
      </c>
      <c r="P37" s="56" t="b">
        <f t="shared" si="4"/>
        <v>1</v>
      </c>
      <c r="Q37" s="56">
        <v>5.4054054054054099E-2</v>
      </c>
      <c r="R37" s="56">
        <v>0.05</v>
      </c>
      <c r="S37" s="56" t="b">
        <f t="shared" si="5"/>
        <v>1</v>
      </c>
      <c r="T37" s="56">
        <v>4.2155380967787096E-3</v>
      </c>
      <c r="U37" s="56">
        <v>3.8993727395203099E-3</v>
      </c>
      <c r="V37" s="56" t="b">
        <f t="shared" si="6"/>
        <v>1</v>
      </c>
      <c r="W37" s="56">
        <v>3.33879862870771E-2</v>
      </c>
      <c r="X37" s="56">
        <v>3.08838873155463E-2</v>
      </c>
      <c r="Y37" s="56" t="b">
        <f t="shared" si="7"/>
        <v>1</v>
      </c>
      <c r="Z37" s="56">
        <v>4.3570843570843601E-3</v>
      </c>
      <c r="AA37" s="56">
        <v>4.0303030303030299E-3</v>
      </c>
      <c r="AB37" s="56" t="b">
        <f t="shared" si="8"/>
        <v>1</v>
      </c>
      <c r="AC37" s="56">
        <v>6.92225772097977E-2</v>
      </c>
      <c r="AD37" s="56">
        <v>6.4030883919062795E-2</v>
      </c>
      <c r="AE37" s="56" t="b">
        <f t="shared" si="9"/>
        <v>1</v>
      </c>
      <c r="AF37" s="56">
        <v>3.0825414277860699E-3</v>
      </c>
      <c r="AG37" s="56">
        <v>2.8513508207021099E-3</v>
      </c>
      <c r="AH37" s="56" t="b">
        <f t="shared" si="10"/>
        <v>1</v>
      </c>
      <c r="AI37" s="56">
        <v>9.8205383848454605E-2</v>
      </c>
      <c r="AJ37" s="56">
        <v>9.0839980059820497E-2</v>
      </c>
      <c r="AK37" s="56" t="b">
        <f t="shared" si="11"/>
        <v>1</v>
      </c>
      <c r="AL37" s="56">
        <v>5.4762370428320002E-3</v>
      </c>
      <c r="AM37" s="56">
        <v>5.0655192646195998E-3</v>
      </c>
      <c r="AN37" s="56" t="b">
        <f t="shared" si="12"/>
        <v>1</v>
      </c>
      <c r="AO37" s="56">
        <v>0.10762331838564999</v>
      </c>
      <c r="AP37" s="56">
        <v>9.9551569506726501E-2</v>
      </c>
      <c r="AQ37" s="56" t="b">
        <f t="shared" si="13"/>
        <v>1</v>
      </c>
      <c r="AR37" s="56">
        <v>3.6535789636185901E-3</v>
      </c>
      <c r="AS37" s="56">
        <v>3.3795605413471899E-3</v>
      </c>
      <c r="AT37" s="56" t="b">
        <f t="shared" si="14"/>
        <v>1</v>
      </c>
    </row>
    <row r="38" spans="1:46">
      <c r="A38" s="56">
        <v>61</v>
      </c>
      <c r="B38" s="56">
        <v>6.5434949961508896E-3</v>
      </c>
      <c r="C38" s="56">
        <v>6.0527328714395697E-3</v>
      </c>
      <c r="D38" s="56" t="b">
        <f t="shared" si="0"/>
        <v>1</v>
      </c>
      <c r="E38" s="56">
        <v>6.1123416066998096E-3</v>
      </c>
      <c r="F38" s="56">
        <v>5.6539159861973302E-3</v>
      </c>
      <c r="G38" s="56" t="b">
        <f t="shared" si="1"/>
        <v>1</v>
      </c>
      <c r="H38" s="56">
        <v>7.0089381920428497E-3</v>
      </c>
      <c r="I38" s="56">
        <v>6.48326782763964E-3</v>
      </c>
      <c r="J38" s="56" t="b">
        <f t="shared" si="2"/>
        <v>1</v>
      </c>
      <c r="K38" s="56">
        <v>7.7095038547519302E-3</v>
      </c>
      <c r="L38" s="56">
        <v>7.1312910656455303E-3</v>
      </c>
      <c r="M38" s="56" t="b">
        <f t="shared" si="3"/>
        <v>1</v>
      </c>
      <c r="N38" s="56">
        <v>4.9295857500852996E-3</v>
      </c>
      <c r="O38" s="56">
        <v>4.5598668188288997E-3</v>
      </c>
      <c r="P38" s="56" t="b">
        <f t="shared" si="4"/>
        <v>1</v>
      </c>
      <c r="Q38" s="56">
        <v>5.4668499524162001E-2</v>
      </c>
      <c r="R38" s="56">
        <v>5.0568362059849797E-2</v>
      </c>
      <c r="S38" s="56" t="b">
        <f t="shared" si="5"/>
        <v>1</v>
      </c>
      <c r="T38" s="56">
        <v>4.1876523782656203E-3</v>
      </c>
      <c r="U38" s="56">
        <v>3.8735784498957E-3</v>
      </c>
      <c r="V38" s="56" t="b">
        <f t="shared" si="6"/>
        <v>1</v>
      </c>
      <c r="W38" s="56">
        <v>3.1292984869326003E-2</v>
      </c>
      <c r="X38" s="56">
        <v>2.8946011004126498E-2</v>
      </c>
      <c r="Y38" s="56" t="b">
        <f t="shared" si="7"/>
        <v>1</v>
      </c>
      <c r="Z38" s="56">
        <v>4.45773509909174E-3</v>
      </c>
      <c r="AA38" s="56">
        <v>4.1234049666598596E-3</v>
      </c>
      <c r="AB38" s="56" t="b">
        <f t="shared" si="8"/>
        <v>1</v>
      </c>
      <c r="AC38" s="56">
        <v>7.8848560700876105E-2</v>
      </c>
      <c r="AD38" s="56">
        <v>7.2934918648310407E-2</v>
      </c>
      <c r="AE38" s="56" t="b">
        <f t="shared" si="9"/>
        <v>1</v>
      </c>
      <c r="AF38" s="56">
        <v>3.5312786357642499E-3</v>
      </c>
      <c r="AG38" s="56">
        <v>3.2664327380819299E-3</v>
      </c>
      <c r="AH38" s="56" t="b">
        <f t="shared" si="10"/>
        <v>1</v>
      </c>
      <c r="AI38" s="56">
        <v>9.6226415094339601E-2</v>
      </c>
      <c r="AJ38" s="56">
        <v>8.9009433962264198E-2</v>
      </c>
      <c r="AK38" s="56" t="b">
        <f t="shared" si="11"/>
        <v>1</v>
      </c>
      <c r="AL38" s="56">
        <v>5.0293528064146598E-3</v>
      </c>
      <c r="AM38" s="56">
        <v>4.6521513459335598E-3</v>
      </c>
      <c r="AN38" s="56" t="b">
        <f t="shared" si="12"/>
        <v>1</v>
      </c>
      <c r="AO38" s="56">
        <v>9.4182825484764504E-2</v>
      </c>
      <c r="AP38" s="56">
        <v>8.7119113573407195E-2</v>
      </c>
      <c r="AQ38" s="56" t="b">
        <f t="shared" si="13"/>
        <v>1</v>
      </c>
      <c r="AR38" s="56">
        <v>3.35631115586193E-3</v>
      </c>
      <c r="AS38" s="56">
        <v>3.1045878191722802E-3</v>
      </c>
      <c r="AT38" s="56" t="b">
        <f t="shared" si="14"/>
        <v>1</v>
      </c>
    </row>
    <row r="39" spans="1:46">
      <c r="A39" s="56">
        <v>62</v>
      </c>
      <c r="B39" s="56">
        <v>7.08468235506075E-3</v>
      </c>
      <c r="C39" s="56">
        <v>6.5533311784312003E-3</v>
      </c>
      <c r="D39" s="56" t="b">
        <f t="shared" si="0"/>
        <v>1</v>
      </c>
      <c r="E39" s="56">
        <v>6.7075298839542798E-3</v>
      </c>
      <c r="F39" s="56">
        <v>6.2044651426577096E-3</v>
      </c>
      <c r="G39" s="56" t="b">
        <f t="shared" si="1"/>
        <v>1</v>
      </c>
      <c r="H39" s="56">
        <v>7.4410743179874096E-3</v>
      </c>
      <c r="I39" s="56">
        <v>6.8829937441383503E-3</v>
      </c>
      <c r="J39" s="56" t="b">
        <f t="shared" si="2"/>
        <v>1</v>
      </c>
      <c r="K39" s="56">
        <v>8.6897179253867095E-3</v>
      </c>
      <c r="L39" s="56">
        <v>8.0379890809827107E-3</v>
      </c>
      <c r="M39" s="56" t="b">
        <f t="shared" si="3"/>
        <v>1</v>
      </c>
      <c r="N39" s="56">
        <v>4.8466701346156302E-3</v>
      </c>
      <c r="O39" s="56">
        <v>4.4831698745194598E-3</v>
      </c>
      <c r="P39" s="56" t="b">
        <f t="shared" si="4"/>
        <v>1</v>
      </c>
      <c r="Q39" s="56">
        <v>5.88906642319105E-2</v>
      </c>
      <c r="R39" s="56">
        <v>5.4473864414517202E-2</v>
      </c>
      <c r="S39" s="56" t="b">
        <f t="shared" si="5"/>
        <v>1</v>
      </c>
      <c r="T39" s="56">
        <v>4.5622516740296201E-3</v>
      </c>
      <c r="U39" s="56">
        <v>4.2200827984773997E-3</v>
      </c>
      <c r="V39" s="56" t="b">
        <f t="shared" si="6"/>
        <v>1</v>
      </c>
      <c r="W39" s="56">
        <v>3.6185525789684099E-2</v>
      </c>
      <c r="X39" s="56">
        <v>3.34716113554578E-2</v>
      </c>
      <c r="Y39" s="56" t="b">
        <f t="shared" si="7"/>
        <v>1</v>
      </c>
      <c r="Z39" s="56">
        <v>5.3771439501817198E-3</v>
      </c>
      <c r="AA39" s="56">
        <v>4.9738581539180904E-3</v>
      </c>
      <c r="AB39" s="56" t="b">
        <f t="shared" si="8"/>
        <v>1</v>
      </c>
      <c r="AC39" s="56">
        <v>8.6363636363636406E-2</v>
      </c>
      <c r="AD39" s="56">
        <v>7.9886363636363603E-2</v>
      </c>
      <c r="AE39" s="56" t="b">
        <f t="shared" si="9"/>
        <v>1</v>
      </c>
      <c r="AF39" s="56">
        <v>3.1815266196279701E-3</v>
      </c>
      <c r="AG39" s="56">
        <v>2.9429121231558698E-3</v>
      </c>
      <c r="AH39" s="56" t="b">
        <f t="shared" si="10"/>
        <v>1</v>
      </c>
      <c r="AI39" s="56">
        <v>9.0121317157712294E-2</v>
      </c>
      <c r="AJ39" s="56">
        <v>8.3362218370883895E-2</v>
      </c>
      <c r="AK39" s="56" t="b">
        <f t="shared" si="11"/>
        <v>1</v>
      </c>
      <c r="AL39" s="56">
        <v>5.6356794324708796E-3</v>
      </c>
      <c r="AM39" s="56">
        <v>5.2130034750355603E-3</v>
      </c>
      <c r="AN39" s="56" t="b">
        <f t="shared" si="12"/>
        <v>1</v>
      </c>
      <c r="AO39" s="56">
        <v>8.8383838383838398E-2</v>
      </c>
      <c r="AP39" s="56">
        <v>8.1755050505050497E-2</v>
      </c>
      <c r="AQ39" s="56" t="b">
        <f t="shared" si="13"/>
        <v>1</v>
      </c>
      <c r="AR39" s="56">
        <v>3.4123469653555599E-3</v>
      </c>
      <c r="AS39" s="56">
        <v>3.1564209429538899E-3</v>
      </c>
      <c r="AT39" s="56" t="b">
        <f t="shared" si="14"/>
        <v>1</v>
      </c>
    </row>
    <row r="40" spans="1:46">
      <c r="A40" s="56">
        <v>63</v>
      </c>
      <c r="B40" s="56">
        <v>7.7512771990839403E-3</v>
      </c>
      <c r="C40" s="56">
        <v>7.1699314091526398E-3</v>
      </c>
      <c r="D40" s="56" t="b">
        <f t="shared" si="0"/>
        <v>1</v>
      </c>
      <c r="E40" s="56">
        <v>7.1783335650283699E-3</v>
      </c>
      <c r="F40" s="56">
        <v>6.6399585476512504E-3</v>
      </c>
      <c r="G40" s="56" t="b">
        <f t="shared" si="1"/>
        <v>1</v>
      </c>
      <c r="H40" s="56">
        <v>8.2194044029573303E-3</v>
      </c>
      <c r="I40" s="56">
        <v>7.6029490727355297E-3</v>
      </c>
      <c r="J40" s="56" t="b">
        <f t="shared" si="2"/>
        <v>1</v>
      </c>
      <c r="K40" s="56">
        <v>9.3283218757911606E-3</v>
      </c>
      <c r="L40" s="56">
        <v>8.6286977351068203E-3</v>
      </c>
      <c r="M40" s="56" t="b">
        <f t="shared" si="3"/>
        <v>1</v>
      </c>
      <c r="N40" s="56">
        <v>5.5409223042594104E-3</v>
      </c>
      <c r="O40" s="56">
        <v>5.1253531314399596E-3</v>
      </c>
      <c r="P40" s="56" t="b">
        <f t="shared" si="4"/>
        <v>1</v>
      </c>
      <c r="Q40" s="56">
        <v>6.9905500363460105E-2</v>
      </c>
      <c r="R40" s="56">
        <v>6.4662587836200602E-2</v>
      </c>
      <c r="S40" s="56" t="b">
        <f t="shared" si="5"/>
        <v>1</v>
      </c>
      <c r="T40" s="56">
        <v>4.6924283167478504E-3</v>
      </c>
      <c r="U40" s="56">
        <v>4.3404961929917702E-3</v>
      </c>
      <c r="V40" s="56" t="b">
        <f t="shared" si="6"/>
        <v>1</v>
      </c>
      <c r="W40" s="56">
        <v>4.4674347519398097E-2</v>
      </c>
      <c r="X40" s="56">
        <v>4.1323771455443199E-2</v>
      </c>
      <c r="Y40" s="56" t="b">
        <f t="shared" si="7"/>
        <v>1</v>
      </c>
      <c r="Z40" s="56">
        <v>5.4008936023960301E-3</v>
      </c>
      <c r="AA40" s="56">
        <v>4.9958265822163299E-3</v>
      </c>
      <c r="AB40" s="56" t="b">
        <f t="shared" si="8"/>
        <v>1</v>
      </c>
      <c r="AC40" s="56">
        <v>0.109712230215827</v>
      </c>
      <c r="AD40" s="56">
        <v>0.10148381294964</v>
      </c>
      <c r="AE40" s="56" t="b">
        <f t="shared" si="9"/>
        <v>1</v>
      </c>
      <c r="AF40" s="56">
        <v>2.88828013339686E-3</v>
      </c>
      <c r="AG40" s="56">
        <v>2.6716591233920898E-3</v>
      </c>
      <c r="AH40" s="56" t="b">
        <f t="shared" si="10"/>
        <v>1</v>
      </c>
      <c r="AI40" s="56">
        <v>9.8814229249011898E-2</v>
      </c>
      <c r="AJ40" s="56">
        <v>9.1403162055335996E-2</v>
      </c>
      <c r="AK40" s="56" t="b">
        <f t="shared" si="11"/>
        <v>1</v>
      </c>
      <c r="AL40" s="56">
        <v>5.40040956126203E-3</v>
      </c>
      <c r="AM40" s="56">
        <v>4.9953788441673801E-3</v>
      </c>
      <c r="AN40" s="56" t="b">
        <f t="shared" si="12"/>
        <v>1</v>
      </c>
      <c r="AO40" s="56">
        <v>8.3060109289617504E-2</v>
      </c>
      <c r="AP40" s="56">
        <v>7.6830601092896203E-2</v>
      </c>
      <c r="AQ40" s="56" t="b">
        <f t="shared" si="13"/>
        <v>1</v>
      </c>
      <c r="AR40" s="56">
        <v>4.5004971479407603E-3</v>
      </c>
      <c r="AS40" s="56">
        <v>4.1629598618452002E-3</v>
      </c>
      <c r="AT40" s="56" t="b">
        <f t="shared" si="14"/>
        <v>1</v>
      </c>
    </row>
    <row r="41" spans="1:46">
      <c r="A41" s="56">
        <v>64</v>
      </c>
      <c r="B41" s="56">
        <v>8.6507612791681607E-3</v>
      </c>
      <c r="C41" s="56">
        <v>8.0019541832305491E-3</v>
      </c>
      <c r="D41" s="56" t="b">
        <f t="shared" si="0"/>
        <v>1</v>
      </c>
      <c r="E41" s="56">
        <v>7.8293816416540908E-3</v>
      </c>
      <c r="F41" s="56">
        <v>7.2421780185300301E-3</v>
      </c>
      <c r="G41" s="56" t="b">
        <f t="shared" si="1"/>
        <v>1</v>
      </c>
      <c r="H41" s="56">
        <v>9.2246915623028607E-3</v>
      </c>
      <c r="I41" s="56">
        <v>8.53283969513015E-3</v>
      </c>
      <c r="J41" s="56" t="b">
        <f t="shared" si="2"/>
        <v>1</v>
      </c>
      <c r="K41" s="56">
        <v>1.0467274129986E-2</v>
      </c>
      <c r="L41" s="56">
        <v>9.6822285702370808E-3</v>
      </c>
      <c r="M41" s="56" t="b">
        <f t="shared" si="3"/>
        <v>1</v>
      </c>
      <c r="N41" s="56">
        <v>6.1013973224083697E-3</v>
      </c>
      <c r="O41" s="56">
        <v>5.6437925232277397E-3</v>
      </c>
      <c r="P41" s="56" t="b">
        <f t="shared" si="4"/>
        <v>1</v>
      </c>
      <c r="Q41" s="56">
        <v>7.8411142636058806E-2</v>
      </c>
      <c r="R41" s="56">
        <v>7.2530306938354397E-2</v>
      </c>
      <c r="S41" s="56" t="b">
        <f t="shared" si="5"/>
        <v>1</v>
      </c>
      <c r="T41" s="56">
        <v>5.1945894485301196E-3</v>
      </c>
      <c r="U41" s="56">
        <v>4.8049952398903596E-3</v>
      </c>
      <c r="V41" s="56" t="b">
        <f t="shared" si="6"/>
        <v>1</v>
      </c>
      <c r="W41" s="56">
        <v>4.9333711369435797E-2</v>
      </c>
      <c r="X41" s="56">
        <v>4.5633683016728099E-2</v>
      </c>
      <c r="Y41" s="56" t="b">
        <f t="shared" si="7"/>
        <v>1</v>
      </c>
      <c r="Z41" s="56">
        <v>5.4193548387096802E-3</v>
      </c>
      <c r="AA41" s="56">
        <v>5.0129032258064499E-3</v>
      </c>
      <c r="AB41" s="56" t="b">
        <f t="shared" si="8"/>
        <v>1</v>
      </c>
      <c r="AC41" s="56">
        <v>0.12860310421286</v>
      </c>
      <c r="AD41" s="56">
        <v>0.11895787139689599</v>
      </c>
      <c r="AE41" s="56" t="b">
        <f t="shared" si="9"/>
        <v>1</v>
      </c>
      <c r="AF41" s="56">
        <v>3.7613624490648802E-3</v>
      </c>
      <c r="AG41" s="56">
        <v>3.47926026538502E-3</v>
      </c>
      <c r="AH41" s="56" t="b">
        <f t="shared" si="10"/>
        <v>1</v>
      </c>
      <c r="AI41" s="56">
        <v>0.104920405209841</v>
      </c>
      <c r="AJ41" s="56">
        <v>9.7051374819102795E-2</v>
      </c>
      <c r="AK41" s="56" t="b">
        <f t="shared" si="11"/>
        <v>1</v>
      </c>
      <c r="AL41" s="56">
        <v>6.4107247223845702E-3</v>
      </c>
      <c r="AM41" s="56">
        <v>5.9299203682057298E-3</v>
      </c>
      <c r="AN41" s="56" t="b">
        <f t="shared" si="12"/>
        <v>1</v>
      </c>
      <c r="AO41" s="56">
        <v>8.4980237154150207E-2</v>
      </c>
      <c r="AP41" s="56">
        <v>7.8606719367588895E-2</v>
      </c>
      <c r="AQ41" s="56" t="b">
        <f t="shared" si="13"/>
        <v>1</v>
      </c>
      <c r="AR41" s="56">
        <v>4.3228798239408903E-3</v>
      </c>
      <c r="AS41" s="56">
        <v>3.99866383714533E-3</v>
      </c>
      <c r="AT41" s="56" t="b">
        <f t="shared" si="14"/>
        <v>1</v>
      </c>
    </row>
    <row r="42" spans="1:46">
      <c r="A42" s="56">
        <v>65</v>
      </c>
      <c r="B42" s="56">
        <v>8.9768951041646304E-3</v>
      </c>
      <c r="C42" s="56">
        <v>8.3036279713522808E-3</v>
      </c>
      <c r="D42" s="56" t="b">
        <f t="shared" si="0"/>
        <v>1</v>
      </c>
      <c r="E42" s="56">
        <v>8.2276371419048103E-3</v>
      </c>
      <c r="F42" s="56">
        <v>7.6105643562619498E-3</v>
      </c>
      <c r="G42" s="56" t="b">
        <f t="shared" si="1"/>
        <v>1</v>
      </c>
      <c r="H42" s="56">
        <v>9.4210132268530093E-3</v>
      </c>
      <c r="I42" s="56">
        <v>8.7144372348390304E-3</v>
      </c>
      <c r="J42" s="56" t="b">
        <f t="shared" si="2"/>
        <v>1</v>
      </c>
      <c r="K42" s="56">
        <v>1.0800678389716999E-2</v>
      </c>
      <c r="L42" s="56">
        <v>9.9906275104882595E-3</v>
      </c>
      <c r="M42" s="56" t="b">
        <f t="shared" si="3"/>
        <v>1</v>
      </c>
      <c r="N42" s="56">
        <v>6.4047083261208199E-3</v>
      </c>
      <c r="O42" s="56">
        <v>5.9243552016617603E-3</v>
      </c>
      <c r="P42" s="56" t="b">
        <f t="shared" si="4"/>
        <v>1</v>
      </c>
      <c r="Q42" s="56">
        <v>7.9044368600682605E-2</v>
      </c>
      <c r="R42" s="56">
        <v>7.3116040955631401E-2</v>
      </c>
      <c r="S42" s="56" t="b">
        <f t="shared" si="5"/>
        <v>1</v>
      </c>
      <c r="T42" s="56">
        <v>5.4578116643583001E-3</v>
      </c>
      <c r="U42" s="56">
        <v>5.0484757895314196E-3</v>
      </c>
      <c r="V42" s="56" t="b">
        <f t="shared" si="6"/>
        <v>1</v>
      </c>
      <c r="W42" s="56">
        <v>4.9982764563943502E-2</v>
      </c>
      <c r="X42" s="56">
        <v>4.6234057221647702E-2</v>
      </c>
      <c r="Y42" s="56" t="b">
        <f t="shared" si="7"/>
        <v>1</v>
      </c>
      <c r="Z42" s="56">
        <v>5.7699487492787601E-3</v>
      </c>
      <c r="AA42" s="56">
        <v>5.3372025930828503E-3</v>
      </c>
      <c r="AB42" s="56" t="b">
        <f t="shared" si="8"/>
        <v>1</v>
      </c>
      <c r="AC42" s="56">
        <v>0.114525139664804</v>
      </c>
      <c r="AD42" s="56">
        <v>0.105935754189944</v>
      </c>
      <c r="AE42" s="56" t="b">
        <f t="shared" si="9"/>
        <v>1</v>
      </c>
      <c r="AF42" s="56">
        <v>4.65384456982826E-3</v>
      </c>
      <c r="AG42" s="56">
        <v>4.3048062270911397E-3</v>
      </c>
      <c r="AH42" s="56" t="b">
        <f t="shared" si="10"/>
        <v>1</v>
      </c>
      <c r="AI42" s="56">
        <v>0.10030601836110201</v>
      </c>
      <c r="AJ42" s="56">
        <v>9.2783066984019003E-2</v>
      </c>
      <c r="AK42" s="56" t="b">
        <f t="shared" si="11"/>
        <v>1</v>
      </c>
      <c r="AL42" s="56">
        <v>6.5906957050019298E-3</v>
      </c>
      <c r="AM42" s="56">
        <v>6.0963935271267904E-3</v>
      </c>
      <c r="AN42" s="56" t="b">
        <f t="shared" si="12"/>
        <v>1</v>
      </c>
      <c r="AO42" s="56">
        <v>8.7111111111111098E-2</v>
      </c>
      <c r="AP42" s="56">
        <v>8.0577777777777804E-2</v>
      </c>
      <c r="AQ42" s="56" t="b">
        <f t="shared" si="13"/>
        <v>1</v>
      </c>
      <c r="AR42" s="56">
        <v>4.1023740835825599E-3</v>
      </c>
      <c r="AS42" s="56">
        <v>3.7946960273138701E-3</v>
      </c>
      <c r="AT42" s="56" t="b">
        <f t="shared" si="14"/>
        <v>1</v>
      </c>
    </row>
    <row r="43" spans="1:46">
      <c r="A43" s="56">
        <v>66</v>
      </c>
      <c r="B43" s="56">
        <v>9.6780564882480696E-3</v>
      </c>
      <c r="C43" s="56">
        <v>8.9522022516294701E-3</v>
      </c>
      <c r="D43" s="56" t="b">
        <f t="shared" si="0"/>
        <v>1</v>
      </c>
      <c r="E43" s="56">
        <v>8.3485794797384001E-3</v>
      </c>
      <c r="F43" s="56">
        <v>7.7224360187580204E-3</v>
      </c>
      <c r="G43" s="56" t="b">
        <f t="shared" si="1"/>
        <v>1</v>
      </c>
      <c r="H43" s="56">
        <v>1.0429922102634199E-2</v>
      </c>
      <c r="I43" s="56">
        <v>9.6476779449366692E-3</v>
      </c>
      <c r="J43" s="56" t="b">
        <f t="shared" si="2"/>
        <v>1</v>
      </c>
      <c r="K43" s="56">
        <v>1.1731459756556E-2</v>
      </c>
      <c r="L43" s="56">
        <v>1.0851600274814299E-2</v>
      </c>
      <c r="M43" s="56" t="b">
        <f t="shared" si="3"/>
        <v>1</v>
      </c>
      <c r="N43" s="56">
        <v>6.7712634186622598E-3</v>
      </c>
      <c r="O43" s="56">
        <v>6.26341866226259E-3</v>
      </c>
      <c r="P43" s="56" t="b">
        <f t="shared" si="4"/>
        <v>1</v>
      </c>
      <c r="Q43" s="56">
        <v>8.1865778200856706E-2</v>
      </c>
      <c r="R43" s="56">
        <v>7.5725844835792505E-2</v>
      </c>
      <c r="S43" s="56" t="b">
        <f t="shared" si="5"/>
        <v>1</v>
      </c>
      <c r="T43" s="56">
        <v>6.04779191766067E-3</v>
      </c>
      <c r="U43" s="56">
        <v>5.5942075238361198E-3</v>
      </c>
      <c r="V43" s="56" t="b">
        <f t="shared" si="6"/>
        <v>1</v>
      </c>
      <c r="W43" s="56">
        <v>5.9123777116120803E-2</v>
      </c>
      <c r="X43" s="56">
        <v>5.4689493832411701E-2</v>
      </c>
      <c r="Y43" s="56" t="b">
        <f t="shared" si="7"/>
        <v>1</v>
      </c>
      <c r="Z43" s="56">
        <v>5.2324166463859796E-3</v>
      </c>
      <c r="AA43" s="56">
        <v>4.83998539790703E-3</v>
      </c>
      <c r="AB43" s="56" t="b">
        <f t="shared" si="8"/>
        <v>1</v>
      </c>
      <c r="AC43" s="56">
        <v>0.13745704467354</v>
      </c>
      <c r="AD43" s="56">
        <v>0.12714776632302399</v>
      </c>
      <c r="AE43" s="56" t="b">
        <f t="shared" si="9"/>
        <v>1</v>
      </c>
      <c r="AF43" s="56">
        <v>4.3935429727995296E-3</v>
      </c>
      <c r="AG43" s="56">
        <v>4.0640272498395601E-3</v>
      </c>
      <c r="AH43" s="56" t="b">
        <f t="shared" si="10"/>
        <v>1</v>
      </c>
      <c r="AI43" s="56">
        <v>9.6051632498101794E-2</v>
      </c>
      <c r="AJ43" s="56">
        <v>8.8847760060744102E-2</v>
      </c>
      <c r="AK43" s="56" t="b">
        <f t="shared" si="11"/>
        <v>1</v>
      </c>
      <c r="AL43" s="56">
        <v>8.0835298080161704E-3</v>
      </c>
      <c r="AM43" s="56">
        <v>7.4772650724149502E-3</v>
      </c>
      <c r="AN43" s="56" t="b">
        <f t="shared" si="12"/>
        <v>1</v>
      </c>
      <c r="AO43" s="56">
        <v>8.1791626095423606E-2</v>
      </c>
      <c r="AP43" s="56">
        <v>7.5657254138266794E-2</v>
      </c>
      <c r="AQ43" s="56" t="b">
        <f t="shared" si="13"/>
        <v>1</v>
      </c>
      <c r="AR43" s="56">
        <v>4.7387606318347502E-3</v>
      </c>
      <c r="AS43" s="56">
        <v>4.3833535844471404E-3</v>
      </c>
      <c r="AT43" s="56" t="b">
        <f t="shared" si="14"/>
        <v>1</v>
      </c>
    </row>
    <row r="44" spans="1:46">
      <c r="A44" s="56">
        <v>67</v>
      </c>
      <c r="B44" s="56">
        <v>1.0336448264155701E-2</v>
      </c>
      <c r="C44" s="56">
        <v>9.5612146443439898E-3</v>
      </c>
      <c r="D44" s="56" t="b">
        <f t="shared" si="0"/>
        <v>1</v>
      </c>
      <c r="E44" s="56">
        <v>9.7380964584080805E-3</v>
      </c>
      <c r="F44" s="56">
        <v>9.0077392240274692E-3</v>
      </c>
      <c r="G44" s="56" t="b">
        <f t="shared" si="1"/>
        <v>1</v>
      </c>
      <c r="H44" s="56">
        <v>1.06566820276498E-2</v>
      </c>
      <c r="I44" s="56">
        <v>9.8574308755760408E-3</v>
      </c>
      <c r="J44" s="56" t="b">
        <f t="shared" si="2"/>
        <v>1</v>
      </c>
      <c r="K44" s="56">
        <v>1.2302685604793299E-2</v>
      </c>
      <c r="L44" s="56">
        <v>1.1379984184433801E-2</v>
      </c>
      <c r="M44" s="56" t="b">
        <f t="shared" si="3"/>
        <v>1</v>
      </c>
      <c r="N44" s="56">
        <v>7.5363825363825403E-3</v>
      </c>
      <c r="O44" s="56">
        <v>6.97115384615385E-3</v>
      </c>
      <c r="P44" s="56" t="b">
        <f t="shared" si="4"/>
        <v>1</v>
      </c>
      <c r="Q44" s="56">
        <v>9.40438871473354E-2</v>
      </c>
      <c r="R44" s="56">
        <v>8.6990595611285304E-2</v>
      </c>
      <c r="S44" s="56" t="b">
        <f t="shared" si="5"/>
        <v>1</v>
      </c>
      <c r="T44" s="56">
        <v>6.0744899587836E-3</v>
      </c>
      <c r="U44" s="56">
        <v>5.6189032118748299E-3</v>
      </c>
      <c r="V44" s="56" t="b">
        <f t="shared" si="6"/>
        <v>1</v>
      </c>
      <c r="W44" s="56">
        <v>6.6878980891719703E-2</v>
      </c>
      <c r="X44" s="56">
        <v>6.1863057324840799E-2</v>
      </c>
      <c r="Y44" s="56" t="b">
        <f t="shared" si="7"/>
        <v>1</v>
      </c>
      <c r="Z44" s="56">
        <v>6.50406504065041E-3</v>
      </c>
      <c r="AA44" s="56">
        <v>6.0162601626016299E-3</v>
      </c>
      <c r="AB44" s="56" t="b">
        <f t="shared" si="8"/>
        <v>1</v>
      </c>
      <c r="AC44" s="56">
        <v>0.19545454545454499</v>
      </c>
      <c r="AD44" s="56">
        <v>0.18079545454545501</v>
      </c>
      <c r="AE44" s="56" t="b">
        <f t="shared" si="9"/>
        <v>1</v>
      </c>
      <c r="AF44" s="56">
        <v>4.7524514227275504E-3</v>
      </c>
      <c r="AG44" s="56">
        <v>4.3960175660229797E-3</v>
      </c>
      <c r="AH44" s="56" t="b">
        <f t="shared" si="10"/>
        <v>1</v>
      </c>
      <c r="AI44" s="56">
        <v>0.101851851851852</v>
      </c>
      <c r="AJ44" s="56">
        <v>9.4212962962962998E-2</v>
      </c>
      <c r="AK44" s="56" t="b">
        <f t="shared" si="11"/>
        <v>1</v>
      </c>
      <c r="AL44" s="56">
        <v>7.4994539232580096E-3</v>
      </c>
      <c r="AM44" s="56">
        <v>6.9369948790136597E-3</v>
      </c>
      <c r="AN44" s="56" t="b">
        <f t="shared" si="12"/>
        <v>1</v>
      </c>
      <c r="AO44" s="56">
        <v>0.10498409331919401</v>
      </c>
      <c r="AP44" s="56">
        <v>9.7110286320254494E-2</v>
      </c>
      <c r="AQ44" s="56" t="b">
        <f t="shared" si="13"/>
        <v>1</v>
      </c>
      <c r="AR44" s="56">
        <v>4.4734061289186302E-3</v>
      </c>
      <c r="AS44" s="56">
        <v>4.1379006692497397E-3</v>
      </c>
      <c r="AT44" s="56" t="b">
        <f t="shared" si="14"/>
        <v>1</v>
      </c>
    </row>
    <row r="45" spans="1:46">
      <c r="A45" s="56">
        <v>68</v>
      </c>
      <c r="B45" s="56">
        <v>1.06300918245507E-2</v>
      </c>
      <c r="C45" s="56">
        <v>9.8328349377093498E-3</v>
      </c>
      <c r="D45" s="56" t="b">
        <f t="shared" si="0"/>
        <v>1</v>
      </c>
      <c r="E45" s="56">
        <v>8.2872928176795594E-3</v>
      </c>
      <c r="F45" s="56">
        <v>7.6657458563535903E-3</v>
      </c>
      <c r="G45" s="56" t="b">
        <f t="shared" si="1"/>
        <v>1</v>
      </c>
      <c r="H45" s="56">
        <v>1.1798615840235701E-2</v>
      </c>
      <c r="I45" s="56">
        <v>1.0913719652218001E-2</v>
      </c>
      <c r="J45" s="56" t="b">
        <f t="shared" si="2"/>
        <v>1</v>
      </c>
      <c r="K45" s="56">
        <v>1.2565201025291701E-2</v>
      </c>
      <c r="L45" s="56">
        <v>1.1622810948394799E-2</v>
      </c>
      <c r="M45" s="56" t="b">
        <f t="shared" si="3"/>
        <v>1</v>
      </c>
      <c r="N45" s="56">
        <v>7.8511120263591392E-3</v>
      </c>
      <c r="O45" s="56">
        <v>7.2622786243822096E-3</v>
      </c>
      <c r="P45" s="56" t="b">
        <f t="shared" si="4"/>
        <v>1</v>
      </c>
      <c r="Q45" s="56">
        <v>9.7545079296111198E-2</v>
      </c>
      <c r="R45" s="56">
        <v>9.0229198348902903E-2</v>
      </c>
      <c r="S45" s="56" t="b">
        <f t="shared" si="5"/>
        <v>1</v>
      </c>
      <c r="T45" s="56">
        <v>6.1865517471177602E-3</v>
      </c>
      <c r="U45" s="56">
        <v>5.7225603660839199E-3</v>
      </c>
      <c r="V45" s="56" t="b">
        <f t="shared" si="6"/>
        <v>1</v>
      </c>
      <c r="W45" s="56">
        <v>6.14334470989761E-2</v>
      </c>
      <c r="X45" s="56">
        <v>5.6825938566552901E-2</v>
      </c>
      <c r="Y45" s="56" t="b">
        <f t="shared" si="7"/>
        <v>1</v>
      </c>
      <c r="Z45" s="56">
        <v>5.5978095527836899E-3</v>
      </c>
      <c r="AA45" s="56">
        <v>5.1779738363249197E-3</v>
      </c>
      <c r="AB45" s="56" t="b">
        <f t="shared" si="8"/>
        <v>1</v>
      </c>
      <c r="AC45" s="56">
        <v>0.19753086419753099</v>
      </c>
      <c r="AD45" s="56">
        <v>0.18271604938271599</v>
      </c>
      <c r="AE45" s="56" t="b">
        <f t="shared" si="9"/>
        <v>1</v>
      </c>
      <c r="AF45" s="56">
        <v>3.4991066110780199E-3</v>
      </c>
      <c r="AG45" s="56">
        <v>3.2366736152471699E-3</v>
      </c>
      <c r="AH45" s="56" t="b">
        <f t="shared" si="10"/>
        <v>1</v>
      </c>
      <c r="AI45" s="56">
        <v>0.106472795497186</v>
      </c>
      <c r="AJ45" s="56">
        <v>9.84873358348968E-2</v>
      </c>
      <c r="AK45" s="56" t="b">
        <f t="shared" si="11"/>
        <v>1</v>
      </c>
      <c r="AL45" s="56">
        <v>8.1662331851106093E-3</v>
      </c>
      <c r="AM45" s="56">
        <v>7.5537656962273098E-3</v>
      </c>
      <c r="AN45" s="56" t="b">
        <f t="shared" si="12"/>
        <v>1</v>
      </c>
      <c r="AO45" s="56">
        <v>0.11848341232227499</v>
      </c>
      <c r="AP45" s="56">
        <v>0.109597156398104</v>
      </c>
      <c r="AQ45" s="56" t="b">
        <f t="shared" si="13"/>
        <v>1</v>
      </c>
      <c r="AR45" s="56">
        <v>5.1618189266694004E-3</v>
      </c>
      <c r="AS45" s="56">
        <v>4.77468250716919E-3</v>
      </c>
      <c r="AT45" s="56" t="b">
        <f t="shared" si="14"/>
        <v>1</v>
      </c>
    </row>
    <row r="46" spans="1:46">
      <c r="A46" s="56">
        <v>69</v>
      </c>
      <c r="B46" s="56">
        <v>1.1801124518289199E-2</v>
      </c>
      <c r="C46" s="56">
        <v>1.09160401794175E-2</v>
      </c>
      <c r="D46" s="56" t="b">
        <f t="shared" si="0"/>
        <v>1</v>
      </c>
      <c r="E46" s="56">
        <v>9.4067728764710597E-3</v>
      </c>
      <c r="F46" s="56">
        <v>8.7012649107357301E-3</v>
      </c>
      <c r="G46" s="56" t="b">
        <f t="shared" si="1"/>
        <v>1</v>
      </c>
      <c r="H46" s="56">
        <v>1.29054889869468E-2</v>
      </c>
      <c r="I46" s="56">
        <v>1.1937577312925799E-2</v>
      </c>
      <c r="J46" s="56" t="b">
        <f t="shared" si="2"/>
        <v>1</v>
      </c>
      <c r="K46" s="56">
        <v>1.40998525924502E-2</v>
      </c>
      <c r="L46" s="56">
        <v>1.30423636480164E-2</v>
      </c>
      <c r="M46" s="56" t="b">
        <f t="shared" si="3"/>
        <v>1</v>
      </c>
      <c r="N46" s="56">
        <v>8.4735279564571997E-3</v>
      </c>
      <c r="O46" s="56">
        <v>7.8380133597229108E-3</v>
      </c>
      <c r="P46" s="56" t="b">
        <f t="shared" si="4"/>
        <v>1</v>
      </c>
      <c r="Q46" s="56">
        <v>0.105519897304236</v>
      </c>
      <c r="R46" s="56">
        <v>9.7605905006418497E-2</v>
      </c>
      <c r="S46" s="56" t="b">
        <f t="shared" si="5"/>
        <v>1</v>
      </c>
      <c r="T46" s="56">
        <v>6.9501661129568104E-3</v>
      </c>
      <c r="U46" s="56">
        <v>6.4289036544850501E-3</v>
      </c>
      <c r="V46" s="56" t="b">
        <f t="shared" si="6"/>
        <v>1</v>
      </c>
      <c r="W46" s="56">
        <v>6.2665489849955902E-2</v>
      </c>
      <c r="X46" s="56">
        <v>5.7965578111209198E-2</v>
      </c>
      <c r="Y46" s="56" t="b">
        <f t="shared" si="7"/>
        <v>1</v>
      </c>
      <c r="Z46" s="56">
        <v>6.8655122434968302E-3</v>
      </c>
      <c r="AA46" s="56">
        <v>6.3505988252345697E-3</v>
      </c>
      <c r="AB46" s="56" t="b">
        <f t="shared" si="8"/>
        <v>1</v>
      </c>
      <c r="AC46" s="56">
        <v>0.29914529914529903</v>
      </c>
      <c r="AD46" s="56">
        <v>0.276709401709402</v>
      </c>
      <c r="AE46" s="56" t="b">
        <f t="shared" si="9"/>
        <v>1</v>
      </c>
      <c r="AF46" s="56">
        <v>3.6712792996328701E-3</v>
      </c>
      <c r="AG46" s="56">
        <v>3.3959333521604101E-3</v>
      </c>
      <c r="AH46" s="56" t="b">
        <f t="shared" si="10"/>
        <v>1</v>
      </c>
      <c r="AI46" s="56">
        <v>0.11993687532877401</v>
      </c>
      <c r="AJ46" s="56">
        <v>0.110941609679116</v>
      </c>
      <c r="AK46" s="56" t="b">
        <f t="shared" si="11"/>
        <v>1</v>
      </c>
      <c r="AL46" s="56">
        <v>8.8371486336659508E-3</v>
      </c>
      <c r="AM46" s="56">
        <v>8.174362486141E-3</v>
      </c>
      <c r="AN46" s="56" t="b">
        <f t="shared" si="12"/>
        <v>1</v>
      </c>
      <c r="AO46" s="56">
        <v>0.103494623655914</v>
      </c>
      <c r="AP46" s="56">
        <v>9.5732526881720403E-2</v>
      </c>
      <c r="AQ46" s="56" t="b">
        <f t="shared" si="13"/>
        <v>1</v>
      </c>
      <c r="AR46" s="56">
        <v>5.8987147515825802E-3</v>
      </c>
      <c r="AS46" s="56">
        <v>5.4563111452138897E-3</v>
      </c>
      <c r="AT46" s="56" t="b">
        <f t="shared" si="14"/>
        <v>1</v>
      </c>
    </row>
    <row r="47" spans="1:46">
      <c r="A47" s="56">
        <v>70</v>
      </c>
      <c r="B47" s="56">
        <v>1.25063066644243E-2</v>
      </c>
      <c r="C47" s="56">
        <v>1.1568333664592499E-2</v>
      </c>
      <c r="D47" s="56" t="b">
        <f t="shared" si="0"/>
        <v>1</v>
      </c>
      <c r="E47" s="56">
        <v>8.9595525402662007E-3</v>
      </c>
      <c r="F47" s="56">
        <v>8.2875860997462299E-3</v>
      </c>
      <c r="G47" s="56" t="b">
        <f t="shared" si="1"/>
        <v>1</v>
      </c>
      <c r="H47" s="56">
        <v>1.39919302355851E-2</v>
      </c>
      <c r="I47" s="56">
        <v>1.29425354679162E-2</v>
      </c>
      <c r="J47" s="56" t="b">
        <f t="shared" si="2"/>
        <v>1</v>
      </c>
      <c r="K47" s="56">
        <v>1.4461799747819099E-2</v>
      </c>
      <c r="L47" s="56">
        <v>1.33771647667327E-2</v>
      </c>
      <c r="M47" s="56" t="b">
        <f t="shared" si="3"/>
        <v>1</v>
      </c>
      <c r="N47" s="56">
        <v>9.6436374595042593E-3</v>
      </c>
      <c r="O47" s="56">
        <v>8.9203646500414392E-3</v>
      </c>
      <c r="P47" s="56" t="b">
        <f t="shared" si="4"/>
        <v>1</v>
      </c>
      <c r="Q47" s="56">
        <v>0.111214374225527</v>
      </c>
      <c r="R47" s="56">
        <v>0.102873296158612</v>
      </c>
      <c r="S47" s="56" t="b">
        <f t="shared" si="5"/>
        <v>1</v>
      </c>
      <c r="T47" s="56">
        <v>7.3819135077759397E-3</v>
      </c>
      <c r="U47" s="56">
        <v>6.8282699946927402E-3</v>
      </c>
      <c r="V47" s="56" t="b">
        <f t="shared" si="6"/>
        <v>1</v>
      </c>
      <c r="W47" s="56">
        <v>5.7317073170731703E-2</v>
      </c>
      <c r="X47" s="56">
        <v>5.30182926829268E-2</v>
      </c>
      <c r="Y47" s="56" t="b">
        <f t="shared" si="7"/>
        <v>1</v>
      </c>
      <c r="Z47" s="56">
        <v>6.7310506292069102E-3</v>
      </c>
      <c r="AA47" s="56">
        <v>6.2262218320163903E-3</v>
      </c>
      <c r="AB47" s="56" t="b">
        <f t="shared" si="8"/>
        <v>1</v>
      </c>
      <c r="AC47" s="56">
        <v>0.32876712328767099</v>
      </c>
      <c r="AD47" s="56">
        <v>0.30410958904109597</v>
      </c>
      <c r="AE47" s="56" t="b">
        <f t="shared" si="9"/>
        <v>1</v>
      </c>
      <c r="AF47" s="56">
        <v>4.0416411512553601E-3</v>
      </c>
      <c r="AG47" s="56">
        <v>3.7385180649112098E-3</v>
      </c>
      <c r="AH47" s="56" t="b">
        <f t="shared" si="10"/>
        <v>1</v>
      </c>
      <c r="AI47" s="56">
        <v>0.11990407673860901</v>
      </c>
      <c r="AJ47" s="56">
        <v>0.110911270983213</v>
      </c>
      <c r="AK47" s="56" t="b">
        <f t="shared" si="11"/>
        <v>1</v>
      </c>
      <c r="AL47" s="56">
        <v>9.4173493606921396E-3</v>
      </c>
      <c r="AM47" s="56">
        <v>8.7110481586402302E-3</v>
      </c>
      <c r="AN47" s="56" t="b">
        <f t="shared" si="12"/>
        <v>1</v>
      </c>
      <c r="AO47" s="56">
        <v>0.131934032983508</v>
      </c>
      <c r="AP47" s="56">
        <v>0.122038980509745</v>
      </c>
      <c r="AQ47" s="56" t="b">
        <f t="shared" si="13"/>
        <v>1</v>
      </c>
      <c r="AR47" s="56">
        <v>6.2921603083725399E-3</v>
      </c>
      <c r="AS47" s="56">
        <v>5.8202482852445997E-3</v>
      </c>
      <c r="AT47" s="56" t="b">
        <f t="shared" si="14"/>
        <v>1</v>
      </c>
    </row>
    <row r="48" spans="1:46">
      <c r="A48" s="56">
        <v>71</v>
      </c>
      <c r="B48" s="56">
        <v>1.3373735106522301E-2</v>
      </c>
      <c r="C48" s="56">
        <v>1.2370704973533099E-2</v>
      </c>
      <c r="D48" s="56" t="b">
        <f t="shared" si="0"/>
        <v>1</v>
      </c>
      <c r="E48" s="56">
        <v>7.3895027624309396E-3</v>
      </c>
      <c r="F48" s="56">
        <v>6.8352900552486199E-3</v>
      </c>
      <c r="G48" s="56" t="b">
        <f t="shared" si="1"/>
        <v>1</v>
      </c>
      <c r="H48" s="56">
        <v>1.5596542082446201E-2</v>
      </c>
      <c r="I48" s="56">
        <v>1.44268014262627E-2</v>
      </c>
      <c r="J48" s="56" t="b">
        <f t="shared" si="2"/>
        <v>1</v>
      </c>
      <c r="K48" s="56">
        <v>1.4977973568281899E-2</v>
      </c>
      <c r="L48" s="56">
        <v>1.3854625550660801E-2</v>
      </c>
      <c r="M48" s="56" t="b">
        <f t="shared" si="3"/>
        <v>1</v>
      </c>
      <c r="N48" s="56">
        <v>1.10224599916986E-2</v>
      </c>
      <c r="O48" s="56">
        <v>1.01957754923212E-2</v>
      </c>
      <c r="P48" s="56" t="b">
        <f t="shared" si="4"/>
        <v>1</v>
      </c>
      <c r="Q48" s="56">
        <v>0.12680221811460299</v>
      </c>
      <c r="R48" s="56">
        <v>0.117292051756007</v>
      </c>
      <c r="S48" s="56" t="b">
        <f t="shared" si="5"/>
        <v>1</v>
      </c>
      <c r="T48" s="56">
        <v>7.3288939674534103E-3</v>
      </c>
      <c r="U48" s="56">
        <v>6.7792269198944004E-3</v>
      </c>
      <c r="V48" s="56" t="b">
        <f t="shared" si="6"/>
        <v>1</v>
      </c>
      <c r="W48" s="56">
        <v>6.1688311688311702E-2</v>
      </c>
      <c r="X48" s="56">
        <v>5.7061688311688299E-2</v>
      </c>
      <c r="Y48" s="56" t="b">
        <f t="shared" si="7"/>
        <v>1</v>
      </c>
      <c r="Z48" s="56">
        <v>4.2868277474668696E-3</v>
      </c>
      <c r="AA48" s="56">
        <v>3.9653156664068599E-3</v>
      </c>
      <c r="AB48" s="56" t="b">
        <f t="shared" si="8"/>
        <v>1</v>
      </c>
      <c r="AC48" s="56">
        <v>0.38095238095238099</v>
      </c>
      <c r="AD48" s="56">
        <v>0.35238095238095202</v>
      </c>
      <c r="AE48" s="56" t="b">
        <f t="shared" si="9"/>
        <v>1</v>
      </c>
      <c r="AF48" s="56">
        <v>3.2658393207054201E-3</v>
      </c>
      <c r="AG48" s="56">
        <v>3.0209013716525198E-3</v>
      </c>
      <c r="AH48" s="56" t="b">
        <f t="shared" si="10"/>
        <v>1</v>
      </c>
      <c r="AI48" s="56">
        <v>0.13828337874659399</v>
      </c>
      <c r="AJ48" s="56">
        <v>0.12791212534059901</v>
      </c>
      <c r="AK48" s="56" t="b">
        <f t="shared" si="11"/>
        <v>1</v>
      </c>
      <c r="AL48" s="56">
        <v>9.1826529684516794E-3</v>
      </c>
      <c r="AM48" s="56">
        <v>8.4939539958178E-3</v>
      </c>
      <c r="AN48" s="56" t="b">
        <f t="shared" si="12"/>
        <v>1</v>
      </c>
      <c r="AO48" s="56">
        <v>0.14853195164076</v>
      </c>
      <c r="AP48" s="56">
        <v>0.13739205526770301</v>
      </c>
      <c r="AQ48" s="56" t="b">
        <f t="shared" si="13"/>
        <v>1</v>
      </c>
      <c r="AR48" s="56">
        <v>7.8323738117552603E-3</v>
      </c>
      <c r="AS48" s="56">
        <v>7.2449457758736102E-3</v>
      </c>
      <c r="AT48" s="56" t="b">
        <f t="shared" si="14"/>
        <v>1</v>
      </c>
    </row>
    <row r="49" spans="1:46">
      <c r="A49" s="56">
        <v>72</v>
      </c>
      <c r="B49" s="56">
        <v>1.4690572585309401E-2</v>
      </c>
      <c r="C49" s="56">
        <v>1.3588779641411201E-2</v>
      </c>
      <c r="D49" s="56" t="b">
        <f t="shared" si="0"/>
        <v>1</v>
      </c>
      <c r="E49" s="56">
        <v>8.10681926561755E-3</v>
      </c>
      <c r="F49" s="56">
        <v>7.4988078206962303E-3</v>
      </c>
      <c r="G49" s="56" t="b">
        <f t="shared" si="1"/>
        <v>1</v>
      </c>
      <c r="H49" s="56">
        <v>1.6799022602321301E-2</v>
      </c>
      <c r="I49" s="56">
        <v>1.55390959071472E-2</v>
      </c>
      <c r="J49" s="56" t="b">
        <f t="shared" si="2"/>
        <v>1</v>
      </c>
      <c r="K49" s="56">
        <v>1.73428305977083E-2</v>
      </c>
      <c r="L49" s="56">
        <v>1.6042118302880101E-2</v>
      </c>
      <c r="M49" s="56" t="b">
        <f t="shared" si="3"/>
        <v>1</v>
      </c>
      <c r="N49" s="56">
        <v>1.0751451733455999E-2</v>
      </c>
      <c r="O49" s="56">
        <v>9.9450928534467898E-3</v>
      </c>
      <c r="P49" s="56" t="b">
        <f t="shared" si="4"/>
        <v>1</v>
      </c>
      <c r="Q49" s="56">
        <v>0.13393665158370999</v>
      </c>
      <c r="R49" s="56">
        <v>0.123891402714932</v>
      </c>
      <c r="S49" s="56" t="b">
        <f t="shared" si="5"/>
        <v>1</v>
      </c>
      <c r="T49" s="56">
        <v>8.2652688040960598E-3</v>
      </c>
      <c r="U49" s="56">
        <v>7.6453736437888603E-3</v>
      </c>
      <c r="V49" s="56" t="b">
        <f t="shared" si="6"/>
        <v>1</v>
      </c>
      <c r="W49" s="56">
        <v>8.0831408775981495E-2</v>
      </c>
      <c r="X49" s="56">
        <v>7.4769053117782897E-2</v>
      </c>
      <c r="Y49" s="56" t="b">
        <f t="shared" si="7"/>
        <v>1</v>
      </c>
      <c r="Z49" s="56">
        <v>4.6296296296296302E-3</v>
      </c>
      <c r="AA49" s="56">
        <v>4.2824074074074101E-3</v>
      </c>
      <c r="AB49" s="56" t="b">
        <f t="shared" si="8"/>
        <v>1</v>
      </c>
      <c r="AC49" s="56">
        <v>0.52380952380952395</v>
      </c>
      <c r="AD49" s="56">
        <v>0.48452380952381002</v>
      </c>
      <c r="AE49" s="56" t="b">
        <f t="shared" si="9"/>
        <v>1</v>
      </c>
      <c r="AF49" s="56">
        <v>2.9445073612684E-3</v>
      </c>
      <c r="AG49" s="56">
        <v>2.7236693091732701E-3</v>
      </c>
      <c r="AH49" s="56" t="b">
        <f t="shared" si="10"/>
        <v>1</v>
      </c>
      <c r="AI49" s="56">
        <v>0.144101346001584</v>
      </c>
      <c r="AJ49" s="56">
        <v>0.13329374505146499</v>
      </c>
      <c r="AK49" s="56" t="b">
        <f t="shared" si="11"/>
        <v>1</v>
      </c>
      <c r="AL49" s="56">
        <v>1.1069114470842301E-2</v>
      </c>
      <c r="AM49" s="56">
        <v>1.0238930885529201E-2</v>
      </c>
      <c r="AN49" s="56" t="b">
        <f t="shared" si="12"/>
        <v>1</v>
      </c>
      <c r="AO49" s="56">
        <v>0.13793103448275901</v>
      </c>
      <c r="AP49" s="56">
        <v>0.12758620689655201</v>
      </c>
      <c r="AQ49" s="56" t="b">
        <f t="shared" si="13"/>
        <v>1</v>
      </c>
      <c r="AR49" s="56">
        <v>7.6219512195122002E-3</v>
      </c>
      <c r="AS49" s="56">
        <v>7.0503048780487798E-3</v>
      </c>
      <c r="AT49" s="56" t="b">
        <f t="shared" si="14"/>
        <v>1</v>
      </c>
    </row>
    <row r="50" spans="1:46">
      <c r="A50" s="56">
        <v>73</v>
      </c>
      <c r="B50" s="56">
        <v>1.6018440171563599E-2</v>
      </c>
      <c r="C50" s="56">
        <v>1.48170571586964E-2</v>
      </c>
      <c r="D50" s="56" t="b">
        <f t="shared" si="0"/>
        <v>1</v>
      </c>
      <c r="E50" s="56">
        <v>4.7426419305342396E-3</v>
      </c>
      <c r="F50" s="56">
        <v>4.3869437857441797E-3</v>
      </c>
      <c r="G50" s="56" t="b">
        <f t="shared" si="1"/>
        <v>1</v>
      </c>
      <c r="H50" s="56">
        <v>1.9000885478158199E-2</v>
      </c>
      <c r="I50" s="56">
        <v>1.75758190672963E-2</v>
      </c>
      <c r="J50" s="56" t="b">
        <f t="shared" si="2"/>
        <v>1</v>
      </c>
      <c r="K50" s="56">
        <v>1.8931119848551E-2</v>
      </c>
      <c r="L50" s="56">
        <v>1.75112858599097E-2</v>
      </c>
      <c r="M50" s="56" t="b">
        <f t="shared" si="3"/>
        <v>1</v>
      </c>
      <c r="N50" s="56">
        <v>1.1629607957870099E-2</v>
      </c>
      <c r="O50" s="56">
        <v>1.07573873610298E-2</v>
      </c>
      <c r="P50" s="56" t="b">
        <f t="shared" si="4"/>
        <v>1</v>
      </c>
      <c r="Q50" s="56">
        <v>0.14445688689809599</v>
      </c>
      <c r="R50" s="56">
        <v>0.13362262038073899</v>
      </c>
      <c r="S50" s="56" t="b">
        <f t="shared" si="5"/>
        <v>1</v>
      </c>
      <c r="T50" s="56">
        <v>8.9574291254963505E-3</v>
      </c>
      <c r="U50" s="56">
        <v>8.2856219410841307E-3</v>
      </c>
      <c r="V50" s="56" t="b">
        <f t="shared" si="6"/>
        <v>1</v>
      </c>
      <c r="W50" s="56">
        <v>4.3795620437956199E-2</v>
      </c>
      <c r="X50" s="56">
        <v>4.0510948905109499E-2</v>
      </c>
      <c r="Y50" s="56" t="b">
        <f t="shared" si="7"/>
        <v>1</v>
      </c>
      <c r="Z50" s="56">
        <v>3.0975735673722201E-3</v>
      </c>
      <c r="AA50" s="56">
        <v>2.86525554981931E-3</v>
      </c>
      <c r="AB50" s="56" t="b">
        <f t="shared" si="8"/>
        <v>1</v>
      </c>
      <c r="AC50" s="56">
        <v>0.57142857142857095</v>
      </c>
      <c r="AD50" s="56">
        <v>0.52857142857142903</v>
      </c>
      <c r="AE50" s="56" t="b">
        <f t="shared" si="9"/>
        <v>1</v>
      </c>
      <c r="AF50" s="56">
        <v>1.9907100199071E-3</v>
      </c>
      <c r="AG50" s="56">
        <v>1.8414067684140701E-3</v>
      </c>
      <c r="AH50" s="56" t="b">
        <f t="shared" si="10"/>
        <v>1</v>
      </c>
      <c r="AI50" s="56">
        <v>0.16666666666666699</v>
      </c>
      <c r="AJ50" s="56">
        <v>0.15416666666666701</v>
      </c>
      <c r="AK50" s="56" t="b">
        <f t="shared" si="11"/>
        <v>1</v>
      </c>
      <c r="AL50" s="56">
        <v>1.2099134846809301E-2</v>
      </c>
      <c r="AM50" s="56">
        <v>1.11916997332986E-2</v>
      </c>
      <c r="AN50" s="56" t="b">
        <f t="shared" si="12"/>
        <v>1</v>
      </c>
      <c r="AO50" s="56">
        <v>0.14588235294117599</v>
      </c>
      <c r="AP50" s="56">
        <v>0.13494117647058801</v>
      </c>
      <c r="AQ50" s="56" t="b">
        <f t="shared" si="13"/>
        <v>1</v>
      </c>
      <c r="AR50" s="56">
        <v>8.5077254058282797E-3</v>
      </c>
      <c r="AS50" s="56">
        <v>7.8696460003911603E-3</v>
      </c>
      <c r="AT50" s="56" t="b">
        <f t="shared" si="14"/>
        <v>1</v>
      </c>
    </row>
    <row r="51" spans="1:46">
      <c r="A51" s="56">
        <v>74</v>
      </c>
      <c r="B51" s="56">
        <v>1.6644896435902199E-2</v>
      </c>
      <c r="C51" s="56">
        <v>1.5396529203209599E-2</v>
      </c>
      <c r="D51" s="56" t="b">
        <f t="shared" si="0"/>
        <v>1</v>
      </c>
      <c r="E51" s="56">
        <v>0</v>
      </c>
      <c r="F51" s="56">
        <v>0</v>
      </c>
      <c r="G51" s="56" t="b">
        <f t="shared" si="1"/>
        <v>1</v>
      </c>
      <c r="H51" s="56">
        <v>2.00656858775363E-2</v>
      </c>
      <c r="I51" s="56">
        <v>1.85607594367211E-2</v>
      </c>
      <c r="J51" s="56" t="b">
        <f t="shared" si="2"/>
        <v>1</v>
      </c>
      <c r="K51" s="56">
        <v>2.02020202020202E-2</v>
      </c>
      <c r="L51" s="56">
        <v>1.86868686868687E-2</v>
      </c>
      <c r="M51" s="56" t="b">
        <f t="shared" si="3"/>
        <v>1</v>
      </c>
      <c r="N51" s="56">
        <v>1.1259148057797E-2</v>
      </c>
      <c r="O51" s="56">
        <v>1.04147119534622E-2</v>
      </c>
      <c r="P51" s="56" t="b">
        <f t="shared" si="4"/>
        <v>1</v>
      </c>
      <c r="Q51" s="56">
        <v>0.15341701534170199</v>
      </c>
      <c r="R51" s="56">
        <v>0.141910739191074</v>
      </c>
      <c r="S51" s="56" t="b">
        <f t="shared" si="5"/>
        <v>1</v>
      </c>
      <c r="T51" s="56">
        <v>8.9113205315247794E-3</v>
      </c>
      <c r="U51" s="56">
        <v>8.2429714916604207E-3</v>
      </c>
      <c r="V51" s="56" t="b">
        <f t="shared" si="6"/>
        <v>1</v>
      </c>
      <c r="W51" s="56">
        <v>0</v>
      </c>
      <c r="X51" s="56">
        <v>0</v>
      </c>
      <c r="Y51" s="56" t="b">
        <f t="shared" si="7"/>
        <v>1</v>
      </c>
      <c r="Z51" s="56">
        <v>0</v>
      </c>
      <c r="AA51" s="56">
        <v>0</v>
      </c>
      <c r="AB51" s="56" t="b">
        <f t="shared" si="8"/>
        <v>1</v>
      </c>
      <c r="AC51" s="56">
        <v>0</v>
      </c>
      <c r="AD51" s="56">
        <v>0</v>
      </c>
      <c r="AE51" s="56" t="b">
        <f t="shared" si="9"/>
        <v>1</v>
      </c>
      <c r="AF51" s="56">
        <v>0</v>
      </c>
      <c r="AG51" s="56">
        <v>0</v>
      </c>
      <c r="AH51" s="56" t="b">
        <f t="shared" si="10"/>
        <v>1</v>
      </c>
      <c r="AI51" s="56">
        <v>0.18444444444444399</v>
      </c>
      <c r="AJ51" s="56">
        <v>0.17061111111111099</v>
      </c>
      <c r="AK51" s="56" t="b">
        <f t="shared" si="11"/>
        <v>1</v>
      </c>
      <c r="AL51" s="56">
        <v>1.27014368500437E-2</v>
      </c>
      <c r="AM51" s="56">
        <v>1.1748829086290401E-2</v>
      </c>
      <c r="AN51" s="56" t="b">
        <f t="shared" si="12"/>
        <v>1</v>
      </c>
      <c r="AO51" s="56">
        <v>0.14876033057851201</v>
      </c>
      <c r="AP51" s="56">
        <v>0.137603305785124</v>
      </c>
      <c r="AQ51" s="56" t="b">
        <f t="shared" si="13"/>
        <v>1</v>
      </c>
      <c r="AR51" s="56">
        <v>7.8881319469343795E-3</v>
      </c>
      <c r="AS51" s="56">
        <v>7.2965220509143098E-3</v>
      </c>
      <c r="AT51" s="56" t="b">
        <f t="shared" si="14"/>
        <v>1</v>
      </c>
    </row>
    <row r="52" spans="1:46">
      <c r="A52" s="56">
        <v>75</v>
      </c>
      <c r="B52" s="56">
        <v>1.8720597507153599E-2</v>
      </c>
      <c r="C52" s="56">
        <v>1.73165526941171E-2</v>
      </c>
      <c r="D52" s="56" t="b">
        <f t="shared" si="0"/>
        <v>1</v>
      </c>
      <c r="E52" s="56">
        <v>0</v>
      </c>
      <c r="F52" s="56">
        <v>0</v>
      </c>
      <c r="G52" s="56" t="b">
        <f t="shared" si="1"/>
        <v>1</v>
      </c>
      <c r="H52" s="56">
        <v>2.1469492185327298E-2</v>
      </c>
      <c r="I52" s="56">
        <v>1.98592802714278E-2</v>
      </c>
      <c r="J52" s="56" t="b">
        <f t="shared" si="2"/>
        <v>1</v>
      </c>
      <c r="K52" s="56">
        <v>2.1040796659171201E-2</v>
      </c>
      <c r="L52" s="56">
        <v>1.9462736909733401E-2</v>
      </c>
      <c r="M52" s="56" t="b">
        <f t="shared" si="3"/>
        <v>1</v>
      </c>
      <c r="N52" s="56">
        <v>1.5183053752908E-2</v>
      </c>
      <c r="O52" s="56">
        <v>1.40443247214399E-2</v>
      </c>
      <c r="P52" s="56" t="b">
        <f t="shared" si="4"/>
        <v>1</v>
      </c>
      <c r="Q52" s="56">
        <v>0.17015706806282699</v>
      </c>
      <c r="R52" s="56">
        <v>0.157395287958115</v>
      </c>
      <c r="S52" s="56" t="b">
        <f t="shared" si="5"/>
        <v>1</v>
      </c>
      <c r="T52" s="56">
        <v>9.8084527294202192E-3</v>
      </c>
      <c r="U52" s="56">
        <v>9.0728187747137097E-3</v>
      </c>
      <c r="V52" s="56" t="b">
        <f t="shared" si="6"/>
        <v>1</v>
      </c>
      <c r="W52" s="56">
        <v>0</v>
      </c>
      <c r="X52" s="56">
        <v>0</v>
      </c>
      <c r="Y52" s="56" t="b">
        <f t="shared" si="7"/>
        <v>1</v>
      </c>
      <c r="Z52" s="56">
        <v>0</v>
      </c>
      <c r="AA52" s="56">
        <v>0</v>
      </c>
      <c r="AB52" s="56" t="b">
        <f t="shared" si="8"/>
        <v>1</v>
      </c>
      <c r="AC52" s="56" t="e">
        <v>#NUM!</v>
      </c>
      <c r="AD52" s="56" t="e">
        <v>#NUM!</v>
      </c>
      <c r="AE52" s="56" t="e">
        <f t="shared" si="9"/>
        <v>#NUM!</v>
      </c>
      <c r="AF52" s="56">
        <v>0</v>
      </c>
      <c r="AG52" s="56">
        <v>0</v>
      </c>
      <c r="AH52" s="56" t="b">
        <f t="shared" si="10"/>
        <v>1</v>
      </c>
      <c r="AI52" s="56">
        <v>0.18937329700272501</v>
      </c>
      <c r="AJ52" s="56">
        <v>0.17517029972751999</v>
      </c>
      <c r="AK52" s="56" t="b">
        <f t="shared" si="11"/>
        <v>1</v>
      </c>
      <c r="AL52" s="56">
        <v>1.21003443187408E-2</v>
      </c>
      <c r="AM52" s="56">
        <v>1.1192818494835201E-2</v>
      </c>
      <c r="AN52" s="56" t="b">
        <f t="shared" si="12"/>
        <v>1</v>
      </c>
      <c r="AO52" s="56">
        <v>0.18122977346278299</v>
      </c>
      <c r="AP52" s="56">
        <v>0.167637540453074</v>
      </c>
      <c r="AQ52" s="56" t="b">
        <f t="shared" si="13"/>
        <v>1</v>
      </c>
      <c r="AR52" s="56">
        <v>1.0042829714960899E-2</v>
      </c>
      <c r="AS52" s="56">
        <v>9.2896174863388008E-3</v>
      </c>
      <c r="AT52" s="56" t="b">
        <f t="shared" si="14"/>
        <v>1</v>
      </c>
    </row>
    <row r="53" spans="1:46">
      <c r="A53" s="56">
        <v>76</v>
      </c>
      <c r="B53" s="56">
        <v>2.2492127755285699E-2</v>
      </c>
      <c r="C53" s="56">
        <v>2.0805218173639201E-2</v>
      </c>
      <c r="D53" s="56" t="b">
        <f t="shared" si="0"/>
        <v>1</v>
      </c>
      <c r="E53" s="56">
        <v>0</v>
      </c>
      <c r="F53" s="56">
        <v>0</v>
      </c>
      <c r="G53" s="56" t="b">
        <f t="shared" si="1"/>
        <v>1</v>
      </c>
      <c r="H53" s="56">
        <v>2.4480660278380102E-2</v>
      </c>
      <c r="I53" s="56">
        <v>2.2644610757501599E-2</v>
      </c>
      <c r="J53" s="56" t="b">
        <f t="shared" si="2"/>
        <v>1</v>
      </c>
      <c r="K53" s="56">
        <v>2.4800425758382101E-2</v>
      </c>
      <c r="L53" s="56">
        <v>2.2940393826503501E-2</v>
      </c>
      <c r="M53" s="56" t="b">
        <f t="shared" si="3"/>
        <v>1</v>
      </c>
      <c r="N53" s="56">
        <v>1.89750243269543E-2</v>
      </c>
      <c r="O53" s="56">
        <v>1.75518975024327E-2</v>
      </c>
      <c r="P53" s="56" t="b">
        <f t="shared" si="4"/>
        <v>1</v>
      </c>
      <c r="Q53" s="56">
        <v>0.20357941834451901</v>
      </c>
      <c r="R53" s="56">
        <v>0.18831096196868</v>
      </c>
      <c r="S53" s="56" t="b">
        <f t="shared" si="5"/>
        <v>1</v>
      </c>
      <c r="T53" s="56">
        <v>1.1454285129883401E-2</v>
      </c>
      <c r="U53" s="56">
        <v>1.0595213745142201E-2</v>
      </c>
      <c r="V53" s="56" t="b">
        <f t="shared" si="6"/>
        <v>1</v>
      </c>
      <c r="W53" s="56">
        <v>0</v>
      </c>
      <c r="X53" s="56">
        <v>0</v>
      </c>
      <c r="Y53" s="56" t="b">
        <f t="shared" si="7"/>
        <v>1</v>
      </c>
      <c r="Z53" s="56">
        <v>0</v>
      </c>
      <c r="AA53" s="56">
        <v>0</v>
      </c>
      <c r="AB53" s="56" t="b">
        <f t="shared" si="8"/>
        <v>1</v>
      </c>
      <c r="AC53" s="56" t="e">
        <v>#NUM!</v>
      </c>
      <c r="AD53" s="56" t="e">
        <v>#NUM!</v>
      </c>
      <c r="AE53" s="56" t="e">
        <f t="shared" si="9"/>
        <v>#NUM!</v>
      </c>
      <c r="AF53" s="56">
        <v>0</v>
      </c>
      <c r="AG53" s="56">
        <v>0</v>
      </c>
      <c r="AH53" s="56" t="b">
        <f t="shared" si="10"/>
        <v>1</v>
      </c>
      <c r="AI53" s="56">
        <v>0.20672268907562999</v>
      </c>
      <c r="AJ53" s="56">
        <v>0.191218487394958</v>
      </c>
      <c r="AK53" s="56" t="b">
        <f t="shared" si="11"/>
        <v>1</v>
      </c>
      <c r="AL53" s="56">
        <v>1.36374907017109E-2</v>
      </c>
      <c r="AM53" s="56">
        <v>1.2614678899082601E-2</v>
      </c>
      <c r="AN53" s="56" t="b">
        <f t="shared" si="12"/>
        <v>1</v>
      </c>
      <c r="AO53" s="56">
        <v>0.233201581027668</v>
      </c>
      <c r="AP53" s="56">
        <v>0.215711462450593</v>
      </c>
      <c r="AQ53" s="56" t="b">
        <f t="shared" si="13"/>
        <v>1</v>
      </c>
      <c r="AR53" s="56">
        <v>1.0774660969719499E-2</v>
      </c>
      <c r="AS53" s="56">
        <v>9.9665613969905295E-3</v>
      </c>
      <c r="AT53" s="56" t="b">
        <f t="shared" si="14"/>
        <v>1</v>
      </c>
    </row>
    <row r="54" spans="1:46">
      <c r="A54" s="56">
        <v>77</v>
      </c>
      <c r="B54" s="56">
        <v>2.6226660877116802E-2</v>
      </c>
      <c r="C54" s="56">
        <v>2.4259661311332999E-2</v>
      </c>
      <c r="D54" s="56" t="b">
        <f t="shared" si="0"/>
        <v>1</v>
      </c>
      <c r="E54" s="56">
        <v>0</v>
      </c>
      <c r="F54" s="56">
        <v>0</v>
      </c>
      <c r="G54" s="56" t="b">
        <f t="shared" si="1"/>
        <v>1</v>
      </c>
      <c r="H54" s="56">
        <v>2.7182718271827201E-2</v>
      </c>
      <c r="I54" s="56">
        <v>2.5144014401440099E-2</v>
      </c>
      <c r="J54" s="56" t="b">
        <f t="shared" si="2"/>
        <v>1</v>
      </c>
      <c r="K54" s="56">
        <v>3.1398530894425999E-2</v>
      </c>
      <c r="L54" s="56">
        <v>2.9043641077344098E-2</v>
      </c>
      <c r="M54" s="56" t="b">
        <f t="shared" si="3"/>
        <v>1</v>
      </c>
      <c r="N54" s="56">
        <v>1.8372703412073501E-2</v>
      </c>
      <c r="O54" s="56">
        <v>1.6994750656168001E-2</v>
      </c>
      <c r="P54" s="56" t="b">
        <f t="shared" si="4"/>
        <v>1</v>
      </c>
      <c r="Q54" s="56">
        <v>0.237536656891496</v>
      </c>
      <c r="R54" s="56">
        <v>0.21972140762463299</v>
      </c>
      <c r="S54" s="56" t="b">
        <f t="shared" si="5"/>
        <v>1</v>
      </c>
      <c r="T54" s="56">
        <v>1.29234745684483E-2</v>
      </c>
      <c r="U54" s="56">
        <v>1.1954213975814599E-2</v>
      </c>
      <c r="V54" s="56" t="b">
        <f t="shared" si="6"/>
        <v>1</v>
      </c>
      <c r="W54" s="56">
        <v>0</v>
      </c>
      <c r="X54" s="56">
        <v>0</v>
      </c>
      <c r="Y54" s="56" t="b">
        <f t="shared" si="7"/>
        <v>1</v>
      </c>
      <c r="Z54" s="56">
        <v>0</v>
      </c>
      <c r="AA54" s="56">
        <v>0</v>
      </c>
      <c r="AB54" s="56" t="b">
        <f t="shared" si="8"/>
        <v>1</v>
      </c>
      <c r="AC54" s="56" t="e">
        <v>#NUM!</v>
      </c>
      <c r="AD54" s="56" t="e">
        <v>#NUM!</v>
      </c>
      <c r="AE54" s="56" t="e">
        <f t="shared" si="9"/>
        <v>#NUM!</v>
      </c>
      <c r="AF54" s="56">
        <v>0</v>
      </c>
      <c r="AG54" s="56">
        <v>0</v>
      </c>
      <c r="AH54" s="56" t="b">
        <f t="shared" si="10"/>
        <v>1</v>
      </c>
      <c r="AI54" s="56">
        <v>0.25423728813559299</v>
      </c>
      <c r="AJ54" s="56">
        <v>0.23516949152542399</v>
      </c>
      <c r="AK54" s="56" t="b">
        <f t="shared" si="11"/>
        <v>1</v>
      </c>
      <c r="AL54" s="56">
        <v>1.5712682379348999E-2</v>
      </c>
      <c r="AM54" s="56">
        <v>1.4534231200897901E-2</v>
      </c>
      <c r="AN54" s="56" t="b">
        <f t="shared" si="12"/>
        <v>1</v>
      </c>
      <c r="AO54" s="56">
        <v>0.216494845360825</v>
      </c>
      <c r="AP54" s="56">
        <v>0.20025773195876301</v>
      </c>
      <c r="AQ54" s="56" t="b">
        <f t="shared" si="13"/>
        <v>1</v>
      </c>
      <c r="AR54" s="56">
        <v>9.9833610648918502E-3</v>
      </c>
      <c r="AS54" s="56">
        <v>9.2346089850249592E-3</v>
      </c>
      <c r="AT54" s="56" t="b">
        <f t="shared" si="14"/>
        <v>1</v>
      </c>
    </row>
    <row r="55" spans="1:46">
      <c r="A55" s="56">
        <v>78</v>
      </c>
      <c r="B55" s="56">
        <v>2.9980091345590799E-2</v>
      </c>
      <c r="C55" s="56">
        <v>2.7731584494671498E-2</v>
      </c>
      <c r="D55" s="56" t="b">
        <f t="shared" si="0"/>
        <v>1</v>
      </c>
      <c r="G55" s="56" t="b">
        <f t="shared" si="1"/>
        <v>1</v>
      </c>
      <c r="H55" s="56">
        <v>2.9980091345590799E-2</v>
      </c>
      <c r="I55" s="56">
        <v>2.7731584494671498E-2</v>
      </c>
      <c r="J55" s="56" t="b">
        <f t="shared" si="2"/>
        <v>1</v>
      </c>
      <c r="K55" s="56">
        <v>3.4858812074001898E-2</v>
      </c>
      <c r="L55" s="56">
        <v>3.22444011684518E-2</v>
      </c>
      <c r="M55" s="56" t="b">
        <f t="shared" si="3"/>
        <v>1</v>
      </c>
      <c r="N55" s="56">
        <v>2.2620446533490001E-2</v>
      </c>
      <c r="O55" s="56">
        <v>2.09239130434783E-2</v>
      </c>
      <c r="P55" s="56" t="b">
        <f t="shared" si="4"/>
        <v>1</v>
      </c>
      <c r="Q55" s="56">
        <v>0.28968253968253999</v>
      </c>
      <c r="R55" s="56">
        <v>0.26795634920634898</v>
      </c>
      <c r="S55" s="56" t="b">
        <f t="shared" si="5"/>
        <v>1</v>
      </c>
      <c r="T55" s="56">
        <v>1.3690105787181101E-2</v>
      </c>
      <c r="U55" s="56">
        <v>1.2663347853142499E-2</v>
      </c>
      <c r="V55" s="56" t="b">
        <f t="shared" si="6"/>
        <v>1</v>
      </c>
      <c r="Y55" s="56" t="b">
        <f t="shared" si="7"/>
        <v>1</v>
      </c>
      <c r="AB55" s="56" t="b">
        <f t="shared" si="8"/>
        <v>1</v>
      </c>
      <c r="AE55" s="56" t="b">
        <f t="shared" si="9"/>
        <v>1</v>
      </c>
      <c r="AH55" s="56" t="b">
        <f t="shared" si="10"/>
        <v>1</v>
      </c>
      <c r="AI55" s="56">
        <v>0.28693181818181801</v>
      </c>
      <c r="AJ55" s="56">
        <v>0.26541193181818201</v>
      </c>
      <c r="AK55" s="56" t="b">
        <f t="shared" si="11"/>
        <v>1</v>
      </c>
      <c r="AL55" s="56">
        <v>1.6307756638093199E-2</v>
      </c>
      <c r="AM55" s="56">
        <v>1.5084674890236301E-2</v>
      </c>
      <c r="AN55" s="56" t="b">
        <f t="shared" si="12"/>
        <v>1</v>
      </c>
      <c r="AO55" s="56">
        <v>0.29605263157894701</v>
      </c>
      <c r="AP55" s="56">
        <v>0.27384868421052599</v>
      </c>
      <c r="AQ55" s="56" t="b">
        <f t="shared" si="13"/>
        <v>1</v>
      </c>
      <c r="AR55" s="56">
        <v>9.8400984009840101E-3</v>
      </c>
      <c r="AS55" s="56">
        <v>9.1020910209102107E-3</v>
      </c>
      <c r="AT55" s="56" t="b">
        <f t="shared" si="14"/>
        <v>1</v>
      </c>
    </row>
    <row r="56" spans="1:46">
      <c r="A56" s="56">
        <v>79</v>
      </c>
      <c r="B56" s="56">
        <v>3.2136105860113402E-2</v>
      </c>
      <c r="C56" s="56">
        <v>2.9725897920604899E-2</v>
      </c>
      <c r="D56" s="56" t="b">
        <f t="shared" si="0"/>
        <v>1</v>
      </c>
      <c r="G56" s="56" t="b">
        <f t="shared" si="1"/>
        <v>1</v>
      </c>
      <c r="H56" s="56">
        <v>3.2136105860113402E-2</v>
      </c>
      <c r="I56" s="56">
        <v>2.9725897920604899E-2</v>
      </c>
      <c r="J56" s="56" t="b">
        <f t="shared" si="2"/>
        <v>1</v>
      </c>
      <c r="K56" s="56">
        <v>3.8786279683377299E-2</v>
      </c>
      <c r="L56" s="56">
        <v>3.5877308707124002E-2</v>
      </c>
      <c r="M56" s="56" t="b">
        <f t="shared" si="3"/>
        <v>1</v>
      </c>
      <c r="N56" s="56">
        <v>2.2283033620015599E-2</v>
      </c>
      <c r="O56" s="56">
        <v>2.0611806098514499E-2</v>
      </c>
      <c r="P56" s="56" t="b">
        <f t="shared" si="4"/>
        <v>1</v>
      </c>
      <c r="Q56" s="56">
        <v>0.30446927374301702</v>
      </c>
      <c r="R56" s="56">
        <v>0.28163407821228997</v>
      </c>
      <c r="S56" s="56" t="b">
        <f t="shared" si="5"/>
        <v>1</v>
      </c>
      <c r="T56" s="56">
        <v>1.5859766277128502E-2</v>
      </c>
      <c r="U56" s="56">
        <v>1.4670283806343901E-2</v>
      </c>
      <c r="V56" s="56" t="b">
        <f t="shared" si="6"/>
        <v>1</v>
      </c>
      <c r="Y56" s="56" t="b">
        <f t="shared" si="7"/>
        <v>1</v>
      </c>
      <c r="AB56" s="56" t="b">
        <f t="shared" si="8"/>
        <v>1</v>
      </c>
      <c r="AE56" s="56" t="b">
        <f t="shared" si="9"/>
        <v>1</v>
      </c>
      <c r="AH56" s="56" t="b">
        <f t="shared" si="10"/>
        <v>1</v>
      </c>
      <c r="AI56" s="56">
        <v>0.31872509960159401</v>
      </c>
      <c r="AJ56" s="56">
        <v>0.29482071713147401</v>
      </c>
      <c r="AK56" s="56" t="b">
        <f t="shared" si="11"/>
        <v>1</v>
      </c>
      <c r="AL56" s="56">
        <v>1.89319016671376E-2</v>
      </c>
      <c r="AM56" s="56">
        <v>1.7512009042102299E-2</v>
      </c>
      <c r="AN56" s="56" t="b">
        <f t="shared" si="12"/>
        <v>1</v>
      </c>
      <c r="AO56" s="56">
        <v>0.27102803738317799</v>
      </c>
      <c r="AP56" s="56">
        <v>0.25070093457943898</v>
      </c>
      <c r="AQ56" s="56" t="b">
        <f t="shared" si="13"/>
        <v>1</v>
      </c>
      <c r="AR56" s="56">
        <v>1.14239086087311E-2</v>
      </c>
      <c r="AS56" s="56">
        <v>1.05671154630763E-2</v>
      </c>
      <c r="AT56" s="56" t="b">
        <f t="shared" si="14"/>
        <v>1</v>
      </c>
    </row>
    <row r="57" spans="1:46">
      <c r="A57" s="56">
        <v>80</v>
      </c>
      <c r="B57" s="56">
        <v>3.0925605536332199E-2</v>
      </c>
      <c r="C57" s="56">
        <v>2.8606185121107301E-2</v>
      </c>
      <c r="D57" s="56" t="b">
        <f t="shared" si="0"/>
        <v>1</v>
      </c>
      <c r="G57" s="56" t="b">
        <f t="shared" si="1"/>
        <v>1</v>
      </c>
      <c r="H57" s="56">
        <v>3.0925605536332199E-2</v>
      </c>
      <c r="I57" s="56">
        <v>2.8606185121107301E-2</v>
      </c>
      <c r="J57" s="56" t="b">
        <f t="shared" si="2"/>
        <v>1</v>
      </c>
      <c r="K57" s="56">
        <v>3.4558021098581297E-2</v>
      </c>
      <c r="L57" s="56">
        <v>3.1966169516187699E-2</v>
      </c>
      <c r="M57" s="56" t="b">
        <f t="shared" si="3"/>
        <v>1</v>
      </c>
      <c r="N57" s="56">
        <v>2.5600000000000001E-2</v>
      </c>
      <c r="O57" s="56">
        <v>2.368E-2</v>
      </c>
      <c r="P57" s="56" t="b">
        <f t="shared" si="4"/>
        <v>1</v>
      </c>
      <c r="Q57" s="56">
        <v>0.32931726907630499</v>
      </c>
      <c r="R57" s="56">
        <v>0.304618473895582</v>
      </c>
      <c r="S57" s="56" t="b">
        <f t="shared" si="5"/>
        <v>1</v>
      </c>
      <c r="T57" s="56">
        <v>1.3942857142857101E-2</v>
      </c>
      <c r="U57" s="56">
        <v>1.28971428571429E-2</v>
      </c>
      <c r="V57" s="56" t="b">
        <f t="shared" si="6"/>
        <v>1</v>
      </c>
      <c r="Y57" s="56" t="b">
        <f t="shared" si="7"/>
        <v>1</v>
      </c>
      <c r="AB57" s="56" t="b">
        <f t="shared" si="8"/>
        <v>1</v>
      </c>
      <c r="AE57" s="56" t="b">
        <f t="shared" si="9"/>
        <v>1</v>
      </c>
      <c r="AH57" s="56" t="b">
        <f t="shared" si="10"/>
        <v>1</v>
      </c>
      <c r="AI57" s="56">
        <v>0.32748538011695899</v>
      </c>
      <c r="AJ57" s="56">
        <v>0.30292397660818698</v>
      </c>
      <c r="AK57" s="56" t="b">
        <f t="shared" si="11"/>
        <v>1</v>
      </c>
      <c r="AL57" s="56">
        <v>1.51280062063615E-2</v>
      </c>
      <c r="AM57" s="56">
        <v>1.3993405740884399E-2</v>
      </c>
      <c r="AN57" s="56" t="b">
        <f t="shared" si="12"/>
        <v>1</v>
      </c>
      <c r="AO57" s="56">
        <v>0.33333333333333298</v>
      </c>
      <c r="AP57" s="56">
        <v>0.30833333333333302</v>
      </c>
      <c r="AQ57" s="56" t="b">
        <f t="shared" si="13"/>
        <v>1</v>
      </c>
      <c r="AR57" s="56">
        <v>1.2242626599888701E-2</v>
      </c>
      <c r="AS57" s="56">
        <v>1.13244296048971E-2</v>
      </c>
      <c r="AT57" s="56" t="b">
        <f t="shared" si="14"/>
        <v>1</v>
      </c>
    </row>
    <row r="58" spans="1:46">
      <c r="A58" s="56">
        <v>81</v>
      </c>
      <c r="B58" s="56">
        <v>3.94197414064964E-2</v>
      </c>
      <c r="C58" s="56">
        <v>3.6463260801009097E-2</v>
      </c>
      <c r="D58" s="56" t="b">
        <f t="shared" si="0"/>
        <v>1</v>
      </c>
      <c r="G58" s="56" t="b">
        <f t="shared" si="1"/>
        <v>1</v>
      </c>
      <c r="H58" s="56">
        <v>3.94197414064964E-2</v>
      </c>
      <c r="I58" s="56">
        <v>3.6463260801009097E-2</v>
      </c>
      <c r="J58" s="56" t="b">
        <f t="shared" si="2"/>
        <v>1</v>
      </c>
      <c r="K58" s="56">
        <v>4.09663865546218E-2</v>
      </c>
      <c r="L58" s="56">
        <v>3.78939075630252E-2</v>
      </c>
      <c r="M58" s="56" t="b">
        <f t="shared" si="3"/>
        <v>1</v>
      </c>
      <c r="N58" s="56">
        <v>3.7095501183899003E-2</v>
      </c>
      <c r="O58" s="56">
        <v>3.4313338595106602E-2</v>
      </c>
      <c r="P58" s="56" t="b">
        <f t="shared" si="4"/>
        <v>1</v>
      </c>
      <c r="Q58" s="56">
        <v>0.449101796407186</v>
      </c>
      <c r="R58" s="56">
        <v>0.415419161676647</v>
      </c>
      <c r="S58" s="56" t="b">
        <f t="shared" si="5"/>
        <v>1</v>
      </c>
      <c r="T58" s="56">
        <v>1.66444740346205E-2</v>
      </c>
      <c r="U58" s="56">
        <v>1.5396138482024001E-2</v>
      </c>
      <c r="V58" s="56" t="b">
        <f t="shared" si="6"/>
        <v>1</v>
      </c>
      <c r="Y58" s="56" t="b">
        <f t="shared" si="7"/>
        <v>1</v>
      </c>
      <c r="AB58" s="56" t="b">
        <f t="shared" si="8"/>
        <v>1</v>
      </c>
      <c r="AE58" s="56" t="b">
        <f t="shared" si="9"/>
        <v>1</v>
      </c>
      <c r="AH58" s="56" t="b">
        <f t="shared" si="10"/>
        <v>1</v>
      </c>
      <c r="AI58" s="56">
        <v>0.426086956521739</v>
      </c>
      <c r="AJ58" s="56">
        <v>0.39413043478260901</v>
      </c>
      <c r="AK58" s="56" t="b">
        <f t="shared" si="11"/>
        <v>1</v>
      </c>
      <c r="AL58" s="56">
        <v>1.6210173281162699E-2</v>
      </c>
      <c r="AM58" s="56">
        <v>1.4994410285075499E-2</v>
      </c>
      <c r="AN58" s="56" t="b">
        <f t="shared" si="12"/>
        <v>1</v>
      </c>
      <c r="AO58" s="56">
        <v>0.5</v>
      </c>
      <c r="AP58" s="56">
        <v>0.46250000000000002</v>
      </c>
      <c r="AQ58" s="56" t="b">
        <f t="shared" si="13"/>
        <v>1</v>
      </c>
      <c r="AR58" s="56">
        <v>1.7283950617284001E-2</v>
      </c>
      <c r="AS58" s="56">
        <v>1.5987654320987699E-2</v>
      </c>
      <c r="AT58" s="56" t="b">
        <f t="shared" si="14"/>
        <v>1</v>
      </c>
    </row>
    <row r="59" spans="1:46">
      <c r="A59" s="56">
        <v>82</v>
      </c>
      <c r="B59" s="56">
        <v>3.0548926014319799E-2</v>
      </c>
      <c r="C59" s="56">
        <v>2.8257756563245799E-2</v>
      </c>
      <c r="D59" s="56" t="b">
        <f t="shared" si="0"/>
        <v>1</v>
      </c>
      <c r="G59" s="56" t="b">
        <f t="shared" si="1"/>
        <v>1</v>
      </c>
      <c r="H59" s="56">
        <v>3.0548926014319799E-2</v>
      </c>
      <c r="I59" s="56">
        <v>2.8257756563245799E-2</v>
      </c>
      <c r="J59" s="56" t="b">
        <f t="shared" si="2"/>
        <v>1</v>
      </c>
      <c r="K59" s="56">
        <v>3.44E-2</v>
      </c>
      <c r="L59" s="56">
        <v>3.1820000000000001E-2</v>
      </c>
      <c r="M59" s="56" t="b">
        <f t="shared" si="3"/>
        <v>1</v>
      </c>
      <c r="N59" s="56">
        <v>2.4852071005917201E-2</v>
      </c>
      <c r="O59" s="56">
        <v>2.2988165680473401E-2</v>
      </c>
      <c r="P59" s="56" t="b">
        <f t="shared" si="4"/>
        <v>1</v>
      </c>
      <c r="Q59" s="56">
        <v>0.38043478260869601</v>
      </c>
      <c r="R59" s="56">
        <v>0.35190217391304401</v>
      </c>
      <c r="S59" s="56" t="b">
        <f t="shared" si="5"/>
        <v>1</v>
      </c>
      <c r="T59" s="56">
        <v>1.4478282576135801E-2</v>
      </c>
      <c r="U59" s="56">
        <v>1.3392411382925601E-2</v>
      </c>
      <c r="V59" s="56" t="b">
        <f t="shared" si="6"/>
        <v>1</v>
      </c>
      <c r="Y59" s="56" t="b">
        <f t="shared" si="7"/>
        <v>1</v>
      </c>
      <c r="AB59" s="56" t="b">
        <f t="shared" si="8"/>
        <v>1</v>
      </c>
      <c r="AE59" s="56" t="b">
        <f t="shared" si="9"/>
        <v>1</v>
      </c>
      <c r="AH59" s="56" t="b">
        <f t="shared" si="10"/>
        <v>1</v>
      </c>
      <c r="AI59" s="56">
        <v>0.37878787878787901</v>
      </c>
      <c r="AJ59" s="56">
        <v>0.35037878787878801</v>
      </c>
      <c r="AK59" s="56" t="b">
        <f t="shared" si="11"/>
        <v>1</v>
      </c>
      <c r="AL59" s="56">
        <v>1.52027027027027E-2</v>
      </c>
      <c r="AM59" s="56">
        <v>1.40625E-2</v>
      </c>
      <c r="AN59" s="56" t="b">
        <f t="shared" si="12"/>
        <v>1</v>
      </c>
      <c r="AO59" s="56">
        <v>0.38461538461538503</v>
      </c>
      <c r="AP59" s="56">
        <v>0.355769230769231</v>
      </c>
      <c r="AQ59" s="56" t="b">
        <f t="shared" si="13"/>
        <v>1</v>
      </c>
      <c r="AR59" s="56">
        <v>1.3431013431013401E-2</v>
      </c>
      <c r="AS59" s="56">
        <v>1.24236874236874E-2</v>
      </c>
      <c r="AT59" s="56" t="b">
        <f t="shared" si="14"/>
        <v>1</v>
      </c>
    </row>
    <row r="60" spans="1:46">
      <c r="A60" s="56">
        <v>83</v>
      </c>
      <c r="B60" s="56">
        <v>4.1728763040238502E-2</v>
      </c>
      <c r="C60" s="56">
        <v>3.8599105812220598E-2</v>
      </c>
      <c r="D60" s="56" t="b">
        <f t="shared" si="0"/>
        <v>1</v>
      </c>
      <c r="G60" s="56" t="b">
        <f t="shared" si="1"/>
        <v>1</v>
      </c>
      <c r="H60" s="56">
        <v>4.1728763040238502E-2</v>
      </c>
      <c r="I60" s="56">
        <v>3.8599105812220598E-2</v>
      </c>
      <c r="J60" s="56" t="b">
        <f t="shared" si="2"/>
        <v>1</v>
      </c>
      <c r="K60" s="56">
        <v>4.9079754601227002E-2</v>
      </c>
      <c r="L60" s="56">
        <v>4.5398773006134999E-2</v>
      </c>
      <c r="M60" s="56" t="b">
        <f t="shared" si="3"/>
        <v>1</v>
      </c>
      <c r="N60" s="56">
        <v>3.0360531309297899E-2</v>
      </c>
      <c r="O60" s="56">
        <v>2.8083491461100601E-2</v>
      </c>
      <c r="P60" s="56" t="b">
        <f t="shared" si="4"/>
        <v>1</v>
      </c>
      <c r="Q60" s="56">
        <v>0.52631578947368396</v>
      </c>
      <c r="R60" s="56">
        <v>0.48684210526315802</v>
      </c>
      <c r="S60" s="56" t="b">
        <f t="shared" si="5"/>
        <v>1</v>
      </c>
      <c r="T60" s="56">
        <v>2.0233463035019501E-2</v>
      </c>
      <c r="U60" s="56">
        <v>1.8715953307393E-2</v>
      </c>
      <c r="V60" s="56" t="b">
        <f t="shared" si="6"/>
        <v>1</v>
      </c>
      <c r="Y60" s="56" t="b">
        <f t="shared" si="7"/>
        <v>1</v>
      </c>
      <c r="AB60" s="56" t="b">
        <f t="shared" si="8"/>
        <v>1</v>
      </c>
      <c r="AE60" s="56" t="b">
        <f t="shared" si="9"/>
        <v>1</v>
      </c>
      <c r="AH60" s="56" t="b">
        <f t="shared" si="10"/>
        <v>1</v>
      </c>
      <c r="AI60" s="56">
        <v>0.51219512195121997</v>
      </c>
      <c r="AJ60" s="56">
        <v>0.47378048780487803</v>
      </c>
      <c r="AK60" s="56" t="b">
        <f t="shared" si="11"/>
        <v>1</v>
      </c>
      <c r="AL60" s="56">
        <v>2.4547803617571098E-2</v>
      </c>
      <c r="AM60" s="56">
        <v>2.27067183462532E-2</v>
      </c>
      <c r="AN60" s="56" t="b">
        <f t="shared" si="12"/>
        <v>1</v>
      </c>
      <c r="AO60" s="56">
        <v>0.5625</v>
      </c>
      <c r="AP60" s="56">
        <v>0.52031249999999996</v>
      </c>
      <c r="AQ60" s="56" t="b">
        <f t="shared" si="13"/>
        <v>1</v>
      </c>
      <c r="AR60" s="56">
        <v>1.3698630136986301E-2</v>
      </c>
      <c r="AS60" s="56">
        <v>1.2671232876712299E-2</v>
      </c>
      <c r="AT60" s="56" t="b">
        <f t="shared" si="14"/>
        <v>1</v>
      </c>
    </row>
    <row r="61" spans="1:46">
      <c r="A61" s="56">
        <v>84</v>
      </c>
      <c r="B61" s="56">
        <v>3.8509316770186298E-2</v>
      </c>
      <c r="C61" s="56">
        <v>3.5621118012422397E-2</v>
      </c>
      <c r="D61" s="56" t="b">
        <f t="shared" si="0"/>
        <v>1</v>
      </c>
      <c r="G61" s="56" t="b">
        <f t="shared" si="1"/>
        <v>1</v>
      </c>
      <c r="H61" s="56">
        <v>3.8509316770186298E-2</v>
      </c>
      <c r="I61" s="56">
        <v>3.5621118012422397E-2</v>
      </c>
      <c r="J61" s="56" t="b">
        <f t="shared" si="2"/>
        <v>1</v>
      </c>
      <c r="K61" s="56">
        <v>4.7422680412371097E-2</v>
      </c>
      <c r="L61" s="56">
        <v>4.38659793814433E-2</v>
      </c>
      <c r="M61" s="56" t="b">
        <f t="shared" si="3"/>
        <v>1</v>
      </c>
      <c r="N61" s="56">
        <v>2.5000000000000001E-2</v>
      </c>
      <c r="O61" s="56">
        <v>2.3125E-2</v>
      </c>
      <c r="P61" s="56" t="b">
        <f t="shared" si="4"/>
        <v>1</v>
      </c>
      <c r="Q61" s="56">
        <v>0.592592592592593</v>
      </c>
      <c r="R61" s="56">
        <v>0.54814814814814805</v>
      </c>
      <c r="S61" s="56" t="b">
        <f t="shared" si="5"/>
        <v>1</v>
      </c>
      <c r="T61" s="56">
        <v>1.9280205655526999E-2</v>
      </c>
      <c r="U61" s="56">
        <v>1.7834190231362498E-2</v>
      </c>
      <c r="V61" s="56" t="b">
        <f t="shared" si="6"/>
        <v>1</v>
      </c>
      <c r="Y61" s="56" t="b">
        <f t="shared" si="7"/>
        <v>1</v>
      </c>
      <c r="AB61" s="56" t="b">
        <f t="shared" si="8"/>
        <v>1</v>
      </c>
      <c r="AE61" s="56" t="b">
        <f t="shared" si="9"/>
        <v>1</v>
      </c>
      <c r="AH61" s="56" t="b">
        <f t="shared" si="10"/>
        <v>1</v>
      </c>
      <c r="AI61" s="56">
        <v>0.65</v>
      </c>
      <c r="AJ61" s="56">
        <v>0.60124999999999995</v>
      </c>
      <c r="AK61" s="56" t="b">
        <f t="shared" si="11"/>
        <v>1</v>
      </c>
      <c r="AL61" s="56">
        <v>2.1505376344085999E-2</v>
      </c>
      <c r="AM61" s="56">
        <v>1.9892473118279599E-2</v>
      </c>
      <c r="AN61" s="56" t="b">
        <f t="shared" si="12"/>
        <v>1</v>
      </c>
      <c r="AO61" s="56">
        <v>0.42857142857142899</v>
      </c>
      <c r="AP61" s="56">
        <v>0.39642857142857102</v>
      </c>
      <c r="AQ61" s="56" t="b">
        <f t="shared" si="13"/>
        <v>1</v>
      </c>
      <c r="AR61" s="56">
        <v>1.59744408945687E-2</v>
      </c>
      <c r="AS61" s="56">
        <v>1.4776357827476E-2</v>
      </c>
      <c r="AT61" s="56" t="b">
        <f t="shared" si="14"/>
        <v>1</v>
      </c>
    </row>
    <row r="62" spans="1:46">
      <c r="A62" s="56">
        <v>85</v>
      </c>
      <c r="B62" s="56">
        <v>5.2356020942408397E-2</v>
      </c>
      <c r="C62" s="56">
        <v>4.84293193717278E-2</v>
      </c>
      <c r="D62" s="56" t="b">
        <f t="shared" si="0"/>
        <v>1</v>
      </c>
      <c r="G62" s="56" t="b">
        <f t="shared" si="1"/>
        <v>1</v>
      </c>
      <c r="H62" s="56">
        <v>5.2356020942408397E-2</v>
      </c>
      <c r="I62" s="56">
        <v>4.84293193717278E-2</v>
      </c>
      <c r="J62" s="56" t="b">
        <f t="shared" si="2"/>
        <v>1</v>
      </c>
      <c r="K62" s="56">
        <v>4.5045045045045001E-2</v>
      </c>
      <c r="L62" s="56">
        <v>4.1666666666666699E-2</v>
      </c>
      <c r="M62" s="56" t="b">
        <f t="shared" si="3"/>
        <v>1</v>
      </c>
      <c r="N62" s="56">
        <v>6.25E-2</v>
      </c>
      <c r="O62" s="56">
        <v>5.7812500000000003E-2</v>
      </c>
      <c r="P62" s="56" t="b">
        <f t="shared" si="4"/>
        <v>1</v>
      </c>
      <c r="Q62" s="56">
        <v>0.90909090909090895</v>
      </c>
      <c r="R62" s="56">
        <v>0.84090909090909105</v>
      </c>
      <c r="S62" s="56" t="b">
        <f t="shared" si="5"/>
        <v>1</v>
      </c>
      <c r="T62" s="56">
        <v>2.6954177897574101E-2</v>
      </c>
      <c r="U62" s="56">
        <v>2.49326145552561E-2</v>
      </c>
      <c r="V62" s="56" t="b">
        <f t="shared" si="6"/>
        <v>1</v>
      </c>
      <c r="Y62" s="56" t="b">
        <f t="shared" si="7"/>
        <v>1</v>
      </c>
      <c r="AB62" s="56" t="b">
        <f t="shared" si="8"/>
        <v>1</v>
      </c>
      <c r="AE62" s="56" t="b">
        <f t="shared" si="9"/>
        <v>1</v>
      </c>
      <c r="AH62" s="56" t="b">
        <f t="shared" si="10"/>
        <v>1</v>
      </c>
      <c r="AI62" s="56">
        <v>0.85714285714285698</v>
      </c>
      <c r="AJ62" s="56">
        <v>0.79285714285714304</v>
      </c>
      <c r="AK62" s="56" t="b">
        <f t="shared" si="11"/>
        <v>1</v>
      </c>
      <c r="AL62" s="56">
        <v>1.8604651162790701E-2</v>
      </c>
      <c r="AM62" s="56">
        <v>1.7209302325581401E-2</v>
      </c>
      <c r="AN62" s="56" t="b">
        <f t="shared" si="12"/>
        <v>1</v>
      </c>
      <c r="AO62" s="56">
        <v>1</v>
      </c>
      <c r="AP62" s="56">
        <v>0.92500000000000004</v>
      </c>
      <c r="AQ62" s="56" t="b">
        <f t="shared" si="13"/>
        <v>1</v>
      </c>
      <c r="AR62" s="56">
        <v>3.8461538461538498E-2</v>
      </c>
      <c r="AS62" s="56">
        <v>3.5576923076923103E-2</v>
      </c>
      <c r="AT62" s="56" t="b">
        <f t="shared" si="14"/>
        <v>1</v>
      </c>
    </row>
    <row r="63" spans="1:46">
      <c r="A63" s="56">
        <v>86</v>
      </c>
      <c r="B63" s="56">
        <v>1.27388535031847E-2</v>
      </c>
      <c r="C63" s="56">
        <v>1.1783439490445901E-2</v>
      </c>
      <c r="D63" s="56" t="b">
        <f t="shared" si="0"/>
        <v>1</v>
      </c>
      <c r="G63" s="56" t="b">
        <f t="shared" si="1"/>
        <v>1</v>
      </c>
      <c r="H63" s="56">
        <v>1.27388535031847E-2</v>
      </c>
      <c r="I63" s="56">
        <v>1.1783439490445901E-2</v>
      </c>
      <c r="J63" s="56" t="b">
        <f t="shared" si="2"/>
        <v>1</v>
      </c>
      <c r="K63" s="56">
        <v>2.32558139534884E-2</v>
      </c>
      <c r="L63" s="56">
        <v>2.1511627906976701E-2</v>
      </c>
      <c r="M63" s="56" t="b">
        <f t="shared" si="3"/>
        <v>1</v>
      </c>
      <c r="N63" s="56">
        <v>0</v>
      </c>
      <c r="O63" s="56">
        <v>0</v>
      </c>
      <c r="P63" s="56" t="b">
        <f t="shared" si="4"/>
        <v>1</v>
      </c>
      <c r="Q63" s="56">
        <v>1</v>
      </c>
      <c r="R63" s="56">
        <v>0.92500000000000004</v>
      </c>
      <c r="S63" s="56" t="b">
        <f t="shared" si="5"/>
        <v>1</v>
      </c>
      <c r="T63" s="56">
        <v>6.41025641025641E-3</v>
      </c>
      <c r="U63" s="56">
        <v>5.9294871794871801E-3</v>
      </c>
      <c r="V63" s="56" t="b">
        <f t="shared" si="6"/>
        <v>1</v>
      </c>
      <c r="Y63" s="56" t="b">
        <f t="shared" si="7"/>
        <v>1</v>
      </c>
      <c r="AB63" s="56" t="b">
        <f t="shared" si="8"/>
        <v>1</v>
      </c>
      <c r="AE63" s="56" t="b">
        <f t="shared" si="9"/>
        <v>1</v>
      </c>
      <c r="AH63" s="56" t="b">
        <f t="shared" si="10"/>
        <v>1</v>
      </c>
      <c r="AI63" s="56">
        <v>1</v>
      </c>
      <c r="AJ63" s="56">
        <v>0.92500000000000004</v>
      </c>
      <c r="AK63" s="56" t="b">
        <f t="shared" si="11"/>
        <v>1</v>
      </c>
      <c r="AL63" s="56">
        <v>1.1764705882352899E-2</v>
      </c>
      <c r="AM63" s="56">
        <v>1.0882352941176499E-2</v>
      </c>
      <c r="AN63" s="56" t="b">
        <f t="shared" si="12"/>
        <v>1</v>
      </c>
      <c r="AO63" s="56" t="e">
        <v>#NUM!</v>
      </c>
      <c r="AP63" s="56" t="e">
        <v>#NUM!</v>
      </c>
      <c r="AQ63" s="56" t="e">
        <f t="shared" si="13"/>
        <v>#NUM!</v>
      </c>
      <c r="AR63" s="56">
        <v>0</v>
      </c>
      <c r="AS63" s="56">
        <v>0</v>
      </c>
      <c r="AT63" s="56" t="b">
        <f t="shared" si="14"/>
        <v>1</v>
      </c>
    </row>
    <row r="64" spans="1:46">
      <c r="A64" s="56">
        <v>87</v>
      </c>
      <c r="B64" s="56">
        <v>0</v>
      </c>
      <c r="C64" s="56">
        <v>0</v>
      </c>
      <c r="D64" s="56" t="b">
        <f t="shared" si="0"/>
        <v>1</v>
      </c>
      <c r="G64" s="56" t="b">
        <f t="shared" si="1"/>
        <v>1</v>
      </c>
      <c r="H64" s="56">
        <v>0</v>
      </c>
      <c r="I64" s="56">
        <v>0</v>
      </c>
      <c r="J64" s="56" t="b">
        <f t="shared" si="2"/>
        <v>1</v>
      </c>
      <c r="K64" s="56">
        <v>0</v>
      </c>
      <c r="L64" s="56">
        <v>0</v>
      </c>
      <c r="M64" s="56" t="b">
        <f t="shared" si="3"/>
        <v>1</v>
      </c>
      <c r="N64" s="56">
        <v>0</v>
      </c>
      <c r="O64" s="56">
        <v>0</v>
      </c>
      <c r="P64" s="56" t="b">
        <f t="shared" si="4"/>
        <v>1</v>
      </c>
      <c r="Q64" s="56" t="e">
        <v>#NUM!</v>
      </c>
      <c r="R64" s="56" t="e">
        <v>#NUM!</v>
      </c>
      <c r="S64" s="56" t="e">
        <f t="shared" si="5"/>
        <v>#NUM!</v>
      </c>
      <c r="T64" s="56">
        <v>0</v>
      </c>
      <c r="U64" s="56">
        <v>0</v>
      </c>
      <c r="V64" s="56" t="b">
        <f t="shared" si="6"/>
        <v>1</v>
      </c>
      <c r="Y64" s="56" t="b">
        <f t="shared" si="7"/>
        <v>1</v>
      </c>
      <c r="AB64" s="56" t="b">
        <f t="shared" si="8"/>
        <v>1</v>
      </c>
      <c r="AE64" s="56" t="b">
        <f t="shared" si="9"/>
        <v>1</v>
      </c>
      <c r="AH64" s="56" t="b">
        <f t="shared" si="10"/>
        <v>1</v>
      </c>
      <c r="AI64" s="56" t="e">
        <v>#NUM!</v>
      </c>
      <c r="AJ64" s="56" t="e">
        <v>#NUM!</v>
      </c>
      <c r="AK64" s="56" t="e">
        <f t="shared" si="11"/>
        <v>#NUM!</v>
      </c>
      <c r="AL64" s="56">
        <v>0</v>
      </c>
      <c r="AM64" s="56">
        <v>0</v>
      </c>
      <c r="AN64" s="56" t="b">
        <f t="shared" si="12"/>
        <v>1</v>
      </c>
      <c r="AO64" s="56" t="e">
        <v>#NUM!</v>
      </c>
      <c r="AP64" s="56" t="e">
        <v>#NUM!</v>
      </c>
      <c r="AQ64" s="56" t="e">
        <f t="shared" si="13"/>
        <v>#NUM!</v>
      </c>
      <c r="AR64" s="56">
        <v>0</v>
      </c>
      <c r="AS64" s="56">
        <v>0</v>
      </c>
      <c r="AT64" s="56" t="b">
        <f t="shared" si="14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F29FA-0A27-4A63-B8E7-53F46282FC0C}">
  <sheetPr codeName="Sheet3">
    <tabColor rgb="FFFF0000"/>
  </sheetPr>
  <dimension ref="A1:F7"/>
  <sheetViews>
    <sheetView workbookViewId="0">
      <selection activeCell="J9" sqref="J9"/>
    </sheetView>
  </sheetViews>
  <sheetFormatPr defaultColWidth="8.85546875" defaultRowHeight="12.95"/>
  <sheetData>
    <row r="1" spans="1:6">
      <c r="B1" s="31" t="s">
        <v>20</v>
      </c>
    </row>
    <row r="2" spans="1:6">
      <c r="A2" t="s">
        <v>21</v>
      </c>
      <c r="B2" s="31" t="s">
        <v>4</v>
      </c>
      <c r="C2" s="31" t="s">
        <v>10</v>
      </c>
      <c r="D2" s="31" t="s">
        <v>11</v>
      </c>
      <c r="E2" s="31" t="s">
        <v>12</v>
      </c>
      <c r="F2" s="31" t="s">
        <v>13</v>
      </c>
    </row>
    <row r="3" spans="1:6">
      <c r="A3" t="s">
        <v>22</v>
      </c>
      <c r="B3">
        <v>9.8570513485519897E-3</v>
      </c>
      <c r="C3">
        <v>7.9065460502884804E-3</v>
      </c>
      <c r="D3">
        <v>9.9704975888452504E-3</v>
      </c>
      <c r="E3">
        <v>7.9792347625456603E-3</v>
      </c>
      <c r="F3">
        <v>1.01159922046029E-2</v>
      </c>
    </row>
    <row r="4" spans="1:6">
      <c r="A4" t="s">
        <v>23</v>
      </c>
      <c r="B4">
        <v>8.3717422412359407E-3</v>
      </c>
      <c r="C4">
        <v>7.5503953273025103E-3</v>
      </c>
      <c r="D4">
        <v>8.5577793108708201E-3</v>
      </c>
      <c r="E4">
        <v>7.0659488559892299E-3</v>
      </c>
      <c r="F4">
        <v>8.3511383307486396E-3</v>
      </c>
    </row>
    <row r="5" spans="1:6">
      <c r="A5" t="s">
        <v>24</v>
      </c>
      <c r="B5">
        <v>5.8249805279598698E-3</v>
      </c>
      <c r="C5">
        <v>6.2824987534724703E-3</v>
      </c>
      <c r="D5">
        <v>5.94832397876936E-3</v>
      </c>
      <c r="E5">
        <v>5.8065756585272098E-3</v>
      </c>
      <c r="F5">
        <v>5.6197453353410099E-3</v>
      </c>
    </row>
    <row r="6" spans="1:6">
      <c r="A6" t="s">
        <v>25</v>
      </c>
      <c r="B6">
        <v>3.3885466530321198E-3</v>
      </c>
      <c r="C6">
        <v>3.47128238003656E-3</v>
      </c>
      <c r="D6">
        <v>3.5936779557013201E-3</v>
      </c>
      <c r="E6">
        <v>3.6531436262257299E-3</v>
      </c>
      <c r="F6">
        <v>3.1429418987574701E-3</v>
      </c>
    </row>
    <row r="7" spans="1:6">
      <c r="A7" t="s">
        <v>26</v>
      </c>
      <c r="B7">
        <v>1.6248655894058901E-3</v>
      </c>
      <c r="C7">
        <v>1.85198375952703E-3</v>
      </c>
      <c r="D7">
        <v>1.67879466529844E-3</v>
      </c>
      <c r="E7">
        <v>2.0669102095750799E-3</v>
      </c>
      <c r="F7">
        <v>1.51326832162397E-3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0C16B-3081-1B41-BE57-DF709ACAC7FC}">
  <sheetPr codeName="Sheet4">
    <tabColor rgb="FF00B0F0"/>
  </sheetPr>
  <dimension ref="A1:C3"/>
  <sheetViews>
    <sheetView workbookViewId="0"/>
  </sheetViews>
  <sheetFormatPr defaultColWidth="11.42578125" defaultRowHeight="12.95"/>
  <cols>
    <col min="3" max="3" width="14.7109375" bestFit="1" customWidth="1"/>
  </cols>
  <sheetData>
    <row r="1" spans="1:3">
      <c r="B1" t="s">
        <v>27</v>
      </c>
      <c r="C1" t="s">
        <v>28</v>
      </c>
    </row>
    <row r="2" spans="1:3">
      <c r="A2" t="s">
        <v>29</v>
      </c>
      <c r="B2" s="74">
        <f>SUM('T20 100000'!I137,'T20 50000'!I137,'T20 250000'!I137,'T20 1000000'!I137,'T20 2000000'!I137,'T20 500000'!I137)</f>
        <v>469200986.5175997</v>
      </c>
      <c r="C2" s="74">
        <f>SUM('T20 100000 (2)'!I137,'T20 50000 (2)'!I137,'T20 250000 (2)'!I137,'T20 1000000 (2)'!I137,'T20 2000000 (2)'!I137,'T20 500000 (2)'!I137)</f>
        <v>690901951.92365754</v>
      </c>
    </row>
    <row r="3" spans="1:3">
      <c r="A3" t="s">
        <v>30</v>
      </c>
      <c r="B3" s="74">
        <f>SUM('T20 100000'!X137,'T20 50000'!X137,'T20 250000'!X137,'T20 1000000'!X137,'T20 2000000'!X137,'T20 500000'!X137)</f>
        <v>8581185103.3224277</v>
      </c>
      <c r="C3" s="74">
        <f>SUM('T20 100000 (2)'!X137,'T20 50000 (2)'!X137,'T20 250000 (2)'!X137,'T20 1000000 (2)'!X137,'T20 2000000 (2)'!X137,'T20 500000 (2)'!X137)</f>
        <v>12577926098.633919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7DFE8-CA62-7C4A-826F-220CF38C02E8}">
  <sheetPr codeName="Sheet16">
    <tabColor rgb="FF00B0F0"/>
  </sheetPr>
  <dimension ref="A1:X137"/>
  <sheetViews>
    <sheetView topLeftCell="S1" workbookViewId="0">
      <selection activeCell="T37" sqref="T37"/>
    </sheetView>
  </sheetViews>
  <sheetFormatPr defaultColWidth="10.85546875" defaultRowHeight="12.95"/>
  <cols>
    <col min="1" max="4" width="10.85546875" style="73"/>
    <col min="5" max="6" width="11.7109375" style="73" bestFit="1" customWidth="1"/>
    <col min="7" max="8" width="12.7109375" style="73" bestFit="1" customWidth="1"/>
    <col min="9" max="9" width="13.7109375" style="73" bestFit="1" customWidth="1"/>
    <col min="10" max="18" width="12.7109375" style="73" bestFit="1" customWidth="1"/>
    <col min="19" max="24" width="14.140625" style="73" bestFit="1" customWidth="1"/>
    <col min="25" max="16384" width="10.85546875" style="73"/>
  </cols>
  <sheetData>
    <row r="1" spans="1:24">
      <c r="E1" s="73" t="s">
        <v>31</v>
      </c>
    </row>
    <row r="2" spans="1:24">
      <c r="A2" s="73" t="s">
        <v>0</v>
      </c>
      <c r="B2" s="73" t="s">
        <v>32</v>
      </c>
      <c r="C2" s="73" t="s">
        <v>33</v>
      </c>
      <c r="D2" s="73" t="s">
        <v>34</v>
      </c>
      <c r="E2" s="73">
        <v>1</v>
      </c>
      <c r="F2" s="73">
        <v>2</v>
      </c>
      <c r="G2" s="73">
        <v>3</v>
      </c>
      <c r="H2" s="73">
        <v>4</v>
      </c>
      <c r="I2" s="73">
        <v>5</v>
      </c>
      <c r="J2" s="73">
        <v>6</v>
      </c>
      <c r="K2" s="73">
        <v>7</v>
      </c>
      <c r="L2" s="73">
        <v>8</v>
      </c>
      <c r="M2" s="73">
        <v>9</v>
      </c>
      <c r="N2" s="73">
        <v>10</v>
      </c>
      <c r="O2" s="73">
        <v>11</v>
      </c>
      <c r="P2" s="73">
        <v>12</v>
      </c>
      <c r="Q2" s="73">
        <v>13</v>
      </c>
      <c r="R2" s="73">
        <v>14</v>
      </c>
      <c r="S2" s="73">
        <v>15</v>
      </c>
      <c r="T2" s="73">
        <v>16</v>
      </c>
      <c r="U2" s="73">
        <v>17</v>
      </c>
      <c r="V2" s="73">
        <v>18</v>
      </c>
      <c r="W2" s="73">
        <v>19</v>
      </c>
      <c r="X2" s="73">
        <v>20</v>
      </c>
    </row>
    <row r="3" spans="1:24">
      <c r="A3" s="73">
        <v>26</v>
      </c>
      <c r="B3" s="73">
        <v>76.36</v>
      </c>
      <c r="C3" s="73">
        <v>3.6199834500503898</v>
      </c>
      <c r="D3" s="73">
        <v>1032</v>
      </c>
      <c r="E3" s="73">
        <f>$D3*((1+$C3/100)^E$2-1)*$B3</f>
        <v>2852.6743820571496</v>
      </c>
      <c r="F3" s="73">
        <f t="shared" ref="F3:X17" si="0">$D3*((1+$C3/100)^F$2-1)*$B3</f>
        <v>5808.6151046286013</v>
      </c>
      <c r="G3" s="73">
        <f t="shared" si="0"/>
        <v>8871.5603921504353</v>
      </c>
      <c r="H3" s="73">
        <f t="shared" si="0"/>
        <v>12045.383792164657</v>
      </c>
      <c r="I3" s="73">
        <f t="shared" si="0"/>
        <v>15334.099073993209</v>
      </c>
      <c r="J3" s="73">
        <f t="shared" si="0"/>
        <v>18741.86530474326</v>
      </c>
      <c r="K3" s="73">
        <f t="shared" si="0"/>
        <v>22272.992109062849</v>
      </c>
      <c r="L3" s="73">
        <f t="shared" si="0"/>
        <v>25931.945119299104</v>
      </c>
      <c r="M3" s="73">
        <f t="shared" si="0"/>
        <v>29723.351622951031</v>
      </c>
      <c r="N3" s="73">
        <f t="shared" si="0"/>
        <v>33652.006414559299</v>
      </c>
      <c r="O3" s="73">
        <f t="shared" si="0"/>
        <v>37722.8778594334</v>
      </c>
      <c r="P3" s="73">
        <f t="shared" si="0"/>
        <v>41941.114176884766</v>
      </c>
      <c r="Q3" s="73">
        <f t="shared" si="0"/>
        <v>46312.049950911874</v>
      </c>
      <c r="R3" s="73">
        <f t="shared" si="0"/>
        <v>50841.212876571102</v>
      </c>
      <c r="S3" s="73">
        <f t="shared" si="0"/>
        <v>55534.33075056503</v>
      </c>
      <c r="T3" s="73">
        <f t="shared" si="0"/>
        <v>60397.33871488888</v>
      </c>
      <c r="U3" s="73">
        <f t="shared" si="0"/>
        <v>65436.386762695882</v>
      </c>
      <c r="V3" s="73">
        <f t="shared" si="0"/>
        <v>70657.847515873596</v>
      </c>
      <c r="W3" s="73">
        <f t="shared" si="0"/>
        <v>76068.324284167204</v>
      </c>
      <c r="X3" s="73">
        <f t="shared" si="0"/>
        <v>81674.659416041875</v>
      </c>
    </row>
    <row r="4" spans="1:24">
      <c r="A4" s="73">
        <v>27</v>
      </c>
      <c r="B4" s="73">
        <v>80.819999999999993</v>
      </c>
      <c r="C4" s="73">
        <v>4.1909581588592904</v>
      </c>
      <c r="D4" s="73">
        <v>1104</v>
      </c>
      <c r="E4" s="73">
        <f t="shared" ref="E4:T32" si="1">$D4*((1+$C4/100)^E$2-1)*$B4</f>
        <v>3739.3941519250384</v>
      </c>
      <c r="F4" s="73">
        <f t="shared" si="1"/>
        <v>7635.504748152086</v>
      </c>
      <c r="G4" s="73">
        <f t="shared" si="1"/>
        <v>11694.899709289901</v>
      </c>
      <c r="H4" s="73">
        <f t="shared" si="1"/>
        <v>15924.422214751825</v>
      </c>
      <c r="I4" s="73">
        <f t="shared" si="1"/>
        <v>20331.202238737205</v>
      </c>
      <c r="J4" s="73">
        <f t="shared" si="1"/>
        <v>24922.668569680784</v>
      </c>
      <c r="K4" s="73">
        <f t="shared" si="1"/>
        <v>29706.561333432321</v>
      </c>
      <c r="L4" s="73">
        <f t="shared" si="1"/>
        <v>34690.945041277373</v>
      </c>
      <c r="M4" s="73">
        <f t="shared" si="1"/>
        <v>39884.22218479521</v>
      </c>
      <c r="N4" s="73">
        <f t="shared" si="1"/>
        <v>45295.147400471484</v>
      </c>
      <c r="O4" s="73">
        <f t="shared" si="1"/>
        <v>50932.842227943947</v>
      </c>
      <c r="P4" s="73">
        <f t="shared" si="1"/>
        <v>56806.810486759903</v>
      </c>
      <c r="Q4" s="73">
        <f t="shared" si="1"/>
        <v>62926.954297567521</v>
      </c>
      <c r="R4" s="73">
        <f t="shared" si="1"/>
        <v>69303.59077474814</v>
      </c>
      <c r="S4" s="73">
        <f t="shared" si="1"/>
        <v>75947.469418629931</v>
      </c>
      <c r="T4" s="73">
        <f t="shared" si="1"/>
        <v>82869.790236602203</v>
      </c>
      <c r="U4" s="73">
        <f t="shared" si="0"/>
        <v>90082.222623677677</v>
      </c>
      <c r="V4" s="73">
        <f t="shared" si="0"/>
        <v>97596.925034331507</v>
      </c>
      <c r="W4" s="73">
        <f t="shared" si="0"/>
        <v>105426.56547877869</v>
      </c>
      <c r="X4" s="73">
        <f t="shared" si="0"/>
        <v>113584.3428782417</v>
      </c>
    </row>
    <row r="5" spans="1:24">
      <c r="A5" s="73">
        <v>28</v>
      </c>
      <c r="B5" s="73">
        <v>82.89</v>
      </c>
      <c r="C5" s="73">
        <v>4.3218937786115301</v>
      </c>
      <c r="D5" s="73">
        <v>1072</v>
      </c>
      <c r="E5" s="73">
        <f t="shared" si="1"/>
        <v>3840.351831313666</v>
      </c>
      <c r="F5" s="73">
        <f t="shared" si="0"/>
        <v>7846.6795895016776</v>
      </c>
      <c r="G5" s="73">
        <f t="shared" si="0"/>
        <v>12026.156577821592</v>
      </c>
      <c r="H5" s="73">
        <f t="shared" si="0"/>
        <v>16386.266122078232</v>
      </c>
      <c r="I5" s="73">
        <f t="shared" si="0"/>
        <v>20934.81496946872</v>
      </c>
      <c r="J5" s="73">
        <f t="shared" si="0"/>
        <v>25679.947266511706</v>
      </c>
      <c r="K5" s="73">
        <f t="shared" si="0"/>
        <v>30630.159141087468</v>
      </c>
      <c r="L5" s="73">
        <f t="shared" si="0"/>
        <v>35794.313914698607</v>
      </c>
      <c r="M5" s="73">
        <f t="shared" si="0"/>
        <v>41181.657972188332</v>
      </c>
      <c r="N5" s="73">
        <f t="shared" si="0"/>
        <v>46801.837317331083</v>
      </c>
      <c r="O5" s="73">
        <f t="shared" si="0"/>
        <v>52664.914843938364</v>
      </c>
      <c r="P5" s="73">
        <f t="shared" si="0"/>
        <v>58781.388353403294</v>
      </c>
      <c r="Q5" s="73">
        <f t="shared" si="0"/>
        <v>65162.209350944177</v>
      </c>
      <c r="R5" s="73">
        <f t="shared" si="0"/>
        <v>71818.802654202154</v>
      </c>
      <c r="S5" s="73">
        <f t="shared" si="0"/>
        <v>78763.086849301064</v>
      </c>
      <c r="T5" s="73">
        <f t="shared" si="0"/>
        <v>86007.495630997088</v>
      </c>
      <c r="U5" s="73">
        <f t="shared" si="0"/>
        <v>93565.000065126427</v>
      </c>
      <c r="V5" s="73">
        <f t="shared" si="0"/>
        <v>101449.13181321271</v>
      </c>
      <c r="W5" s="73">
        <f t="shared" si="0"/>
        <v>109674.00736081699</v>
      </c>
      <c r="X5" s="73">
        <f t="shared" si="0"/>
        <v>118254.35329301179</v>
      </c>
    </row>
    <row r="6" spans="1:24">
      <c r="A6" s="73">
        <v>29</v>
      </c>
      <c r="B6" s="73">
        <v>85.46</v>
      </c>
      <c r="C6" s="73">
        <v>4.7001672296495602</v>
      </c>
      <c r="D6" s="73">
        <v>1157</v>
      </c>
      <c r="E6" s="73">
        <f t="shared" si="1"/>
        <v>4647.3946920285061</v>
      </c>
      <c r="F6" s="73">
        <f t="shared" si="0"/>
        <v>9513.2247064042022</v>
      </c>
      <c r="G6" s="73">
        <f t="shared" si="0"/>
        <v>14607.756868566043</v>
      </c>
      <c r="H6" s="73">
        <f t="shared" si="0"/>
        <v>19941.740561917763</v>
      </c>
      <c r="I6" s="73">
        <f t="shared" si="0"/>
        <v>25526.430408859258</v>
      </c>
      <c r="J6" s="73">
        <f t="shared" si="0"/>
        <v>31373.610017864263</v>
      </c>
      <c r="K6" s="73">
        <f t="shared" si="0"/>
        <v>37495.616846710465</v>
      </c>
      <c r="L6" s="73">
        <f t="shared" si="0"/>
        <v>43905.36823432301</v>
      </c>
      <c r="M6" s="73">
        <f t="shared" si="0"/>
        <v>50616.388656158131</v>
      </c>
      <c r="N6" s="73">
        <f t="shared" si="0"/>
        <v>57642.838260635428</v>
      </c>
      <c r="O6" s="73">
        <f t="shared" si="0"/>
        <v>64999.542746830215</v>
      </c>
      <c r="P6" s="73">
        <f t="shared" si="0"/>
        <v>72702.024646467296</v>
      </c>
      <c r="Q6" s="73">
        <f t="shared" si="0"/>
        <v>80766.536076220786</v>
      </c>
      <c r="R6" s="73">
        <f t="shared" si="0"/>
        <v>89210.09302942692</v>
      </c>
      <c r="S6" s="73">
        <f t="shared" si="0"/>
        <v>98050.511279564438</v>
      </c>
      <c r="T6" s="73">
        <f t="shared" si="0"/>
        <v>107306.44397125886</v>
      </c>
      <c r="U6" s="73">
        <f t="shared" si="0"/>
        <v>116997.42097812676</v>
      </c>
      <c r="V6" s="73">
        <f t="shared" si="0"/>
        <v>127143.8901105043</v>
      </c>
      <c r="W6" s="73">
        <f t="shared" si="0"/>
        <v>137767.26026000839</v>
      </c>
      <c r="X6" s="73">
        <f t="shared" si="0"/>
        <v>148889.94657196381</v>
      </c>
    </row>
    <row r="7" spans="1:24">
      <c r="A7" s="73">
        <v>30</v>
      </c>
      <c r="B7" s="73">
        <v>87.93</v>
      </c>
      <c r="C7" s="73">
        <v>4.25765773015672</v>
      </c>
      <c r="D7" s="73">
        <v>1168</v>
      </c>
      <c r="E7" s="73">
        <f t="shared" si="1"/>
        <v>4372.709860404103</v>
      </c>
      <c r="F7" s="73">
        <f t="shared" si="0"/>
        <v>8931.5947401970334</v>
      </c>
      <c r="G7" s="73">
        <f t="shared" si="0"/>
        <v>13684.581334483413</v>
      </c>
      <c r="H7" s="73">
        <f t="shared" si="0"/>
        <v>18639.933829914731</v>
      </c>
      <c r="I7" s="73">
        <f t="shared" si="0"/>
        <v>23806.26827392431</v>
      </c>
      <c r="J7" s="73">
        <f t="shared" si="0"/>
        <v>29192.567555754988</v>
      </c>
      <c r="K7" s="73">
        <f t="shared" si="0"/>
        <v>34808.197025327921</v>
      </c>
      <c r="L7" s="73">
        <f t="shared" si="0"/>
        <v>40662.920777109095</v>
      </c>
      <c r="M7" s="73">
        <f t="shared" si="0"/>
        <v>46766.918627287276</v>
      </c>
      <c r="N7" s="73">
        <f t="shared" si="0"/>
        <v>53130.8038137822</v>
      </c>
      <c r="O7" s="73">
        <f t="shared" si="0"/>
        <v>59765.641449858187</v>
      </c>
      <c r="P7" s="73">
        <f t="shared" si="0"/>
        <v>66682.967763429944</v>
      </c>
      <c r="Q7" s="73">
        <f t="shared" si="0"/>
        <v>73894.81015551163</v>
      </c>
      <c r="R7" s="73">
        <f t="shared" si="0"/>
        <v>81413.708112686494</v>
      </c>
      <c r="S7" s="73">
        <f t="shared" si="0"/>
        <v>89252.735009957643</v>
      </c>
      <c r="T7" s="73">
        <f t="shared" si="0"/>
        <v>97425.52084188952</v>
      </c>
      <c r="U7" s="73">
        <f t="shared" si="0"/>
        <v>105946.27592156376</v>
      </c>
      <c r="V7" s="73">
        <f t="shared" si="0"/>
        <v>114829.8155885555</v>
      </c>
      <c r="W7" s="73">
        <f t="shared" si="0"/>
        <v>124091.58596889045</v>
      </c>
      <c r="X7" s="73">
        <f t="shared" si="0"/>
        <v>133747.69083177313</v>
      </c>
    </row>
    <row r="8" spans="1:24">
      <c r="A8" s="73">
        <v>31</v>
      </c>
      <c r="B8" s="73">
        <v>89.73</v>
      </c>
      <c r="C8" s="73">
        <v>3.9116837013954</v>
      </c>
      <c r="D8" s="73">
        <v>1302</v>
      </c>
      <c r="E8" s="73">
        <f t="shared" si="1"/>
        <v>4569.9598284112535</v>
      </c>
      <c r="F8" s="73">
        <f t="shared" si="0"/>
        <v>9318.6820305907768</v>
      </c>
      <c r="G8" s="73">
        <f t="shared" si="0"/>
        <v>14253.159225177515</v>
      </c>
      <c r="H8" s="73">
        <f t="shared" si="0"/>
        <v>19380.657559933949</v>
      </c>
      <c r="I8" s="73">
        <f t="shared" si="0"/>
        <v>24708.727411340395</v>
      </c>
      <c r="J8" s="73">
        <f t="shared" si="0"/>
        <v>30245.214502723251</v>
      </c>
      <c r="K8" s="73">
        <f t="shared" si="0"/>
        <v>35998.271457289607</v>
      </c>
      <c r="L8" s="73">
        <f t="shared" si="0"/>
        <v>41976.369803079724</v>
      </c>
      <c r="M8" s="73">
        <f t="shared" si="0"/>
        <v>48188.312447515498</v>
      </c>
      <c r="N8" s="73">
        <f t="shared" si="0"/>
        <v>54643.246639913719</v>
      </c>
      <c r="O8" s="73">
        <f t="shared" si="0"/>
        <v>61350.677441051761</v>
      </c>
      <c r="P8" s="73">
        <f t="shared" si="0"/>
        <v>68320.481719620278</v>
      </c>
      <c r="Q8" s="73">
        <f t="shared" si="0"/>
        <v>75562.92269617274</v>
      </c>
      <c r="R8" s="73">
        <f t="shared" si="0"/>
        <v>83088.665055988167</v>
      </c>
      <c r="S8" s="73">
        <f t="shared" si="0"/>
        <v>90908.790653101532</v>
      </c>
      <c r="T8" s="73">
        <f t="shared" si="0"/>
        <v>99034.814828625822</v>
      </c>
      <c r="U8" s="73">
        <f t="shared" si="0"/>
        <v>107478.70336739554</v>
      </c>
      <c r="V8" s="73">
        <f t="shared" si="0"/>
        <v>116252.8901179003</v>
      </c>
      <c r="W8" s="73">
        <f t="shared" si="0"/>
        <v>125370.29530145459</v>
      </c>
      <c r="X8" s="73">
        <f t="shared" si="0"/>
        <v>134844.34453756412</v>
      </c>
    </row>
    <row r="9" spans="1:24">
      <c r="A9" s="73">
        <v>32</v>
      </c>
      <c r="B9" s="73">
        <v>93.52</v>
      </c>
      <c r="C9" s="73">
        <v>3.5414883290647499</v>
      </c>
      <c r="D9" s="73">
        <v>1305</v>
      </c>
      <c r="E9" s="73">
        <f t="shared" si="1"/>
        <v>4322.1598503704754</v>
      </c>
      <c r="F9" s="73">
        <f t="shared" si="0"/>
        <v>8797.3884874053365</v>
      </c>
      <c r="G9" s="73">
        <f t="shared" si="0"/>
        <v>13431.106824319755</v>
      </c>
      <c r="H9" s="73">
        <f t="shared" si="0"/>
        <v>18228.927755337729</v>
      </c>
      <c r="I9" s="73">
        <f t="shared" si="0"/>
        <v>23196.662954677144</v>
      </c>
      <c r="J9" s="73">
        <f t="shared" si="0"/>
        <v>28340.32991631997</v>
      </c>
      <c r="K9" s="73">
        <f t="shared" si="0"/>
        <v>33666.159243095382</v>
      </c>
      <c r="L9" s="73">
        <f t="shared" si="0"/>
        <v>39180.602193904429</v>
      </c>
      <c r="M9" s="73">
        <f t="shared" si="0"/>
        <v>44890.338498229328</v>
      </c>
      <c r="N9" s="73">
        <f t="shared" si="0"/>
        <v>50802.284447392238</v>
      </c>
      <c r="O9" s="73">
        <f t="shared" si="0"/>
        <v>56923.601272365391</v>
      </c>
      <c r="P9" s="73">
        <f t="shared" si="0"/>
        <v>63261.703818280032</v>
      </c>
      <c r="Q9" s="73">
        <f t="shared" si="0"/>
        <v>69824.269526142423</v>
      </c>
      <c r="R9" s="73">
        <f t="shared" si="0"/>
        <v>76619.247732635908</v>
      </c>
      <c r="S9" s="73">
        <f t="shared" si="0"/>
        <v>83654.869299274927</v>
      </c>
      <c r="T9" s="73">
        <f t="shared" si="0"/>
        <v>90939.656582573589</v>
      </c>
      <c r="U9" s="73">
        <f t="shared" si="0"/>
        <v>98482.433757307474</v>
      </c>
      <c r="V9" s="73">
        <f t="shared" si="0"/>
        <v>106292.33750537192</v>
      </c>
      <c r="W9" s="73">
        <f t="shared" si="0"/>
        <v>114378.82808318526</v>
      </c>
      <c r="X9" s="73">
        <f t="shared" si="0"/>
        <v>122751.70078104277</v>
      </c>
    </row>
    <row r="10" spans="1:24">
      <c r="A10" s="73">
        <v>33</v>
      </c>
      <c r="B10" s="73">
        <v>97.55</v>
      </c>
      <c r="C10" s="73">
        <v>4.5287470525386802</v>
      </c>
      <c r="D10" s="73">
        <v>1299</v>
      </c>
      <c r="E10" s="73">
        <f t="shared" si="1"/>
        <v>5738.7127819271673</v>
      </c>
      <c r="F10" s="73">
        <f t="shared" si="0"/>
        <v>11737.31734981951</v>
      </c>
      <c r="G10" s="73">
        <f t="shared" si="0"/>
        <v>18007.583545273726</v>
      </c>
      <c r="H10" s="73">
        <f t="shared" si="0"/>
        <v>24561.814236240905</v>
      </c>
      <c r="I10" s="73">
        <f t="shared" si="0"/>
        <v>31412.869456441847</v>
      </c>
      <c r="J10" s="73">
        <f t="shared" si="0"/>
        <v>38574.191637995435</v>
      </c>
      <c r="K10" s="73">
        <f t="shared" si="0"/>
        <v>46059.831986768928</v>
      </c>
      <c r="L10" s="73">
        <f t="shared" si="0"/>
        <v>53884.478052201164</v>
      </c>
      <c r="M10" s="73">
        <f t="shared" si="0"/>
        <v>62063.482545693245</v>
      </c>
      <c r="N10" s="73">
        <f t="shared" si="0"/>
        <v>70612.893464111316</v>
      </c>
      <c r="O10" s="73">
        <f t="shared" si="0"/>
        <v>79549.485577506697</v>
      </c>
      <c r="P10" s="73">
        <f t="shared" si="0"/>
        <v>88890.793342834833</v>
      </c>
      <c r="Q10" s="73">
        <f t="shared" si="0"/>
        <v>98655.145308253894</v>
      </c>
      <c r="R10" s="73">
        <f t="shared" si="0"/>
        <v>108861.70007550631</v>
      </c>
      <c r="S10" s="73">
        <f t="shared" si="0"/>
        <v>119530.48389094647</v>
      </c>
      <c r="T10" s="73">
        <f t="shared" si="0"/>
        <v>130682.42993897008</v>
      </c>
      <c r="U10" s="73">
        <f t="shared" si="0"/>
        <v>142339.41941494428</v>
      </c>
      <c r="V10" s="73">
        <f t="shared" si="0"/>
        <v>154524.32445822639</v>
      </c>
      <c r="W10" s="73">
        <f t="shared" si="0"/>
        <v>167261.05302951072</v>
      </c>
      <c r="X10" s="73">
        <f t="shared" si="0"/>
        <v>180574.59582055698</v>
      </c>
    </row>
    <row r="11" spans="1:24">
      <c r="A11" s="73">
        <v>34</v>
      </c>
      <c r="B11" s="73">
        <v>100.96</v>
      </c>
      <c r="C11" s="73">
        <v>4.286442018012</v>
      </c>
      <c r="D11" s="73">
        <v>1314</v>
      </c>
      <c r="E11" s="73">
        <f t="shared" si="1"/>
        <v>5686.4557058597838</v>
      </c>
      <c r="F11" s="73">
        <f t="shared" si="0"/>
        <v>11616.658038431182</v>
      </c>
      <c r="G11" s="73">
        <f t="shared" si="0"/>
        <v>17801.055055539058</v>
      </c>
      <c r="H11" s="73">
        <f t="shared" si="0"/>
        <v>24250.542664948895</v>
      </c>
      <c r="I11" s="73">
        <f t="shared" si="0"/>
        <v>30976.483821194972</v>
      </c>
      <c r="J11" s="73">
        <f t="shared" si="0"/>
        <v>37990.728545269158</v>
      </c>
      <c r="K11" s="73">
        <f t="shared" si="0"/>
        <v>45305.634802442248</v>
      </c>
      <c r="L11" s="73">
        <f t="shared" si="0"/>
        <v>52934.090275000955</v>
      </c>
      <c r="M11" s="73">
        <f t="shared" si="0"/>
        <v>60889.535068260804</v>
      </c>
      <c r="N11" s="73">
        <f t="shared" si="0"/>
        <v>69185.985389858659</v>
      </c>
      <c r="O11" s="73">
        <f t="shared" si="0"/>
        <v>77838.058244044994</v>
      </c>
      <c r="P11" s="73">
        <f t="shared" si="0"/>
        <v>86860.997184482156</v>
      </c>
      <c r="Q11" s="73">
        <f t="shared" si="0"/>
        <v>96270.699170921798</v>
      </c>
      <c r="R11" s="73">
        <f t="shared" si="0"/>
        <v>106083.74257707791</v>
      </c>
      <c r="S11" s="73">
        <f t="shared" si="0"/>
        <v>116317.41639904126</v>
      </c>
      <c r="T11" s="73">
        <f t="shared" si="0"/>
        <v>126989.75071569551</v>
      </c>
      <c r="U11" s="73">
        <f t="shared" si="0"/>
        <v>138119.54845480155</v>
      </c>
      <c r="V11" s="73">
        <f t="shared" si="0"/>
        <v>149726.41852071643</v>
      </c>
      <c r="W11" s="73">
        <f t="shared" si="0"/>
        <v>161830.81034211273</v>
      </c>
      <c r="X11" s="73">
        <f t="shared" si="0"/>
        <v>174454.04990056608</v>
      </c>
    </row>
    <row r="12" spans="1:24">
      <c r="A12" s="73">
        <v>35</v>
      </c>
      <c r="B12" s="73">
        <v>105.34</v>
      </c>
      <c r="C12" s="73">
        <v>4.31854210041696</v>
      </c>
      <c r="D12" s="73">
        <v>1340</v>
      </c>
      <c r="E12" s="73">
        <f t="shared" si="1"/>
        <v>6095.8640130961567</v>
      </c>
      <c r="F12" s="73">
        <f t="shared" si="0"/>
        <v>12454.980479982047</v>
      </c>
      <c r="G12" s="73">
        <f t="shared" si="0"/>
        <v>19088.71806870494</v>
      </c>
      <c r="H12" s="73">
        <f t="shared" si="0"/>
        <v>26008.936408028025</v>
      </c>
      <c r="I12" s="73">
        <f t="shared" si="0"/>
        <v>33228.007289775553</v>
      </c>
      <c r="J12" s="73">
        <f t="shared" si="0"/>
        <v>40758.836786810272</v>
      </c>
      <c r="K12" s="73">
        <f t="shared" si="0"/>
        <v>48614.888326185086</v>
      </c>
      <c r="L12" s="73">
        <f t="shared" si="0"/>
        <v>56810.206758718239</v>
      </c>
      <c r="M12" s="73">
        <f t="shared" si="0"/>
        <v>65359.443468023564</v>
      </c>
      <c r="N12" s="73">
        <f t="shared" si="0"/>
        <v>74277.88256388453</v>
      </c>
      <c r="O12" s="73">
        <f t="shared" si="0"/>
        <v>83581.468206800317</v>
      </c>
      <c r="P12" s="73">
        <f t="shared" si="0"/>
        <v>93286.833112553781</v>
      </c>
      <c r="Q12" s="73">
        <f t="shared" si="0"/>
        <v>103411.32828776127</v>
      </c>
      <c r="R12" s="73">
        <f t="shared" si="0"/>
        <v>113973.05404956477</v>
      </c>
      <c r="S12" s="73">
        <f t="shared" si="0"/>
        <v>124990.89238492239</v>
      </c>
      <c r="T12" s="73">
        <f t="shared" si="0"/>
        <v>136484.54070734826</v>
      </c>
      <c r="U12" s="73">
        <f t="shared" si="0"/>
        <v>148474.54707145202</v>
      </c>
      <c r="V12" s="73">
        <f t="shared" si="0"/>
        <v>160982.34690823223</v>
      </c>
      <c r="W12" s="73">
        <f t="shared" si="0"/>
        <v>174030.30134679965</v>
      </c>
      <c r="X12" s="73">
        <f t="shared" si="0"/>
        <v>187641.73719103981</v>
      </c>
    </row>
    <row r="13" spans="1:24">
      <c r="A13" s="73">
        <v>36</v>
      </c>
      <c r="B13" s="73">
        <v>110.93</v>
      </c>
      <c r="C13" s="73">
        <v>4.3547453367423499</v>
      </c>
      <c r="D13" s="73">
        <v>1352</v>
      </c>
      <c r="E13" s="73">
        <f t="shared" si="1"/>
        <v>6531.1320907693025</v>
      </c>
      <c r="F13" s="73">
        <f t="shared" si="0"/>
        <v>13346.678351697881</v>
      </c>
      <c r="G13" s="73">
        <f t="shared" si="0"/>
        <v>20459.024295597745</v>
      </c>
      <c r="H13" s="73">
        <f t="shared" si="0"/>
        <v>27881.094792822612</v>
      </c>
      <c r="I13" s="73">
        <f t="shared" si="0"/>
        <v>35626.377558915075</v>
      </c>
      <c r="J13" s="73">
        <f t="shared" si="0"/>
        <v>43708.947665081483</v>
      </c>
      <c r="K13" s="73">
        <f t="shared" si="0"/>
        <v>52143.493116035068</v>
      </c>
      <c r="L13" s="73">
        <f t="shared" si="0"/>
        <v>60945.341541689537</v>
      </c>
      <c r="M13" s="73">
        <f t="shared" si="0"/>
        <v>70130.4880512073</v>
      </c>
      <c r="N13" s="73">
        <f t="shared" si="0"/>
        <v>79715.624300021213</v>
      </c>
      <c r="O13" s="73">
        <f t="shared" si="0"/>
        <v>89718.168822650725</v>
      </c>
      <c r="P13" s="73">
        <f t="shared" si="0"/>
        <v>100156.29868643513</v>
      </c>
      <c r="Q13" s="73">
        <f t="shared" si="0"/>
        <v>111048.98252370571</v>
      </c>
      <c r="R13" s="73">
        <f t="shared" si="0"/>
        <v>122416.01500242593</v>
      </c>
      <c r="S13" s="73">
        <f t="shared" si="0"/>
        <v>134278.05279793922</v>
      </c>
      <c r="T13" s="73">
        <f t="shared" si="0"/>
        <v>146656.6521311953</v>
      </c>
      <c r="U13" s="73">
        <f t="shared" si="0"/>
        <v>159574.30794167027</v>
      </c>
      <c r="V13" s="73">
        <f t="shared" si="0"/>
        <v>173054.49476616844</v>
      </c>
      <c r="W13" s="73">
        <f t="shared" si="0"/>
        <v>187121.70939779046</v>
      </c>
      <c r="X13" s="73">
        <f t="shared" si="0"/>
        <v>201801.51540259269</v>
      </c>
    </row>
    <row r="14" spans="1:24">
      <c r="A14" s="73">
        <v>37</v>
      </c>
      <c r="B14" s="73">
        <v>116.01</v>
      </c>
      <c r="C14" s="73">
        <v>4.0540152137043801</v>
      </c>
      <c r="D14" s="73">
        <v>1476</v>
      </c>
      <c r="E14" s="73">
        <f t="shared" si="1"/>
        <v>6941.721060941647</v>
      </c>
      <c r="F14" s="73">
        <f t="shared" si="0"/>
        <v>14164.86054978679</v>
      </c>
      <c r="G14" s="73">
        <f t="shared" si="0"/>
        <v>21680.827212416803</v>
      </c>
      <c r="H14" s="73">
        <f t="shared" si="0"/>
        <v>29501.492307006785</v>
      </c>
      <c r="I14" s="73">
        <f t="shared" si="0"/>
        <v>37639.208354344308</v>
      </c>
      <c r="J14" s="73">
        <f t="shared" si="0"/>
        <v>46106.828648288996</v>
      </c>
      <c r="K14" s="73">
        <f t="shared" si="0"/>
        <v>54917.727557188875</v>
      </c>
      <c r="L14" s="73">
        <f t="shared" si="0"/>
        <v>64085.821648319674</v>
      </c>
      <c r="M14" s="73">
        <f t="shared" si="0"/>
        <v>73625.59166871167</v>
      </c>
      <c r="N14" s="73">
        <f t="shared" si="0"/>
        <v>83552.105417082741</v>
      </c>
      <c r="O14" s="73">
        <f t="shared" si="0"/>
        <v>93881.041543003274</v>
      </c>
      <c r="P14" s="73">
        <f t="shared" si="0"/>
        <v>104628.71431088237</v>
      </c>
      <c r="Q14" s="73">
        <f t="shared" si="0"/>
        <v>115812.09936789049</v>
      </c>
      <c r="R14" s="73">
        <f t="shared" si="0"/>
        <v>127448.86055651691</v>
      </c>
      <c r="S14" s="73">
        <f t="shared" si="0"/>
        <v>139557.37781411258</v>
      </c>
      <c r="T14" s="73">
        <f t="shared" si="0"/>
        <v>152156.77620348526</v>
      </c>
      <c r="U14" s="73">
        <f t="shared" si="0"/>
        <v>165266.95612039833</v>
      </c>
      <c r="V14" s="73">
        <f t="shared" si="0"/>
        <v>178908.62472568706</v>
      </c>
      <c r="W14" s="73">
        <f t="shared" si="0"/>
        <v>193103.32865163736</v>
      </c>
      <c r="X14" s="73">
        <f t="shared" si="0"/>
        <v>207873.48803428601</v>
      </c>
    </row>
    <row r="15" spans="1:24">
      <c r="A15" s="73">
        <v>38</v>
      </c>
      <c r="B15" s="73">
        <v>121.57</v>
      </c>
      <c r="C15" s="73">
        <v>4.64065057397075</v>
      </c>
      <c r="D15" s="73">
        <v>1450</v>
      </c>
      <c r="E15" s="73">
        <f t="shared" si="1"/>
        <v>8180.3764090255299</v>
      </c>
      <c r="F15" s="73">
        <f t="shared" si="0"/>
        <v>16740.375502829458</v>
      </c>
      <c r="G15" s="73">
        <f t="shared" si="0"/>
        <v>25697.614243711916</v>
      </c>
      <c r="H15" s="73">
        <f t="shared" si="0"/>
        <v>35070.527135635049</v>
      </c>
      <c r="I15" s="73">
        <f t="shared" si="0"/>
        <v>44878.404163474988</v>
      </c>
      <c r="J15" s="73">
        <f t="shared" si="0"/>
        <v>55141.430492901731</v>
      </c>
      <c r="K15" s="73">
        <f t="shared" si="0"/>
        <v>65880.728012591775</v>
      </c>
      <c r="L15" s="73">
        <f t="shared" si="0"/>
        <v>77118.39880426976</v>
      </c>
      <c r="M15" s="73">
        <f t="shared" si="0"/>
        <v>88877.570630042697</v>
      </c>
      <c r="N15" s="73">
        <f t="shared" si="0"/>
        <v>101182.44453064253</v>
      </c>
      <c r="O15" s="73">
        <f t="shared" si="0"/>
        <v>114058.34463253696</v>
      </c>
      <c r="P15" s="73">
        <f t="shared" si="0"/>
        <v>127531.77026641385</v>
      </c>
      <c r="Q15" s="73">
        <f t="shared" si="0"/>
        <v>141630.45050430277</v>
      </c>
      <c r="R15" s="73">
        <f t="shared" si="0"/>
        <v>156383.40122757354</v>
      </c>
      <c r="S15" s="73">
        <f t="shared" si="0"/>
        <v>171820.98484326142</v>
      </c>
      <c r="T15" s="73">
        <f t="shared" si="0"/>
        <v>187974.97277161796</v>
      </c>
      <c r="U15" s="73">
        <f t="shared" si="0"/>
        <v>204878.61083349097</v>
      </c>
      <c r="V15" s="73">
        <f t="shared" si="0"/>
        <v>222566.6876721041</v>
      </c>
      <c r="W15" s="73">
        <f t="shared" si="0"/>
        <v>241075.60635005284</v>
      </c>
      <c r="X15" s="73">
        <f t="shared" si="0"/>
        <v>260443.45926886558</v>
      </c>
    </row>
    <row r="16" spans="1:24">
      <c r="A16" s="73">
        <v>39</v>
      </c>
      <c r="B16" s="73">
        <v>126.13</v>
      </c>
      <c r="C16" s="73">
        <v>5.2953628980956404</v>
      </c>
      <c r="D16" s="73">
        <v>1448</v>
      </c>
      <c r="E16" s="73">
        <f t="shared" si="1"/>
        <v>9671.2516914369171</v>
      </c>
      <c r="F16" s="73">
        <f t="shared" si="0"/>
        <v>19854.631256723627</v>
      </c>
      <c r="G16" s="73">
        <f t="shared" si="0"/>
        <v>30577.257725282776</v>
      </c>
      <c r="H16" s="73">
        <f t="shared" si="0"/>
        <v>41867.686177559401</v>
      </c>
      <c r="I16" s="73">
        <f t="shared" si="0"/>
        <v>53755.983789133905</v>
      </c>
      <c r="J16" s="73">
        <f t="shared" si="0"/>
        <v>66273.80990164692</v>
      </c>
      <c r="K16" s="73">
        <f t="shared" si="0"/>
        <v>79454.500333770105</v>
      </c>
      <c r="L16" s="73">
        <f t="shared" si="0"/>
        <v>93333.156156748722</v>
      </c>
      <c r="M16" s="73">
        <f t="shared" si="0"/>
        <v>107946.73717093181</v>
      </c>
      <c r="N16" s="73">
        <f t="shared" si="0"/>
        <v>123334.16033222305</v>
      </c>
      <c r="O16" s="73">
        <f t="shared" si="0"/>
        <v>139536.40339057025</v>
      </c>
      <c r="P16" s="73">
        <f t="shared" si="0"/>
        <v>156596.61401648851</v>
      </c>
      <c r="Q16" s="73">
        <f t="shared" si="0"/>
        <v>174560.22470622859</v>
      </c>
      <c r="R16" s="73">
        <f t="shared" si="0"/>
        <v>193475.07377159153</v>
      </c>
      <c r="S16" s="73">
        <f t="shared" si="0"/>
        <v>213391.53273659246</v>
      </c>
      <c r="T16" s="73">
        <f t="shared" si="0"/>
        <v>234362.64048024049</v>
      </c>
      <c r="U16" s="73">
        <f t="shared" si="0"/>
        <v>256444.24448266535</v>
      </c>
      <c r="V16" s="73">
        <f t="shared" si="0"/>
        <v>279695.14955073904</v>
      </c>
      <c r="W16" s="73">
        <f t="shared" si="0"/>
        <v>304177.27441925887</v>
      </c>
      <c r="X16" s="73">
        <f t="shared" si="0"/>
        <v>329955.81664473185</v>
      </c>
    </row>
    <row r="17" spans="1:24">
      <c r="A17" s="73">
        <v>40</v>
      </c>
      <c r="B17" s="73">
        <v>130.76</v>
      </c>
      <c r="C17" s="73">
        <v>4.5630655179063204</v>
      </c>
      <c r="D17" s="73">
        <v>1484</v>
      </c>
      <c r="E17" s="73">
        <f t="shared" si="1"/>
        <v>8854.5300752820422</v>
      </c>
      <c r="F17" s="73">
        <f t="shared" si="0"/>
        <v>18113.098159201923</v>
      </c>
      <c r="G17" s="73">
        <f t="shared" si="0"/>
        <v>27794.140770811038</v>
      </c>
      <c r="H17" s="73">
        <f t="shared" si="0"/>
        <v>37916.935699604299</v>
      </c>
      <c r="I17" s="73">
        <f t="shared" si="0"/>
        <v>48501.640393241709</v>
      </c>
      <c r="J17" s="73">
        <f t="shared" ref="J17:AB31" si="2">$D17*((1+$C17/100)^J$2-1)*$B17</f>
        <v>59569.332096926708</v>
      </c>
      <c r="K17" s="73">
        <f t="shared" si="2"/>
        <v>71142.049824370712</v>
      </c>
      <c r="L17" s="73">
        <f t="shared" si="2"/>
        <v>83242.838243920341</v>
      </c>
      <c r="M17" s="73">
        <f t="shared" si="2"/>
        <v>95895.79356723724</v>
      </c>
      <c r="N17" s="73">
        <f t="shared" si="2"/>
        <v>109126.11153190854</v>
      </c>
      <c r="O17" s="73">
        <f t="shared" si="2"/>
        <v>122960.13757353509</v>
      </c>
      <c r="P17" s="73">
        <f t="shared" si="2"/>
        <v>137425.4192872053</v>
      </c>
      <c r="Q17" s="73">
        <f t="shared" si="2"/>
        <v>152550.76128281999</v>
      </c>
      <c r="R17" s="73">
        <f t="shared" si="2"/>
        <v>168366.28254350202</v>
      </c>
      <c r="S17" s="73">
        <f t="shared" si="2"/>
        <v>184903.47640130733</v>
      </c>
      <c r="T17" s="73">
        <f t="shared" si="2"/>
        <v>202195.27324966755</v>
      </c>
      <c r="U17" s="73">
        <f t="shared" si="2"/>
        <v>220276.10611744167</v>
      </c>
      <c r="V17" s="73">
        <f t="shared" si="2"/>
        <v>239181.97923515539</v>
      </c>
      <c r="W17" s="73">
        <f t="shared" si="2"/>
        <v>258950.53972996271</v>
      </c>
      <c r="X17" s="73">
        <f t="shared" si="2"/>
        <v>279621.15259209496</v>
      </c>
    </row>
    <row r="18" spans="1:24">
      <c r="A18" s="73">
        <v>41</v>
      </c>
      <c r="B18" s="73">
        <v>136.69999999999999</v>
      </c>
      <c r="C18" s="73">
        <v>4.8425634702278604</v>
      </c>
      <c r="D18" s="73">
        <v>1515</v>
      </c>
      <c r="E18" s="73">
        <f t="shared" si="1"/>
        <v>10028.973159659263</v>
      </c>
      <c r="F18" s="73">
        <f t="shared" si="1"/>
        <v>20543.605709987132</v>
      </c>
      <c r="G18" s="73">
        <f t="shared" si="1"/>
        <v>31567.416015225896</v>
      </c>
      <c r="H18" s="73">
        <f t="shared" si="1"/>
        <v>43125.061331333323</v>
      </c>
      <c r="I18" s="73">
        <f t="shared" si="1"/>
        <v>55242.3929575371</v>
      </c>
      <c r="J18" s="73">
        <f t="shared" si="1"/>
        <v>67946.514058637753</v>
      </c>
      <c r="K18" s="73">
        <f t="shared" si="1"/>
        <v>81265.840287393905</v>
      </c>
      <c r="L18" s="73">
        <f t="shared" si="1"/>
        <v>95230.163342584172</v>
      </c>
      <c r="M18" s="73">
        <f t="shared" si="1"/>
        <v>109870.71760490975</v>
      </c>
      <c r="N18" s="73">
        <f t="shared" si="1"/>
        <v>125220.24999978158</v>
      </c>
      <c r="O18" s="73">
        <f t="shared" si="1"/>
        <v>141313.09324325825</v>
      </c>
      <c r="P18" s="73">
        <f t="shared" si="1"/>
        <v>158185.24263496458</v>
      </c>
      <c r="Q18" s="73">
        <f t="shared" si="1"/>
        <v>175874.43656975596</v>
      </c>
      <c r="R18" s="73">
        <f t="shared" si="1"/>
        <v>194420.24094821126</v>
      </c>
      <c r="S18" s="73">
        <f t="shared" si="1"/>
        <v>213864.13767475769</v>
      </c>
      <c r="T18" s="73">
        <f t="shared" si="1"/>
        <v>234249.61744137251</v>
      </c>
      <c r="U18" s="73">
        <f t="shared" si="2"/>
        <v>255622.27700439616</v>
      </c>
      <c r="V18" s="73">
        <f t="shared" si="2"/>
        <v>278029.92117203504</v>
      </c>
      <c r="W18" s="73">
        <f t="shared" si="2"/>
        <v>301522.66973067459</v>
      </c>
      <c r="X18" s="73">
        <f t="shared" si="2"/>
        <v>326153.06954916724</v>
      </c>
    </row>
    <row r="19" spans="1:24">
      <c r="A19" s="73">
        <v>42</v>
      </c>
      <c r="B19" s="73">
        <v>142.27000000000001</v>
      </c>
      <c r="C19" s="73">
        <v>4.30971053863981</v>
      </c>
      <c r="D19" s="73">
        <v>1478</v>
      </c>
      <c r="E19" s="73">
        <f t="shared" si="1"/>
        <v>9062.2464209511618</v>
      </c>
      <c r="F19" s="73">
        <f t="shared" si="1"/>
        <v>18515.049430943582</v>
      </c>
      <c r="G19" s="73">
        <f t="shared" si="1"/>
        <v>28375.240888454482</v>
      </c>
      <c r="H19" s="73">
        <f t="shared" si="1"/>
        <v>38660.378056339832</v>
      </c>
      <c r="I19" s="73">
        <f t="shared" si="1"/>
        <v>49388.774864663043</v>
      </c>
      <c r="J19" s="73">
        <f t="shared" si="1"/>
        <v>60579.534520861722</v>
      </c>
      <c r="K19" s="73">
        <f t="shared" si="1"/>
        <v>72252.583525317372</v>
      </c>
      <c r="L19" s="73">
        <f t="shared" si="1"/>
        <v>84428.7071528987</v>
      </c>
      <c r="M19" s="73">
        <f t="shared" si="1"/>
        <v>97129.58646365568</v>
      </c>
      <c r="N19" s="73">
        <f t="shared" si="1"/>
        <v>110377.83690856829</v>
      </c>
      <c r="O19" s="73">
        <f t="shared" si="1"/>
        <v>124197.04859909066</v>
      </c>
      <c r="P19" s="73">
        <f t="shared" si="1"/>
        <v>138611.82831219648</v>
      </c>
      <c r="Q19" s="73">
        <f t="shared" si="1"/>
        <v>153647.84330571967</v>
      </c>
      <c r="R19" s="73">
        <f t="shared" si="1"/>
        <v>169331.86702201024</v>
      </c>
      <c r="S19" s="73">
        <f t="shared" si="1"/>
        <v>185691.82676128449</v>
      </c>
      <c r="T19" s="73">
        <f t="shared" si="1"/>
        <v>202756.85340955952</v>
      </c>
      <c r="U19" s="73">
        <f t="shared" si="2"/>
        <v>220557.33330971689</v>
      </c>
      <c r="V19" s="73">
        <f t="shared" si="2"/>
        <v>239124.96236805993</v>
      </c>
      <c r="W19" s="73">
        <f t="shared" si="2"/>
        <v>258492.80249270578</v>
      </c>
      <c r="X19" s="73">
        <f t="shared" si="2"/>
        <v>278695.34046431049</v>
      </c>
    </row>
    <row r="20" spans="1:24">
      <c r="A20" s="73">
        <v>43</v>
      </c>
      <c r="B20" s="73">
        <v>149.32</v>
      </c>
      <c r="C20" s="73">
        <v>4.5596221556596896</v>
      </c>
      <c r="D20" s="73">
        <v>1486</v>
      </c>
      <c r="E20" s="73">
        <f t="shared" si="1"/>
        <v>10117.323715006922</v>
      </c>
      <c r="F20" s="73">
        <f t="shared" si="1"/>
        <v>20695.959163683128</v>
      </c>
      <c r="G20" s="73">
        <f t="shared" si="1"/>
        <v>31756.940418043632</v>
      </c>
      <c r="H20" s="73">
        <f t="shared" si="1"/>
        <v>43322.260624311319</v>
      </c>
      <c r="I20" s="73">
        <f t="shared" si="1"/>
        <v>55414.915733076974</v>
      </c>
      <c r="J20" s="73">
        <f t="shared" si="1"/>
        <v>68058.950223389431</v>
      </c>
      <c r="K20" s="73">
        <f t="shared" si="1"/>
        <v>81279.504911691402</v>
      </c>
      <c r="L20" s="73">
        <f t="shared" si="1"/>
        <v>95102.866940662323</v>
      </c>
      <c r="M20" s="73">
        <f t="shared" si="1"/>
        <v>109556.52204736322</v>
      </c>
      <c r="N20" s="73">
        <f t="shared" si="1"/>
        <v>124669.20921461192</v>
      </c>
      <c r="O20" s="73">
        <f t="shared" si="1"/>
        <v>140470.977814254</v>
      </c>
      <c r="P20" s="73">
        <f t="shared" si="1"/>
        <v>156993.24735595149</v>
      </c>
      <c r="Q20" s="73">
        <f t="shared" si="1"/>
        <v>174268.86996028997</v>
      </c>
      <c r="R20" s="73">
        <f t="shared" si="1"/>
        <v>192332.19568042405</v>
      </c>
      <c r="S20" s="73">
        <f t="shared" si="1"/>
        <v>211219.14080214233</v>
      </c>
      <c r="T20" s="73">
        <f t="shared" si="1"/>
        <v>230967.25925815778</v>
      </c>
      <c r="U20" s="73">
        <f t="shared" si="2"/>
        <v>251615.81729861963</v>
      </c>
      <c r="V20" s="73">
        <f t="shared" si="2"/>
        <v>273205.87156631867</v>
      </c>
      <c r="W20" s="73">
        <f t="shared" si="2"/>
        <v>295780.35073182656</v>
      </c>
      <c r="X20" s="73">
        <f t="shared" si="2"/>
        <v>319384.14085088973</v>
      </c>
    </row>
    <row r="21" spans="1:24">
      <c r="A21" s="73">
        <v>44</v>
      </c>
      <c r="B21" s="73">
        <v>156.77000000000001</v>
      </c>
      <c r="C21" s="73">
        <v>4.7133076956446596</v>
      </c>
      <c r="D21" s="73">
        <v>1506</v>
      </c>
      <c r="E21" s="73">
        <f t="shared" si="1"/>
        <v>11127.913026539984</v>
      </c>
      <c r="F21" s="73">
        <f t="shared" si="1"/>
        <v>22780.318834124515</v>
      </c>
      <c r="G21" s="73">
        <f t="shared" si="1"/>
        <v>34981.938381365668</v>
      </c>
      <c r="H21" s="73">
        <f t="shared" si="1"/>
        <v>47758.657801720226</v>
      </c>
      <c r="I21" s="73">
        <f t="shared" si="1"/>
        <v>61137.583321765269</v>
      </c>
      <c r="J21" s="73">
        <f t="shared" si="1"/>
        <v>75147.098767941192</v>
      </c>
      <c r="K21" s="73">
        <f t="shared" si="1"/>
        <v>89816.925783764236</v>
      </c>
      <c r="L21" s="73">
        <f t="shared" si="1"/>
        <v>105178.18688526179</v>
      </c>
      <c r="M21" s="73">
        <f t="shared" si="1"/>
        <v>121263.47148840436</v>
      </c>
      <c r="N21" s="73">
        <f t="shared" si="1"/>
        <v>138106.90504861317</v>
      </c>
      <c r="O21" s="73">
        <f t="shared" si="1"/>
        <v>155744.22145902607</v>
      </c>
      <c r="P21" s="73">
        <f t="shared" si="1"/>
        <v>174212.83886111621</v>
      </c>
      <c r="Q21" s="73">
        <f t="shared" si="1"/>
        <v>193551.93902849819</v>
      </c>
      <c r="R21" s="73">
        <f t="shared" si="1"/>
        <v>213802.55049233785</v>
      </c>
      <c r="S21" s="73">
        <f t="shared" si="1"/>
        <v>235007.63558471773</v>
      </c>
      <c r="T21" s="73">
        <f t="shared" si="1"/>
        <v>257212.18158462475</v>
      </c>
      <c r="U21" s="73">
        <f t="shared" si="2"/>
        <v>280463.29615992837</v>
      </c>
      <c r="V21" s="73">
        <f t="shared" si="2"/>
        <v>304810.30730783287</v>
      </c>
      <c r="W21" s="73">
        <f t="shared" si="2"/>
        <v>330304.86800583114</v>
      </c>
      <c r="X21" s="73">
        <f t="shared" si="2"/>
        <v>357001.06579517893</v>
      </c>
    </row>
    <row r="22" spans="1:24">
      <c r="A22" s="73">
        <v>45</v>
      </c>
      <c r="B22" s="73">
        <v>163.59</v>
      </c>
      <c r="C22" s="73">
        <v>3.97722331387518</v>
      </c>
      <c r="D22" s="73">
        <v>1574</v>
      </c>
      <c r="E22" s="73">
        <f t="shared" si="1"/>
        <v>10240.978560571068</v>
      </c>
      <c r="F22" s="73">
        <f t="shared" si="1"/>
        <v>20889.263708022147</v>
      </c>
      <c r="G22" s="73">
        <f t="shared" si="1"/>
        <v>31961.054934885509</v>
      </c>
      <c r="H22" s="73">
        <f t="shared" si="1"/>
        <v>43473.196023687335</v>
      </c>
      <c r="I22" s="73">
        <f t="shared" si="1"/>
        <v>55443.200671799139</v>
      </c>
      <c r="J22" s="73">
        <f t="shared" si="1"/>
        <v>67889.279135447665</v>
      </c>
      <c r="K22" s="73">
        <f t="shared" si="1"/>
        <v>80830.365933415509</v>
      </c>
      <c r="L22" s="73">
        <f t="shared" si="1"/>
        <v>94286.148652581061</v>
      </c>
      <c r="M22" s="73">
        <f t="shared" si="1"/>
        <v>108277.09789911761</v>
      </c>
      <c r="N22" s="73">
        <f t="shared" si="1"/>
        <v>122824.49844091981</v>
      </c>
      <c r="O22" s="73">
        <f t="shared" si="1"/>
        <v>137950.48158863338</v>
      </c>
      <c r="P22" s="73">
        <f t="shared" si="1"/>
        <v>153678.05886455075</v>
      </c>
      <c r="Q22" s="73">
        <f t="shared" si="1"/>
        <v>170031.15701059348</v>
      </c>
      <c r="R22" s="73">
        <f t="shared" si="1"/>
        <v>187034.65438864171</v>
      </c>
      <c r="S22" s="73">
        <f t="shared" si="1"/>
        <v>204714.41882858361</v>
      </c>
      <c r="T22" s="73">
        <f t="shared" si="1"/>
        <v>223097.34698166925</v>
      </c>
      <c r="U22" s="73">
        <f t="shared" si="2"/>
        <v>242211.40523903226</v>
      </c>
      <c r="V22" s="73">
        <f t="shared" si="2"/>
        <v>262085.67227763491</v>
      </c>
      <c r="W22" s="73">
        <f t="shared" si="2"/>
        <v>282750.38329835853</v>
      </c>
      <c r="X22" s="73">
        <f t="shared" si="2"/>
        <v>304236.97602354328</v>
      </c>
    </row>
    <row r="23" spans="1:24">
      <c r="A23" s="73">
        <v>46</v>
      </c>
      <c r="B23" s="73">
        <v>171.45</v>
      </c>
      <c r="C23" s="73">
        <v>4.9954797175261101</v>
      </c>
      <c r="D23" s="73">
        <v>1456</v>
      </c>
      <c r="E23" s="73">
        <f t="shared" si="1"/>
        <v>12470.27596461706</v>
      </c>
      <c r="F23" s="73">
        <f t="shared" si="1"/>
        <v>25563.502035766127</v>
      </c>
      <c r="G23" s="73">
        <f t="shared" si="1"/>
        <v>39310.797559669256</v>
      </c>
      <c r="H23" s="73">
        <f t="shared" si="1"/>
        <v>53744.836443177395</v>
      </c>
      <c r="I23" s="73">
        <f t="shared" si="1"/>
        <v>68899.924811530975</v>
      </c>
      <c r="J23" s="73">
        <f t="shared" si="1"/>
        <v>84812.082545498837</v>
      </c>
      <c r="K23" s="73">
        <f t="shared" si="1"/>
        <v>101519.1288916878</v>
      </c>
      <c r="L23" s="73">
        <f t="shared" si="1"/>
        <v>119060.77234949837</v>
      </c>
      <c r="M23" s="73">
        <f t="shared" si="1"/>
        <v>137478.70504836459</v>
      </c>
      <c r="N23" s="73">
        <f t="shared" si="1"/>
        <v>156816.70183959027</v>
      </c>
      <c r="O23" s="73">
        <f t="shared" si="1"/>
        <v>177120.72433829747</v>
      </c>
      <c r="P23" s="73">
        <f t="shared" si="1"/>
        <v>198439.0301627696</v>
      </c>
      <c r="Q23" s="73">
        <f t="shared" si="1"/>
        <v>220822.28763082335</v>
      </c>
      <c r="R23" s="73">
        <f t="shared" si="1"/>
        <v>244323.69618581541</v>
      </c>
      <c r="S23" s="73">
        <f t="shared" si="1"/>
        <v>268999.11283850501</v>
      </c>
      <c r="T23" s="73">
        <f t="shared" si="1"/>
        <v>294907.18492529495</v>
      </c>
      <c r="U23" s="73">
        <f t="shared" si="2"/>
        <v>322109.48949838243</v>
      </c>
      <c r="V23" s="73">
        <f t="shared" si="2"/>
        <v>350670.67967911804</v>
      </c>
      <c r="W23" s="73">
        <f t="shared" si="2"/>
        <v>380658.6383224164</v>
      </c>
      <c r="X23" s="73">
        <f t="shared" si="2"/>
        <v>412144.63935744105</v>
      </c>
    </row>
    <row r="24" spans="1:24">
      <c r="A24" s="73">
        <v>47</v>
      </c>
      <c r="B24" s="73">
        <v>177.98</v>
      </c>
      <c r="C24" s="73">
        <v>5.4628516390183801</v>
      </c>
      <c r="D24" s="73">
        <v>1492</v>
      </c>
      <c r="E24" s="73">
        <f t="shared" si="1"/>
        <v>14506.392753910381</v>
      </c>
      <c r="F24" s="73">
        <f t="shared" si="1"/>
        <v>29805.248222140224</v>
      </c>
      <c r="G24" s="73">
        <f t="shared" si="1"/>
        <v>45939.85746706729</v>
      </c>
      <c r="H24" s="73">
        <f t="shared" si="1"/>
        <v>62955.876477580081</v>
      </c>
      <c r="I24" s="73">
        <f t="shared" si="1"/>
        <v>80901.455361504355</v>
      </c>
      <c r="J24" s="73">
        <f t="shared" si="1"/>
        <v>99827.374595620451</v>
      </c>
      <c r="K24" s="73">
        <f t="shared" si="1"/>
        <v>119787.18871881664</v>
      </c>
      <c r="L24" s="73">
        <f t="shared" si="1"/>
        <v>140837.37787498697</v>
      </c>
      <c r="M24" s="73">
        <f t="shared" si="1"/>
        <v>163037.50763449157</v>
      </c>
      <c r="N24" s="73">
        <f t="shared" si="1"/>
        <v>186450.39754642759</v>
      </c>
      <c r="O24" s="73">
        <f t="shared" si="1"/>
        <v>211142.29889865918</v>
      </c>
      <c r="P24" s="73">
        <f t="shared" si="1"/>
        <v>237183.08218861613</v>
      </c>
      <c r="Q24" s="73">
        <f t="shared" si="1"/>
        <v>264646.4348353417</v>
      </c>
      <c r="R24" s="73">
        <f t="shared" si="1"/>
        <v>293610.06969225826</v>
      </c>
      <c r="S24" s="73">
        <f t="shared" si="1"/>
        <v>324155.94495067513</v>
      </c>
      <c r="T24" s="73">
        <f t="shared" si="1"/>
        <v>356370.49605629907</v>
      </c>
      <c r="U24" s="73">
        <f t="shared" si="2"/>
        <v>390344.88029499899</v>
      </c>
      <c r="V24" s="73">
        <f t="shared" si="2"/>
        <v>426175.23473992915</v>
      </c>
      <c r="W24" s="73">
        <f t="shared" si="2"/>
        <v>463962.94828992017</v>
      </c>
      <c r="X24" s="73">
        <f t="shared" si="2"/>
        <v>503814.9485689245</v>
      </c>
    </row>
    <row r="25" spans="1:24">
      <c r="A25" s="73">
        <v>48</v>
      </c>
      <c r="B25" s="73">
        <v>186.19</v>
      </c>
      <c r="C25" s="73">
        <v>4.49237805623439</v>
      </c>
      <c r="D25" s="73">
        <v>1487</v>
      </c>
      <c r="E25" s="73">
        <f t="shared" si="1"/>
        <v>12437.801391216482</v>
      </c>
      <c r="F25" s="73">
        <f t="shared" si="1"/>
        <v>25434.355842810019</v>
      </c>
      <c r="G25" s="73">
        <f t="shared" si="1"/>
        <v>39014.764654653467</v>
      </c>
      <c r="H25" s="73">
        <f t="shared" si="1"/>
        <v>53205.256771907101</v>
      </c>
      <c r="I25" s="73">
        <f t="shared" si="1"/>
        <v>68033.239443107901</v>
      </c>
      <c r="J25" s="73">
        <f t="shared" si="1"/>
        <v>83527.35115401198</v>
      </c>
      <c r="K25" s="73">
        <f t="shared" si="1"/>
        <v>99717.516939425201</v>
      </c>
      <c r="L25" s="73">
        <f t="shared" si="1"/>
        <v>116635.00617985018</v>
      </c>
      <c r="M25" s="73">
        <f t="shared" si="1"/>
        <v>134312.49299457789</v>
      </c>
      <c r="N25" s="73">
        <f t="shared" si="1"/>
        <v>152784.11934786418</v>
      </c>
      <c r="O25" s="73">
        <f t="shared" si="1"/>
        <v>172085.56099007509</v>
      </c>
      <c r="P25" s="73">
        <f t="shared" si="1"/>
        <v>192254.09636115751</v>
      </c>
      <c r="Q25" s="73">
        <f t="shared" si="1"/>
        <v>213328.67858951437</v>
      </c>
      <c r="R25" s="73">
        <f t="shared" si="1"/>
        <v>235350.01072534104</v>
      </c>
      <c r="S25" s="73">
        <f t="shared" si="1"/>
        <v>258360.62435372808</v>
      </c>
      <c r="T25" s="73">
        <f t="shared" si="1"/>
        <v>282404.96173936158</v>
      </c>
      <c r="U25" s="73">
        <f t="shared" si="2"/>
        <v>307529.4616614742</v>
      </c>
      <c r="V25" s="73">
        <f t="shared" si="2"/>
        <v>333782.64910482662</v>
      </c>
      <c r="W25" s="73">
        <f t="shared" si="2"/>
        <v>361215.22897994611</v>
      </c>
      <c r="X25" s="73">
        <f t="shared" si="2"/>
        <v>389880.18405363458</v>
      </c>
    </row>
    <row r="26" spans="1:24">
      <c r="A26" s="73">
        <v>49</v>
      </c>
      <c r="B26" s="73">
        <v>193.42</v>
      </c>
      <c r="C26" s="73">
        <v>4.6313448834716198</v>
      </c>
      <c r="D26" s="73">
        <v>1533</v>
      </c>
      <c r="E26" s="73">
        <f t="shared" si="1"/>
        <v>13732.53317044534</v>
      </c>
      <c r="F26" s="73">
        <f t="shared" si="1"/>
        <v>28101.067313251155</v>
      </c>
      <c r="G26" s="73">
        <f t="shared" si="1"/>
        <v>43135.057826909666</v>
      </c>
      <c r="H26" s="73">
        <f t="shared" si="1"/>
        <v>58865.324291004137</v>
      </c>
      <c r="I26" s="73">
        <f t="shared" si="1"/>
        <v>75324.113646139871</v>
      </c>
      <c r="J26" s="73">
        <f t="shared" si="1"/>
        <v>92545.166299956065</v>
      </c>
      <c r="K26" s="73">
        <f t="shared" si="1"/>
        <v>110563.78529473468</v>
      </c>
      <c r="L26" s="73">
        <f t="shared" si="1"/>
        <v>129416.9086784003</v>
      </c>
      <c r="M26" s="73">
        <f t="shared" si="1"/>
        <v>149143.18522726989</v>
      </c>
      <c r="N26" s="73">
        <f t="shared" si="1"/>
        <v>169783.05367578496</v>
      </c>
      <c r="O26" s="73">
        <f t="shared" si="1"/>
        <v>191378.82561564568</v>
      </c>
      <c r="P26" s="73">
        <f t="shared" si="1"/>
        <v>213974.7722342893</v>
      </c>
      <c r="Q26" s="73">
        <f t="shared" si="1"/>
        <v>237617.21507052743</v>
      </c>
      <c r="R26" s="73">
        <f t="shared" si="1"/>
        <v>262354.62097338936</v>
      </c>
      <c r="S26" s="73">
        <f t="shared" si="1"/>
        <v>288237.70145883708</v>
      </c>
      <c r="T26" s="73">
        <f t="shared" si="1"/>
        <v>315319.51666803251</v>
      </c>
      <c r="U26" s="73">
        <f t="shared" si="2"/>
        <v>343655.58414027019</v>
      </c>
      <c r="V26" s="73">
        <f t="shared" si="2"/>
        <v>373303.99262356048</v>
      </c>
      <c r="W26" s="73">
        <f t="shared" si="2"/>
        <v>404325.52115617227</v>
      </c>
      <c r="X26" s="73">
        <f t="shared" si="2"/>
        <v>436783.76366325404</v>
      </c>
    </row>
    <row r="27" spans="1:24">
      <c r="A27" s="73">
        <v>50</v>
      </c>
      <c r="B27" s="73">
        <v>202.57</v>
      </c>
      <c r="C27" s="73">
        <v>4.6784808843725303</v>
      </c>
      <c r="D27" s="73">
        <v>1563</v>
      </c>
      <c r="E27" s="73">
        <f t="shared" si="1"/>
        <v>14812.861611040966</v>
      </c>
      <c r="F27" s="73">
        <f t="shared" si="1"/>
        <v>30318.740120983031</v>
      </c>
      <c r="G27" s="73">
        <f t="shared" si="1"/>
        <v>46550.058192966797</v>
      </c>
      <c r="H27" s="73">
        <f t="shared" si="1"/>
        <v>63540.755378229973</v>
      </c>
      <c r="I27" s="73">
        <f t="shared" si="1"/>
        <v>81326.359083427335</v>
      </c>
      <c r="J27" s="73">
        <f t="shared" si="1"/>
        <v>99944.058858142613</v>
      </c>
      <c r="K27" s="73">
        <f t="shared" si="1"/>
        <v>119432.78415792785</v>
      </c>
      <c r="L27" s="73">
        <f t="shared" si="1"/>
        <v>139833.28574547131</v>
      </c>
      <c r="M27" s="73">
        <f t="shared" si="1"/>
        <v>161188.22090010412</v>
      </c>
      <c r="N27" s="73">
        <f t="shared" si="1"/>
        <v>183542.24261381666</v>
      </c>
      <c r="O27" s="73">
        <f t="shared" si="1"/>
        <v>206942.09296029367</v>
      </c>
      <c r="P27" s="73">
        <f t="shared" si="1"/>
        <v>231436.70083220242</v>
      </c>
      <c r="Q27" s="73">
        <f t="shared" si="1"/>
        <v>257077.28425110035</v>
      </c>
      <c r="R27" s="73">
        <f t="shared" si="1"/>
        <v>283917.45746389311</v>
      </c>
      <c r="S27" s="73">
        <f t="shared" si="1"/>
        <v>312013.34304977884</v>
      </c>
      <c r="T27" s="73">
        <f t="shared" si="1"/>
        <v>341423.68927209522</v>
      </c>
      <c r="U27" s="73">
        <f t="shared" si="2"/>
        <v>372209.99292045058</v>
      </c>
      <c r="V27" s="73">
        <f t="shared" si="2"/>
        <v>404436.62789999915</v>
      </c>
      <c r="W27" s="73">
        <f t="shared" si="2"/>
        <v>438170.97983674263</v>
      </c>
      <c r="X27" s="73">
        <f t="shared" si="2"/>
        <v>473483.58698031324</v>
      </c>
    </row>
    <row r="28" spans="1:24">
      <c r="A28" s="73">
        <v>51</v>
      </c>
      <c r="B28" s="73">
        <v>211.66</v>
      </c>
      <c r="C28" s="73">
        <v>5.1439509872841098</v>
      </c>
      <c r="D28" s="73">
        <v>1536</v>
      </c>
      <c r="E28" s="73">
        <f t="shared" si="1"/>
        <v>16723.486709276993</v>
      </c>
      <c r="F28" s="73">
        <f t="shared" si="1"/>
        <v>34307.22137824419</v>
      </c>
      <c r="G28" s="73">
        <f t="shared" si="1"/>
        <v>52795.454740317095</v>
      </c>
      <c r="H28" s="73">
        <f t="shared" si="1"/>
        <v>72234.713764949774</v>
      </c>
      <c r="I28" s="73">
        <f t="shared" si="1"/>
        <v>92673.918746100768</v>
      </c>
      <c r="J28" s="73">
        <f t="shared" si="1"/>
        <v>114164.50641367272</v>
      </c>
      <c r="K28" s="73">
        <f t="shared" si="1"/>
        <v>136760.5593777438</v>
      </c>
      <c r="L28" s="73">
        <f t="shared" si="1"/>
        <v>160518.94223134755</v>
      </c>
      <c r="M28" s="73">
        <f t="shared" si="1"/>
        <v>185499.44465431196</v>
      </c>
      <c r="N28" s="73">
        <f t="shared" si="1"/>
        <v>211764.93187829101</v>
      </c>
      <c r="O28" s="73">
        <f t="shared" si="1"/>
        <v>239381.50289164283</v>
      </c>
      <c r="P28" s="73">
        <f t="shared" si="1"/>
        <v>268418.65678229003</v>
      </c>
      <c r="Q28" s="73">
        <f t="shared" si="1"/>
        <v>298949.46763717436</v>
      </c>
      <c r="R28" s="73">
        <f t="shared" si="1"/>
        <v>331050.76843845443</v>
      </c>
      <c r="S28" s="73">
        <f t="shared" si="1"/>
        <v>364803.3444192328</v>
      </c>
      <c r="T28" s="73">
        <f t="shared" si="1"/>
        <v>400292.13636540849</v>
      </c>
      <c r="U28" s="73">
        <f t="shared" si="2"/>
        <v>437606.45437527465</v>
      </c>
      <c r="V28" s="73">
        <f t="shared" si="2"/>
        <v>476840.20261480752</v>
      </c>
      <c r="W28" s="73">
        <f t="shared" si="2"/>
        <v>518092.11563425645</v>
      </c>
      <c r="X28" s="73">
        <f t="shared" si="2"/>
        <v>561466.00684074289</v>
      </c>
    </row>
    <row r="29" spans="1:24">
      <c r="A29" s="73">
        <v>52</v>
      </c>
      <c r="B29" s="73">
        <v>216.13</v>
      </c>
      <c r="C29" s="73">
        <v>4.9900802048313304</v>
      </c>
      <c r="D29" s="73">
        <v>1513</v>
      </c>
      <c r="E29" s="73">
        <f t="shared" si="1"/>
        <v>16317.796304560081</v>
      </c>
      <c r="F29" s="73">
        <f t="shared" si="1"/>
        <v>33449.863732378748</v>
      </c>
      <c r="G29" s="73">
        <f t="shared" si="1"/>
        <v>51436.835065591302</v>
      </c>
      <c r="H29" s="73">
        <f t="shared" si="1"/>
        <v>70321.37069475124</v>
      </c>
      <c r="I29" s="73">
        <f t="shared" si="1"/>
        <v>90148.259798116167</v>
      </c>
      <c r="J29" s="73">
        <f t="shared" si="1"/>
        <v>110964.52656986199</v>
      </c>
      <c r="K29" s="73">
        <f t="shared" si="1"/>
        <v>132819.54174916956</v>
      </c>
      <c r="L29" s="73">
        <f t="shared" si="1"/>
        <v>155765.1397147027</v>
      </c>
      <c r="M29" s="73">
        <f t="shared" si="1"/>
        <v>179855.74142219409</v>
      </c>
      <c r="N29" s="73">
        <f t="shared" si="1"/>
        <v>205148.48347671572</v>
      </c>
      <c r="O29" s="73">
        <f t="shared" si="1"/>
        <v>231703.35364575902</v>
      </c>
      <c r="P29" s="73">
        <f t="shared" si="1"/>
        <v>259583.3331345265</v>
      </c>
      <c r="Q29" s="73">
        <f t="shared" si="1"/>
        <v>288854.54596087406</v>
      </c>
      <c r="R29" s="73">
        <f t="shared" si="1"/>
        <v>319586.41578418319</v>
      </c>
      <c r="S29" s="73">
        <f t="shared" si="1"/>
        <v>351851.83056011971</v>
      </c>
      <c r="T29" s="73">
        <f t="shared" si="1"/>
        <v>385727.31541179703</v>
      </c>
      <c r="U29" s="73">
        <f t="shared" si="2"/>
        <v>421293.2141273485</v>
      </c>
      <c r="V29" s="73">
        <f t="shared" si="2"/>
        <v>458633.87971437519</v>
      </c>
      <c r="W29" s="73">
        <f t="shared" si="2"/>
        <v>497837.87446321227</v>
      </c>
      <c r="X29" s="73">
        <f t="shared" si="2"/>
        <v>538998.1799935142</v>
      </c>
    </row>
    <row r="30" spans="1:24">
      <c r="A30" s="73">
        <v>53</v>
      </c>
      <c r="B30" s="73">
        <v>219.51</v>
      </c>
      <c r="C30" s="73">
        <v>5.9991804782151696</v>
      </c>
      <c r="D30" s="73">
        <v>1646</v>
      </c>
      <c r="E30" s="73">
        <f t="shared" si="1"/>
        <v>21675.846557483779</v>
      </c>
      <c r="F30" s="73">
        <f t="shared" si="1"/>
        <v>44652.066270132011</v>
      </c>
      <c r="G30" s="73">
        <f t="shared" si="1"/>
        <v>69006.670870413218</v>
      </c>
      <c r="H30" s="73">
        <f t="shared" si="1"/>
        <v>94822.352155421017</v>
      </c>
      <c r="I30" s="73">
        <f t="shared" si="1"/>
        <v>122186.76275239728</v>
      </c>
      <c r="J30" s="73">
        <f t="shared" si="1"/>
        <v>151192.81372788595</v>
      </c>
      <c r="K30" s="73">
        <f t="shared" si="1"/>
        <v>181938.99005099724</v>
      </c>
      <c r="L30" s="73">
        <f t="shared" si="1"/>
        <v>214529.68498188234</v>
      </c>
      <c r="M30" s="73">
        <f t="shared" si="1"/>
        <v>249075.55452077568</v>
      </c>
      <c r="N30" s="73">
        <f t="shared" si="1"/>
        <v>285693.89312107605</v>
      </c>
      <c r="O30" s="73">
        <f t="shared" si="1"/>
        <v>324509.03194213228</v>
      </c>
      <c r="P30" s="73">
        <f t="shared" si="1"/>
        <v>365652.76099393348</v>
      </c>
      <c r="Q30" s="73">
        <f t="shared" si="1"/>
        <v>409264.77660702018</v>
      </c>
      <c r="R30" s="73">
        <f t="shared" si="1"/>
        <v>455493.15574692324</v>
      </c>
      <c r="S30" s="73">
        <f t="shared" si="1"/>
        <v>504494.85878358257</v>
      </c>
      <c r="T30" s="73">
        <f t="shared" si="1"/>
        <v>556436.26242281019</v>
      </c>
      <c r="U30" s="73">
        <f t="shared" si="2"/>
        <v>611493.72460927337</v>
      </c>
      <c r="V30" s="73">
        <f t="shared" si="2"/>
        <v>669854.18331902765</v>
      </c>
      <c r="W30" s="73">
        <f t="shared" si="2"/>
        <v>731715.79127469403</v>
      </c>
      <c r="X30" s="73">
        <f t="shared" si="2"/>
        <v>797288.58873834694</v>
      </c>
    </row>
    <row r="31" spans="1:24">
      <c r="A31" s="73">
        <v>54</v>
      </c>
      <c r="B31" s="73">
        <v>222.11</v>
      </c>
      <c r="C31" s="73">
        <v>5.4769702360594303</v>
      </c>
      <c r="D31" s="73">
        <v>1672</v>
      </c>
      <c r="E31" s="73">
        <f t="shared" si="1"/>
        <v>20339.710444672961</v>
      </c>
      <c r="F31" s="73">
        <f t="shared" si="1"/>
        <v>41793.42077650132</v>
      </c>
      <c r="G31" s="73">
        <f t="shared" si="1"/>
        <v>64422.144437734285</v>
      </c>
      <c r="H31" s="73">
        <f t="shared" si="1"/>
        <v>88290.236558693156</v>
      </c>
      <c r="I31" s="73">
        <f t="shared" si="1"/>
        <v>113465.57698103221</v>
      </c>
      <c r="J31" s="73">
        <f t="shared" si="1"/>
        <v>140019.76330512934</v>
      </c>
      <c r="K31" s="73">
        <f t="shared" si="1"/>
        <v>168028.31451062509</v>
      </c>
      <c r="L31" s="73">
        <f t="shared" si="1"/>
        <v>197570.88572919724</v>
      </c>
      <c r="M31" s="73">
        <f t="shared" si="1"/>
        <v>228731.49478037728</v>
      </c>
      <c r="N31" s="73">
        <f t="shared" si="1"/>
        <v>261598.76111466534</v>
      </c>
      <c r="O31" s="73">
        <f t="shared" si="1"/>
        <v>296266.15784348862</v>
      </c>
      <c r="P31" s="73">
        <f t="shared" si="1"/>
        <v>332832.2775727663</v>
      </c>
      <c r="Q31" s="73">
        <f t="shared" si="1"/>
        <v>371401.11279609834</v>
      </c>
      <c r="R31" s="73">
        <f t="shared" si="1"/>
        <v>412082.35164500691</v>
      </c>
      <c r="S31" s="73">
        <f t="shared" si="1"/>
        <v>454991.6898373306</v>
      </c>
      <c r="T31" s="73">
        <f t="shared" si="1"/>
        <v>500251.15971093799</v>
      </c>
      <c r="U31" s="73">
        <f t="shared" si="2"/>
        <v>547989.47727852105</v>
      </c>
      <c r="V31" s="73">
        <f t="shared" si="2"/>
        <v>598342.40829047619</v>
      </c>
      <c r="W31" s="73">
        <f t="shared" si="2"/>
        <v>651453.15434693964</v>
      </c>
      <c r="X31" s="73">
        <f t="shared" si="2"/>
        <v>707472.76015706465</v>
      </c>
    </row>
    <row r="32" spans="1:24">
      <c r="A32" s="73">
        <v>55</v>
      </c>
      <c r="B32" s="73">
        <v>218.91</v>
      </c>
      <c r="C32" s="73">
        <v>5.8005982166748096</v>
      </c>
      <c r="D32" s="73">
        <v>1668</v>
      </c>
      <c r="E32" s="73">
        <f t="shared" si="1"/>
        <v>21180.413379612844</v>
      </c>
      <c r="F32" s="73">
        <f t="shared" si="1"/>
        <v>43589.417440007834</v>
      </c>
      <c r="G32" s="73">
        <f t="shared" ref="G32:Y34" si="3">$D32*((1+$C32/100)^G$2-1)*$B32</f>
        <v>67298.277790304724</v>
      </c>
      <c r="H32" s="73">
        <f t="shared" si="3"/>
        <v>92382.39387127482</v>
      </c>
      <c r="I32" s="73">
        <f t="shared" si="3"/>
        <v>118921.53874230631</v>
      </c>
      <c r="J32" s="73">
        <f t="shared" si="3"/>
        <v>147000.11277744765</v>
      </c>
      <c r="K32" s="73">
        <f t="shared" si="3"/>
        <v>176707.41207733908</v>
      </c>
      <c r="L32" s="73">
        <f t="shared" si="3"/>
        <v>208137.91245064218</v>
      </c>
      <c r="M32" s="73">
        <f t="shared" si="3"/>
        <v>241391.56986809112</v>
      </c>
      <c r="N32" s="73">
        <f t="shared" si="3"/>
        <v>276574.13834467571</v>
      </c>
      <c r="O32" s="73">
        <f t="shared" si="3"/>
        <v>313797.50626089354</v>
      </c>
      <c r="P32" s="73">
        <f t="shared" si="3"/>
        <v>353180.05219264579</v>
      </c>
      <c r="Q32" s="73">
        <f t="shared" si="3"/>
        <v>394847.02138139633</v>
      </c>
      <c r="R32" s="73">
        <f t="shared" si="3"/>
        <v>438930.92404185206</v>
      </c>
      <c r="S32" s="73">
        <f t="shared" si="3"/>
        <v>485571.95677387092</v>
      </c>
      <c r="T32" s="73">
        <f t="shared" si="3"/>
        <v>534918.44841878163</v>
      </c>
      <c r="U32" s="73">
        <f t="shared" si="3"/>
        <v>587127.33177803899</v>
      </c>
      <c r="V32" s="73">
        <f t="shared" si="3"/>
        <v>642364.64269437897</v>
      </c>
      <c r="W32" s="73">
        <f t="shared" si="3"/>
        <v>700806.04808267148</v>
      </c>
      <c r="X32" s="73">
        <f t="shared" si="3"/>
        <v>762637.40458971681</v>
      </c>
    </row>
    <row r="33" spans="1:24">
      <c r="I33" s="73">
        <f>SUM(E3:I32)</f>
        <v>4817040.8103358438</v>
      </c>
      <c r="X33" s="73">
        <f>SUM(E3:X32)</f>
        <v>87910165.666636214</v>
      </c>
    </row>
    <row r="35" spans="1:24">
      <c r="E35" s="73" t="s">
        <v>31</v>
      </c>
    </row>
    <row r="36" spans="1:24">
      <c r="A36" s="73" t="s">
        <v>0</v>
      </c>
      <c r="B36" s="73" t="s">
        <v>32</v>
      </c>
      <c r="C36" s="73" t="s">
        <v>33</v>
      </c>
      <c r="D36" s="73" t="s">
        <v>34</v>
      </c>
      <c r="E36" s="73">
        <v>1</v>
      </c>
      <c r="F36" s="73">
        <v>2</v>
      </c>
      <c r="G36" s="73">
        <v>3</v>
      </c>
      <c r="H36" s="73">
        <v>4</v>
      </c>
      <c r="I36" s="73">
        <v>5</v>
      </c>
      <c r="J36" s="73">
        <v>6</v>
      </c>
      <c r="K36" s="73">
        <v>7</v>
      </c>
      <c r="L36" s="73">
        <v>8</v>
      </c>
      <c r="M36" s="73">
        <v>9</v>
      </c>
      <c r="N36" s="73">
        <v>10</v>
      </c>
      <c r="O36" s="73">
        <v>11</v>
      </c>
      <c r="P36" s="73">
        <v>12</v>
      </c>
      <c r="Q36" s="73">
        <v>13</v>
      </c>
      <c r="R36" s="73">
        <v>14</v>
      </c>
      <c r="S36" s="73">
        <v>15</v>
      </c>
      <c r="T36" s="73">
        <v>16</v>
      </c>
      <c r="U36" s="73">
        <v>17</v>
      </c>
      <c r="V36" s="73">
        <v>18</v>
      </c>
      <c r="W36" s="73">
        <v>19</v>
      </c>
      <c r="X36" s="73">
        <v>20</v>
      </c>
    </row>
    <row r="37" spans="1:24">
      <c r="A37" s="73">
        <v>26</v>
      </c>
      <c r="B37" s="73">
        <v>111.81</v>
      </c>
      <c r="C37" s="73">
        <v>3.6199834500503898</v>
      </c>
      <c r="D37" s="73">
        <v>304</v>
      </c>
      <c r="E37" s="73">
        <f>$D37*((1+$C37/100)^E$2-1)*$B37</f>
        <v>1230.4410626324077</v>
      </c>
      <c r="F37" s="73">
        <f t="shared" ref="F37:X51" si="4">$D37*((1+$C37/100)^F$2-1)*$B37</f>
        <v>2505.423888094736</v>
      </c>
      <c r="G37" s="73">
        <f t="shared" si="4"/>
        <v>3826.5608808297825</v>
      </c>
      <c r="H37" s="73">
        <f t="shared" si="4"/>
        <v>5195.5228140543322</v>
      </c>
      <c r="I37" s="73">
        <f t="shared" si="4"/>
        <v>6614.0409426990946</v>
      </c>
      <c r="J37" s="73">
        <f t="shared" si="4"/>
        <v>8083.9091928367734</v>
      </c>
      <c r="K37" s="73">
        <f t="shared" si="4"/>
        <v>9606.9864303669747</v>
      </c>
      <c r="L37" s="73">
        <f t="shared" si="4"/>
        <v>11185.198811827255</v>
      </c>
      <c r="M37" s="73">
        <f t="shared" si="4"/>
        <v>12820.542220303043</v>
      </c>
      <c r="N37" s="73">
        <f t="shared" si="4"/>
        <v>14515.084789517146</v>
      </c>
      <c r="O37" s="73">
        <f t="shared" si="4"/>
        <v>16270.969519290857</v>
      </c>
      <c r="P37" s="73">
        <f t="shared" si="4"/>
        <v>18090.41698568434</v>
      </c>
      <c r="Q37" s="73">
        <f t="shared" si="4"/>
        <v>19975.728149243623</v>
      </c>
      <c r="R37" s="73">
        <f t="shared" si="4"/>
        <v>21929.28726490571</v>
      </c>
      <c r="S37" s="73">
        <f t="shared" si="4"/>
        <v>23953.564897241715</v>
      </c>
      <c r="T37" s="73">
        <f t="shared" si="4"/>
        <v>26051.121044851356</v>
      </c>
      <c r="U37" s="73">
        <f t="shared" si="4"/>
        <v>28224.608377859975</v>
      </c>
      <c r="V37" s="73">
        <f t="shared" si="4"/>
        <v>30476.775592612456</v>
      </c>
      <c r="W37" s="73">
        <f t="shared" si="4"/>
        <v>32810.470887806427</v>
      </c>
      <c r="X37" s="73">
        <f t="shared" si="4"/>
        <v>35228.645566461026</v>
      </c>
    </row>
    <row r="38" spans="1:24">
      <c r="A38" s="73">
        <v>27</v>
      </c>
      <c r="B38" s="73">
        <v>117.9</v>
      </c>
      <c r="C38" s="73">
        <v>4.1909581588592904</v>
      </c>
      <c r="D38" s="73">
        <v>304</v>
      </c>
      <c r="E38" s="73">
        <f t="shared" ref="E38:T66" si="5">$D38*((1+$C38/100)^E$2-1)*$B38</f>
        <v>1502.1064594657082</v>
      </c>
      <c r="F38" s="73">
        <f t="shared" si="5"/>
        <v>3067.1655721491475</v>
      </c>
      <c r="G38" s="73">
        <f t="shared" si="5"/>
        <v>4697.8156574065661</v>
      </c>
      <c r="H38" s="73">
        <f t="shared" si="5"/>
        <v>6396.8056054545204</v>
      </c>
      <c r="I38" s="73">
        <f t="shared" si="5"/>
        <v>8166.9995113483919</v>
      </c>
      <c r="J38" s="73">
        <f t="shared" si="5"/>
        <v>10011.381503168956</v>
      </c>
      <c r="K38" s="73">
        <f t="shared" si="5"/>
        <v>11933.060772556253</v>
      </c>
      <c r="L38" s="73">
        <f t="shared" si="5"/>
        <v>13935.276816071042</v>
      </c>
      <c r="M38" s="73">
        <f t="shared" si="5"/>
        <v>16021.404896219507</v>
      </c>
      <c r="N38" s="73">
        <f t="shared" si="5"/>
        <v>18194.961731347201</v>
      </c>
      <c r="O38" s="73">
        <f t="shared" si="5"/>
        <v>20459.611423994142</v>
      </c>
      <c r="P38" s="73">
        <f t="shared" si="5"/>
        <v>22819.171637704629</v>
      </c>
      <c r="Q38" s="73">
        <f t="shared" si="5"/>
        <v>25277.620032704817</v>
      </c>
      <c r="R38" s="73">
        <f t="shared" si="5"/>
        <v>27839.100971296622</v>
      </c>
      <c r="S38" s="73">
        <f t="shared" si="5"/>
        <v>30507.932504271961</v>
      </c>
      <c r="T38" s="73">
        <f t="shared" si="5"/>
        <v>33288.613650124738</v>
      </c>
      <c r="U38" s="73">
        <f t="shared" si="4"/>
        <v>36185.831979331488</v>
      </c>
      <c r="V38" s="73">
        <f t="shared" si="4"/>
        <v>39204.471516486097</v>
      </c>
      <c r="W38" s="73">
        <f t="shared" si="4"/>
        <v>42349.620973609664</v>
      </c>
      <c r="X38" s="73">
        <f t="shared" si="4"/>
        <v>45626.582328514836</v>
      </c>
    </row>
    <row r="39" spans="1:24">
      <c r="A39" s="73">
        <v>28</v>
      </c>
      <c r="B39" s="73">
        <v>124.97</v>
      </c>
      <c r="C39" s="73">
        <v>4.3218937786115301</v>
      </c>
      <c r="D39" s="73">
        <v>277</v>
      </c>
      <c r="E39" s="73">
        <f t="shared" si="5"/>
        <v>1496.0965714712434</v>
      </c>
      <c r="F39" s="73">
        <f t="shared" si="4"/>
        <v>3056.8528475869257</v>
      </c>
      <c r="G39" s="73">
        <f t="shared" si="4"/>
        <v>4685.063352099336</v>
      </c>
      <c r="H39" s="73">
        <f t="shared" si="4"/>
        <v>6383.6433851089769</v>
      </c>
      <c r="I39" s="73">
        <f t="shared" si="4"/>
        <v>8155.6342428899898</v>
      </c>
      <c r="J39" s="73">
        <f t="shared" si="4"/>
        <v>10004.208663311012</v>
      </c>
      <c r="K39" s="73">
        <f t="shared" si="4"/>
        <v>11932.676506601212</v>
      </c>
      <c r="L39" s="73">
        <f t="shared" si="4"/>
        <v>13944.490681633097</v>
      </c>
      <c r="M39" s="73">
        <f t="shared" si="4"/>
        <v>16043.253328332908</v>
      </c>
      <c r="N39" s="73">
        <f t="shared" si="4"/>
        <v>18232.722267288256</v>
      </c>
      <c r="O39" s="73">
        <f t="shared" si="4"/>
        <v>20516.817728100952</v>
      </c>
      <c r="P39" s="73">
        <f t="shared" si="4"/>
        <v>22899.629368532074</v>
      </c>
      <c r="Q39" s="73">
        <f t="shared" si="4"/>
        <v>25385.423597007</v>
      </c>
      <c r="R39" s="73">
        <f t="shared" si="4"/>
        <v>27978.651211591485</v>
      </c>
      <c r="S39" s="73">
        <f t="shared" si="4"/>
        <v>30683.95536911592</v>
      </c>
      <c r="T39" s="73">
        <f t="shared" si="4"/>
        <v>33506.179898716931</v>
      </c>
      <c r="U39" s="73">
        <f t="shared" si="4"/>
        <v>36450.377974681207</v>
      </c>
      <c r="V39" s="73">
        <f t="shared" si="4"/>
        <v>39521.821164120607</v>
      </c>
      <c r="W39" s="73">
        <f t="shared" si="4"/>
        <v>42726.008865677948</v>
      </c>
      <c r="X39" s="73">
        <f t="shared" si="4"/>
        <v>46068.678156163951</v>
      </c>
    </row>
    <row r="40" spans="1:24">
      <c r="A40" s="73">
        <v>29</v>
      </c>
      <c r="B40" s="73">
        <v>134.51</v>
      </c>
      <c r="C40" s="73">
        <v>4.7001672296495602</v>
      </c>
      <c r="D40" s="73">
        <v>293</v>
      </c>
      <c r="E40" s="73">
        <f t="shared" si="5"/>
        <v>1852.4031175962778</v>
      </c>
      <c r="F40" s="73">
        <f t="shared" si="4"/>
        <v>3791.8722794868199</v>
      </c>
      <c r="G40" s="73">
        <f t="shared" si="4"/>
        <v>5822.4997353537019</v>
      </c>
      <c r="H40" s="73">
        <f t="shared" si="4"/>
        <v>7948.5700774575025</v>
      </c>
      <c r="I40" s="73">
        <f t="shared" si="4"/>
        <v>10174.569281060167</v>
      </c>
      <c r="J40" s="73">
        <f t="shared" si="4"/>
        <v>12505.194169762824</v>
      </c>
      <c r="K40" s="73">
        <f t="shared" si="4"/>
        <v>14945.362325730337</v>
      </c>
      <c r="L40" s="73">
        <f t="shared" si="4"/>
        <v>17500.222465712977</v>
      </c>
      <c r="M40" s="73">
        <f t="shared" si="4"/>
        <v>20175.165304758466</v>
      </c>
      <c r="N40" s="73">
        <f t="shared" si="4"/>
        <v>22975.834930536628</v>
      </c>
      <c r="O40" s="73">
        <f t="shared" si="4"/>
        <v>25908.140712276367</v>
      </c>
      <c r="P40" s="73">
        <f t="shared" si="4"/>
        <v>28978.269769442551</v>
      </c>
      <c r="Q40" s="73">
        <f t="shared" si="4"/>
        <v>32192.700026461607</v>
      </c>
      <c r="R40" s="73">
        <f t="shared" si="4"/>
        <v>35558.213881041032</v>
      </c>
      <c r="S40" s="73">
        <f t="shared" si="4"/>
        <v>39081.912514922689</v>
      </c>
      <c r="T40" s="73">
        <f t="shared" si="4"/>
        <v>42771.230877265669</v>
      </c>
      <c r="U40" s="73">
        <f t="shared" si="4"/>
        <v>46633.953372272947</v>
      </c>
      <c r="V40" s="73">
        <f t="shared" si="4"/>
        <v>50678.230284162848</v>
      </c>
      <c r="W40" s="73">
        <f t="shared" si="4"/>
        <v>54912.594974141699</v>
      </c>
      <c r="X40" s="73">
        <f t="shared" si="4"/>
        <v>59345.981885662753</v>
      </c>
    </row>
    <row r="41" spans="1:24">
      <c r="A41" s="73">
        <v>30</v>
      </c>
      <c r="B41" s="73">
        <v>146.49</v>
      </c>
      <c r="C41" s="73">
        <v>4.25765773015672</v>
      </c>
      <c r="D41" s="73">
        <v>280</v>
      </c>
      <c r="E41" s="73">
        <f t="shared" si="5"/>
        <v>1746.3719864938407</v>
      </c>
      <c r="F41" s="73">
        <f t="shared" si="4"/>
        <v>3567.0985148679306</v>
      </c>
      <c r="G41" s="73">
        <f t="shared" si="4"/>
        <v>5465.3453470223531</v>
      </c>
      <c r="H41" s="73">
        <f t="shared" si="4"/>
        <v>7444.413032163452</v>
      </c>
      <c r="I41" s="73">
        <f t="shared" si="4"/>
        <v>9507.7426455859968</v>
      </c>
      <c r="J41" s="73">
        <f t="shared" si="4"/>
        <v>11658.921771793033</v>
      </c>
      <c r="K41" s="73">
        <f t="shared" si="4"/>
        <v>13901.69074235655</v>
      </c>
      <c r="L41" s="73">
        <f t="shared" si="4"/>
        <v>16239.949139364819</v>
      </c>
      <c r="M41" s="73">
        <f t="shared" si="4"/>
        <v>18677.76257576434</v>
      </c>
      <c r="N41" s="73">
        <f t="shared" si="4"/>
        <v>21219.369764385541</v>
      </c>
      <c r="O41" s="73">
        <f t="shared" si="4"/>
        <v>23869.189887943274</v>
      </c>
      <c r="P41" s="73">
        <f t="shared" si="4"/>
        <v>26631.830282826919</v>
      </c>
      <c r="Q41" s="73">
        <f t="shared" si="4"/>
        <v>29512.09445003976</v>
      </c>
      <c r="R41" s="73">
        <f t="shared" si="4"/>
        <v>32514.990407216872</v>
      </c>
      <c r="S41" s="73">
        <f t="shared" si="4"/>
        <v>35645.739396243305</v>
      </c>
      <c r="T41" s="73">
        <f t="shared" si="4"/>
        <v>38909.784961612815</v>
      </c>
      <c r="U41" s="73">
        <f t="shared" si="4"/>
        <v>42312.802415312122</v>
      </c>
      <c r="V41" s="73">
        <f t="shared" si="4"/>
        <v>45860.708704687444</v>
      </c>
      <c r="W41" s="73">
        <f t="shared" si="4"/>
        <v>49559.672700451061</v>
      </c>
      <c r="X41" s="73">
        <f t="shared" si="4"/>
        <v>53416.125922716041</v>
      </c>
    </row>
    <row r="42" spans="1:24">
      <c r="A42" s="73">
        <v>31</v>
      </c>
      <c r="B42" s="73">
        <v>161.08000000000001</v>
      </c>
      <c r="C42" s="73">
        <v>3.9116837013954</v>
      </c>
      <c r="D42" s="73">
        <v>316</v>
      </c>
      <c r="E42" s="73">
        <f t="shared" si="5"/>
        <v>1991.0970735616404</v>
      </c>
      <c r="F42" s="73">
        <f t="shared" si="4"/>
        <v>4060.0795668287478</v>
      </c>
      <c r="G42" s="73">
        <f t="shared" si="4"/>
        <v>6209.9941110697155</v>
      </c>
      <c r="H42" s="73">
        <f t="shared" si="4"/>
        <v>8444.0065121316729</v>
      </c>
      <c r="I42" s="73">
        <f t="shared" si="4"/>
        <v>10765.406412173134</v>
      </c>
      <c r="J42" s="73">
        <f t="shared" si="4"/>
        <v>13177.612133748722</v>
      </c>
      <c r="K42" s="73">
        <f t="shared" si="4"/>
        <v>15684.175713379313</v>
      </c>
      <c r="L42" s="73">
        <f t="shared" si="4"/>
        <v>18288.788132019425</v>
      </c>
      <c r="M42" s="73">
        <f t="shared" si="4"/>
        <v>20995.284750124003</v>
      </c>
      <c r="N42" s="73">
        <f t="shared" si="4"/>
        <v>23807.650955317797</v>
      </c>
      <c r="O42" s="73">
        <f t="shared" si="4"/>
        <v>26730.028030983714</v>
      </c>
      <c r="P42" s="73">
        <f t="shared" si="4"/>
        <v>29766.719254411757</v>
      </c>
      <c r="Q42" s="73">
        <f t="shared" si="4"/>
        <v>32922.196233488343</v>
      </c>
      <c r="R42" s="73">
        <f t="shared" si="4"/>
        <v>36201.105491256749</v>
      </c>
      <c r="S42" s="73">
        <f t="shared" si="4"/>
        <v>39608.275308044838</v>
      </c>
      <c r="T42" s="73">
        <f t="shared" si="4"/>
        <v>43148.722831235085</v>
      </c>
      <c r="U42" s="73">
        <f t="shared" si="4"/>
        <v>46827.661463146425</v>
      </c>
      <c r="V42" s="73">
        <f t="shared" si="4"/>
        <v>50650.508537906571</v>
      </c>
      <c r="W42" s="73">
        <f t="shared" si="4"/>
        <v>54622.893298619398</v>
      </c>
      <c r="X42" s="73">
        <f t="shared" si="4"/>
        <v>58750.665186573729</v>
      </c>
    </row>
    <row r="43" spans="1:24">
      <c r="A43" s="73">
        <v>32</v>
      </c>
      <c r="B43" s="73">
        <v>180.97</v>
      </c>
      <c r="C43" s="73">
        <v>3.5414883290647499</v>
      </c>
      <c r="D43" s="73">
        <v>323</v>
      </c>
      <c r="E43" s="73">
        <f t="shared" si="5"/>
        <v>2070.1171516020427</v>
      </c>
      <c r="F43" s="73">
        <f t="shared" si="4"/>
        <v>4213.5472605260347</v>
      </c>
      <c r="G43" s="73">
        <f t="shared" si="4"/>
        <v>6432.8866965992338</v>
      </c>
      <c r="H43" s="73">
        <f t="shared" si="4"/>
        <v>8730.8237797832953</v>
      </c>
      <c r="I43" s="73">
        <f t="shared" si="4"/>
        <v>11110.142036577576</v>
      </c>
      <c r="J43" s="73">
        <f t="shared" si="4"/>
        <v>13573.723571747518</v>
      </c>
      <c r="K43" s="73">
        <f t="shared" si="4"/>
        <v>16124.55255946252</v>
      </c>
      <c r="L43" s="73">
        <f t="shared" si="4"/>
        <v>18765.718858071832</v>
      </c>
      <c r="M43" s="73">
        <f t="shared" si="4"/>
        <v>21500.421752897597</v>
      </c>
      <c r="N43" s="73">
        <f t="shared" si="4"/>
        <v>24331.973831578201</v>
      </c>
      <c r="O43" s="73">
        <f t="shared" si="4"/>
        <v>27263.804996656676</v>
      </c>
      <c r="P43" s="73">
        <f t="shared" si="4"/>
        <v>30299.466620274285</v>
      </c>
      <c r="Q43" s="73">
        <f t="shared" si="4"/>
        <v>33442.635846002209</v>
      </c>
      <c r="R43" s="73">
        <f t="shared" si="4"/>
        <v>36697.120043022042</v>
      </c>
      <c r="S43" s="73">
        <f t="shared" si="4"/>
        <v>40066.861418050605</v>
      </c>
      <c r="T43" s="73">
        <f t="shared" si="4"/>
        <v>43555.941790595447</v>
      </c>
      <c r="U43" s="73">
        <f t="shared" si="4"/>
        <v>47168.587537325664</v>
      </c>
      <c r="V43" s="73">
        <f t="shared" si="4"/>
        <v>50909.174711546795</v>
      </c>
      <c r="W43" s="73">
        <f t="shared" si="4"/>
        <v>54782.234343981443</v>
      </c>
      <c r="X43" s="73">
        <f t="shared" si="4"/>
        <v>58792.457931276491</v>
      </c>
    </row>
    <row r="44" spans="1:24">
      <c r="A44" s="73">
        <v>33</v>
      </c>
      <c r="B44" s="73">
        <v>200.48</v>
      </c>
      <c r="C44" s="73">
        <v>4.5287470525386802</v>
      </c>
      <c r="D44" s="73">
        <v>286</v>
      </c>
      <c r="E44" s="73">
        <f t="shared" si="5"/>
        <v>2596.6603780058458</v>
      </c>
      <c r="F44" s="73">
        <f t="shared" si="4"/>
        <v>5310.9169363450665</v>
      </c>
      <c r="G44" s="73">
        <f t="shared" si="4"/>
        <v>8148.0953085684105</v>
      </c>
      <c r="H44" s="73">
        <f t="shared" si="4"/>
        <v>11113.762312699086</v>
      </c>
      <c r="I44" s="73">
        <f t="shared" si="4"/>
        <v>14213.736873867443</v>
      </c>
      <c r="J44" s="73">
        <f t="shared" si="4"/>
        <v>17454.101441604158</v>
      </c>
      <c r="K44" s="73">
        <f t="shared" si="4"/>
        <v>20841.213924193758</v>
      </c>
      <c r="L44" s="73">
        <f t="shared" si="4"/>
        <v>24381.720163504808</v>
      </c>
      <c r="M44" s="73">
        <f t="shared" si="4"/>
        <v>28082.56697477361</v>
      </c>
      <c r="N44" s="73">
        <f t="shared" si="4"/>
        <v>31951.015776926703</v>
      </c>
      <c r="O44" s="73">
        <f t="shared" si="4"/>
        <v>35994.656840186282</v>
      </c>
      <c r="P44" s="73">
        <f t="shared" si="4"/>
        <v>40221.424178913454</v>
      </c>
      <c r="Q44" s="73">
        <f t="shared" si="4"/>
        <v>44639.611118910929</v>
      </c>
      <c r="R44" s="73">
        <f t="shared" si="4"/>
        <v>49257.886569729162</v>
      </c>
      <c r="S44" s="73">
        <f t="shared" si="4"/>
        <v>54085.312033904462</v>
      </c>
      <c r="T44" s="73">
        <f t="shared" si="4"/>
        <v>59131.359386502096</v>
      </c>
      <c r="U44" s="73">
        <f t="shared" si="4"/>
        <v>64405.929459850202</v>
      </c>
      <c r="V44" s="73">
        <f t="shared" si="4"/>
        <v>69919.37146992916</v>
      </c>
      <c r="W44" s="73">
        <f t="shared" si="4"/>
        <v>75682.503322532953</v>
      </c>
      <c r="X44" s="73">
        <f t="shared" si="4"/>
        <v>81706.632839045487</v>
      </c>
    </row>
    <row r="45" spans="1:24">
      <c r="A45" s="73">
        <v>34</v>
      </c>
      <c r="B45" s="73">
        <v>226.85</v>
      </c>
      <c r="C45" s="73">
        <v>4.286442018012</v>
      </c>
      <c r="D45" s="73">
        <v>283</v>
      </c>
      <c r="E45" s="73">
        <f t="shared" si="5"/>
        <v>2751.8336221544455</v>
      </c>
      <c r="F45" s="73">
        <f t="shared" si="4"/>
        <v>5621.6229969547003</v>
      </c>
      <c r="G45" s="73">
        <f t="shared" si="4"/>
        <v>8614.4242293448424</v>
      </c>
      <c r="H45" s="73">
        <f t="shared" si="4"/>
        <v>11735.510151275719</v>
      </c>
      <c r="I45" s="73">
        <f t="shared" si="4"/>
        <v>14990.379611582512</v>
      </c>
      <c r="J45" s="73">
        <f t="shared" si="4"/>
        <v>18384.767164067336</v>
      </c>
      <c r="K45" s="73">
        <f t="shared" si="4"/>
        <v>21924.653170856043</v>
      </c>
      <c r="L45" s="73">
        <f t="shared" si="4"/>
        <v>25616.274338829451</v>
      </c>
      <c r="M45" s="73">
        <f t="shared" si="4"/>
        <v>29466.134707692716</v>
      </c>
      <c r="N45" s="73">
        <f t="shared" si="4"/>
        <v>33481.017109041713</v>
      </c>
      <c r="O45" s="73">
        <f t="shared" si="4"/>
        <v>37667.995116615908</v>
      </c>
      <c r="P45" s="73">
        <f t="shared" si="4"/>
        <v>42034.445508791679</v>
      </c>
      <c r="Q45" s="73">
        <f t="shared" si="4"/>
        <v>46588.061265273325</v>
      </c>
      <c r="R45" s="73">
        <f t="shared" si="4"/>
        <v>51336.865120879629</v>
      </c>
      <c r="S45" s="73">
        <f t="shared" si="4"/>
        <v>56289.223700305614</v>
      </c>
      <c r="T45" s="73">
        <f t="shared" si="4"/>
        <v>61453.862258762718</v>
      </c>
      <c r="U45" s="73">
        <f t="shared" si="4"/>
        <v>66839.880054467983</v>
      </c>
      <c r="V45" s="73">
        <f t="shared" si="4"/>
        <v>72456.766380065979</v>
      </c>
      <c r="W45" s="73">
        <f t="shared" si="4"/>
        <v>78314.41728122838</v>
      </c>
      <c r="X45" s="73">
        <f t="shared" si="4"/>
        <v>84423.152991886614</v>
      </c>
    </row>
    <row r="46" spans="1:24">
      <c r="A46" s="73">
        <v>35</v>
      </c>
      <c r="B46" s="73">
        <v>255.6</v>
      </c>
      <c r="C46" s="73">
        <v>4.31854210041696</v>
      </c>
      <c r="D46" s="73">
        <v>290</v>
      </c>
      <c r="E46" s="73">
        <f t="shared" si="5"/>
        <v>3201.076146513064</v>
      </c>
      <c r="F46" s="73">
        <f t="shared" si="4"/>
        <v>6540.3921140797047</v>
      </c>
      <c r="G46" s="73">
        <f t="shared" si="4"/>
        <v>10023.917847571651</v>
      </c>
      <c r="H46" s="73">
        <f t="shared" si="4"/>
        <v>13657.881106443308</v>
      </c>
      <c r="I46" s="73">
        <f t="shared" si="4"/>
        <v>17448.778598563025</v>
      </c>
      <c r="J46" s="73">
        <f t="shared" si="4"/>
        <v>21403.387594863572</v>
      </c>
      <c r="K46" s="73">
        <f t="shared" si="4"/>
        <v>25528.778045576251</v>
      </c>
      <c r="L46" s="73">
        <f t="shared" si="4"/>
        <v>29832.325219709528</v>
      </c>
      <c r="M46" s="73">
        <f t="shared" si="4"/>
        <v>34321.722890369056</v>
      </c>
      <c r="N46" s="73">
        <f t="shared" si="4"/>
        <v>39004.997089491146</v>
      </c>
      <c r="O46" s="73">
        <f t="shared" si="4"/>
        <v>43890.520456580307</v>
      </c>
      <c r="P46" s="73">
        <f t="shared" si="4"/>
        <v>48987.027207102918</v>
      </c>
      <c r="Q46" s="73">
        <f t="shared" si="4"/>
        <v>54303.628747297422</v>
      </c>
      <c r="R46" s="73">
        <f t="shared" si="4"/>
        <v>59849.829963316646</v>
      </c>
      <c r="S46" s="73">
        <f t="shared" si="4"/>
        <v>65635.546213823516</v>
      </c>
      <c r="T46" s="73">
        <f t="shared" si="4"/>
        <v>71671.121056419172</v>
      </c>
      <c r="U46" s="73">
        <f t="shared" si="4"/>
        <v>77967.344739594526</v>
      </c>
      <c r="V46" s="73">
        <f t="shared" si="4"/>
        <v>84535.473493264202</v>
      </c>
      <c r="W46" s="73">
        <f t="shared" si="4"/>
        <v>91387.249652370694</v>
      </c>
      <c r="X46" s="73">
        <f t="shared" si="4"/>
        <v>98534.922649534521</v>
      </c>
    </row>
    <row r="47" spans="1:24">
      <c r="A47" s="73">
        <v>36</v>
      </c>
      <c r="B47" s="73">
        <v>290.12</v>
      </c>
      <c r="C47" s="73">
        <v>4.3547453367423499</v>
      </c>
      <c r="D47" s="73">
        <v>286</v>
      </c>
      <c r="E47" s="73">
        <f t="shared" si="5"/>
        <v>3613.3203308936836</v>
      </c>
      <c r="F47" s="73">
        <f t="shared" si="4"/>
        <v>7383.9915603985319</v>
      </c>
      <c r="G47" s="73">
        <f t="shared" si="4"/>
        <v>11318.865919434118</v>
      </c>
      <c r="H47" s="73">
        <f t="shared" si="4"/>
        <v>15425.0940361265</v>
      </c>
      <c r="I47" s="73">
        <f t="shared" si="4"/>
        <v>19710.137930246528</v>
      </c>
      <c r="J47" s="73">
        <f t="shared" si="4"/>
        <v>24181.78457352312</v>
      </c>
      <c r="K47" s="73">
        <f t="shared" si="4"/>
        <v>28848.160040473376</v>
      </c>
      <c r="L47" s="73">
        <f t="shared" si="4"/>
        <v>33717.744275465586</v>
      </c>
      <c r="M47" s="73">
        <f t="shared" si="4"/>
        <v>38799.386502849833</v>
      </c>
      <c r="N47" s="73">
        <f t="shared" si="4"/>
        <v>44102.321308161016</v>
      </c>
      <c r="O47" s="73">
        <f t="shared" si="4"/>
        <v>49636.185419616959</v>
      </c>
      <c r="P47" s="73">
        <f t="shared" si="4"/>
        <v>55411.035220408245</v>
      </c>
      <c r="Q47" s="73">
        <f t="shared" si="4"/>
        <v>61437.365023603321</v>
      </c>
      <c r="R47" s="73">
        <f t="shared" si="4"/>
        <v>67726.126142879773</v>
      </c>
      <c r="S47" s="73">
        <f t="shared" si="4"/>
        <v>74288.746793736747</v>
      </c>
      <c r="T47" s="73">
        <f t="shared" si="4"/>
        <v>81137.152861355076</v>
      </c>
      <c r="U47" s="73">
        <f t="shared" si="4"/>
        <v>88283.789572844136</v>
      </c>
      <c r="V47" s="73">
        <f t="shared" si="4"/>
        <v>95741.644113260714</v>
      </c>
      <c r="W47" s="73">
        <f t="shared" si="4"/>
        <v>103524.26922649705</v>
      </c>
      <c r="X47" s="73">
        <f t="shared" si="4"/>
        <v>111645.80784392828</v>
      </c>
    </row>
    <row r="48" spans="1:24">
      <c r="A48" s="73">
        <v>37</v>
      </c>
      <c r="B48" s="73">
        <v>326.31</v>
      </c>
      <c r="C48" s="73">
        <v>4.0540152137043801</v>
      </c>
      <c r="D48" s="73">
        <v>311</v>
      </c>
      <c r="E48" s="73">
        <f t="shared" si="5"/>
        <v>4114.112340633862</v>
      </c>
      <c r="F48" s="73">
        <f t="shared" si="4"/>
        <v>8395.0114214659116</v>
      </c>
      <c r="G48" s="73">
        <f t="shared" si="4"/>
        <v>12849.458802318224</v>
      </c>
      <c r="H48" s="73">
        <f t="shared" si="4"/>
        <v>17484.490157676744</v>
      </c>
      <c r="I48" s="73">
        <f t="shared" si="4"/>
        <v>22307.426389341457</v>
      </c>
      <c r="J48" s="73">
        <f t="shared" si="4"/>
        <v>27325.885189585151</v>
      </c>
      <c r="K48" s="73">
        <f t="shared" si="4"/>
        <v>32547.79307308418</v>
      </c>
      <c r="L48" s="73">
        <f t="shared" si="4"/>
        <v>37981.397896625887</v>
      </c>
      <c r="M48" s="73">
        <f t="shared" si="4"/>
        <v>43635.281886366567</v>
      </c>
      <c r="N48" s="73">
        <f t="shared" si="4"/>
        <v>49518.375193216525</v>
      </c>
      <c r="O48" s="73">
        <f t="shared" si="4"/>
        <v>55639.969997762608</v>
      </c>
      <c r="P48" s="73">
        <f t="shared" si="4"/>
        <v>62009.735187006307</v>
      </c>
      <c r="Q48" s="73">
        <f t="shared" si="4"/>
        <v>68637.731626099208</v>
      </c>
      <c r="R48" s="73">
        <f t="shared" si="4"/>
        <v>75534.428049196751</v>
      </c>
      <c r="S48" s="73">
        <f t="shared" si="4"/>
        <v>82710.717594529619</v>
      </c>
      <c r="T48" s="73">
        <f t="shared" si="4"/>
        <v>90177.935009809778</v>
      </c>
      <c r="U48" s="73">
        <f t="shared" si="4"/>
        <v>97947.874555145754</v>
      </c>
      <c r="V48" s="73">
        <f t="shared" si="4"/>
        <v>106032.80863174533</v>
      </c>
      <c r="W48" s="73">
        <f t="shared" si="4"/>
        <v>114445.50716582821</v>
      </c>
      <c r="X48" s="73">
        <f t="shared" si="4"/>
        <v>123199.25777836589</v>
      </c>
    </row>
    <row r="49" spans="1:24">
      <c r="A49" s="73">
        <v>38</v>
      </c>
      <c r="B49" s="73">
        <v>362.58</v>
      </c>
      <c r="C49" s="73">
        <v>4.64065057397075</v>
      </c>
      <c r="D49" s="73">
        <v>260</v>
      </c>
      <c r="E49" s="73">
        <f t="shared" si="5"/>
        <v>4374.7784212868073</v>
      </c>
      <c r="F49" s="73">
        <f t="shared" si="4"/>
        <v>8952.5750224910043</v>
      </c>
      <c r="G49" s="73">
        <f t="shared" si="4"/>
        <v>13742.81116794421</v>
      </c>
      <c r="H49" s="73">
        <f t="shared" si="4"/>
        <v>18755.345434575931</v>
      </c>
      <c r="I49" s="73">
        <f t="shared" si="4"/>
        <v>24000.493901422586</v>
      </c>
      <c r="J49" s="73">
        <f t="shared" si="4"/>
        <v>29489.05138070157</v>
      </c>
      <c r="K49" s="73">
        <f t="shared" si="4"/>
        <v>35232.31363414543</v>
      </c>
      <c r="L49" s="73">
        <f t="shared" si="4"/>
        <v>41242.100620318386</v>
      </c>
      <c r="M49" s="73">
        <f t="shared" si="4"/>
        <v>47530.780820759595</v>
      </c>
      <c r="N49" s="73">
        <f t="shared" si="4"/>
        <v>54111.296695017751</v>
      </c>
      <c r="O49" s="73">
        <f t="shared" si="4"/>
        <v>60997.191316964905</v>
      </c>
      <c r="P49" s="73">
        <f t="shared" si="4"/>
        <v>68202.636247208487</v>
      </c>
      <c r="Q49" s="73">
        <f t="shared" si="4"/>
        <v>75742.460698964554</v>
      </c>
      <c r="R49" s="73">
        <f t="shared" si="4"/>
        <v>83632.18205741742</v>
      </c>
      <c r="S49" s="73">
        <f t="shared" si="4"/>
        <v>91888.03781537601</v>
      </c>
      <c r="T49" s="73">
        <f t="shared" si="4"/>
        <v>100527.01899095252</v>
      </c>
      <c r="U49" s="73">
        <f t="shared" si="4"/>
        <v>109566.90509603867</v>
      </c>
      <c r="V49" s="73">
        <f t="shared" si="4"/>
        <v>119026.30072754672</v>
      </c>
      <c r="W49" s="73">
        <f t="shared" si="4"/>
        <v>128924.67385672261</v>
      </c>
      <c r="X49" s="73">
        <f t="shared" si="4"/>
        <v>139282.39589533131</v>
      </c>
    </row>
    <row r="50" spans="1:24">
      <c r="A50" s="73">
        <v>39</v>
      </c>
      <c r="B50" s="73">
        <v>407.93</v>
      </c>
      <c r="C50" s="73">
        <v>5.2953628980956404</v>
      </c>
      <c r="D50" s="73">
        <v>259</v>
      </c>
      <c r="E50" s="73">
        <f t="shared" si="5"/>
        <v>5594.7558323822068</v>
      </c>
      <c r="F50" s="73">
        <f t="shared" si="4"/>
        <v>11485.774289351417</v>
      </c>
      <c r="G50" s="73">
        <f t="shared" si="4"/>
        <v>17688.743552010939</v>
      </c>
      <c r="H50" s="73">
        <f t="shared" si="4"/>
        <v>24220.182547585617</v>
      </c>
      <c r="I50" s="73">
        <f t="shared" si="4"/>
        <v>31097.484940443705</v>
      </c>
      <c r="J50" s="73">
        <f t="shared" si="4"/>
        <v>38338.965452603043</v>
      </c>
      <c r="K50" s="73">
        <f t="shared" si="4"/>
        <v>45963.9086370761</v>
      </c>
      <c r="L50" s="73">
        <f t="shared" si="4"/>
        <v>53992.620233940594</v>
      </c>
      <c r="M50" s="73">
        <f t="shared" si="4"/>
        <v>62446.481245900584</v>
      </c>
      <c r="N50" s="73">
        <f t="shared" si="4"/>
        <v>71348.004877344443</v>
      </c>
      <c r="O50" s="73">
        <f t="shared" si="4"/>
        <v>80720.896488533006</v>
      </c>
      <c r="P50" s="73">
        <f t="shared" si="4"/>
        <v>90590.116724579188</v>
      </c>
      <c r="Q50" s="73">
        <f t="shared" si="4"/>
        <v>100981.94798733627</v>
      </c>
      <c r="R50" s="73">
        <f t="shared" si="4"/>
        <v>111924.06442721414</v>
      </c>
      <c r="S50" s="73">
        <f t="shared" si="4"/>
        <v>123445.60564131568</v>
      </c>
      <c r="T50" s="73">
        <f t="shared" si="4"/>
        <v>135577.25427415757</v>
      </c>
      <c r="U50" s="73">
        <f t="shared" si="4"/>
        <v>148351.31772763032</v>
      </c>
      <c r="V50" s="73">
        <f t="shared" si="4"/>
        <v>161801.81419779744</v>
      </c>
      <c r="W50" s="73">
        <f t="shared" si="4"/>
        <v>175964.56326765547</v>
      </c>
      <c r="X50" s="73">
        <f t="shared" si="4"/>
        <v>190877.28129710915</v>
      </c>
    </row>
    <row r="51" spans="1:24">
      <c r="A51" s="73">
        <v>40</v>
      </c>
      <c r="B51" s="73">
        <v>456.61</v>
      </c>
      <c r="C51" s="73">
        <v>4.5630655179063204</v>
      </c>
      <c r="D51" s="73">
        <v>240</v>
      </c>
      <c r="E51" s="73">
        <f t="shared" si="5"/>
        <v>5000.4992307149005</v>
      </c>
      <c r="F51" s="73">
        <f t="shared" si="4"/>
        <v>10229.174517549724</v>
      </c>
      <c r="G51" s="73">
        <f t="shared" si="4"/>
        <v>15696.437683441396</v>
      </c>
      <c r="H51" s="73">
        <f t="shared" si="4"/>
        <v>21413.175649629065</v>
      </c>
      <c r="I51" s="73">
        <f t="shared" si="4"/>
        <v>27390.772114700911</v>
      </c>
      <c r="J51" s="73">
        <f t="shared" ref="J51:X65" si="6">$D51*((1+$C51/100)^J$2-1)*$B51</f>
        <v>33641.130222870037</v>
      </c>
      <c r="K51" s="73">
        <f t="shared" si="6"/>
        <v>40176.696266618681</v>
      </c>
      <c r="L51" s="73">
        <f t="shared" si="6"/>
        <v>47010.484470909614</v>
      </c>
      <c r="M51" s="73">
        <f t="shared" si="6"/>
        <v>54156.102908317298</v>
      </c>
      <c r="N51" s="73">
        <f t="shared" si="6"/>
        <v>61627.780596683493</v>
      </c>
      <c r="O51" s="73">
        <f t="shared" si="6"/>
        <v>69440.395833256611</v>
      </c>
      <c r="P51" s="73">
        <f t="shared" si="6"/>
        <v>77609.505821736515</v>
      </c>
      <c r="Q51" s="73">
        <f t="shared" si="6"/>
        <v>86151.37765122058</v>
      </c>
      <c r="R51" s="73">
        <f t="shared" si="6"/>
        <v>95083.020688739591</v>
      </c>
      <c r="S51" s="73">
        <f t="shared" si="6"/>
        <v>104422.22044988611</v>
      </c>
      <c r="T51" s="73">
        <f t="shared" si="6"/>
        <v>114187.57401498193</v>
      </c>
      <c r="U51" s="73">
        <f t="shared" si="6"/>
        <v>124398.52706130824</v>
      </c>
      <c r="V51" s="73">
        <f t="shared" si="6"/>
        <v>135075.41258514105</v>
      </c>
      <c r="W51" s="73">
        <f t="shared" si="6"/>
        <v>146239.49139069824</v>
      </c>
      <c r="X51" s="73">
        <f t="shared" si="6"/>
        <v>157912.99442662369</v>
      </c>
    </row>
    <row r="52" spans="1:24">
      <c r="A52" s="73">
        <v>41</v>
      </c>
      <c r="B52" s="73">
        <v>508.03</v>
      </c>
      <c r="C52" s="73">
        <v>4.8425634702278604</v>
      </c>
      <c r="D52" s="73">
        <v>244</v>
      </c>
      <c r="E52" s="73">
        <f t="shared" si="5"/>
        <v>6002.8087482628671</v>
      </c>
      <c r="F52" s="73">
        <f t="shared" si="5"/>
        <v>12296.307320156746</v>
      </c>
      <c r="G52" s="73">
        <f t="shared" si="5"/>
        <v>18894.572554892489</v>
      </c>
      <c r="H52" s="73">
        <f t="shared" si="5"/>
        <v>25812.362971554267</v>
      </c>
      <c r="I52" s="73">
        <f t="shared" si="5"/>
        <v>33065.151779880245</v>
      </c>
      <c r="J52" s="73">
        <f t="shared" si="5"/>
        <v>40669.161489610968</v>
      </c>
      <c r="K52" s="73">
        <f t="shared" si="5"/>
        <v>48641.400195817747</v>
      </c>
      <c r="L52" s="73">
        <f t="shared" si="5"/>
        <v>56999.699621370593</v>
      </c>
      <c r="M52" s="73">
        <f t="shared" si="5"/>
        <v>65762.755001637575</v>
      </c>
      <c r="N52" s="73">
        <f t="shared" si="5"/>
        <v>74950.166900625176</v>
      </c>
      <c r="O52" s="73">
        <f t="shared" si="5"/>
        <v>84582.485052092525</v>
      </c>
      <c r="P52" s="73">
        <f t="shared" si="5"/>
        <v>94681.254323698988</v>
      </c>
      <c r="Q52" s="73">
        <f t="shared" si="5"/>
        <v>105269.06290699483</v>
      </c>
      <c r="R52" s="73">
        <f t="shared" si="5"/>
        <v>116369.59284104298</v>
      </c>
      <c r="S52" s="73">
        <f t="shared" si="5"/>
        <v>128007.67298267917</v>
      </c>
      <c r="T52" s="73">
        <f t="shared" si="5"/>
        <v>140209.33454188996</v>
      </c>
      <c r="U52" s="73">
        <f t="shared" si="6"/>
        <v>153001.86930652792</v>
      </c>
      <c r="V52" s="73">
        <f t="shared" si="6"/>
        <v>166413.8906865945</v>
      </c>
      <c r="W52" s="73">
        <f t="shared" si="6"/>
        <v>180475.39771463134</v>
      </c>
      <c r="X52" s="73">
        <f t="shared" si="6"/>
        <v>195217.84214537137</v>
      </c>
    </row>
    <row r="53" spans="1:24">
      <c r="A53" s="73">
        <v>42</v>
      </c>
      <c r="B53" s="73">
        <v>556.11</v>
      </c>
      <c r="C53" s="73">
        <v>4.30971053863981</v>
      </c>
      <c r="D53" s="73">
        <v>228</v>
      </c>
      <c r="E53" s="73">
        <f t="shared" si="5"/>
        <v>5464.4147310259914</v>
      </c>
      <c r="F53" s="73">
        <f t="shared" si="5"/>
        <v>11164.329919590005</v>
      </c>
      <c r="G53" s="73">
        <f t="shared" si="5"/>
        <v>17109.894953729083</v>
      </c>
      <c r="H53" s="73">
        <f t="shared" si="5"/>
        <v>23311.696630726154</v>
      </c>
      <c r="I53" s="73">
        <f t="shared" si="5"/>
        <v>29780.778008182282</v>
      </c>
      <c r="J53" s="73">
        <f t="shared" si="5"/>
        <v>36528.658067515855</v>
      </c>
      <c r="K53" s="73">
        <f t="shared" si="5"/>
        <v>43567.352224901268</v>
      </c>
      <c r="L53" s="73">
        <f t="shared" si="5"/>
        <v>50909.393726170179</v>
      </c>
      <c r="M53" s="73">
        <f t="shared" si="5"/>
        <v>58567.855963770555</v>
      </c>
      <c r="N53" s="73">
        <f t="shared" si="5"/>
        <v>66556.37575552256</v>
      </c>
      <c r="O53" s="73">
        <f t="shared" si="5"/>
        <v>74889.177626621007</v>
      </c>
      <c r="P53" s="73">
        <f t="shared" si="5"/>
        <v>83581.099138122183</v>
      </c>
      <c r="Q53" s="73">
        <f t="shared" si="5"/>
        <v>92647.617307014807</v>
      </c>
      <c r="R53" s="73">
        <f t="shared" si="5"/>
        <v>102104.87616491992</v>
      </c>
      <c r="S53" s="73">
        <f t="shared" si="5"/>
        <v>111969.71550449057</v>
      </c>
      <c r="T53" s="73">
        <f t="shared" si="5"/>
        <v>122259.70086469861</v>
      </c>
      <c r="U53" s="73">
        <f t="shared" si="6"/>
        <v>132993.1548084</v>
      </c>
      <c r="V53" s="73">
        <f t="shared" si="6"/>
        <v>144189.18954787322</v>
      </c>
      <c r="W53" s="73">
        <f t="shared" si="6"/>
        <v>155867.7409764232</v>
      </c>
      <c r="X53" s="73">
        <f t="shared" si="6"/>
        <v>168049.60416664989</v>
      </c>
    </row>
    <row r="54" spans="1:24">
      <c r="A54" s="73">
        <v>43</v>
      </c>
      <c r="B54" s="73">
        <v>611.35</v>
      </c>
      <c r="C54" s="73">
        <v>4.5596221556596896</v>
      </c>
      <c r="D54" s="73">
        <v>256</v>
      </c>
      <c r="E54" s="73">
        <f t="shared" si="5"/>
        <v>7136.0640124481188</v>
      </c>
      <c r="F54" s="73">
        <f t="shared" si="5"/>
        <v>14597.505580649895</v>
      </c>
      <c r="G54" s="73">
        <f t="shared" si="5"/>
        <v>22399.160691726989</v>
      </c>
      <c r="H54" s="73">
        <f t="shared" si="5"/>
        <v>30556.541797756912</v>
      </c>
      <c r="I54" s="73">
        <f t="shared" si="5"/>
        <v>39085.868660018969</v>
      </c>
      <c r="J54" s="73">
        <f t="shared" si="5"/>
        <v>48004.100599621364</v>
      </c>
      <c r="K54" s="73">
        <f t="shared" si="5"/>
        <v>57328.970218634982</v>
      </c>
      <c r="L54" s="73">
        <f t="shared" si="5"/>
        <v>67079.018658783534</v>
      </c>
      <c r="M54" s="73">
        <f t="shared" si="5"/>
        <v>77273.632467796633</v>
      </c>
      <c r="N54" s="73">
        <f t="shared" si="5"/>
        <v>87933.082146729459</v>
      </c>
      <c r="O54" s="73">
        <f t="shared" si="5"/>
        <v>99078.562454894287</v>
      </c>
      <c r="P54" s="73">
        <f t="shared" si="5"/>
        <v>110732.23455254489</v>
      </c>
      <c r="Q54" s="73">
        <f t="shared" si="5"/>
        <v>122917.27006510792</v>
      </c>
      <c r="R54" s="73">
        <f t="shared" si="5"/>
        <v>135657.89715657674</v>
      </c>
      <c r="S54" s="73">
        <f t="shared" si="5"/>
        <v>148979.44870367818</v>
      </c>
      <c r="T54" s="73">
        <f t="shared" si="5"/>
        <v>162908.41266659886</v>
      </c>
      <c r="U54" s="73">
        <f t="shared" si="6"/>
        <v>177472.48475642674</v>
      </c>
      <c r="V54" s="73">
        <f t="shared" si="6"/>
        <v>192700.62350402868</v>
      </c>
      <c r="W54" s="73">
        <f t="shared" si="6"/>
        <v>208623.10783986084</v>
      </c>
      <c r="X54" s="73">
        <f t="shared" si="6"/>
        <v>225271.59729920106</v>
      </c>
    </row>
    <row r="55" spans="1:24">
      <c r="A55" s="73">
        <v>44</v>
      </c>
      <c r="B55" s="73">
        <v>674.23</v>
      </c>
      <c r="C55" s="73">
        <v>4.7133076956446596</v>
      </c>
      <c r="D55" s="73">
        <v>237</v>
      </c>
      <c r="E55" s="73">
        <f t="shared" si="5"/>
        <v>7531.5126708937696</v>
      </c>
      <c r="F55" s="73">
        <f t="shared" si="5"/>
        <v>15418.008708103223</v>
      </c>
      <c r="G55" s="73">
        <f t="shared" si="5"/>
        <v>23676.219569951176</v>
      </c>
      <c r="H55" s="73">
        <f t="shared" si="5"/>
        <v>32323.66531987318</v>
      </c>
      <c r="I55" s="73">
        <f t="shared" si="5"/>
        <v>41378.691795802944</v>
      </c>
      <c r="J55" s="73">
        <f t="shared" si="5"/>
        <v>50860.509531465388</v>
      </c>
      <c r="K55" s="73">
        <f t="shared" si="5"/>
        <v>60789.2345121498</v>
      </c>
      <c r="L55" s="73">
        <f t="shared" si="5"/>
        <v>71185.930851428173</v>
      </c>
      <c r="M55" s="73">
        <f t="shared" si="5"/>
        <v>82072.655479358611</v>
      </c>
      <c r="N55" s="73">
        <f t="shared" si="5"/>
        <v>93472.504936980898</v>
      </c>
      <c r="O55" s="73">
        <f t="shared" si="5"/>
        <v>105409.66437638123</v>
      </c>
      <c r="P55" s="73">
        <f t="shared" si="5"/>
        <v>117909.45887028018</v>
      </c>
      <c r="Q55" s="73">
        <f t="shared" si="5"/>
        <v>130998.40713999982</v>
      </c>
      <c r="R55" s="73">
        <f t="shared" si="5"/>
        <v>144704.27781579515</v>
      </c>
      <c r="S55" s="73">
        <f t="shared" si="5"/>
        <v>159056.14834890779</v>
      </c>
      <c r="T55" s="73">
        <f t="shared" si="5"/>
        <v>174084.46670032659</v>
      </c>
      <c r="U55" s="73">
        <f t="shared" si="6"/>
        <v>189821.11593712881</v>
      </c>
      <c r="V55" s="73">
        <f t="shared" si="6"/>
        <v>206299.48187344585</v>
      </c>
      <c r="W55" s="73">
        <f t="shared" si="6"/>
        <v>223554.52389955582</v>
      </c>
      <c r="X55" s="73">
        <f t="shared" si="6"/>
        <v>241622.84914936911</v>
      </c>
    </row>
    <row r="56" spans="1:24">
      <c r="A56" s="73">
        <v>45</v>
      </c>
      <c r="B56" s="73">
        <v>743.74</v>
      </c>
      <c r="C56" s="73">
        <v>3.97722331387518</v>
      </c>
      <c r="D56" s="73">
        <v>232</v>
      </c>
      <c r="E56" s="73">
        <f t="shared" si="5"/>
        <v>6862.6065565107374</v>
      </c>
      <c r="F56" s="73">
        <f t="shared" si="5"/>
        <v>13998.154300926561</v>
      </c>
      <c r="G56" s="73">
        <f t="shared" si="5"/>
        <v>21417.498713805951</v>
      </c>
      <c r="H56" s="73">
        <f t="shared" si="5"/>
        <v>29131.927022411128</v>
      </c>
      <c r="I56" s="73">
        <f t="shared" si="5"/>
        <v>37153.175372238293</v>
      </c>
      <c r="J56" s="73">
        <f t="shared" si="5"/>
        <v>45493.446681498666</v>
      </c>
      <c r="K56" s="73">
        <f t="shared" si="5"/>
        <v>54165.429205711305</v>
      </c>
      <c r="L56" s="73">
        <f t="shared" si="5"/>
        <v>63182.315840652198</v>
      </c>
      <c r="M56" s="73">
        <f t="shared" si="5"/>
        <v>72557.824193023625</v>
      </c>
      <c r="N56" s="73">
        <f t="shared" si="5"/>
        <v>82306.217449379837</v>
      </c>
      <c r="O56" s="73">
        <f t="shared" si="5"/>
        <v>92442.326075056088</v>
      </c>
      <c r="P56" s="73">
        <f t="shared" si="5"/>
        <v>102981.57037611252</v>
      </c>
      <c r="Q56" s="73">
        <f t="shared" si="5"/>
        <v>113939.98395861677</v>
      </c>
      <c r="R56" s="73">
        <f t="shared" si="5"/>
        <v>125334.23812095533</v>
      </c>
      <c r="S56" s="73">
        <f t="shared" si="5"/>
        <v>137181.66721628048</v>
      </c>
      <c r="T56" s="73">
        <f t="shared" si="5"/>
        <v>149500.29502367982</v>
      </c>
      <c r="U56" s="73">
        <f t="shared" si="6"/>
        <v>162308.86216818451</v>
      </c>
      <c r="V56" s="73">
        <f t="shared" si="6"/>
        <v>175626.85463133387</v>
      </c>
      <c r="W56" s="73">
        <f t="shared" si="6"/>
        <v>189474.53339566765</v>
      </c>
      <c r="X56" s="73">
        <f t="shared" si="6"/>
        <v>203872.96526824709</v>
      </c>
    </row>
    <row r="57" spans="1:24">
      <c r="A57" s="73">
        <v>46</v>
      </c>
      <c r="B57" s="73">
        <v>810.65</v>
      </c>
      <c r="C57" s="73">
        <v>4.9954797175261101</v>
      </c>
      <c r="D57" s="73">
        <v>265</v>
      </c>
      <c r="E57" s="73">
        <f t="shared" si="5"/>
        <v>10731.401927483252</v>
      </c>
      <c r="F57" s="73">
        <f t="shared" si="5"/>
        <v>21998.888861660165</v>
      </c>
      <c r="G57" s="73">
        <f t="shared" si="5"/>
        <v>33829.240820308754</v>
      </c>
      <c r="H57" s="73">
        <f t="shared" si="5"/>
        <v>46250.57561156364</v>
      </c>
      <c r="I57" s="73">
        <f t="shared" si="5"/>
        <v>59292.415662961641</v>
      </c>
      <c r="J57" s="73">
        <f t="shared" si="5"/>
        <v>72985.758188919455</v>
      </c>
      <c r="K57" s="73">
        <f t="shared" si="5"/>
        <v>87363.148863412818</v>
      </c>
      <c r="L57" s="73">
        <f t="shared" si="5"/>
        <v>102458.75917296007</v>
      </c>
      <c r="M57" s="73">
        <f t="shared" si="5"/>
        <v>118308.46763375748</v>
      </c>
      <c r="N57" s="73">
        <f t="shared" si="5"/>
        <v>134949.94506600106</v>
      </c>
      <c r="O57" s="73">
        <f t="shared" si="5"/>
        <v>152422.744128069</v>
      </c>
      <c r="P57" s="73">
        <f t="shared" si="5"/>
        <v>170768.39332336676</v>
      </c>
      <c r="Q57" s="73">
        <f t="shared" si="5"/>
        <v>190030.49570326405</v>
      </c>
      <c r="R57" s="73">
        <f t="shared" si="5"/>
        <v>210254.83250071818</v>
      </c>
      <c r="S57" s="73">
        <f t="shared" si="5"/>
        <v>231489.47194089333</v>
      </c>
      <c r="T57" s="73">
        <f t="shared" si="5"/>
        <v>253784.88348739236</v>
      </c>
      <c r="U57" s="73">
        <f t="shared" si="6"/>
        <v>277194.05779563566</v>
      </c>
      <c r="V57" s="73">
        <f t="shared" si="6"/>
        <v>301772.63265848748</v>
      </c>
      <c r="W57" s="73">
        <f t="shared" si="6"/>
        <v>327579.0252434701</v>
      </c>
      <c r="X57" s="73">
        <f t="shared" si="6"/>
        <v>354674.57093586074</v>
      </c>
    </row>
    <row r="58" spans="1:24">
      <c r="A58" s="73">
        <v>47</v>
      </c>
      <c r="B58" s="73">
        <v>887.83</v>
      </c>
      <c r="C58" s="73">
        <v>5.4628516390183801</v>
      </c>
      <c r="D58" s="73">
        <v>250</v>
      </c>
      <c r="E58" s="73">
        <f t="shared" si="5"/>
        <v>12125.208926674231</v>
      </c>
      <c r="F58" s="73">
        <f t="shared" si="5"/>
        <v>24912.80002793371</v>
      </c>
      <c r="G58" s="73">
        <f t="shared" si="5"/>
        <v>38398.958259259292</v>
      </c>
      <c r="H58" s="73">
        <f t="shared" si="5"/>
        <v>52621.845306565461</v>
      </c>
      <c r="I58" s="73">
        <f t="shared" si="5"/>
        <v>67621.707572051135</v>
      </c>
      <c r="J58" s="73">
        <f t="shared" si="5"/>
        <v>83440.990059157426</v>
      </c>
      <c r="K58" s="73">
        <f t="shared" si="5"/>
        <v>100124.45647889147</v>
      </c>
      <c r="L58" s="73">
        <f t="shared" si="5"/>
        <v>117719.31591738109</v>
      </c>
      <c r="M58" s="73">
        <f t="shared" si="5"/>
        <v>136275.35642308916</v>
      </c>
      <c r="N58" s="73">
        <f t="shared" si="5"/>
        <v>155845.08589170035</v>
      </c>
      <c r="O58" s="73">
        <f t="shared" si="5"/>
        <v>176483.8806473389</v>
      </c>
      <c r="P58" s="73">
        <f t="shared" si="5"/>
        <v>198250.14214055956</v>
      </c>
      <c r="Q58" s="73">
        <f t="shared" si="5"/>
        <v>221205.46220651566</v>
      </c>
      <c r="R58" s="73">
        <f t="shared" si="5"/>
        <v>245414.79735093674</v>
      </c>
      <c r="S58" s="73">
        <f t="shared" si="5"/>
        <v>270946.65255709022</v>
      </c>
      <c r="T58" s="73">
        <f t="shared" si="5"/>
        <v>297873.27513384493</v>
      </c>
      <c r="U58" s="73">
        <f t="shared" si="6"/>
        <v>326270.85915336618</v>
      </c>
      <c r="V58" s="73">
        <f t="shared" si="6"/>
        <v>356219.76105693949</v>
      </c>
      <c r="W58" s="73">
        <f t="shared" si="6"/>
        <v>387804.72703902016</v>
      </c>
      <c r="X58" s="73">
        <f t="shared" si="6"/>
        <v>421115.13285293622</v>
      </c>
    </row>
    <row r="59" spans="1:24">
      <c r="A59" s="73">
        <v>48</v>
      </c>
      <c r="B59" s="73">
        <v>968.74</v>
      </c>
      <c r="C59" s="73">
        <v>4.49237805623439</v>
      </c>
      <c r="D59" s="73">
        <v>196</v>
      </c>
      <c r="E59" s="73">
        <f t="shared" si="5"/>
        <v>8529.8147836651497</v>
      </c>
      <c r="F59" s="73">
        <f t="shared" si="5"/>
        <v>17442.821094909123</v>
      </c>
      <c r="G59" s="73">
        <f t="shared" si="5"/>
        <v>26756.233345830195</v>
      </c>
      <c r="H59" s="73">
        <f t="shared" si="5"/>
        <v>36488.039284998289</v>
      </c>
      <c r="I59" s="73">
        <f t="shared" si="5"/>
        <v>46657.034738652881</v>
      </c>
      <c r="J59" s="73">
        <f t="shared" si="5"/>
        <v>57282.859912606953</v>
      </c>
      <c r="K59" s="73">
        <f t="shared" si="5"/>
        <v>68386.037324969569</v>
      </c>
      <c r="L59" s="73">
        <f t="shared" si="5"/>
        <v>79988.011442949894</v>
      </c>
      <c r="M59" s="73">
        <f t="shared" si="5"/>
        <v>92111.190100296371</v>
      </c>
      <c r="N59" s="73">
        <f t="shared" si="5"/>
        <v>104778.98777536361</v>
      </c>
      <c r="O59" s="73">
        <f t="shared" si="5"/>
        <v>118015.87081339372</v>
      </c>
      <c r="P59" s="73">
        <f t="shared" si="5"/>
        <v>131847.40468035368</v>
      </c>
      <c r="Q59" s="73">
        <f t="shared" si="5"/>
        <v>146300.30333959361</v>
      </c>
      <c r="R59" s="73">
        <f t="shared" si="5"/>
        <v>161402.480846691</v>
      </c>
      <c r="S59" s="73">
        <f t="shared" si="5"/>
        <v>177183.10526213088</v>
      </c>
      <c r="T59" s="73">
        <f t="shared" si="5"/>
        <v>193672.65498594663</v>
      </c>
      <c r="U59" s="73">
        <f t="shared" si="6"/>
        <v>210902.97762312696</v>
      </c>
      <c r="V59" s="73">
        <f t="shared" si="6"/>
        <v>228907.35149347846</v>
      </c>
      <c r="W59" s="73">
        <f t="shared" si="6"/>
        <v>247720.54990474391</v>
      </c>
      <c r="X59" s="73">
        <f t="shared" si="6"/>
        <v>267378.90831311297</v>
      </c>
    </row>
    <row r="60" spans="1:24">
      <c r="A60" s="73">
        <v>49</v>
      </c>
      <c r="B60" s="73">
        <v>1039.77</v>
      </c>
      <c r="C60" s="73">
        <v>4.6313448834716198</v>
      </c>
      <c r="D60" s="73">
        <v>237</v>
      </c>
      <c r="E60" s="73">
        <f t="shared" si="5"/>
        <v>11412.814322684846</v>
      </c>
      <c r="F60" s="73">
        <f t="shared" si="5"/>
        <v>23354.195437563481</v>
      </c>
      <c r="G60" s="73">
        <f t="shared" si="5"/>
        <v>35848.62309572188</v>
      </c>
      <c r="H60" s="73">
        <f t="shared" si="5"/>
        <v>48921.710789945493</v>
      </c>
      <c r="I60" s="73">
        <f t="shared" si="5"/>
        <v>62600.258262207266</v>
      </c>
      <c r="J60" s="73">
        <f t="shared" si="5"/>
        <v>76912.306442958856</v>
      </c>
      <c r="K60" s="73">
        <f t="shared" si="5"/>
        <v>91887.194934849671</v>
      </c>
      <c r="L60" s="73">
        <f t="shared" si="5"/>
        <v>107555.62215871531</v>
      </c>
      <c r="M60" s="73">
        <f t="shared" si="5"/>
        <v>123949.70828513389</v>
      </c>
      <c r="N60" s="73">
        <f t="shared" si="5"/>
        <v>141103.06108056026</v>
      </c>
      <c r="O60" s="73">
        <f t="shared" si="5"/>
        <v>159050.84480302149</v>
      </c>
      <c r="P60" s="73">
        <f t="shared" si="5"/>
        <v>177829.85228860946</v>
      </c>
      <c r="Q60" s="73">
        <f t="shared" si="5"/>
        <v>197478.58037654794</v>
      </c>
      <c r="R60" s="73">
        <f t="shared" si="5"/>
        <v>218037.3088274544</v>
      </c>
      <c r="S60" s="73">
        <f t="shared" si="5"/>
        <v>239548.18289657877</v>
      </c>
      <c r="T60" s="73">
        <f t="shared" si="5"/>
        <v>262055.29973129361</v>
      </c>
      <c r="U60" s="73">
        <f t="shared" si="6"/>
        <v>285604.79876994982</v>
      </c>
      <c r="V60" s="73">
        <f t="shared" si="6"/>
        <v>310244.95632741624</v>
      </c>
      <c r="W60" s="73">
        <f t="shared" si="6"/>
        <v>336026.2845611996</v>
      </c>
      <c r="X60" s="73">
        <f t="shared" si="6"/>
        <v>363001.63502102939</v>
      </c>
    </row>
    <row r="61" spans="1:24">
      <c r="A61" s="73">
        <v>50</v>
      </c>
      <c r="B61" s="73">
        <v>1108.8800000000001</v>
      </c>
      <c r="C61" s="73">
        <v>4.6784808843725303</v>
      </c>
      <c r="D61" s="73">
        <v>191</v>
      </c>
      <c r="E61" s="73">
        <f t="shared" si="5"/>
        <v>9908.8391166503461</v>
      </c>
      <c r="F61" s="73">
        <f t="shared" si="5"/>
        <v>20281.261377236398</v>
      </c>
      <c r="G61" s="73">
        <f t="shared" si="5"/>
        <v>31138.955430530394</v>
      </c>
      <c r="H61" s="73">
        <f t="shared" si="5"/>
        <v>42504.624624591357</v>
      </c>
      <c r="I61" s="73">
        <f t="shared" si="5"/>
        <v>54402.034479277507</v>
      </c>
      <c r="J61" s="73">
        <f t="shared" si="5"/>
        <v>66856.062379750612</v>
      </c>
      <c r="K61" s="73">
        <f t="shared" si="5"/>
        <v>79892.749594881781</v>
      </c>
      <c r="L61" s="73">
        <f t="shared" si="5"/>
        <v>93539.355729328236</v>
      </c>
      <c r="M61" s="73">
        <f t="shared" si="5"/>
        <v>107824.41572314041</v>
      </c>
      <c r="N61" s="73">
        <f t="shared" si="5"/>
        <v>122777.79951808426</v>
      </c>
      <c r="O61" s="73">
        <f t="shared" si="5"/>
        <v>138430.77451544139</v>
      </c>
      <c r="P61" s="73">
        <f t="shared" si="5"/>
        <v>154816.07095588549</v>
      </c>
      <c r="Q61" s="73">
        <f t="shared" si="5"/>
        <v>171967.95035814354</v>
      </c>
      <c r="R61" s="73">
        <f t="shared" si="5"/>
        <v>189922.27715954685</v>
      </c>
      <c r="S61" s="73">
        <f t="shared" si="5"/>
        <v>208716.59370827166</v>
      </c>
      <c r="T61" s="73">
        <f t="shared" si="5"/>
        <v>228390.19876407686</v>
      </c>
      <c r="U61" s="73">
        <f t="shared" si="6"/>
        <v>248984.22967168494</v>
      </c>
      <c r="V61" s="73">
        <f t="shared" si="6"/>
        <v>270541.74837862724</v>
      </c>
      <c r="W61" s="73">
        <f t="shared" si="6"/>
        <v>293107.83147741895</v>
      </c>
      <c r="X61" s="73">
        <f t="shared" si="6"/>
        <v>316729.66446033912</v>
      </c>
    </row>
    <row r="62" spans="1:24">
      <c r="A62" s="73">
        <v>51</v>
      </c>
      <c r="B62" s="73">
        <v>1174.0999999999999</v>
      </c>
      <c r="C62" s="73">
        <v>5.1439509872841098</v>
      </c>
      <c r="D62" s="73">
        <v>199</v>
      </c>
      <c r="E62" s="73">
        <f t="shared" si="5"/>
        <v>12018.630579798837</v>
      </c>
      <c r="F62" s="73">
        <f t="shared" si="5"/>
        <v>24655.493625965282</v>
      </c>
      <c r="G62" s="73">
        <f t="shared" si="5"/>
        <v>37942.390713556713</v>
      </c>
      <c r="H62" s="73">
        <f t="shared" si="5"/>
        <v>51912.75927506476</v>
      </c>
      <c r="I62" s="73">
        <f t="shared" si="5"/>
        <v>66601.756748119733</v>
      </c>
      <c r="J62" s="73">
        <f t="shared" si="5"/>
        <v>82046.349051712037</v>
      </c>
      <c r="K62" s="73">
        <f t="shared" si="5"/>
        <v>98285.403613586954</v>
      </c>
      <c r="L62" s="73">
        <f t="shared" si="5"/>
        <v>115359.7871829231</v>
      </c>
      <c r="M62" s="73">
        <f t="shared" si="5"/>
        <v>133312.46867444678</v>
      </c>
      <c r="N62" s="73">
        <f t="shared" si="5"/>
        <v>152188.62730279766</v>
      </c>
      <c r="O62" s="73">
        <f t="shared" si="5"/>
        <v>172035.76627927285</v>
      </c>
      <c r="P62" s="73">
        <f t="shared" si="5"/>
        <v>192903.83235707614</v>
      </c>
      <c r="Q62" s="73">
        <f t="shared" si="5"/>
        <v>214845.34152591569</v>
      </c>
      <c r="R62" s="73">
        <f t="shared" si="5"/>
        <v>237915.51117227081</v>
      </c>
      <c r="S62" s="73">
        <f t="shared" si="5"/>
        <v>262172.39903791761</v>
      </c>
      <c r="T62" s="73">
        <f t="shared" si="5"/>
        <v>287677.04932641395</v>
      </c>
      <c r="U62" s="73">
        <f t="shared" si="6"/>
        <v>314493.64632522868</v>
      </c>
      <c r="V62" s="73">
        <f t="shared" si="6"/>
        <v>342689.67593011988</v>
      </c>
      <c r="W62" s="73">
        <f t="shared" si="6"/>
        <v>372336.0954782468</v>
      </c>
      <c r="X62" s="73">
        <f t="shared" si="6"/>
        <v>403507.5123174141</v>
      </c>
    </row>
    <row r="63" spans="1:24">
      <c r="A63" s="73">
        <v>52</v>
      </c>
      <c r="B63" s="73">
        <v>1237.3399999999999</v>
      </c>
      <c r="C63" s="73">
        <v>4.9900802048313304</v>
      </c>
      <c r="D63" s="73">
        <v>166</v>
      </c>
      <c r="E63" s="73">
        <f t="shared" si="5"/>
        <v>10249.546895472371</v>
      </c>
      <c r="F63" s="73">
        <f t="shared" si="5"/>
        <v>21010.55440166064</v>
      </c>
      <c r="G63" s="73">
        <f t="shared" si="5"/>
        <v>32308.544813255583</v>
      </c>
      <c r="H63" s="73">
        <f t="shared" si="5"/>
        <v>44170.314007923313</v>
      </c>
      <c r="I63" s="73">
        <f t="shared" si="5"/>
        <v>56623.994999116912</v>
      </c>
      <c r="J63" s="73">
        <f t="shared" si="5"/>
        <v>69699.124660224916</v>
      </c>
      <c r="K63" s="73">
        <f t="shared" si="5"/>
        <v>83426.71377830788</v>
      </c>
      <c r="L63" s="73">
        <f t="shared" si="5"/>
        <v>97839.320603572924</v>
      </c>
      <c r="M63" s="73">
        <f t="shared" si="5"/>
        <v>112971.12806902567</v>
      </c>
      <c r="N63" s="73">
        <f t="shared" si="5"/>
        <v>128858.02486344519</v>
      </c>
      <c r="O63" s="73">
        <f t="shared" si="5"/>
        <v>145537.69054996493</v>
      </c>
      <c r="P63" s="73">
        <f t="shared" si="5"/>
        <v>163049.68493213982</v>
      </c>
      <c r="Q63" s="73">
        <f t="shared" si="5"/>
        <v>181435.54187945082</v>
      </c>
      <c r="R63" s="73">
        <f t="shared" si="5"/>
        <v>200738.86783477818</v>
      </c>
      <c r="S63" s="73">
        <f t="shared" si="5"/>
        <v>221005.44523747629</v>
      </c>
      <c r="T63" s="73">
        <f t="shared" si="5"/>
        <v>242283.34110734335</v>
      </c>
      <c r="U63" s="73">
        <f t="shared" si="6"/>
        <v>264623.02104701719</v>
      </c>
      <c r="V63" s="73">
        <f t="shared" si="6"/>
        <v>288077.46893318353</v>
      </c>
      <c r="W63" s="73">
        <f t="shared" si="6"/>
        <v>312702.31258046982</v>
      </c>
      <c r="X63" s="73">
        <f t="shared" si="6"/>
        <v>338555.95567607007</v>
      </c>
    </row>
    <row r="64" spans="1:24">
      <c r="A64" s="73">
        <v>53</v>
      </c>
      <c r="B64" s="73">
        <v>1316.07</v>
      </c>
      <c r="C64" s="73">
        <v>5.9991804782151696</v>
      </c>
      <c r="D64" s="73">
        <v>216</v>
      </c>
      <c r="E64" s="73">
        <f t="shared" si="5"/>
        <v>17053.937536243622</v>
      </c>
      <c r="F64" s="73">
        <f t="shared" si="5"/>
        <v>35130.971563928586</v>
      </c>
      <c r="G64" s="73">
        <f t="shared" si="5"/>
        <v>54292.479488042714</v>
      </c>
      <c r="H64" s="73">
        <f t="shared" si="5"/>
        <v>74603.520854871967</v>
      </c>
      <c r="I64" s="73">
        <f t="shared" si="5"/>
        <v>96133.058250302274</v>
      </c>
      <c r="J64" s="73">
        <f t="shared" si="5"/>
        <v>118954.19145020921</v>
      </c>
      <c r="K64" s="73">
        <f t="shared" si="5"/>
        <v>143144.40561795246</v>
      </c>
      <c r="L64" s="73">
        <f t="shared" si="5"/>
        <v>168785.83439168544</v>
      </c>
      <c r="M64" s="73">
        <f t="shared" si="5"/>
        <v>195965.53875474766</v>
      </c>
      <c r="N64" s="73">
        <f t="shared" si="5"/>
        <v>224775.80263599529</v>
      </c>
      <c r="O64" s="73">
        <f t="shared" si="5"/>
        <v>255314.44624372898</v>
      </c>
      <c r="P64" s="73">
        <f t="shared" si="5"/>
        <v>287685.15819708956</v>
      </c>
      <c r="Q64" s="73">
        <f t="shared" si="5"/>
        <v>321997.84758261545</v>
      </c>
      <c r="R64" s="73">
        <f t="shared" si="5"/>
        <v>358369.01713130844</v>
      </c>
      <c r="S64" s="73">
        <f t="shared" si="5"/>
        <v>396922.15878326498</v>
      </c>
      <c r="T64" s="73">
        <f t="shared" si="5"/>
        <v>437788.17298294447</v>
      </c>
      <c r="U64" s="73">
        <f t="shared" si="6"/>
        <v>481105.81312871579</v>
      </c>
      <c r="V64" s="73">
        <f t="shared" si="6"/>
        <v>527022.15668573568</v>
      </c>
      <c r="W64" s="73">
        <f t="shared" si="6"/>
        <v>575693.10456173844</v>
      </c>
      <c r="X64" s="73">
        <f t="shared" si="6"/>
        <v>627283.91044128081</v>
      </c>
    </row>
    <row r="65" spans="1:24">
      <c r="A65" s="73">
        <v>54</v>
      </c>
      <c r="B65" s="73">
        <v>1360.63</v>
      </c>
      <c r="C65" s="73">
        <v>5.4769702360594303</v>
      </c>
      <c r="D65" s="73">
        <v>189</v>
      </c>
      <c r="E65" s="73">
        <f t="shared" si="5"/>
        <v>14084.525723227209</v>
      </c>
      <c r="F65" s="73">
        <f t="shared" si="5"/>
        <v>28940.456728205703</v>
      </c>
      <c r="G65" s="73">
        <f t="shared" si="5"/>
        <v>44610.042652616365</v>
      </c>
      <c r="H65" s="73">
        <f t="shared" si="5"/>
        <v>61137.847134220785</v>
      </c>
      <c r="I65" s="73">
        <f t="shared" si="5"/>
        <v>78570.874547956773</v>
      </c>
      <c r="J65" s="73">
        <f t="shared" si="5"/>
        <v>96958.703684387132</v>
      </c>
      <c r="K65" s="73">
        <f t="shared" si="5"/>
        <v>116353.62874967727</v>
      </c>
      <c r="L65" s="73">
        <f t="shared" si="5"/>
        <v>136810.80808809938</v>
      </c>
      <c r="M65" s="73">
        <f t="shared" si="5"/>
        <v>158388.42105002413</v>
      </c>
      <c r="N65" s="73">
        <f t="shared" si="5"/>
        <v>181147.83345152563</v>
      </c>
      <c r="O65" s="73">
        <f t="shared" si="5"/>
        <v>205153.77209615931</v>
      </c>
      <c r="P65" s="73">
        <f t="shared" si="5"/>
        <v>230474.50885524641</v>
      </c>
      <c r="Q65" s="73">
        <f t="shared" si="5"/>
        <v>257182.05483017961</v>
      </c>
      <c r="R65" s="73">
        <f t="shared" si="5"/>
        <v>285352.3651489417</v>
      </c>
      <c r="S65" s="73">
        <f t="shared" si="5"/>
        <v>315065.55497926805</v>
      </c>
      <c r="T65" s="73">
        <f t="shared" si="5"/>
        <v>346406.12737278512</v>
      </c>
      <c r="U65" s="73">
        <f t="shared" si="6"/>
        <v>379463.21358810586</v>
      </c>
      <c r="V65" s="73">
        <f t="shared" si="6"/>
        <v>414330.82657634822</v>
      </c>
      <c r="W65" s="73">
        <f t="shared" si="6"/>
        <v>451108.12834998092</v>
      </c>
      <c r="X65" s="73">
        <f t="shared" si="6"/>
        <v>489899.71199538122</v>
      </c>
    </row>
    <row r="66" spans="1:24">
      <c r="A66" s="73">
        <v>55</v>
      </c>
      <c r="B66" s="73">
        <v>1374.66</v>
      </c>
      <c r="C66" s="73">
        <v>5.8005982166748096</v>
      </c>
      <c r="D66" s="73">
        <v>195</v>
      </c>
      <c r="E66" s="73">
        <f t="shared" si="5"/>
        <v>15549.008171841659</v>
      </c>
      <c r="F66" s="73">
        <f t="shared" si="5"/>
        <v>31999.95183440976</v>
      </c>
      <c r="G66" s="73">
        <f t="shared" ref="G66:X66" si="7">$D66*((1+$C66/100)^G$2-1)*$B66</f>
        <v>49405.148641695007</v>
      </c>
      <c r="H66" s="73">
        <f t="shared" si="7"/>
        <v>67819.950984592331</v>
      </c>
      <c r="I66" s="73">
        <f t="shared" si="7"/>
        <v>87302.922023795982</v>
      </c>
      <c r="J66" s="73">
        <f t="shared" si="7"/>
        <v>107916.02193365495</v>
      </c>
      <c r="K66" s="73">
        <f t="shared" si="7"/>
        <v>129724.8049492866</v>
      </c>
      <c r="L66" s="73">
        <f t="shared" si="7"/>
        <v>152798.6278436014</v>
      </c>
      <c r="M66" s="73">
        <f t="shared" si="7"/>
        <v>177210.87049724255</v>
      </c>
      <c r="N66" s="73">
        <f t="shared" si="7"/>
        <v>203039.16926290109</v>
      </c>
      <c r="O66" s="73">
        <f t="shared" si="7"/>
        <v>230365.66386615799</v>
      </c>
      <c r="P66" s="73">
        <f t="shared" si="7"/>
        <v>259277.25862805103</v>
      </c>
      <c r="Q66" s="73">
        <f t="shared" si="7"/>
        <v>289865.89884011471</v>
      </c>
      <c r="R66" s="73">
        <f t="shared" si="7"/>
        <v>322228.86317082448</v>
      </c>
      <c r="S66" s="73">
        <f t="shared" si="7"/>
        <v>356469.07303336455</v>
      </c>
      <c r="T66" s="73">
        <f t="shared" si="7"/>
        <v>392695.41989857663</v>
      </c>
      <c r="U66" s="73">
        <f t="shared" si="7"/>
        <v>431023.11159401882</v>
      </c>
      <c r="V66" s="73">
        <f t="shared" si="7"/>
        <v>471574.03869043931</v>
      </c>
      <c r="W66" s="73">
        <f t="shared" si="7"/>
        <v>514477.16214085987</v>
      </c>
      <c r="X66" s="73">
        <f t="shared" si="7"/>
        <v>559868.92340504343</v>
      </c>
    </row>
    <row r="67" spans="1:24" ht="12.75">
      <c r="I67" s="72">
        <f>SUM(E37:I66)</f>
        <v>3170270.9645871972</v>
      </c>
      <c r="X67" s="73">
        <f>SUM(E37:X66)</f>
        <v>58088963.899177931</v>
      </c>
    </row>
    <row r="69" spans="1:24">
      <c r="E69" s="73" t="s">
        <v>31</v>
      </c>
    </row>
    <row r="70" spans="1:24">
      <c r="A70" s="73" t="s">
        <v>0</v>
      </c>
      <c r="B70" s="73" t="s">
        <v>32</v>
      </c>
      <c r="C70" s="73" t="s">
        <v>33</v>
      </c>
      <c r="D70" s="73" t="s">
        <v>34</v>
      </c>
      <c r="E70" s="73">
        <v>1</v>
      </c>
      <c r="F70" s="73">
        <v>2</v>
      </c>
      <c r="G70" s="73">
        <v>3</v>
      </c>
      <c r="H70" s="73">
        <v>4</v>
      </c>
      <c r="I70" s="73">
        <v>5</v>
      </c>
      <c r="J70" s="73">
        <v>6</v>
      </c>
      <c r="K70" s="73">
        <v>7</v>
      </c>
      <c r="L70" s="73">
        <v>8</v>
      </c>
      <c r="M70" s="73">
        <v>9</v>
      </c>
      <c r="N70" s="73">
        <v>10</v>
      </c>
      <c r="O70" s="73">
        <v>11</v>
      </c>
      <c r="P70" s="73">
        <v>12</v>
      </c>
      <c r="Q70" s="73">
        <v>13</v>
      </c>
      <c r="R70" s="73">
        <v>14</v>
      </c>
      <c r="S70" s="73">
        <v>15</v>
      </c>
      <c r="T70" s="73">
        <v>16</v>
      </c>
      <c r="U70" s="73">
        <v>17</v>
      </c>
      <c r="V70" s="73">
        <v>18</v>
      </c>
      <c r="W70" s="73">
        <v>19</v>
      </c>
      <c r="X70" s="73">
        <v>20</v>
      </c>
    </row>
    <row r="71" spans="1:24">
      <c r="A71" s="73">
        <v>26</v>
      </c>
      <c r="B71" s="73">
        <v>49.59</v>
      </c>
      <c r="C71" s="73">
        <v>3.6199834500503898</v>
      </c>
      <c r="D71" s="73">
        <v>710</v>
      </c>
      <c r="E71" s="73">
        <f>$D71*((1+$C71/100)^E$2-1)*$B71</f>
        <v>1274.556352944792</v>
      </c>
      <c r="F71" s="73">
        <f t="shared" ref="F71:X85" si="8">$D71*((1+$C71/100)^F$2-1)*$B71</f>
        <v>2595.2514349277544</v>
      </c>
      <c r="G71" s="73">
        <f t="shared" si="8"/>
        <v>3963.7554603041267</v>
      </c>
      <c r="H71" s="73">
        <f t="shared" si="8"/>
        <v>5381.7991049123975</v>
      </c>
      <c r="I71" s="73">
        <f t="shared" si="8"/>
        <v>6851.1756947699751</v>
      </c>
      <c r="J71" s="73">
        <f t="shared" si="8"/>
        <v>8373.7434739993223</v>
      </c>
      <c r="K71" s="73">
        <f t="shared" si="8"/>
        <v>9951.4279548525628</v>
      </c>
      <c r="L71" s="73">
        <f t="shared" si="8"/>
        <v>11586.224352806705</v>
      </c>
      <c r="M71" s="73">
        <f t="shared" si="8"/>
        <v>13280.200109808808</v>
      </c>
      <c r="N71" s="73">
        <f t="shared" si="8"/>
        <v>15035.497508862258</v>
      </c>
      <c r="O71" s="73">
        <f t="shared" si="8"/>
        <v>16854.336383260601</v>
      </c>
      <c r="P71" s="73">
        <f t="shared" si="8"/>
        <v>18739.016923895255</v>
      </c>
      <c r="Q71" s="73">
        <f t="shared" si="8"/>
        <v>20691.922588187193</v>
      </c>
      <c r="R71" s="73">
        <f t="shared" si="8"/>
        <v>22715.523114321601</v>
      </c>
      <c r="S71" s="73">
        <f t="shared" si="8"/>
        <v>24812.377644597214</v>
      </c>
      <c r="T71" s="73">
        <f t="shared" si="8"/>
        <v>26985.137961840428</v>
      </c>
      <c r="U71" s="73">
        <f t="shared" si="8"/>
        <v>29236.551842977104</v>
      </c>
      <c r="V71" s="73">
        <f t="shared" si="8"/>
        <v>31569.466534003077</v>
      </c>
      <c r="W71" s="73">
        <f t="shared" si="8"/>
        <v>33986.83235074798</v>
      </c>
      <c r="X71" s="73">
        <f t="shared" si="8"/>
        <v>36491.706409986211</v>
      </c>
    </row>
    <row r="72" spans="1:24">
      <c r="A72" s="73">
        <v>27</v>
      </c>
      <c r="B72" s="73">
        <v>50.67</v>
      </c>
      <c r="C72" s="73">
        <v>4.1909581588592904</v>
      </c>
      <c r="D72" s="73">
        <v>742</v>
      </c>
      <c r="E72" s="73">
        <f t="shared" ref="E72:T100" si="9">$D72*((1+$C72/100)^E$2-1)*$B72</f>
        <v>1575.6804063277466</v>
      </c>
      <c r="F72" s="73">
        <f t="shared" si="9"/>
        <v>3217.3969192020331</v>
      </c>
      <c r="G72" s="73">
        <f t="shared" si="9"/>
        <v>4927.9170842179674</v>
      </c>
      <c r="H72" s="73">
        <f t="shared" si="9"/>
        <v>6710.1244336485634</v>
      </c>
      <c r="I72" s="73">
        <f t="shared" si="9"/>
        <v>8567.0233473979133</v>
      </c>
      <c r="J72" s="73">
        <f t="shared" si="9"/>
        <v>10501.744117674814</v>
      </c>
      <c r="K72" s="73">
        <f t="shared" si="9"/>
        <v>12517.54822592478</v>
      </c>
      <c r="L72" s="73">
        <f t="shared" si="9"/>
        <v>14617.833840916064</v>
      </c>
      <c r="M72" s="73">
        <f t="shared" si="9"/>
        <v>16806.141547248175</v>
      </c>
      <c r="N72" s="73">
        <f t="shared" si="9"/>
        <v>19086.160313939756</v>
      </c>
      <c r="O72" s="73">
        <f t="shared" si="9"/>
        <v>21461.733713157533</v>
      </c>
      <c r="P72" s="73">
        <f t="shared" si="9"/>
        <v>23936.866399569499</v>
      </c>
      <c r="Q72" s="73">
        <f t="shared" si="9"/>
        <v>26515.730861245247</v>
      </c>
      <c r="R72" s="73">
        <f t="shared" si="9"/>
        <v>29202.674453483523</v>
      </c>
      <c r="S72" s="73">
        <f t="shared" si="9"/>
        <v>32002.226727424655</v>
      </c>
      <c r="T72" s="73">
        <f t="shared" si="9"/>
        <v>34919.107065802054</v>
      </c>
      <c r="U72" s="73">
        <f t="shared" si="8"/>
        <v>37958.232638704831</v>
      </c>
      <c r="V72" s="73">
        <f t="shared" si="8"/>
        <v>41124.726692763164</v>
      </c>
      <c r="W72" s="73">
        <f t="shared" si="8"/>
        <v>44423.927187729867</v>
      </c>
      <c r="X72" s="73">
        <f t="shared" si="8"/>
        <v>47861.395795017474</v>
      </c>
    </row>
    <row r="73" spans="1:24">
      <c r="A73" s="73">
        <v>28</v>
      </c>
      <c r="B73" s="73">
        <v>52.15</v>
      </c>
      <c r="C73" s="73">
        <v>4.3218937786115301</v>
      </c>
      <c r="D73" s="73">
        <v>809</v>
      </c>
      <c r="E73" s="73">
        <f t="shared" si="9"/>
        <v>1823.3788928866481</v>
      </c>
      <c r="F73" s="73">
        <f t="shared" si="8"/>
        <v>3725.5622847054829</v>
      </c>
      <c r="G73" s="73">
        <f t="shared" si="8"/>
        <v>5709.9560221931124</v>
      </c>
      <c r="H73" s="73">
        <f t="shared" si="8"/>
        <v>7780.1131491643882</v>
      </c>
      <c r="I73" s="73">
        <f t="shared" si="8"/>
        <v>9939.7402682137072</v>
      </c>
      <c r="J73" s="73">
        <f t="shared" si="8"/>
        <v>12192.704177362437</v>
      </c>
      <c r="K73" s="73">
        <f t="shared" si="8"/>
        <v>14543.038793535023</v>
      </c>
      <c r="L73" s="73">
        <f t="shared" si="8"/>
        <v>16994.952375260527</v>
      </c>
      <c r="M73" s="73">
        <f t="shared" si="8"/>
        <v>19552.835057531556</v>
      </c>
      <c r="N73" s="73">
        <f t="shared" si="8"/>
        <v>22221.266712311834</v>
      </c>
      <c r="O73" s="73">
        <f t="shared" si="8"/>
        <v>25005.025148766563</v>
      </c>
      <c r="P73" s="73">
        <f t="shared" si="8"/>
        <v>27909.094667898018</v>
      </c>
      <c r="Q73" s="73">
        <f t="shared" si="8"/>
        <v>30938.674986903348</v>
      </c>
      <c r="R73" s="73">
        <f t="shared" si="8"/>
        <v>34099.190549233826</v>
      </c>
      <c r="S73" s="73">
        <f t="shared" si="8"/>
        <v>37396.300237024705</v>
      </c>
      <c r="T73" s="73">
        <f t="shared" si="8"/>
        <v>40835.907503286224</v>
      </c>
      <c r="U73" s="73">
        <f t="shared" si="8"/>
        <v>44424.170941996963</v>
      </c>
      <c r="V73" s="73">
        <f t="shared" si="8"/>
        <v>48167.515315025543</v>
      </c>
      <c r="W73" s="73">
        <f t="shared" si="8"/>
        <v>52072.64305562403</v>
      </c>
      <c r="X73" s="73">
        <f t="shared" si="8"/>
        <v>56146.546269090308</v>
      </c>
    </row>
    <row r="74" spans="1:24">
      <c r="A74" s="73">
        <v>29</v>
      </c>
      <c r="B74" s="73">
        <v>54.46</v>
      </c>
      <c r="C74" s="73">
        <v>4.7001672296495602</v>
      </c>
      <c r="D74" s="73">
        <v>941</v>
      </c>
      <c r="E74" s="73">
        <f t="shared" si="9"/>
        <v>2408.6881199443915</v>
      </c>
      <c r="F74" s="73">
        <f t="shared" si="8"/>
        <v>4930.5886095668675</v>
      </c>
      <c r="G74" s="73">
        <f t="shared" si="8"/>
        <v>7571.0226395669542</v>
      </c>
      <c r="H74" s="73">
        <f t="shared" si="8"/>
        <v>10335.561484565615</v>
      </c>
      <c r="I74" s="73">
        <f t="shared" si="8"/>
        <v>13230.038278407839</v>
      </c>
      <c r="J74" s="73">
        <f t="shared" si="8"/>
        <v>16260.560321984049</v>
      </c>
      <c r="K74" s="73">
        <f t="shared" si="8"/>
        <v>19433.521969539728</v>
      </c>
      <c r="L74" s="73">
        <f t="shared" si="8"/>
        <v>22755.618120663166</v>
      </c>
      <c r="M74" s="73">
        <f t="shared" si="8"/>
        <v>26233.858346419165</v>
      </c>
      <c r="N74" s="73">
        <f t="shared" si="8"/>
        <v>29875.581679434632</v>
      </c>
      <c r="O74" s="73">
        <f t="shared" si="8"/>
        <v>33688.472099142993</v>
      </c>
      <c r="P74" s="73">
        <f t="shared" si="8"/>
        <v>37680.57474486094</v>
      </c>
      <c r="Q74" s="73">
        <f t="shared" si="8"/>
        <v>41860.312890906891</v>
      </c>
      <c r="R74" s="73">
        <f t="shared" si="8"/>
        <v>46236.505719578461</v>
      </c>
      <c r="S74" s="73">
        <f t="shared" si="8"/>
        <v>50818.386929489519</v>
      </c>
      <c r="T74" s="73">
        <f t="shared" si="8"/>
        <v>55615.624218530291</v>
      </c>
      <c r="U74" s="73">
        <f t="shared" si="8"/>
        <v>60638.339682559097</v>
      </c>
      <c r="V74" s="73">
        <f t="shared" si="8"/>
        <v>65897.131172866691</v>
      </c>
      <c r="W74" s="73">
        <f t="shared" si="8"/>
        <v>71403.09465747737</v>
      </c>
      <c r="X74" s="73">
        <f t="shared" si="8"/>
        <v>77167.847633468147</v>
      </c>
    </row>
    <row r="75" spans="1:24">
      <c r="A75" s="73">
        <v>30</v>
      </c>
      <c r="B75" s="73">
        <v>56.54</v>
      </c>
      <c r="C75" s="73">
        <v>4.25765773015672</v>
      </c>
      <c r="D75" s="73">
        <v>1036</v>
      </c>
      <c r="E75" s="73">
        <f t="shared" si="9"/>
        <v>2493.9417491333093</v>
      </c>
      <c r="F75" s="73">
        <f t="shared" si="8"/>
        <v>5094.0670019342024</v>
      </c>
      <c r="G75" s="73">
        <f t="shared" si="8"/>
        <v>7804.8966885547279</v>
      </c>
      <c r="H75" s="73">
        <f t="shared" si="8"/>
        <v>10631.144224879034</v>
      </c>
      <c r="I75" s="73">
        <f t="shared" si="8"/>
        <v>13577.72370790702</v>
      </c>
      <c r="J75" s="73">
        <f t="shared" si="8"/>
        <v>16649.758460069352</v>
      </c>
      <c r="K75" s="73">
        <f t="shared" si="8"/>
        <v>19852.589937330227</v>
      </c>
      <c r="L75" s="73">
        <f t="shared" si="8"/>
        <v>23191.787016566599</v>
      </c>
      <c r="M75" s="73">
        <f t="shared" si="8"/>
        <v>26673.155678372234</v>
      </c>
      <c r="N75" s="73">
        <f t="shared" si="8"/>
        <v>30302.749102122507</v>
      </c>
      <c r="O75" s="73">
        <f t="shared" si="8"/>
        <v>34086.878190852323</v>
      </c>
      <c r="P75" s="73">
        <f t="shared" si="8"/>
        <v>38032.122544247562</v>
      </c>
      <c r="Q75" s="73">
        <f t="shared" si="8"/>
        <v>42145.341898828709</v>
      </c>
      <c r="R75" s="73">
        <f t="shared" si="8"/>
        <v>46433.688055218474</v>
      </c>
      <c r="S75" s="73">
        <f t="shared" si="8"/>
        <v>50904.617313231662</v>
      </c>
      <c r="T75" s="73">
        <f t="shared" si="8"/>
        <v>55565.90343640848</v>
      </c>
      <c r="U75" s="73">
        <f t="shared" si="8"/>
        <v>60425.651168533448</v>
      </c>
      <c r="V75" s="73">
        <f t="shared" si="8"/>
        <v>65492.310325641367</v>
      </c>
      <c r="W75" s="73">
        <f t="shared" si="8"/>
        <v>70774.690488012566</v>
      </c>
      <c r="X75" s="73">
        <f t="shared" si="8"/>
        <v>76281.976317703244</v>
      </c>
    </row>
    <row r="76" spans="1:24">
      <c r="A76" s="73">
        <v>31</v>
      </c>
      <c r="B76" s="73">
        <v>59.17</v>
      </c>
      <c r="C76" s="73">
        <v>3.9116837013954</v>
      </c>
      <c r="D76" s="73">
        <v>994</v>
      </c>
      <c r="E76" s="73">
        <f t="shared" si="9"/>
        <v>2300.6559866389684</v>
      </c>
      <c r="F76" s="73">
        <f t="shared" si="8"/>
        <v>4691.3063585324662</v>
      </c>
      <c r="G76" s="73">
        <f t="shared" si="8"/>
        <v>7175.4714113806776</v>
      </c>
      <c r="H76" s="73">
        <f t="shared" si="8"/>
        <v>9756.8091437168969</v>
      </c>
      <c r="I76" s="73">
        <f t="shared" si="8"/>
        <v>12439.120643406897</v>
      </c>
      <c r="J76" s="73">
        <f t="shared" si="8"/>
        <v>15226.355684850918</v>
      </c>
      <c r="K76" s="73">
        <f t="shared" si="8"/>
        <v>18122.618545130688</v>
      </c>
      <c r="L76" s="73">
        <f t="shared" si="8"/>
        <v>21132.174047665594</v>
      </c>
      <c r="M76" s="73">
        <f t="shared" si="8"/>
        <v>24259.453842277602</v>
      </c>
      <c r="N76" s="73">
        <f t="shared" si="8"/>
        <v>27509.062930912485</v>
      </c>
      <c r="O76" s="73">
        <f t="shared" si="8"/>
        <v>30885.786448626564</v>
      </c>
      <c r="P76" s="73">
        <f t="shared" si="8"/>
        <v>34394.59670982424</v>
      </c>
      <c r="Q76" s="73">
        <f t="shared" si="8"/>
        <v>38040.660530122077</v>
      </c>
      <c r="R76" s="73">
        <f t="shared" si="8"/>
        <v>41829.34683462097</v>
      </c>
      <c r="S76" s="73">
        <f t="shared" si="8"/>
        <v>45766.234563789971</v>
      </c>
      <c r="T76" s="73">
        <f t="shared" si="8"/>
        <v>49857.120888603094</v>
      </c>
      <c r="U76" s="73">
        <f t="shared" si="8"/>
        <v>54108.029747026558</v>
      </c>
      <c r="V76" s="73">
        <f t="shared" si="8"/>
        <v>58525.220714426127</v>
      </c>
      <c r="W76" s="73">
        <f t="shared" si="8"/>
        <v>63115.198220956991</v>
      </c>
      <c r="X76" s="73">
        <f t="shared" si="8"/>
        <v>67884.721129508529</v>
      </c>
    </row>
    <row r="77" spans="1:24">
      <c r="A77" s="73">
        <v>32</v>
      </c>
      <c r="B77" s="73">
        <v>62.1</v>
      </c>
      <c r="C77" s="73">
        <v>3.5414883290647499</v>
      </c>
      <c r="D77" s="73">
        <v>994</v>
      </c>
      <c r="E77" s="73">
        <f t="shared" si="9"/>
        <v>2186.0686668351191</v>
      </c>
      <c r="F77" s="73">
        <f t="shared" si="8"/>
        <v>4449.5567003715405</v>
      </c>
      <c r="G77" s="73">
        <f t="shared" si="8"/>
        <v>6793.2058984454361</v>
      </c>
      <c r="H77" s="73">
        <f t="shared" si="8"/>
        <v>9219.8551593433349</v>
      </c>
      <c r="I77" s="73">
        <f t="shared" si="8"/>
        <v>11732.443920603277</v>
      </c>
      <c r="J77" s="73">
        <f t="shared" si="8"/>
        <v>14334.015719600613</v>
      </c>
      <c r="K77" s="73">
        <f t="shared" si="8"/>
        <v>17027.721880231707</v>
      </c>
      <c r="L77" s="73">
        <f t="shared" si="8"/>
        <v>19816.825330160831</v>
      </c>
      <c r="M77" s="73">
        <f t="shared" si="8"/>
        <v>22704.704553254745</v>
      </c>
      <c r="N77" s="73">
        <f t="shared" si="8"/>
        <v>25694.857681992013</v>
      </c>
      <c r="O77" s="73">
        <f t="shared" si="8"/>
        <v>28790.906734804674</v>
      </c>
      <c r="P77" s="73">
        <f t="shared" si="8"/>
        <v>31996.602003484815</v>
      </c>
      <c r="Q77" s="73">
        <f t="shared" si="8"/>
        <v>35315.826595970648</v>
      </c>
      <c r="R77" s="73">
        <f t="shared" si="8"/>
        <v>38752.601140014805</v>
      </c>
      <c r="S77" s="73">
        <f t="shared" si="8"/>
        <v>42311.088653432569</v>
      </c>
      <c r="T77" s="73">
        <f t="shared" si="8"/>
        <v>45995.599586829245</v>
      </c>
      <c r="U77" s="73">
        <f t="shared" si="8"/>
        <v>49810.597044915266</v>
      </c>
      <c r="V77" s="73">
        <f t="shared" si="8"/>
        <v>53760.702192733545</v>
      </c>
      <c r="W77" s="73">
        <f t="shared" si="8"/>
        <v>57850.699853347578</v>
      </c>
      <c r="X77" s="73">
        <f t="shared" si="8"/>
        <v>62085.544303771276</v>
      </c>
    </row>
    <row r="78" spans="1:24">
      <c r="A78" s="73">
        <v>33</v>
      </c>
      <c r="B78" s="73">
        <v>65.150000000000006</v>
      </c>
      <c r="C78" s="73">
        <v>4.5287470525386802</v>
      </c>
      <c r="D78" s="73">
        <v>1058</v>
      </c>
      <c r="E78" s="73">
        <f t="shared" si="9"/>
        <v>3121.6064696032249</v>
      </c>
      <c r="F78" s="73">
        <f t="shared" si="8"/>
        <v>6384.5826001904561</v>
      </c>
      <c r="G78" s="73">
        <f t="shared" si="8"/>
        <v>9795.3306661166953</v>
      </c>
      <c r="H78" s="73">
        <f t="shared" si="8"/>
        <v>13360.542884548091</v>
      </c>
      <c r="I78" s="73">
        <f t="shared" si="8"/>
        <v>17087.214546238451</v>
      </c>
      <c r="J78" s="73">
        <f t="shared" si="8"/>
        <v>20982.657740965398</v>
      </c>
      <c r="K78" s="73">
        <f t="shared" si="8"/>
        <v>25054.51570455687</v>
      </c>
      <c r="L78" s="73">
        <f t="shared" si="8"/>
        <v>29310.777815658053</v>
      </c>
      <c r="M78" s="73">
        <f t="shared" si="8"/>
        <v>33759.795271664058</v>
      </c>
      <c r="N78" s="73">
        <f t="shared" si="8"/>
        <v>38410.29747457584</v>
      </c>
      <c r="O78" s="73">
        <f t="shared" si="8"/>
        <v>43271.409158930255</v>
      </c>
      <c r="P78" s="73">
        <f t="shared" si="8"/>
        <v>48352.668295410462</v>
      </c>
      <c r="Q78" s="73">
        <f t="shared" si="8"/>
        <v>53664.044805265898</v>
      </c>
      <c r="R78" s="73">
        <f t="shared" si="8"/>
        <v>59215.960122260614</v>
      </c>
      <c r="S78" s="73">
        <f t="shared" si="8"/>
        <v>65019.307640533196</v>
      </c>
      <c r="T78" s="73">
        <f t="shared" si="8"/>
        <v>71085.474088488103</v>
      </c>
      <c r="U78" s="73">
        <f t="shared" si="8"/>
        <v>77426.361870656881</v>
      </c>
      <c r="V78" s="73">
        <f t="shared" si="8"/>
        <v>84054.412421365414</v>
      </c>
      <c r="W78" s="73">
        <f t="shared" si="8"/>
        <v>90982.63061602987</v>
      </c>
      <c r="X78" s="73">
        <f t="shared" si="8"/>
        <v>98224.610287978692</v>
      </c>
    </row>
    <row r="79" spans="1:24">
      <c r="A79" s="73">
        <v>34</v>
      </c>
      <c r="B79" s="73">
        <v>68.13</v>
      </c>
      <c r="C79" s="73">
        <v>4.286442018012</v>
      </c>
      <c r="D79" s="73">
        <v>1143</v>
      </c>
      <c r="E79" s="73">
        <f t="shared" si="9"/>
        <v>3337.9634182742138</v>
      </c>
      <c r="F79" s="73">
        <f t="shared" si="8"/>
        <v>6819.0067030552036</v>
      </c>
      <c r="G79" s="73">
        <f t="shared" si="8"/>
        <v>10449.262889860236</v>
      </c>
      <c r="H79" s="73">
        <f t="shared" si="8"/>
        <v>14235.127903217941</v>
      </c>
      <c r="I79" s="73">
        <f t="shared" si="8"/>
        <v>18183.271825253436</v>
      </c>
      <c r="J79" s="73">
        <f t="shared" si="8"/>
        <v>22300.65064729466</v>
      </c>
      <c r="K79" s="73">
        <f t="shared" si="8"/>
        <v>26594.518525204578</v>
      </c>
      <c r="L79" s="73">
        <f t="shared" si="8"/>
        <v>31072.440560031133</v>
      </c>
      <c r="M79" s="73">
        <f t="shared" si="8"/>
        <v>35742.306126492331</v>
      </c>
      <c r="N79" s="73">
        <f t="shared" si="8"/>
        <v>40612.342772778997</v>
      </c>
      <c r="O79" s="73">
        <f t="shared" si="8"/>
        <v>45691.130716164662</v>
      </c>
      <c r="P79" s="73">
        <f t="shared" si="8"/>
        <v>50987.617959961332</v>
      </c>
      <c r="Q79" s="73">
        <f t="shared" si="8"/>
        <v>56511.136058454758</v>
      </c>
      <c r="R79" s="73">
        <f t="shared" si="8"/>
        <v>62271.416557594515</v>
      </c>
      <c r="S79" s="73">
        <f t="shared" si="8"/>
        <v>68278.608140404744</v>
      </c>
      <c r="T79" s="73">
        <f t="shared" si="8"/>
        <v>74543.294507323022</v>
      </c>
      <c r="U79" s="73">
        <f t="shared" si="8"/>
        <v>81076.513022969564</v>
      </c>
      <c r="V79" s="73">
        <f t="shared" si="8"/>
        <v>87889.774162199334</v>
      </c>
      <c r="W79" s="73">
        <f t="shared" si="8"/>
        <v>94995.081789697942</v>
      </c>
      <c r="X79" s="73">
        <f t="shared" si="8"/>
        <v>102404.95430885057</v>
      </c>
    </row>
    <row r="80" spans="1:24">
      <c r="A80" s="73">
        <v>35</v>
      </c>
      <c r="B80" s="73">
        <v>71.98</v>
      </c>
      <c r="C80" s="73">
        <v>4.31854210041696</v>
      </c>
      <c r="D80" s="73">
        <v>1143</v>
      </c>
      <c r="E80" s="73">
        <f t="shared" si="9"/>
        <v>3553.0001882349829</v>
      </c>
      <c r="F80" s="73">
        <f t="shared" si="8"/>
        <v>7259.4381854267931</v>
      </c>
      <c r="G80" s="73">
        <f t="shared" si="8"/>
        <v>11125.940267953176</v>
      </c>
      <c r="H80" s="73">
        <f t="shared" si="8"/>
        <v>15159.418870726962</v>
      </c>
      <c r="I80" s="73">
        <f t="shared" si="8"/>
        <v>19367.084945072846</v>
      </c>
      <c r="J80" s="73">
        <f t="shared" si="8"/>
        <v>23756.460850284304</v>
      </c>
      <c r="K80" s="73">
        <f t="shared" si="8"/>
        <v>28335.393801907903</v>
      </c>
      <c r="L80" s="73">
        <f t="shared" si="8"/>
        <v>33112.069900797214</v>
      </c>
      <c r="M80" s="73">
        <f t="shared" si="8"/>
        <v>38095.028768017619</v>
      </c>
      <c r="N80" s="73">
        <f t="shared" si="8"/>
        <v>43293.178811765392</v>
      </c>
      <c r="O80" s="73">
        <f t="shared" si="8"/>
        <v>48715.813153595271</v>
      </c>
      <c r="P80" s="73">
        <f t="shared" si="8"/>
        <v>54372.626242428734</v>
      </c>
      <c r="Q80" s="73">
        <f t="shared" si="8"/>
        <v>60273.731186045348</v>
      </c>
      <c r="R80" s="73">
        <f t="shared" si="8"/>
        <v>66429.677831041845</v>
      </c>
      <c r="S80" s="73">
        <f t="shared" si="8"/>
        <v>72851.471623581732</v>
      </c>
      <c r="T80" s="73">
        <f t="shared" si="8"/>
        <v>79550.593284654416</v>
      </c>
      <c r="U80" s="73">
        <f t="shared" si="8"/>
        <v>86539.01933501866</v>
      </c>
      <c r="V80" s="73">
        <f t="shared" si="8"/>
        <v>93829.243506524406</v>
      </c>
      <c r="W80" s="73">
        <f t="shared" si="8"/>
        <v>101434.2990780914</v>
      </c>
      <c r="X80" s="73">
        <f t="shared" si="8"/>
        <v>109367.78217627658</v>
      </c>
    </row>
    <row r="81" spans="1:24">
      <c r="A81" s="73">
        <v>36</v>
      </c>
      <c r="B81" s="73">
        <v>75.63</v>
      </c>
      <c r="C81" s="73">
        <v>4.3547453367423499</v>
      </c>
      <c r="D81" s="73">
        <v>1249</v>
      </c>
      <c r="E81" s="73">
        <f t="shared" si="9"/>
        <v>4113.5738788246308</v>
      </c>
      <c r="F81" s="73">
        <f t="shared" si="8"/>
        <v>8406.2834243108391</v>
      </c>
      <c r="G81" s="73">
        <f t="shared" si="8"/>
        <v>12885.929538548988</v>
      </c>
      <c r="H81" s="73">
        <f t="shared" si="8"/>
        <v>17560.652833049509</v>
      </c>
      <c r="I81" s="73">
        <f t="shared" si="8"/>
        <v>22438.948422222878</v>
      </c>
      <c r="J81" s="73">
        <f t="shared" si="8"/>
        <v>27529.681361078299</v>
      </c>
      <c r="K81" s="73">
        <f t="shared" si="8"/>
        <v>32842.102755194508</v>
      </c>
      <c r="L81" s="73">
        <f t="shared" si="8"/>
        <v>38385.866572239145</v>
      </c>
      <c r="M81" s="73">
        <f t="shared" si="8"/>
        <v>44171.047185586518</v>
      </c>
      <c r="N81" s="73">
        <f t="shared" si="8"/>
        <v>50208.157681915749</v>
      </c>
      <c r="O81" s="73">
        <f t="shared" si="8"/>
        <v>56508.168966057841</v>
      </c>
      <c r="P81" s="73">
        <f t="shared" si="8"/>
        <v>63082.529697810423</v>
      </c>
      <c r="Q81" s="73">
        <f t="shared" si="8"/>
        <v>69943.18709694955</v>
      </c>
      <c r="R81" s="73">
        <f t="shared" si="8"/>
        <v>77102.608654247597</v>
      </c>
      <c r="S81" s="73">
        <f t="shared" si="8"/>
        <v>84573.804787949775</v>
      </c>
      <c r="T81" s="73">
        <f t="shared" si="8"/>
        <v>92370.352486883305</v>
      </c>
      <c r="U81" s="73">
        <f t="shared" si="8"/>
        <v>100506.41998316295</v>
      </c>
      <c r="V81" s="73">
        <f t="shared" si="8"/>
        <v>108996.79249933112</v>
      </c>
      <c r="W81" s="73">
        <f t="shared" si="8"/>
        <v>117856.89911671908</v>
      </c>
      <c r="X81" s="73">
        <f t="shared" si="8"/>
        <v>127102.84081385822</v>
      </c>
    </row>
    <row r="82" spans="1:24">
      <c r="A82" s="73">
        <v>37</v>
      </c>
      <c r="B82" s="73">
        <v>80.31</v>
      </c>
      <c r="C82" s="73">
        <v>4.0540152137043801</v>
      </c>
      <c r="D82" s="73">
        <v>1302</v>
      </c>
      <c r="E82" s="73">
        <f t="shared" si="9"/>
        <v>4239.025062800044</v>
      </c>
      <c r="F82" s="73">
        <f t="shared" si="8"/>
        <v>8649.9008465587431</v>
      </c>
      <c r="G82" s="73">
        <f t="shared" si="8"/>
        <v>13239.594205648622</v>
      </c>
      <c r="H82" s="73">
        <f t="shared" si="8"/>
        <v>18015.354431778385</v>
      </c>
      <c r="I82" s="73">
        <f t="shared" si="8"/>
        <v>22984.724704045482</v>
      </c>
      <c r="J82" s="73">
        <f t="shared" si="8"/>
        <v>28155.554003175621</v>
      </c>
      <c r="K82" s="73">
        <f t="shared" si="8"/>
        <v>33536.009508767143</v>
      </c>
      <c r="L82" s="73">
        <f t="shared" si="8"/>
        <v>39134.589499121954</v>
      </c>
      <c r="M82" s="73">
        <f t="shared" si="8"/>
        <v>44960.136774037179</v>
      </c>
      <c r="N82" s="73">
        <f t="shared" si="8"/>
        <v>51021.852621758968</v>
      </c>
      <c r="O82" s="73">
        <f t="shared" si="8"/>
        <v>57329.311352158962</v>
      </c>
      <c r="P82" s="73">
        <f t="shared" si="8"/>
        <v>63892.475419087474</v>
      </c>
      <c r="Q82" s="73">
        <f t="shared" si="8"/>
        <v>70721.711155789657</v>
      </c>
      <c r="R82" s="73">
        <f t="shared" si="8"/>
        <v>77827.805148237516</v>
      </c>
      <c r="S82" s="73">
        <f t="shared" si="8"/>
        <v>85221.981272239282</v>
      </c>
      <c r="T82" s="73">
        <f t="shared" si="8"/>
        <v>92915.918421236202</v>
      </c>
      <c r="U82" s="73">
        <f t="shared" si="8"/>
        <v>100921.76895278631</v>
      </c>
      <c r="V82" s="73">
        <f t="shared" si="8"/>
        <v>109252.1778828719</v>
      </c>
      <c r="W82" s="73">
        <f t="shared" si="8"/>
        <v>117920.30285834696</v>
      </c>
      <c r="X82" s="73">
        <f t="shared" si="8"/>
        <v>126939.83493907069</v>
      </c>
    </row>
    <row r="83" spans="1:24">
      <c r="A83" s="73">
        <v>38</v>
      </c>
      <c r="B83" s="73">
        <v>83.41</v>
      </c>
      <c r="C83" s="73">
        <v>4.64065057397075</v>
      </c>
      <c r="D83" s="73">
        <v>1245</v>
      </c>
      <c r="E83" s="73">
        <f t="shared" si="9"/>
        <v>4819.1044714674963</v>
      </c>
      <c r="F83" s="73">
        <f t="shared" si="8"/>
        <v>9861.8467422503945</v>
      </c>
      <c r="G83" s="73">
        <f t="shared" si="8"/>
        <v>15138.605061166256</v>
      </c>
      <c r="H83" s="73">
        <f t="shared" si="8"/>
        <v>20660.239295295927</v>
      </c>
      <c r="I83" s="73">
        <f t="shared" si="8"/>
        <v>26438.113280204307</v>
      </c>
      <c r="J83" s="73">
        <f t="shared" si="8"/>
        <v>32484.118207356634</v>
      </c>
      <c r="K83" s="73">
        <f t="shared" si="8"/>
        <v>38810.697096863158</v>
      </c>
      <c r="L83" s="73">
        <f t="shared" si="8"/>
        <v>45430.870405918293</v>
      </c>
      <c r="M83" s="73">
        <f t="shared" si="8"/>
        <v>52358.262825637947</v>
      </c>
      <c r="N83" s="73">
        <f t="shared" si="8"/>
        <v>59607.131321444504</v>
      </c>
      <c r="O83" s="73">
        <f t="shared" si="8"/>
        <v>67192.394474708111</v>
      </c>
      <c r="P83" s="73">
        <f t="shared" si="8"/>
        <v>75129.663186030841</v>
      </c>
      <c r="Q83" s="73">
        <f t="shared" si="8"/>
        <v>83435.272803363172</v>
      </c>
      <c r="R83" s="73">
        <f t="shared" si="8"/>
        <v>92126.31674107397</v>
      </c>
      <c r="S83" s="73">
        <f t="shared" si="8"/>
        <v>101220.68165916421</v>
      </c>
      <c r="T83" s="73">
        <f t="shared" si="8"/>
        <v>110737.08427502484</v>
      </c>
      <c r="U83" s="73">
        <f t="shared" si="8"/>
        <v>120695.10988349975</v>
      </c>
      <c r="V83" s="73">
        <f t="shared" si="8"/>
        <v>131115.25266453045</v>
      </c>
      <c r="W83" s="73">
        <f t="shared" si="8"/>
        <v>142018.95786133772</v>
      </c>
      <c r="X83" s="73">
        <f t="shared" si="8"/>
        <v>153428.66591594464</v>
      </c>
    </row>
    <row r="84" spans="1:24">
      <c r="A84" s="73">
        <v>39</v>
      </c>
      <c r="B84" s="73">
        <v>87.41</v>
      </c>
      <c r="C84" s="73">
        <v>5.2953628980956404</v>
      </c>
      <c r="D84" s="73">
        <v>1304</v>
      </c>
      <c r="E84" s="73">
        <f t="shared" si="9"/>
        <v>6035.7944288299268</v>
      </c>
      <c r="F84" s="73">
        <f t="shared" si="8"/>
        <v>12391.206076449431</v>
      </c>
      <c r="G84" s="73">
        <f t="shared" si="8"/>
        <v>19083.159834478229</v>
      </c>
      <c r="H84" s="73">
        <f t="shared" si="8"/>
        <v>26129.476828967403</v>
      </c>
      <c r="I84" s="73">
        <f t="shared" si="8"/>
        <v>33548.921879264955</v>
      </c>
      <c r="J84" s="73">
        <f t="shared" si="8"/>
        <v>41361.253470000571</v>
      </c>
      <c r="K84" s="73">
        <f t="shared" si="8"/>
        <v>49587.276369268213</v>
      </c>
      <c r="L84" s="73">
        <f t="shared" si="8"/>
        <v>58248.897033132489</v>
      </c>
      <c r="M84" s="73">
        <f t="shared" si="8"/>
        <v>67369.181944004857</v>
      </c>
      <c r="N84" s="73">
        <f t="shared" si="8"/>
        <v>76972.419038248161</v>
      </c>
      <c r="O84" s="73">
        <f t="shared" si="8"/>
        <v>87084.182386596163</v>
      </c>
      <c r="P84" s="73">
        <f t="shared" si="8"/>
        <v>97731.400299635847</v>
      </c>
      <c r="Q84" s="73">
        <f t="shared" si="8"/>
        <v>108942.427039722</v>
      </c>
      <c r="R84" s="73">
        <f t="shared" si="8"/>
        <v>120747.1183302983</v>
      </c>
      <c r="S84" s="73">
        <f t="shared" si="8"/>
        <v>133176.91086371048</v>
      </c>
      <c r="T84" s="73">
        <f t="shared" si="8"/>
        <v>146264.90601924722</v>
      </c>
      <c r="U84" s="73">
        <f t="shared" si="8"/>
        <v>160045.95801435484</v>
      </c>
      <c r="V84" s="73">
        <f t="shared" si="8"/>
        <v>174556.76672377862</v>
      </c>
      <c r="W84" s="73">
        <f t="shared" si="8"/>
        <v>189835.97541381489</v>
      </c>
      <c r="X84" s="73">
        <f t="shared" si="8"/>
        <v>205924.27365194593</v>
      </c>
    </row>
    <row r="85" spans="1:24">
      <c r="A85" s="73">
        <v>40</v>
      </c>
      <c r="B85" s="73">
        <v>91.21</v>
      </c>
      <c r="C85" s="73">
        <v>4.5630655179063204</v>
      </c>
      <c r="D85" s="73">
        <v>1253</v>
      </c>
      <c r="E85" s="73">
        <f t="shared" si="9"/>
        <v>5214.9509897795997</v>
      </c>
      <c r="F85" s="73">
        <f t="shared" si="8"/>
        <v>10667.863609949547</v>
      </c>
      <c r="G85" s="73">
        <f t="shared" si="8"/>
        <v>16369.596205612033</v>
      </c>
      <c r="H85" s="73">
        <f t="shared" si="8"/>
        <v>22331.502595270413</v>
      </c>
      <c r="I85" s="73">
        <f t="shared" si="8"/>
        <v>28565.454679605155</v>
      </c>
      <c r="J85" s="73">
        <f t="shared" ref="J85:X99" si="10">$D85*((1+$C85/100)^J$2-1)*$B85</f>
        <v>35083.866081902983</v>
      </c>
      <c r="K85" s="73">
        <f t="shared" si="10"/>
        <v>41899.716867214338</v>
      </c>
      <c r="L85" s="73">
        <f t="shared" si="10"/>
        <v>49026.57938946216</v>
      </c>
      <c r="M85" s="73">
        <f t="shared" si="10"/>
        <v>56478.645317971284</v>
      </c>
      <c r="N85" s="73">
        <f t="shared" si="10"/>
        <v>64270.753897235852</v>
      </c>
      <c r="O85" s="73">
        <f t="shared" si="10"/>
        <v>72418.421496198644</v>
      </c>
      <c r="P85" s="73">
        <f t="shared" si="10"/>
        <v>80937.872505883352</v>
      </c>
      <c r="Q85" s="73">
        <f t="shared" si="10"/>
        <v>89846.071646905897</v>
      </c>
      <c r="R85" s="73">
        <f t="shared" si="10"/>
        <v>99160.757751198893</v>
      </c>
      <c r="S85" s="73">
        <f t="shared" si="10"/>
        <v>108900.47908521807</v>
      </c>
      <c r="T85" s="73">
        <f t="shared" si="10"/>
        <v>119084.63028497007</v>
      </c>
      <c r="U85" s="73">
        <f t="shared" si="10"/>
        <v>129733.4909764094</v>
      </c>
      <c r="V85" s="73">
        <f t="shared" si="10"/>
        <v>140868.26615810962</v>
      </c>
      <c r="W85" s="73">
        <f t="shared" si="10"/>
        <v>152511.12842662242</v>
      </c>
      <c r="X85" s="73">
        <f t="shared" si="10"/>
        <v>164685.26212860705</v>
      </c>
    </row>
    <row r="86" spans="1:24">
      <c r="A86" s="73">
        <v>41</v>
      </c>
      <c r="B86" s="73">
        <v>96.13</v>
      </c>
      <c r="C86" s="73">
        <v>4.8425634702278604</v>
      </c>
      <c r="D86" s="73">
        <v>1315</v>
      </c>
      <c r="E86" s="73">
        <f t="shared" si="9"/>
        <v>6121.5304870680138</v>
      </c>
      <c r="F86" s="73">
        <f t="shared" si="9"/>
        <v>12539.499973321639</v>
      </c>
      <c r="G86" s="73">
        <f t="shared" si="9"/>
        <v>19268.263705446971</v>
      </c>
      <c r="H86" s="73">
        <f t="shared" si="9"/>
        <v>26322.87209206212</v>
      </c>
      <c r="I86" s="73">
        <f t="shared" si="9"/>
        <v>33719.104367375141</v>
      </c>
      <c r="J86" s="73">
        <f t="shared" si="9"/>
        <v>41473.503885025646</v>
      </c>
      <c r="K86" s="73">
        <f t="shared" si="9"/>
        <v>49603.415121053484</v>
      </c>
      <c r="L86" s="73">
        <f t="shared" si="9"/>
        <v>58127.022468759082</v>
      </c>
      <c r="M86" s="73">
        <f t="shared" si="9"/>
        <v>67063.390912230374</v>
      </c>
      <c r="N86" s="73">
        <f t="shared" si="9"/>
        <v>76432.508669510164</v>
      </c>
      <c r="O86" s="73">
        <f t="shared" si="9"/>
        <v>86255.331900786623</v>
      </c>
      <c r="P86" s="73">
        <f t="shared" si="9"/>
        <v>96553.831581605933</v>
      </c>
      <c r="Q86" s="73">
        <f t="shared" si="9"/>
        <v>107351.04264595013</v>
      </c>
      <c r="R86" s="73">
        <f t="shared" si="9"/>
        <v>118671.11550909962</v>
      </c>
      <c r="S86" s="73">
        <f t="shared" si="9"/>
        <v>130539.37008552329</v>
      </c>
      <c r="T86" s="73">
        <f t="shared" si="9"/>
        <v>142982.35242261834</v>
      </c>
      <c r="U86" s="73">
        <f t="shared" si="10"/>
        <v>156027.89407697652</v>
      </c>
      <c r="V86" s="73">
        <f t="shared" si="10"/>
        <v>169705.17436598203</v>
      </c>
      <c r="W86" s="73">
        <f t="shared" si="10"/>
        <v>184044.78563398361</v>
      </c>
      <c r="X86" s="73">
        <f t="shared" si="10"/>
        <v>199078.80167902206</v>
      </c>
    </row>
    <row r="87" spans="1:24">
      <c r="A87" s="73">
        <v>42</v>
      </c>
      <c r="B87" s="73">
        <v>101.03</v>
      </c>
      <c r="C87" s="73">
        <v>4.30971053863981</v>
      </c>
      <c r="D87" s="73">
        <v>1328</v>
      </c>
      <c r="E87" s="73">
        <f t="shared" si="9"/>
        <v>5782.2455399453847</v>
      </c>
      <c r="F87" s="73">
        <f t="shared" si="9"/>
        <v>11813.689125295834</v>
      </c>
      <c r="G87" s="73">
        <f t="shared" si="9"/>
        <v>18105.070470476236</v>
      </c>
      <c r="H87" s="73">
        <f t="shared" si="9"/>
        <v>24667.592140515917</v>
      </c>
      <c r="I87" s="73">
        <f t="shared" si="9"/>
        <v>31512.939498569787</v>
      </c>
      <c r="J87" s="73">
        <f t="shared" si="9"/>
        <v>38653.301513120256</v>
      </c>
      <c r="K87" s="73">
        <f t="shared" si="9"/>
        <v>46101.392461908785</v>
      </c>
      <c r="L87" s="73">
        <f t="shared" si="9"/>
        <v>53870.474571244769</v>
      </c>
      <c r="M87" s="73">
        <f t="shared" si="9"/>
        <v>61974.381631002361</v>
      </c>
      <c r="N87" s="73">
        <f t="shared" si="9"/>
        <v>70427.543627355917</v>
      </c>
      <c r="O87" s="73">
        <f t="shared" si="9"/>
        <v>79245.012437114608</v>
      </c>
      <c r="P87" s="73">
        <f t="shared" si="9"/>
        <v>88442.488629408763</v>
      </c>
      <c r="Q87" s="73">
        <f t="shared" si="9"/>
        <v>98036.34942245108</v>
      </c>
      <c r="R87" s="73">
        <f t="shared" si="9"/>
        <v>108043.67784515361</v>
      </c>
      <c r="S87" s="73">
        <f t="shared" si="9"/>
        <v>118482.29315552558</v>
      </c>
      <c r="T87" s="73">
        <f t="shared" si="9"/>
        <v>129370.7825700168</v>
      </c>
      <c r="U87" s="73">
        <f t="shared" si="10"/>
        <v>140728.53436030296</v>
      </c>
      <c r="V87" s="73">
        <f t="shared" si="10"/>
        <v>152575.77237644771</v>
      </c>
      <c r="W87" s="73">
        <f t="shared" si="10"/>
        <v>164933.59205791191</v>
      </c>
      <c r="X87" s="73">
        <f t="shared" si="10"/>
        <v>177823.99799653431</v>
      </c>
    </row>
    <row r="88" spans="1:24">
      <c r="A88" s="73">
        <v>43</v>
      </c>
      <c r="B88" s="73">
        <v>105.95</v>
      </c>
      <c r="C88" s="73">
        <v>4.5596221556596896</v>
      </c>
      <c r="D88" s="73">
        <v>1368</v>
      </c>
      <c r="E88" s="73">
        <f t="shared" si="9"/>
        <v>6608.6981139245199</v>
      </c>
      <c r="F88" s="73">
        <f t="shared" si="9"/>
        <v>13518.72789125222</v>
      </c>
      <c r="G88" s="73">
        <f t="shared" si="9"/>
        <v>20743.828917269624</v>
      </c>
      <c r="H88" s="73">
        <f t="shared" si="9"/>
        <v>28298.367250438114</v>
      </c>
      <c r="I88" s="73">
        <f t="shared" si="9"/>
        <v>36197.363987203564</v>
      </c>
      <c r="J88" s="73">
        <f t="shared" si="9"/>
        <v>44456.525129253401</v>
      </c>
      <c r="K88" s="73">
        <f t="shared" si="9"/>
        <v>53092.272812607771</v>
      </c>
      <c r="L88" s="73">
        <f t="shared" si="9"/>
        <v>62121.777960639258</v>
      </c>
      <c r="M88" s="73">
        <f t="shared" si="9"/>
        <v>71562.994425946788</v>
      </c>
      <c r="N88" s="73">
        <f t="shared" si="9"/>
        <v>81434.694688970296</v>
      </c>
      <c r="O88" s="73">
        <f t="shared" si="9"/>
        <v>91756.507184326925</v>
      </c>
      <c r="P88" s="73">
        <f t="shared" si="9"/>
        <v>102548.95532908749</v>
      </c>
      <c r="Q88" s="73">
        <f t="shared" si="9"/>
        <v>113833.49833059467</v>
      </c>
      <c r="R88" s="73">
        <f t="shared" si="9"/>
        <v>125632.57385496346</v>
      </c>
      <c r="S88" s="73">
        <f t="shared" si="9"/>
        <v>137969.64264110441</v>
      </c>
      <c r="T88" s="73">
        <f t="shared" si="9"/>
        <v>150869.23514897726</v>
      </c>
      <c r="U88" s="73">
        <f t="shared" si="10"/>
        <v>164357.00033482886</v>
      </c>
      <c r="V88" s="73">
        <f t="shared" si="10"/>
        <v>178459.7566503979</v>
      </c>
      <c r="W88" s="73">
        <f t="shared" si="10"/>
        <v>193205.54536749033</v>
      </c>
      <c r="X88" s="73">
        <f t="shared" si="10"/>
        <v>208623.68633395404</v>
      </c>
    </row>
    <row r="89" spans="1:24">
      <c r="A89" s="73">
        <v>44</v>
      </c>
      <c r="B89" s="73">
        <v>109.51</v>
      </c>
      <c r="C89" s="73">
        <v>4.7133076956446596</v>
      </c>
      <c r="D89" s="73">
        <v>1306</v>
      </c>
      <c r="E89" s="73">
        <f t="shared" si="9"/>
        <v>6740.975494295616</v>
      </c>
      <c r="F89" s="73">
        <f t="shared" si="9"/>
        <v>13799.673905325384</v>
      </c>
      <c r="G89" s="73">
        <f t="shared" si="9"/>
        <v>21191.070491774561</v>
      </c>
      <c r="H89" s="73">
        <f t="shared" si="9"/>
        <v>28930.846342348468</v>
      </c>
      <c r="I89" s="73">
        <f t="shared" si="9"/>
        <v>37035.421643713118</v>
      </c>
      <c r="J89" s="73">
        <f t="shared" si="9"/>
        <v>45521.990516456317</v>
      </c>
      <c r="K89" s="73">
        <f t="shared" si="9"/>
        <v>54408.557492974702</v>
      </c>
      <c r="L89" s="73">
        <f t="shared" si="9"/>
        <v>63713.975714675922</v>
      </c>
      <c r="M89" s="73">
        <f t="shared" si="9"/>
        <v>73457.986929532533</v>
      </c>
      <c r="N89" s="73">
        <f t="shared" si="9"/>
        <v>83661.26337484346</v>
      </c>
      <c r="O89" s="73">
        <f t="shared" si="9"/>
        <v>94345.451634059107</v>
      </c>
      <c r="P89" s="73">
        <f t="shared" si="9"/>
        <v>105533.21856071353</v>
      </c>
      <c r="Q89" s="73">
        <f t="shared" si="9"/>
        <v>117248.29936689275</v>
      </c>
      <c r="R89" s="73">
        <f t="shared" si="9"/>
        <v>129515.54797826063</v>
      </c>
      <c r="S89" s="73">
        <f t="shared" si="9"/>
        <v>142360.98976247193</v>
      </c>
      <c r="T89" s="73">
        <f t="shared" si="9"/>
        <v>155811.87674283804</v>
      </c>
      <c r="U89" s="73">
        <f t="shared" si="10"/>
        <v>169896.7454143822</v>
      </c>
      <c r="V89" s="73">
        <f t="shared" si="10"/>
        <v>184645.47728494371</v>
      </c>
      <c r="W89" s="73">
        <f t="shared" si="10"/>
        <v>200089.36226977041</v>
      </c>
      <c r="X89" s="73">
        <f t="shared" si="10"/>
        <v>216261.16507409341</v>
      </c>
    </row>
    <row r="90" spans="1:24">
      <c r="A90" s="73">
        <v>45</v>
      </c>
      <c r="B90" s="73">
        <v>114.88</v>
      </c>
      <c r="C90" s="73">
        <v>3.97722331387518</v>
      </c>
      <c r="D90" s="73">
        <v>1376</v>
      </c>
      <c r="E90" s="73">
        <f t="shared" si="9"/>
        <v>6286.99098074021</v>
      </c>
      <c r="F90" s="73">
        <f t="shared" si="9"/>
        <v>12824.029632507663</v>
      </c>
      <c r="G90" s="73">
        <f t="shared" si="9"/>
        <v>19621.060909570209</v>
      </c>
      <c r="H90" s="73">
        <f t="shared" si="9"/>
        <v>26688.425299235521</v>
      </c>
      <c r="I90" s="73">
        <f t="shared" si="9"/>
        <v>34036.874553083078</v>
      </c>
      <c r="J90" s="73">
        <f t="shared" si="9"/>
        <v>41677.588043863005</v>
      </c>
      <c r="K90" s="73">
        <f t="shared" si="9"/>
        <v>49622.189772944555</v>
      </c>
      <c r="L90" s="73">
        <f t="shared" si="9"/>
        <v>57882.766054189735</v>
      </c>
      <c r="M90" s="73">
        <f t="shared" si="9"/>
        <v>66471.883901153022</v>
      </c>
      <c r="N90" s="73">
        <f t="shared" si="9"/>
        <v>75402.610145581915</v>
      </c>
      <c r="O90" s="73">
        <f t="shared" si="9"/>
        <v>84688.531316302615</v>
      </c>
      <c r="P90" s="73">
        <f t="shared" si="9"/>
        <v>94343.774308733337</v>
      </c>
      <c r="Q90" s="73">
        <f t="shared" si="9"/>
        <v>104383.02787647025</v>
      </c>
      <c r="R90" s="73">
        <f t="shared" si="9"/>
        <v>114821.56497764234</v>
      </c>
      <c r="S90" s="73">
        <f t="shared" si="9"/>
        <v>125675.26601002961</v>
      </c>
      <c r="T90" s="73">
        <f t="shared" si="9"/>
        <v>136960.64297029539</v>
      </c>
      <c r="U90" s="73">
        <f t="shared" si="10"/>
        <v>148694.86457408356</v>
      </c>
      <c r="V90" s="73">
        <f t="shared" si="10"/>
        <v>160895.7823751994</v>
      </c>
      <c r="W90" s="73">
        <f t="shared" si="10"/>
        <v>173581.95792360787</v>
      </c>
      <c r="X90" s="73">
        <f t="shared" si="10"/>
        <v>186772.69100356681</v>
      </c>
    </row>
    <row r="91" spans="1:24">
      <c r="A91" s="73">
        <v>46</v>
      </c>
      <c r="B91" s="73">
        <v>122.24</v>
      </c>
      <c r="C91" s="73">
        <v>4.9954797175261101</v>
      </c>
      <c r="D91" s="73">
        <v>1381</v>
      </c>
      <c r="E91" s="73">
        <f t="shared" si="9"/>
        <v>8433.0411556581239</v>
      </c>
      <c r="F91" s="73">
        <f t="shared" si="9"/>
        <v>17287.353171817798</v>
      </c>
      <c r="G91" s="73">
        <f t="shared" si="9"/>
        <v>26583.980548871186</v>
      </c>
      <c r="H91" s="73">
        <f t="shared" si="9"/>
        <v>36345.019060959283</v>
      </c>
      <c r="I91" s="73">
        <f t="shared" si="9"/>
        <v>46593.668272138639</v>
      </c>
      <c r="J91" s="73">
        <f t="shared" si="9"/>
        <v>57354.286675982876</v>
      </c>
      <c r="K91" s="73">
        <f t="shared" si="9"/>
        <v>68652.449589671494</v>
      </c>
      <c r="L91" s="73">
        <f t="shared" si="9"/>
        <v>80515.00994016655</v>
      </c>
      <c r="M91" s="73">
        <f t="shared" si="9"/>
        <v>92970.162086949844</v>
      </c>
      <c r="N91" s="73">
        <f t="shared" si="9"/>
        <v>106047.50883301272</v>
      </c>
      <c r="O91" s="73">
        <f t="shared" si="9"/>
        <v>119778.13178336569</v>
      </c>
      <c r="P91" s="73">
        <f t="shared" si="9"/>
        <v>134194.66521829361</v>
      </c>
      <c r="Q91" s="73">
        <f t="shared" si="9"/>
        <v>149331.37365693369</v>
      </c>
      <c r="R91" s="73">
        <f t="shared" si="9"/>
        <v>165224.23329552708</v>
      </c>
      <c r="S91" s="73">
        <f t="shared" si="9"/>
        <v>181911.01751390129</v>
      </c>
      <c r="T91" s="73">
        <f t="shared" si="9"/>
        <v>199431.38665341184</v>
      </c>
      <c r="U91" s="73">
        <f t="shared" si="10"/>
        <v>217826.98227972226</v>
      </c>
      <c r="V91" s="73">
        <f t="shared" si="10"/>
        <v>237141.52615446312</v>
      </c>
      <c r="W91" s="73">
        <f t="shared" si="10"/>
        <v>257420.92415099932</v>
      </c>
      <c r="X91" s="73">
        <f t="shared" si="10"/>
        <v>278713.37536128901</v>
      </c>
    </row>
    <row r="92" spans="1:24">
      <c r="A92" s="73">
        <v>47</v>
      </c>
      <c r="B92" s="73">
        <v>129.05000000000001</v>
      </c>
      <c r="C92" s="73">
        <v>5.4628516390183801</v>
      </c>
      <c r="D92" s="73">
        <v>1403</v>
      </c>
      <c r="E92" s="73">
        <f t="shared" si="9"/>
        <v>9890.8834863349748</v>
      </c>
      <c r="F92" s="73">
        <f t="shared" si="9"/>
        <v>20322.091263316619</v>
      </c>
      <c r="G92" s="73">
        <f t="shared" si="9"/>
        <v>31323.140445312496</v>
      </c>
      <c r="H92" s="73">
        <f t="shared" si="9"/>
        <v>42925.160622856267</v>
      </c>
      <c r="I92" s="73">
        <f t="shared" si="9"/>
        <v>55160.981949828238</v>
      </c>
      <c r="J92" s="73">
        <f t="shared" si="9"/>
        <v>68065.228042708055</v>
      </c>
      <c r="K92" s="73">
        <f t="shared" si="9"/>
        <v>81674.413954775679</v>
      </c>
      <c r="L92" s="73">
        <f t="shared" si="9"/>
        <v>96027.049502497786</v>
      </c>
      <c r="M92" s="73">
        <f t="shared" si="9"/>
        <v>111163.74823648095</v>
      </c>
      <c r="N92" s="73">
        <f t="shared" si="9"/>
        <v>127127.34236534686</v>
      </c>
      <c r="O92" s="73">
        <f t="shared" si="9"/>
        <v>143963.00395772766</v>
      </c>
      <c r="P92" s="73">
        <f t="shared" si="9"/>
        <v>161718.37276534748</v>
      </c>
      <c r="Q92" s="73">
        <f t="shared" si="9"/>
        <v>180443.69102888813</v>
      </c>
      <c r="R92" s="73">
        <f t="shared" si="9"/>
        <v>200191.94564810002</v>
      </c>
      <c r="S92" s="73">
        <f t="shared" si="9"/>
        <v>221019.01811845496</v>
      </c>
      <c r="T92" s="73">
        <f t="shared" si="9"/>
        <v>242983.84265861637</v>
      </c>
      <c r="U92" s="73">
        <f t="shared" si="10"/>
        <v>266148.57297617738</v>
      </c>
      <c r="V92" s="73">
        <f t="shared" si="10"/>
        <v>290578.75814356562</v>
      </c>
      <c r="W92" s="73">
        <f t="shared" si="10"/>
        <v>316343.5280817856</v>
      </c>
      <c r="X92" s="73">
        <f t="shared" si="10"/>
        <v>343515.78917686496</v>
      </c>
    </row>
    <row r="93" spans="1:24">
      <c r="A93" s="73">
        <v>48</v>
      </c>
      <c r="B93" s="73">
        <v>136.15</v>
      </c>
      <c r="C93" s="73">
        <v>4.49237805623439</v>
      </c>
      <c r="D93" s="73">
        <v>1430</v>
      </c>
      <c r="E93" s="73">
        <f t="shared" si="9"/>
        <v>8746.4129946952689</v>
      </c>
      <c r="F93" s="73">
        <f t="shared" si="9"/>
        <v>17885.747927471875</v>
      </c>
      <c r="G93" s="73">
        <f t="shared" si="9"/>
        <v>27435.656337254291</v>
      </c>
      <c r="H93" s="73">
        <f t="shared" si="9"/>
        <v>37414.582736828255</v>
      </c>
      <c r="I93" s="73">
        <f t="shared" si="9"/>
        <v>47841.800236224444</v>
      </c>
      <c r="J93" s="73">
        <f t="shared" si="9"/>
        <v>58737.447766439378</v>
      </c>
      <c r="K93" s="73">
        <f t="shared" si="9"/>
        <v>70122.568975386326</v>
      </c>
      <c r="L93" s="73">
        <f t="shared" si="9"/>
        <v>82019.152871199651</v>
      </c>
      <c r="M93" s="73">
        <f t="shared" si="9"/>
        <v>94450.176291390046</v>
      </c>
      <c r="N93" s="73">
        <f t="shared" si="9"/>
        <v>107439.64827987444</v>
      </c>
      <c r="O93" s="73">
        <f t="shared" si="9"/>
        <v>121012.6564575902</v>
      </c>
      <c r="P93" s="73">
        <f t="shared" si="9"/>
        <v>135195.41547625256</v>
      </c>
      <c r="Q93" s="73">
        <f t="shared" si="9"/>
        <v>150015.3176488379</v>
      </c>
      <c r="R93" s="73">
        <f t="shared" si="9"/>
        <v>165500.98585457989</v>
      </c>
      <c r="S93" s="73">
        <f t="shared" si="9"/>
        <v>181682.32882065795</v>
      </c>
      <c r="T93" s="73">
        <f t="shared" si="9"/>
        <v>198590.59888734802</v>
      </c>
      <c r="U93" s="73">
        <f t="shared" si="10"/>
        <v>216258.45236820294</v>
      </c>
      <c r="V93" s="73">
        <f t="shared" si="10"/>
        <v>234720.01262183953</v>
      </c>
      <c r="W93" s="73">
        <f t="shared" si="10"/>
        <v>254010.93595714887</v>
      </c>
      <c r="X93" s="73">
        <f t="shared" si="10"/>
        <v>274168.48049921874</v>
      </c>
    </row>
    <row r="94" spans="1:24">
      <c r="A94" s="73">
        <v>49</v>
      </c>
      <c r="B94" s="73">
        <v>140.34</v>
      </c>
      <c r="C94" s="73">
        <v>4.6313448834716198</v>
      </c>
      <c r="D94" s="73">
        <v>1476</v>
      </c>
      <c r="E94" s="73">
        <f t="shared" si="9"/>
        <v>9593.4530083689515</v>
      </c>
      <c r="F94" s="73">
        <f t="shared" si="9"/>
        <v>19631.211911789258</v>
      </c>
      <c r="G94" s="73">
        <f t="shared" si="9"/>
        <v>30133.854048598329</v>
      </c>
      <c r="H94" s="73">
        <f t="shared" si="9"/>
        <v>41122.909764639866</v>
      </c>
      <c r="I94" s="73">
        <f t="shared" si="9"/>
        <v>52620.906550328124</v>
      </c>
      <c r="J94" s="73">
        <f t="shared" si="9"/>
        <v>64651.415221852068</v>
      </c>
      <c r="K94" s="73">
        <f t="shared" si="9"/>
        <v>77239.098241190237</v>
      </c>
      <c r="L94" s="73">
        <f t="shared" si="9"/>
        <v>90409.760273992215</v>
      </c>
      <c r="M94" s="73">
        <f t="shared" si="9"/>
        <v>104190.40108896964</v>
      </c>
      <c r="N94" s="73">
        <f t="shared" si="9"/>
        <v>118609.27090724114</v>
      </c>
      <c r="O94" s="73">
        <f t="shared" si="9"/>
        <v>133695.9283150956</v>
      </c>
      <c r="P94" s="73">
        <f t="shared" si="9"/>
        <v>149481.30085889561</v>
      </c>
      <c r="Q94" s="73">
        <f t="shared" si="9"/>
        <v>165997.74844633983</v>
      </c>
      <c r="R94" s="73">
        <f t="shared" si="9"/>
        <v>183279.12968405642</v>
      </c>
      <c r="S94" s="73">
        <f t="shared" si="9"/>
        <v>201360.87128751926</v>
      </c>
      <c r="T94" s="73">
        <f t="shared" si="9"/>
        <v>220280.04070557663</v>
      </c>
      <c r="U94" s="73">
        <f t="shared" si="10"/>
        <v>240075.42210847241</v>
      </c>
      <c r="V94" s="73">
        <f t="shared" si="10"/>
        <v>260787.59589513505</v>
      </c>
      <c r="W94" s="73">
        <f t="shared" si="10"/>
        <v>282459.02188272192</v>
      </c>
      <c r="X94" s="73">
        <f t="shared" si="10"/>
        <v>305134.12634896033</v>
      </c>
    </row>
    <row r="95" spans="1:24">
      <c r="A95" s="73">
        <v>50</v>
      </c>
      <c r="B95" s="73">
        <v>145.26</v>
      </c>
      <c r="C95" s="73">
        <v>4.6784808843725303</v>
      </c>
      <c r="D95" s="73">
        <v>1427</v>
      </c>
      <c r="E95" s="73">
        <f t="shared" si="9"/>
        <v>9697.8368216766121</v>
      </c>
      <c r="F95" s="73">
        <f t="shared" si="9"/>
        <v>19849.385085253001</v>
      </c>
      <c r="G95" s="73">
        <f t="shared" si="9"/>
        <v>30475.871593808679</v>
      </c>
      <c r="H95" s="73">
        <f t="shared" si="9"/>
        <v>41599.516242347527</v>
      </c>
      <c r="I95" s="73">
        <f t="shared" si="9"/>
        <v>53243.578479413809</v>
      </c>
      <c r="J95" s="73">
        <f t="shared" si="9"/>
        <v>65432.405942405683</v>
      </c>
      <c r="K95" s="73">
        <f t="shared" si="9"/>
        <v>78191.485368282796</v>
      </c>
      <c r="L95" s="73">
        <f t="shared" si="9"/>
        <v>91547.495886121425</v>
      </c>
      <c r="M95" s="73">
        <f t="shared" si="9"/>
        <v>105528.36480295194</v>
      </c>
      <c r="N95" s="73">
        <f t="shared" si="9"/>
        <v>120163.32599952558</v>
      </c>
      <c r="O95" s="73">
        <f t="shared" si="9"/>
        <v>135482.98105811622</v>
      </c>
      <c r="P95" s="73">
        <f t="shared" si="9"/>
        <v>151519.36325017485</v>
      </c>
      <c r="Q95" s="73">
        <f t="shared" si="9"/>
        <v>168306.00451763385</v>
      </c>
      <c r="R95" s="73">
        <f t="shared" si="9"/>
        <v>185878.00558791915</v>
      </c>
      <c r="S95" s="73">
        <f t="shared" si="9"/>
        <v>204272.10936927947</v>
      </c>
      <c r="T95" s="73">
        <f t="shared" si="9"/>
        <v>223526.77777990227</v>
      </c>
      <c r="U95" s="73">
        <f t="shared" si="10"/>
        <v>243682.27217146542</v>
      </c>
      <c r="V95" s="73">
        <f t="shared" si="10"/>
        <v>264780.7375152887</v>
      </c>
      <c r="W95" s="73">
        <f t="shared" si="10"/>
        <v>286866.29052711878</v>
      </c>
      <c r="X95" s="73">
        <f t="shared" si="10"/>
        <v>309985.11191481515</v>
      </c>
    </row>
    <row r="96" spans="1:24">
      <c r="A96" s="73">
        <v>51</v>
      </c>
      <c r="B96" s="73">
        <v>150.77000000000001</v>
      </c>
      <c r="C96" s="73">
        <v>5.1439509872841098</v>
      </c>
      <c r="D96" s="73">
        <v>1527</v>
      </c>
      <c r="E96" s="73">
        <f t="shared" si="9"/>
        <v>11842.701797687638</v>
      </c>
      <c r="F96" s="73">
        <f t="shared" si="9"/>
        <v>24294.586371418554</v>
      </c>
      <c r="G96" s="73">
        <f t="shared" si="9"/>
        <v>37386.989784615347</v>
      </c>
      <c r="H96" s="73">
        <f t="shared" si="9"/>
        <v>51152.860012444537</v>
      </c>
      <c r="I96" s="73">
        <f t="shared" si="9"/>
        <v>65626.839857766376</v>
      </c>
      <c r="J96" s="73">
        <f t="shared" si="9"/>
        <v>80845.354132240973</v>
      </c>
      <c r="K96" s="73">
        <f t="shared" si="9"/>
        <v>96846.701321987304</v>
      </c>
      <c r="L96" s="73">
        <f t="shared" si="9"/>
        <v>113671.14996847943</v>
      </c>
      <c r="M96" s="73">
        <f t="shared" si="9"/>
        <v>131361.04000722786</v>
      </c>
      <c r="N96" s="73">
        <f t="shared" si="9"/>
        <v>149960.88931927402</v>
      </c>
      <c r="O96" s="73">
        <f t="shared" si="9"/>
        <v>169517.50576364045</v>
      </c>
      <c r="P96" s="73">
        <f t="shared" si="9"/>
        <v>190080.10497267629</v>
      </c>
      <c r="Q96" s="73">
        <f t="shared" si="9"/>
        <v>211700.43420673657</v>
      </c>
      <c r="R96" s="73">
        <f t="shared" si="9"/>
        <v>234432.9025798864</v>
      </c>
      <c r="S96" s="73">
        <f t="shared" si="9"/>
        <v>258334.71798435078</v>
      </c>
      <c r="T96" s="73">
        <f t="shared" si="9"/>
        <v>283466.03105829214</v>
      </c>
      <c r="U96" s="73">
        <f t="shared" si="10"/>
        <v>309890.08655921795</v>
      </c>
      <c r="V96" s="73">
        <f t="shared" si="10"/>
        <v>337673.38252396404</v>
      </c>
      <c r="W96" s="73">
        <f t="shared" si="10"/>
        <v>366885.8376157888</v>
      </c>
      <c r="X96" s="73">
        <f t="shared" si="10"/>
        <v>397600.96707971935</v>
      </c>
    </row>
    <row r="97" spans="1:24">
      <c r="A97" s="73">
        <v>52</v>
      </c>
      <c r="B97" s="73">
        <v>154.82</v>
      </c>
      <c r="C97" s="73">
        <v>4.9900802048313304</v>
      </c>
      <c r="D97" s="73">
        <v>1482</v>
      </c>
      <c r="E97" s="73">
        <f t="shared" si="9"/>
        <v>11449.401700563656</v>
      </c>
      <c r="F97" s="73">
        <f t="shared" si="9"/>
        <v>23470.137728958787</v>
      </c>
      <c r="G97" s="73">
        <f t="shared" si="9"/>
        <v>36090.718126381857</v>
      </c>
      <c r="H97" s="73">
        <f t="shared" si="9"/>
        <v>49341.0756079516</v>
      </c>
      <c r="I97" s="73">
        <f t="shared" si="9"/>
        <v>63252.636555278506</v>
      </c>
      <c r="J97" s="73">
        <f t="shared" si="9"/>
        <v>77858.395551621055</v>
      </c>
      <c r="K97" s="73">
        <f t="shared" si="9"/>
        <v>93192.993636405416</v>
      </c>
      <c r="L97" s="73">
        <f t="shared" si="9"/>
        <v>109292.80046470911</v>
      </c>
      <c r="M97" s="73">
        <f t="shared" si="9"/>
        <v>126196.00056656807</v>
      </c>
      <c r="N97" s="73">
        <f t="shared" si="9"/>
        <v>143942.6839106929</v>
      </c>
      <c r="O97" s="73">
        <f t="shared" si="9"/>
        <v>162574.94098738692</v>
      </c>
      <c r="P97" s="73">
        <f t="shared" si="9"/>
        <v>182136.96263617848</v>
      </c>
      <c r="Q97" s="73">
        <f t="shared" si="9"/>
        <v>202675.14485493116</v>
      </c>
      <c r="R97" s="73">
        <f t="shared" si="9"/>
        <v>224238.19883901402</v>
      </c>
      <c r="S97" s="73">
        <f t="shared" si="9"/>
        <v>246877.26651151359</v>
      </c>
      <c r="T97" s="73">
        <f t="shared" si="9"/>
        <v>270646.041818497</v>
      </c>
      <c r="U97" s="73">
        <f t="shared" si="10"/>
        <v>295600.898077005</v>
      </c>
      <c r="V97" s="73">
        <f t="shared" si="10"/>
        <v>321801.02167781303</v>
      </c>
      <c r="W97" s="73">
        <f t="shared" si="10"/>
        <v>349308.55246006616</v>
      </c>
      <c r="X97" s="73">
        <f t="shared" si="10"/>
        <v>378188.73109072255</v>
      </c>
    </row>
    <row r="98" spans="1:24">
      <c r="A98" s="73">
        <v>53</v>
      </c>
      <c r="B98" s="73">
        <v>157.41999999999999</v>
      </c>
      <c r="C98" s="73">
        <v>5.9991804782151696</v>
      </c>
      <c r="D98" s="73">
        <v>1455</v>
      </c>
      <c r="E98" s="73">
        <f t="shared" si="9"/>
        <v>13740.888917313199</v>
      </c>
      <c r="F98" s="73">
        <f t="shared" si="9"/>
        <v>28306.118560087081</v>
      </c>
      <c r="G98" s="73">
        <f t="shared" si="9"/>
        <v>43745.142616197445</v>
      </c>
      <c r="H98" s="73">
        <f t="shared" si="9"/>
        <v>60110.38158950895</v>
      </c>
      <c r="I98" s="73">
        <f t="shared" si="9"/>
        <v>77457.400784520622</v>
      </c>
      <c r="J98" s="73">
        <f t="shared" si="9"/>
        <v>95845.098968631646</v>
      </c>
      <c r="K98" s="73">
        <f t="shared" si="9"/>
        <v>115335.90835259698</v>
      </c>
      <c r="L98" s="73">
        <f t="shared" si="9"/>
        <v>135996.00656817135</v>
      </c>
      <c r="M98" s="73">
        <f t="shared" si="9"/>
        <v>157895.5413626745</v>
      </c>
      <c r="N98" s="73">
        <f t="shared" si="9"/>
        <v>181108.86877338946</v>
      </c>
      <c r="O98" s="73">
        <f t="shared" si="9"/>
        <v>205714.8055904721</v>
      </c>
      <c r="P98" s="73">
        <f t="shared" si="9"/>
        <v>231796.8969655672</v>
      </c>
      <c r="Q98" s="73">
        <f t="shared" si="9"/>
        <v>259443.70007474729</v>
      </c>
      <c r="R98" s="73">
        <f t="shared" si="9"/>
        <v>288749.08479890384</v>
      </c>
      <c r="S98" s="73">
        <f t="shared" si="9"/>
        <v>319812.55244249775</v>
      </c>
      <c r="T98" s="73">
        <f t="shared" si="9"/>
        <v>352739.57357282302</v>
      </c>
      <c r="U98" s="73">
        <f t="shared" si="10"/>
        <v>387641.94612685643</v>
      </c>
      <c r="V98" s="73">
        <f t="shared" si="10"/>
        <v>424638.17500158539</v>
      </c>
      <c r="W98" s="73">
        <f t="shared" si="10"/>
        <v>463853.87441664282</v>
      </c>
      <c r="X98" s="73">
        <f t="shared" si="10"/>
        <v>505422.194415404</v>
      </c>
    </row>
    <row r="99" spans="1:24">
      <c r="A99" s="73">
        <v>54</v>
      </c>
      <c r="B99" s="73">
        <v>158.41999999999999</v>
      </c>
      <c r="C99" s="73">
        <v>5.4769702360594303</v>
      </c>
      <c r="D99" s="73">
        <v>1429</v>
      </c>
      <c r="E99" s="73">
        <f t="shared" si="9"/>
        <v>12398.884618342461</v>
      </c>
      <c r="F99" s="73">
        <f t="shared" si="9"/>
        <v>25476.852456834884</v>
      </c>
      <c r="G99" s="73">
        <f t="shared" si="9"/>
        <v>39271.096701322938</v>
      </c>
      <c r="H99" s="73">
        <f t="shared" si="9"/>
        <v>53820.847597370957</v>
      </c>
      <c r="I99" s="73">
        <f t="shared" si="9"/>
        <v>69167.484019416341</v>
      </c>
      <c r="J99" s="73">
        <f t="shared" si="9"/>
        <v>85354.651150533347</v>
      </c>
      <c r="K99" s="73">
        <f t="shared" si="9"/>
        <v>102428.38460748288</v>
      </c>
      <c r="L99" s="73">
        <f t="shared" si="9"/>
        <v>120437.24136405363</v>
      </c>
      <c r="M99" s="73">
        <f t="shared" si="9"/>
        <v>139432.43784503633</v>
      </c>
      <c r="N99" s="73">
        <f t="shared" si="9"/>
        <v>159467.99558356349</v>
      </c>
      <c r="O99" s="73">
        <f t="shared" si="9"/>
        <v>180600.89485605821</v>
      </c>
      <c r="P99" s="73">
        <f t="shared" si="9"/>
        <v>202891.23673172397</v>
      </c>
      <c r="Q99" s="73">
        <f t="shared" si="9"/>
        <v>226402.4139974358</v>
      </c>
      <c r="R99" s="73">
        <f t="shared" si="9"/>
        <v>251201.29144413778</v>
      </c>
      <c r="S99" s="73">
        <f t="shared" si="9"/>
        <v>277358.39602747257</v>
      </c>
      <c r="T99" s="73">
        <f t="shared" si="9"/>
        <v>304948.11744345148</v>
      </c>
      <c r="U99" s="73">
        <f t="shared" si="10"/>
        <v>334048.91968959529</v>
      </c>
      <c r="V99" s="73">
        <f t="shared" si="10"/>
        <v>364743.56421321491</v>
      </c>
      <c r="W99" s="73">
        <f t="shared" si="10"/>
        <v>397119.34528145735</v>
      </c>
      <c r="X99" s="73">
        <f t="shared" si="10"/>
        <v>431268.33824249927</v>
      </c>
    </row>
    <row r="100" spans="1:24">
      <c r="A100" s="73">
        <v>55</v>
      </c>
      <c r="B100" s="73">
        <v>155.94</v>
      </c>
      <c r="C100" s="73">
        <v>5.8005982166748096</v>
      </c>
      <c r="D100" s="73">
        <v>1374</v>
      </c>
      <c r="E100" s="73">
        <f t="shared" si="9"/>
        <v>12428.45222837961</v>
      </c>
      <c r="F100" s="73">
        <f t="shared" si="9"/>
        <v>25577.82903507887</v>
      </c>
      <c r="G100" s="73">
        <f t="shared" ref="G100:X100" si="11">$D100*((1+$C100/100)^G$2-1)*$B100</f>
        <v>39489.948358331407</v>
      </c>
      <c r="H100" s="73">
        <f t="shared" si="11"/>
        <v>54209.053826950185</v>
      </c>
      <c r="I100" s="73">
        <f t="shared" si="11"/>
        <v>69781.955464892133</v>
      </c>
      <c r="J100" s="73">
        <f t="shared" si="11"/>
        <v>86258.1785575291</v>
      </c>
      <c r="K100" s="73">
        <f t="shared" si="11"/>
        <v>103690.12115305291</v>
      </c>
      <c r="L100" s="73">
        <f t="shared" si="11"/>
        <v>122133.22069990443</v>
      </c>
      <c r="M100" s="73">
        <f t="shared" si="11"/>
        <v>141646.13035017016</v>
      </c>
      <c r="N100" s="73">
        <f t="shared" si="11"/>
        <v>162290.90548963062</v>
      </c>
      <c r="O100" s="73">
        <f t="shared" si="11"/>
        <v>184133.20108766714</v>
      </c>
      <c r="P100" s="73">
        <f t="shared" si="11"/>
        <v>207242.48049464417</v>
      </c>
      <c r="Q100" s="73">
        <f t="shared" si="11"/>
        <v>231692.23635078871</v>
      </c>
      <c r="R100" s="73">
        <f t="shared" si="11"/>
        <v>257560.22430910615</v>
      </c>
      <c r="S100" s="73">
        <f t="shared" si="11"/>
        <v>284928.71031562344</v>
      </c>
      <c r="T100" s="73">
        <f t="shared" si="11"/>
        <v>313884.73223336553</v>
      </c>
      <c r="U100" s="73">
        <f t="shared" si="11"/>
        <v>344520.37664208829</v>
      </c>
      <c r="V100" s="73">
        <f t="shared" si="11"/>
        <v>376933.0716940501</v>
      </c>
      <c r="W100" s="73">
        <f t="shared" si="11"/>
        <v>411225.89695717231</v>
      </c>
      <c r="X100" s="73">
        <f t="shared" si="11"/>
        <v>447507.91123095457</v>
      </c>
    </row>
    <row r="101" spans="1:24" ht="12.75">
      <c r="I101" s="72">
        <f>SUM(E71:I100)</f>
        <v>3015317.7037858679</v>
      </c>
      <c r="X101" s="73">
        <f>SUM(E71:X100)</f>
        <v>55080816.287077859</v>
      </c>
    </row>
    <row r="103" spans="1:24">
      <c r="E103" s="73" t="s">
        <v>31</v>
      </c>
    </row>
    <row r="104" spans="1:24">
      <c r="A104" s="73" t="s">
        <v>0</v>
      </c>
      <c r="B104" s="73" t="s">
        <v>32</v>
      </c>
      <c r="C104" s="73" t="s">
        <v>33</v>
      </c>
      <c r="D104" s="73" t="s">
        <v>34</v>
      </c>
      <c r="E104" s="73">
        <v>1</v>
      </c>
      <c r="F104" s="73">
        <v>2</v>
      </c>
      <c r="G104" s="73">
        <v>3</v>
      </c>
      <c r="H104" s="73">
        <v>4</v>
      </c>
      <c r="I104" s="73">
        <v>5</v>
      </c>
      <c r="J104" s="73">
        <v>6</v>
      </c>
      <c r="K104" s="73">
        <v>7</v>
      </c>
      <c r="L104" s="73">
        <v>8</v>
      </c>
      <c r="M104" s="73">
        <v>9</v>
      </c>
      <c r="N104" s="73">
        <v>10</v>
      </c>
      <c r="O104" s="73">
        <v>11</v>
      </c>
      <c r="P104" s="73">
        <v>12</v>
      </c>
      <c r="Q104" s="73">
        <v>13</v>
      </c>
      <c r="R104" s="73">
        <v>14</v>
      </c>
      <c r="S104" s="73">
        <v>15</v>
      </c>
      <c r="T104" s="73">
        <v>16</v>
      </c>
      <c r="U104" s="73">
        <v>17</v>
      </c>
      <c r="V104" s="73">
        <v>18</v>
      </c>
      <c r="W104" s="73">
        <v>19</v>
      </c>
      <c r="X104" s="73">
        <v>20</v>
      </c>
    </row>
    <row r="105" spans="1:24">
      <c r="A105" s="73">
        <v>26</v>
      </c>
      <c r="B105" s="73">
        <v>79.77</v>
      </c>
      <c r="C105" s="73">
        <v>3.6199834500503898</v>
      </c>
      <c r="D105" s="73">
        <v>90</v>
      </c>
      <c r="E105" s="73">
        <f>$D105*((1+$C105/100)^E$2-1)*$B105</f>
        <v>259.88947182946765</v>
      </c>
      <c r="F105" s="73">
        <f t="shared" ref="F105:X119" si="12">$D105*((1+$C105/100)^F$2-1)*$B105</f>
        <v>529.18689952758609</v>
      </c>
      <c r="G105" s="73">
        <f t="shared" si="12"/>
        <v>808.23284953978725</v>
      </c>
      <c r="H105" s="73">
        <f t="shared" si="12"/>
        <v>1097.3802167604661</v>
      </c>
      <c r="I105" s="73">
        <f t="shared" si="12"/>
        <v>1396.9946708207888</v>
      </c>
      <c r="J105" s="73">
        <f t="shared" si="12"/>
        <v>1707.4551185320565</v>
      </c>
      <c r="K105" s="73">
        <f t="shared" si="12"/>
        <v>2029.1541830694227</v>
      </c>
      <c r="L105" s="73">
        <f t="shared" si="12"/>
        <v>2362.4987005020084</v>
      </c>
      <c r="M105" s="73">
        <f t="shared" si="12"/>
        <v>2707.9102342973051</v>
      </c>
      <c r="N105" s="73">
        <f t="shared" si="12"/>
        <v>3065.825608450556</v>
      </c>
      <c r="O105" s="73">
        <f t="shared" si="12"/>
        <v>3436.6974599133409</v>
      </c>
      <c r="P105" s="73">
        <f t="shared" si="12"/>
        <v>3820.9948110199743</v>
      </c>
      <c r="Q105" s="73">
        <f t="shared" si="12"/>
        <v>4219.2036626356485</v>
      </c>
      <c r="R105" s="73">
        <f t="shared" si="12"/>
        <v>4631.8276087764471</v>
      </c>
      <c r="S105" s="73">
        <f t="shared" si="12"/>
        <v>5059.3884734784879</v>
      </c>
      <c r="T105" s="73">
        <f t="shared" si="12"/>
        <v>5502.4269707216345</v>
      </c>
      <c r="U105" s="73">
        <f t="shared" si="12"/>
        <v>5961.503388242334</v>
      </c>
      <c r="V105" s="73">
        <f t="shared" si="12"/>
        <v>6437.1982961003687</v>
      </c>
      <c r="W105" s="73">
        <f t="shared" si="12"/>
        <v>6930.1132808955954</v>
      </c>
      <c r="X105" s="73">
        <f t="shared" si="12"/>
        <v>7440.8717065632272</v>
      </c>
    </row>
    <row r="106" spans="1:24">
      <c r="A106" s="73">
        <v>27</v>
      </c>
      <c r="B106" s="73">
        <v>83.44</v>
      </c>
      <c r="C106" s="73">
        <v>4.1909581588592904</v>
      </c>
      <c r="D106" s="73">
        <v>80</v>
      </c>
      <c r="E106" s="73">
        <f t="shared" ref="E106:T134" si="13">$D106*((1+$C106/100)^E$2-1)*$B106</f>
        <v>279.75483902017476</v>
      </c>
      <c r="F106" s="73">
        <f t="shared" si="13"/>
        <v>571.23408629106916</v>
      </c>
      <c r="G106" s="73">
        <f t="shared" si="13"/>
        <v>874.92910685684535</v>
      </c>
      <c r="H106" s="73">
        <f t="shared" si="13"/>
        <v>1191.3518586650712</v>
      </c>
      <c r="I106" s="73">
        <f t="shared" si="13"/>
        <v>1521.0357556066911</v>
      </c>
      <c r="J106" s="73">
        <f t="shared" si="13"/>
        <v>1864.5365667256317</v>
      </c>
      <c r="K106" s="73">
        <f t="shared" si="13"/>
        <v>2222.4333531139096</v>
      </c>
      <c r="L106" s="73">
        <f t="shared" si="13"/>
        <v>2595.3294440716209</v>
      </c>
      <c r="M106" s="73">
        <f t="shared" si="13"/>
        <v>2983.8534541773925</v>
      </c>
      <c r="N106" s="73">
        <f t="shared" si="13"/>
        <v>3388.6603429838187</v>
      </c>
      <c r="O106" s="73">
        <f t="shared" si="13"/>
        <v>3810.4325191243047</v>
      </c>
      <c r="P106" s="73">
        <f t="shared" si="13"/>
        <v>4249.8809906925453</v>
      </c>
      <c r="Q106" s="73">
        <f t="shared" si="13"/>
        <v>4707.7465638339581</v>
      </c>
      <c r="R106" s="73">
        <f t="shared" si="13"/>
        <v>5184.8010915695504</v>
      </c>
      <c r="S106" s="73">
        <f t="shared" si="13"/>
        <v>5681.8487749574851</v>
      </c>
      <c r="T106" s="73">
        <f t="shared" si="13"/>
        <v>6199.7275187857858</v>
      </c>
      <c r="U106" s="73">
        <f t="shared" si="12"/>
        <v>6739.3103440815576</v>
      </c>
      <c r="V106" s="73">
        <f t="shared" si="12"/>
        <v>7301.506859817865</v>
      </c>
      <c r="W106" s="73">
        <f t="shared" si="12"/>
        <v>7887.2647962992505</v>
      </c>
      <c r="X106" s="73">
        <f t="shared" si="12"/>
        <v>8497.5716028107618</v>
      </c>
    </row>
    <row r="107" spans="1:24">
      <c r="A107" s="73">
        <v>28</v>
      </c>
      <c r="B107" s="73">
        <v>96.28</v>
      </c>
      <c r="C107" s="73">
        <v>4.3218937786115301</v>
      </c>
      <c r="D107" s="73">
        <v>109</v>
      </c>
      <c r="E107" s="73">
        <f t="shared" si="13"/>
        <v>453.56200697514385</v>
      </c>
      <c r="F107" s="73">
        <f t="shared" si="12"/>
        <v>926.72648211189278</v>
      </c>
      <c r="G107" s="73">
        <f t="shared" si="12"/>
        <v>1420.3406232621758</v>
      </c>
      <c r="H107" s="73">
        <f t="shared" si="12"/>
        <v>1935.2882432691817</v>
      </c>
      <c r="I107" s="73">
        <f t="shared" si="12"/>
        <v>2472.4913524283761</v>
      </c>
      <c r="J107" s="73">
        <f t="shared" si="12"/>
        <v>3032.911809340832</v>
      </c>
      <c r="K107" s="73">
        <f t="shared" si="12"/>
        <v>3617.5530431146522</v>
      </c>
      <c r="L107" s="73">
        <f t="shared" si="12"/>
        <v>4227.4618499981416</v>
      </c>
      <c r="M107" s="73">
        <f t="shared" si="12"/>
        <v>4863.7302676615318</v>
      </c>
      <c r="N107" s="73">
        <f t="shared" si="12"/>
        <v>5527.497530483186</v>
      </c>
      <c r="O107" s="73">
        <f t="shared" si="12"/>
        <v>6219.9521093411877</v>
      </c>
      <c r="P107" s="73">
        <f t="shared" si="12"/>
        <v>6942.3338395625697</v>
      </c>
      <c r="Q107" s="73">
        <f t="shared" si="12"/>
        <v>7695.936140840211</v>
      </c>
      <c r="R107" s="73">
        <f t="shared" si="12"/>
        <v>8482.1083330922484</v>
      </c>
      <c r="S107" s="73">
        <f t="shared" si="12"/>
        <v>9302.258052410396</v>
      </c>
      <c r="T107" s="73">
        <f t="shared" si="12"/>
        <v>10157.853771423057</v>
      </c>
      <c r="U107" s="73">
        <f t="shared" si="12"/>
        <v>11050.427428585792</v>
      </c>
      <c r="V107" s="73">
        <f t="shared" si="12"/>
        <v>11981.577171106972</v>
      </c>
      <c r="W107" s="73">
        <f t="shared" si="12"/>
        <v>12952.970216419726</v>
      </c>
      <c r="X107" s="73">
        <f t="shared" si="12"/>
        <v>13966.345837323721</v>
      </c>
    </row>
    <row r="108" spans="1:24">
      <c r="A108" s="73">
        <v>29</v>
      </c>
      <c r="B108" s="73">
        <v>109.54</v>
      </c>
      <c r="C108" s="73">
        <v>4.7001672296495602</v>
      </c>
      <c r="D108" s="73">
        <v>98</v>
      </c>
      <c r="E108" s="73">
        <f t="shared" si="13"/>
        <v>504.55919196909718</v>
      </c>
      <c r="F108" s="73">
        <f t="shared" si="12"/>
        <v>1032.8335097333097</v>
      </c>
      <c r="G108" s="73">
        <f t="shared" si="12"/>
        <v>1585.9376038637313</v>
      </c>
      <c r="H108" s="73">
        <f t="shared" si="12"/>
        <v>2165.0385153723196</v>
      </c>
      <c r="I108" s="73">
        <f t="shared" si="12"/>
        <v>2771.3581381502377</v>
      </c>
      <c r="J108" s="73">
        <f t="shared" si="12"/>
        <v>3406.1757971448983</v>
      </c>
      <c r="K108" s="73">
        <f t="shared" si="12"/>
        <v>4070.8309477156536</v>
      </c>
      <c r="L108" s="73">
        <f t="shared" si="12"/>
        <v>4766.7260018637135</v>
      </c>
      <c r="M108" s="73">
        <f t="shared" si="12"/>
        <v>5495.3292872995935</v>
      </c>
      <c r="N108" s="73">
        <f t="shared" si="12"/>
        <v>6258.1781455916798</v>
      </c>
      <c r="O108" s="73">
        <f t="shared" si="12"/>
        <v>7056.8821759329676</v>
      </c>
      <c r="P108" s="73">
        <f t="shared" si="12"/>
        <v>7893.1266313702463</v>
      </c>
      <c r="Q108" s="73">
        <f t="shared" si="12"/>
        <v>8768.6759746617481</v>
      </c>
      <c r="R108" s="73">
        <f t="shared" si="12"/>
        <v>9685.3776012660528</v>
      </c>
      <c r="S108" s="73">
        <f t="shared" si="12"/>
        <v>10645.165737317675</v>
      </c>
      <c r="T108" s="73">
        <f t="shared" si="12"/>
        <v>11650.06552081406</v>
      </c>
      <c r="U108" s="73">
        <f t="shared" si="12"/>
        <v>12702.197274625163</v>
      </c>
      <c r="V108" s="73">
        <f t="shared" si="12"/>
        <v>13803.780980341629</v>
      </c>
      <c r="W108" s="73">
        <f t="shared" si="12"/>
        <v>14957.140962401347</v>
      </c>
      <c r="X108" s="73">
        <f t="shared" si="12"/>
        <v>16164.710792377715</v>
      </c>
    </row>
    <row r="109" spans="1:24">
      <c r="A109" s="73">
        <v>30</v>
      </c>
      <c r="B109" s="73">
        <v>129.72999999999999</v>
      </c>
      <c r="C109" s="73">
        <v>4.25765773015672</v>
      </c>
      <c r="D109" s="73">
        <v>91</v>
      </c>
      <c r="E109" s="73">
        <f t="shared" si="13"/>
        <v>502.63480297324003</v>
      </c>
      <c r="F109" s="73">
        <f t="shared" si="12"/>
        <v>1026.6700754897288</v>
      </c>
      <c r="G109" s="73">
        <f t="shared" si="12"/>
        <v>1573.0169762952639</v>
      </c>
      <c r="H109" s="73">
        <f t="shared" si="12"/>
        <v>2142.6254581564162</v>
      </c>
      <c r="I109" s="73">
        <f t="shared" si="12"/>
        <v>2736.4859195771601</v>
      </c>
      <c r="J109" s="73">
        <f t="shared" si="12"/>
        <v>3355.6309268399264</v>
      </c>
      <c r="K109" s="73">
        <f t="shared" si="12"/>
        <v>4001.1370093652968</v>
      </c>
      <c r="L109" s="73">
        <f t="shared" si="12"/>
        <v>4674.1265315119408</v>
      </c>
      <c r="M109" s="73">
        <f t="shared" si="12"/>
        <v>5375.7696440714044</v>
      </c>
      <c r="N109" s="73">
        <f t="shared" si="12"/>
        <v>6107.2863188508718</v>
      </c>
      <c r="O109" s="73">
        <f t="shared" si="12"/>
        <v>6869.9484698814676</v>
      </c>
      <c r="P109" s="73">
        <f t="shared" si="12"/>
        <v>7665.0821649403997</v>
      </c>
      <c r="Q109" s="73">
        <f t="shared" si="12"/>
        <v>8494.0699312320903</v>
      </c>
      <c r="R109" s="73">
        <f t="shared" si="12"/>
        <v>9358.3531592373492</v>
      </c>
      <c r="S109" s="73">
        <f t="shared" si="12"/>
        <v>10259.434608910226</v>
      </c>
      <c r="T109" s="73">
        <f t="shared" si="12"/>
        <v>11198.881022580106</v>
      </c>
      <c r="U109" s="73">
        <f t="shared" si="12"/>
        <v>12178.325849102283</v>
      </c>
      <c r="V109" s="73">
        <f t="shared" si="12"/>
        <v>13199.4720839935</v>
      </c>
      <c r="W109" s="73">
        <f t="shared" si="12"/>
        <v>14264.095230490768</v>
      </c>
      <c r="X109" s="73">
        <f t="shared" si="12"/>
        <v>15374.046386681917</v>
      </c>
    </row>
    <row r="110" spans="1:24">
      <c r="A110" s="73">
        <v>31</v>
      </c>
      <c r="B110" s="73">
        <v>157.12</v>
      </c>
      <c r="C110" s="73">
        <v>3.9116837013954</v>
      </c>
      <c r="D110" s="73">
        <v>92</v>
      </c>
      <c r="E110" s="73">
        <f t="shared" si="13"/>
        <v>565.43544371018675</v>
      </c>
      <c r="F110" s="73">
        <f t="shared" si="12"/>
        <v>1152.9889335138964</v>
      </c>
      <c r="G110" s="73">
        <f t="shared" si="12"/>
        <v>1763.5256574152393</v>
      </c>
      <c r="H110" s="73">
        <f t="shared" si="12"/>
        <v>2397.9446468364608</v>
      </c>
      <c r="I110" s="73">
        <f t="shared" si="12"/>
        <v>3057.180100465433</v>
      </c>
      <c r="J110" s="73">
        <f t="shared" si="12"/>
        <v>3742.2027598878276</v>
      </c>
      <c r="K110" s="73">
        <f t="shared" si="12"/>
        <v>4454.0213390297158</v>
      </c>
      <c r="L110" s="73">
        <f t="shared" si="12"/>
        <v>5193.6840095153993</v>
      </c>
      <c r="M110" s="73">
        <f t="shared" si="12"/>
        <v>5962.2799441277793</v>
      </c>
      <c r="N110" s="73">
        <f t="shared" si="12"/>
        <v>6760.9409206439796</v>
      </c>
      <c r="O110" s="73">
        <f t="shared" si="12"/>
        <v>7590.8429884079696</v>
      </c>
      <c r="P110" s="73">
        <f t="shared" si="12"/>
        <v>8453.2082000942228</v>
      </c>
      <c r="Q110" s="73">
        <f t="shared" si="12"/>
        <v>9349.3064112125139</v>
      </c>
      <c r="R110" s="73">
        <f t="shared" si="12"/>
        <v>10280.457150003615</v>
      </c>
      <c r="S110" s="73">
        <f t="shared" si="12"/>
        <v>11248.03156047943</v>
      </c>
      <c r="T110" s="73">
        <f t="shared" si="12"/>
        <v>12253.454421468701</v>
      </c>
      <c r="U110" s="73">
        <f t="shared" si="12"/>
        <v>13298.206244641395</v>
      </c>
      <c r="V110" s="73">
        <f t="shared" si="12"/>
        <v>14383.825454601161</v>
      </c>
      <c r="W110" s="73">
        <f t="shared" si="12"/>
        <v>15511.910654256146</v>
      </c>
      <c r="X110" s="73">
        <f t="shared" si="12"/>
        <v>16684.122978803887</v>
      </c>
    </row>
    <row r="111" spans="1:24">
      <c r="A111" s="73">
        <v>32</v>
      </c>
      <c r="B111" s="73">
        <v>187.47</v>
      </c>
      <c r="C111" s="73">
        <v>3.5414883290647499</v>
      </c>
      <c r="D111" s="73">
        <v>83</v>
      </c>
      <c r="E111" s="73">
        <f t="shared" si="13"/>
        <v>551.05593815130908</v>
      </c>
      <c r="F111" s="73">
        <f t="shared" si="12"/>
        <v>1121.627458038864</v>
      </c>
      <c r="G111" s="73">
        <f t="shared" si="12"/>
        <v>1712.4057017122052</v>
      </c>
      <c r="H111" s="73">
        <f t="shared" si="12"/>
        <v>2324.1062879358901</v>
      </c>
      <c r="I111" s="73">
        <f t="shared" si="12"/>
        <v>2957.4701790295098</v>
      </c>
      <c r="J111" s="73">
        <f t="shared" si="12"/>
        <v>3613.2645784067163</v>
      </c>
      <c r="K111" s="73">
        <f t="shared" si="12"/>
        <v>4292.2838599005327</v>
      </c>
      <c r="L111" s="73">
        <f t="shared" si="12"/>
        <v>4995.3505300005481</v>
      </c>
      <c r="M111" s="73">
        <f t="shared" si="12"/>
        <v>5723.3162241677019</v>
      </c>
      <c r="N111" s="73">
        <f t="shared" si="12"/>
        <v>6477.0627384333784</v>
      </c>
      <c r="O111" s="73">
        <f t="shared" si="12"/>
        <v>7257.503097532508</v>
      </c>
      <c r="P111" s="73">
        <f t="shared" si="12"/>
        <v>8065.5826608644411</v>
      </c>
      <c r="Q111" s="73">
        <f t="shared" si="12"/>
        <v>8902.280267621336</v>
      </c>
      <c r="R111" s="73">
        <f t="shared" si="12"/>
        <v>9768.6094224710851</v>
      </c>
      <c r="S111" s="73">
        <f t="shared" si="12"/>
        <v>10665.619523231133</v>
      </c>
      <c r="T111" s="73">
        <f t="shared" si="12"/>
        <v>11594.397132020122</v>
      </c>
      <c r="U111" s="73">
        <f t="shared" si="12"/>
        <v>12556.067291427342</v>
      </c>
      <c r="V111" s="73">
        <f t="shared" si="12"/>
        <v>13551.794887294067</v>
      </c>
      <c r="W111" s="73">
        <f t="shared" si="12"/>
        <v>14582.786059757689</v>
      </c>
      <c r="X111" s="73">
        <f t="shared" si="12"/>
        <v>15650.289664267797</v>
      </c>
    </row>
    <row r="112" spans="1:24">
      <c r="A112" s="73">
        <v>33</v>
      </c>
      <c r="B112" s="73">
        <v>224.64</v>
      </c>
      <c r="C112" s="73">
        <v>4.5287470525386802</v>
      </c>
      <c r="D112" s="73">
        <v>103</v>
      </c>
      <c r="E112" s="73">
        <f t="shared" si="13"/>
        <v>1047.8578700187561</v>
      </c>
      <c r="F112" s="73">
        <f t="shared" si="12"/>
        <v>2143.1705724407793</v>
      </c>
      <c r="G112" s="73">
        <f t="shared" si="12"/>
        <v>3288.0872165898209</v>
      </c>
      <c r="H112" s="73">
        <f t="shared" si="12"/>
        <v>4484.8542395147879</v>
      </c>
      <c r="I112" s="73">
        <f t="shared" si="12"/>
        <v>5735.8198137162244</v>
      </c>
      <c r="J112" s="73">
        <f t="shared" si="12"/>
        <v>7043.4384544875793</v>
      </c>
      <c r="K112" s="73">
        <f t="shared" si="12"/>
        <v>8410.2758359113177</v>
      </c>
      <c r="L112" s="73">
        <f t="shared" si="12"/>
        <v>9839.0138249592801</v>
      </c>
      <c r="M112" s="73">
        <f t="shared" si="12"/>
        <v>11332.455743574754</v>
      </c>
      <c r="N112" s="73">
        <f t="shared" si="12"/>
        <v>12893.531869060896</v>
      </c>
      <c r="O112" s="73">
        <f t="shared" si="12"/>
        <v>14525.305183567882</v>
      </c>
      <c r="P112" s="73">
        <f t="shared" si="12"/>
        <v>16230.977383959706</v>
      </c>
      <c r="Q112" s="73">
        <f t="shared" si="12"/>
        <v>18013.895163852761</v>
      </c>
      <c r="R112" s="73">
        <f t="shared" si="12"/>
        <v>19877.556780151899</v>
      </c>
      <c r="S112" s="73">
        <f t="shared" si="12"/>
        <v>21825.618916968484</v>
      </c>
      <c r="T112" s="73">
        <f t="shared" si="12"/>
        <v>23861.903860387771</v>
      </c>
      <c r="U112" s="73">
        <f t="shared" si="12"/>
        <v>25990.406998163449</v>
      </c>
      <c r="V112" s="73">
        <f t="shared" si="12"/>
        <v>28215.304659054338</v>
      </c>
      <c r="W112" s="73">
        <f t="shared" si="12"/>
        <v>30540.962307184811</v>
      </c>
      <c r="X112" s="73">
        <f t="shared" si="12"/>
        <v>32971.943107507148</v>
      </c>
    </row>
    <row r="113" spans="1:24">
      <c r="A113" s="73">
        <v>34</v>
      </c>
      <c r="B113" s="73">
        <v>263.67</v>
      </c>
      <c r="C113" s="73">
        <v>4.286442018012</v>
      </c>
      <c r="D113" s="73">
        <v>93</v>
      </c>
      <c r="E113" s="73">
        <f t="shared" si="13"/>
        <v>1051.0917352069794</v>
      </c>
      <c r="F113" s="73">
        <f t="shared" si="12"/>
        <v>2147.2379081997224</v>
      </c>
      <c r="G113" s="73">
        <f t="shared" si="12"/>
        <v>3290.3697513304587</v>
      </c>
      <c r="H113" s="73">
        <f t="shared" si="12"/>
        <v>4482.5012781064197</v>
      </c>
      <c r="I113" s="73">
        <f t="shared" si="12"/>
        <v>5725.7328315560771</v>
      </c>
      <c r="J113" s="73">
        <f t="shared" si="12"/>
        <v>7022.2547846939869</v>
      </c>
      <c r="K113" s="73">
        <f t="shared" si="12"/>
        <v>8374.3513996039474</v>
      </c>
      <c r="L113" s="73">
        <f t="shared" si="12"/>
        <v>9784.4048519395237</v>
      </c>
      <c r="M113" s="73">
        <f t="shared" si="12"/>
        <v>11254.899427932445</v>
      </c>
      <c r="N113" s="73">
        <f t="shared" si="12"/>
        <v>12788.425901303312</v>
      </c>
      <c r="O113" s="73">
        <f t="shared" si="12"/>
        <v>14387.686097786087</v>
      </c>
      <c r="P113" s="73">
        <f t="shared" si="12"/>
        <v>16055.497655308238</v>
      </c>
      <c r="Q113" s="73">
        <f t="shared" si="12"/>
        <v>17794.798988213279</v>
      </c>
      <c r="R113" s="73">
        <f t="shared" si="12"/>
        <v>19608.654464271811</v>
      </c>
      <c r="S113" s="73">
        <f t="shared" si="12"/>
        <v>21500.259803602123</v>
      </c>
      <c r="T113" s="73">
        <f t="shared" si="12"/>
        <v>23472.947709012442</v>
      </c>
      <c r="U113" s="73">
        <f t="shared" si="12"/>
        <v>25530.193737684516</v>
      </c>
      <c r="V113" s="73">
        <f t="shared" si="12"/>
        <v>27675.622424543479</v>
      </c>
      <c r="W113" s="73">
        <f t="shared" si="12"/>
        <v>29913.013668102449</v>
      </c>
      <c r="X113" s="73">
        <f t="shared" si="12"/>
        <v>32246.309390032628</v>
      </c>
    </row>
    <row r="114" spans="1:24">
      <c r="A114" s="73">
        <v>35</v>
      </c>
      <c r="B114" s="73">
        <v>309.99</v>
      </c>
      <c r="C114" s="73">
        <v>4.31854210041696</v>
      </c>
      <c r="D114" s="73">
        <v>65</v>
      </c>
      <c r="E114" s="73">
        <f t="shared" si="13"/>
        <v>870.15816271036385</v>
      </c>
      <c r="F114" s="73">
        <f t="shared" si="12"/>
        <v>1777.8944720175909</v>
      </c>
      <c r="G114" s="73">
        <f t="shared" si="12"/>
        <v>2724.83175600302</v>
      </c>
      <c r="H114" s="73">
        <f t="shared" si="12"/>
        <v>3712.6629252619055</v>
      </c>
      <c r="I114" s="73">
        <f t="shared" si="12"/>
        <v>4743.1539994462773</v>
      </c>
      <c r="J114" s="73">
        <f t="shared" si="12"/>
        <v>5818.1472645103386</v>
      </c>
      <c r="K114" s="73">
        <f t="shared" si="12"/>
        <v>6939.5645663028426</v>
      </c>
      <c r="L114" s="73">
        <f t="shared" si="12"/>
        <v>8109.410746394612</v>
      </c>
      <c r="M114" s="73">
        <f t="shared" si="12"/>
        <v>9329.7772262837643</v>
      </c>
      <c r="N114" s="73">
        <f t="shared" si="12"/>
        <v>10602.845746386305</v>
      </c>
      <c r="O114" s="73">
        <f t="shared" si="12"/>
        <v>11930.892266496632</v>
      </c>
      <c r="P114" s="73">
        <f t="shared" si="12"/>
        <v>13316.291034691047</v>
      </c>
      <c r="Q114" s="73">
        <f t="shared" si="12"/>
        <v>14761.51883194859</v>
      </c>
      <c r="R114" s="73">
        <f t="shared" si="12"/>
        <v>16269.159400077631</v>
      </c>
      <c r="S114" s="73">
        <f t="shared" si="12"/>
        <v>17841.908060864294</v>
      </c>
      <c r="T114" s="73">
        <f t="shared" si="12"/>
        <v>19482.576534700769</v>
      </c>
      <c r="U114" s="73">
        <f t="shared" si="12"/>
        <v>21194.097967308146</v>
      </c>
      <c r="V114" s="73">
        <f t="shared" si="12"/>
        <v>22979.532173540327</v>
      </c>
      <c r="W114" s="73">
        <f t="shared" si="12"/>
        <v>24842.071107643889</v>
      </c>
      <c r="X114" s="73">
        <f t="shared" si="12"/>
        <v>26785.044569753365</v>
      </c>
    </row>
    <row r="115" spans="1:24">
      <c r="A115" s="73">
        <v>36</v>
      </c>
      <c r="B115" s="73">
        <v>377.53</v>
      </c>
      <c r="C115" s="73">
        <v>4.3547453367423499</v>
      </c>
      <c r="D115" s="73">
        <v>88</v>
      </c>
      <c r="E115" s="73">
        <f t="shared" si="13"/>
        <v>1446.7613661427022</v>
      </c>
      <c r="F115" s="73">
        <f t="shared" si="12"/>
        <v>2956.5255054112968</v>
      </c>
      <c r="G115" s="73">
        <f t="shared" si="12"/>
        <v>4532.0360281304947</v>
      </c>
      <c r="H115" s="73">
        <f t="shared" si="12"/>
        <v>6176.1560218677014</v>
      </c>
      <c r="I115" s="73">
        <f t="shared" si="12"/>
        <v>7891.8732543626202</v>
      </c>
      <c r="J115" s="73">
        <f t="shared" si="12"/>
        <v>9682.3056030313001</v>
      </c>
      <c r="K115" s="73">
        <f t="shared" si="12"/>
        <v>11550.706720911148</v>
      </c>
      <c r="L115" s="73">
        <f t="shared" si="12"/>
        <v>13500.47194934353</v>
      </c>
      <c r="M115" s="73">
        <f t="shared" si="12"/>
        <v>15535.144488138481</v>
      </c>
      <c r="N115" s="73">
        <f t="shared" si="12"/>
        <v>17658.421834434586</v>
      </c>
      <c r="O115" s="73">
        <f t="shared" si="12"/>
        <v>19874.162501954615</v>
      </c>
      <c r="P115" s="73">
        <f t="shared" si="12"/>
        <v>22186.393032867803</v>
      </c>
      <c r="Q115" s="73">
        <f t="shared" si="12"/>
        <v>24599.315315000647</v>
      </c>
      <c r="R115" s="73">
        <f t="shared" si="12"/>
        <v>27117.3142176939</v>
      </c>
      <c r="S115" s="73">
        <f t="shared" si="12"/>
        <v>29744.96556018139</v>
      </c>
      <c r="T115" s="73">
        <f t="shared" si="12"/>
        <v>32487.044426971734</v>
      </c>
      <c r="U115" s="73">
        <f t="shared" si="12"/>
        <v>35348.533845343401</v>
      </c>
      <c r="V115" s="73">
        <f t="shared" si="12"/>
        <v>38334.633840723007</v>
      </c>
      <c r="W115" s="73">
        <f t="shared" si="12"/>
        <v>41450.770886401842</v>
      </c>
      <c r="X115" s="73">
        <f t="shared" si="12"/>
        <v>44702.60776476391</v>
      </c>
    </row>
    <row r="116" spans="1:24">
      <c r="A116" s="73">
        <v>37</v>
      </c>
      <c r="B116" s="73">
        <v>452.55</v>
      </c>
      <c r="C116" s="73">
        <v>4.0540152137043801</v>
      </c>
      <c r="D116" s="73">
        <v>77</v>
      </c>
      <c r="E116" s="73">
        <f t="shared" si="13"/>
        <v>1412.6763304206788</v>
      </c>
      <c r="F116" s="73">
        <f t="shared" si="12"/>
        <v>2882.6227741970129</v>
      </c>
      <c r="G116" s="73">
        <f t="shared" si="12"/>
        <v>4412.1610704373461</v>
      </c>
      <c r="H116" s="73">
        <f t="shared" si="12"/>
        <v>6003.7070819066967</v>
      </c>
      <c r="I116" s="73">
        <f t="shared" si="12"/>
        <v>7659.7746108141173</v>
      </c>
      <c r="J116" s="73">
        <f t="shared" si="12"/>
        <v>9382.9793692926723</v>
      </c>
      <c r="K116" s="73">
        <f t="shared" si="12"/>
        <v>11176.043110843219</v>
      </c>
      <c r="L116" s="73">
        <f t="shared" si="12"/>
        <v>13041.797929267639</v>
      </c>
      <c r="M116" s="73">
        <f t="shared" si="12"/>
        <v>14983.190731881416</v>
      </c>
      <c r="N116" s="73">
        <f t="shared" si="12"/>
        <v>17003.287894070909</v>
      </c>
      <c r="O116" s="73">
        <f t="shared" si="12"/>
        <v>19105.280102547182</v>
      </c>
      <c r="P116" s="73">
        <f t="shared" si="12"/>
        <v>21292.487394945954</v>
      </c>
      <c r="Q116" s="73">
        <f t="shared" si="12"/>
        <v>23568.364403733831</v>
      </c>
      <c r="R116" s="73">
        <f t="shared" si="12"/>
        <v>25936.505812703177</v>
      </c>
      <c r="S116" s="73">
        <f t="shared" si="12"/>
        <v>28400.652034674156</v>
      </c>
      <c r="T116" s="73">
        <f t="shared" si="12"/>
        <v>30964.695119371769</v>
      </c>
      <c r="U116" s="73">
        <f t="shared" si="12"/>
        <v>33632.684900808956</v>
      </c>
      <c r="V116" s="73">
        <f t="shared" si="12"/>
        <v>36408.835393885682</v>
      </c>
      <c r="W116" s="73">
        <f t="shared" si="12"/>
        <v>39297.531450307077</v>
      </c>
      <c r="X116" s="73">
        <f t="shared" si="12"/>
        <v>42303.335684333477</v>
      </c>
    </row>
    <row r="117" spans="1:24">
      <c r="A117" s="73">
        <v>38</v>
      </c>
      <c r="B117" s="73">
        <v>520.16999999999996</v>
      </c>
      <c r="C117" s="73">
        <v>4.64065057397075</v>
      </c>
      <c r="D117" s="73">
        <v>74</v>
      </c>
      <c r="E117" s="73">
        <f t="shared" si="13"/>
        <v>1786.3061347061459</v>
      </c>
      <c r="F117" s="73">
        <f t="shared" si="12"/>
        <v>3655.5084953054047</v>
      </c>
      <c r="G117" s="73">
        <f t="shared" si="12"/>
        <v>5611.4540059804931</v>
      </c>
      <c r="H117" s="73">
        <f t="shared" si="12"/>
        <v>7658.1681132232761</v>
      </c>
      <c r="I117" s="73">
        <f t="shared" si="12"/>
        <v>9799.8630704313618</v>
      </c>
      <c r="J117" s="73">
        <f t="shared" si="12"/>
        <v>12040.946606963829</v>
      </c>
      <c r="K117" s="73">
        <f t="shared" si="12"/>
        <v>14386.030999497549</v>
      </c>
      <c r="L117" s="73">
        <f t="shared" si="12"/>
        <v>16839.942564353492</v>
      </c>
      <c r="M117" s="73">
        <f t="shared" si="12"/>
        <v>19407.731590328654</v>
      </c>
      <c r="N117" s="73">
        <f t="shared" si="12"/>
        <v>22094.682732476082</v>
      </c>
      <c r="O117" s="73">
        <f t="shared" si="12"/>
        <v>24906.325888223895</v>
      </c>
      <c r="P117" s="73">
        <f t="shared" si="12"/>
        <v>27848.447578216928</v>
      </c>
      <c r="Q117" s="73">
        <f t="shared" si="12"/>
        <v>30927.102855303539</v>
      </c>
      <c r="R117" s="73">
        <f t="shared" si="12"/>
        <v>34148.627766176847</v>
      </c>
      <c r="S117" s="73">
        <f t="shared" si="12"/>
        <v>37519.652391317206</v>
      </c>
      <c r="T117" s="73">
        <f t="shared" si="12"/>
        <v>41047.114490072847</v>
      </c>
      <c r="U117" s="73">
        <f t="shared" si="12"/>
        <v>44738.273778960996</v>
      </c>
      <c r="V117" s="73">
        <f t="shared" si="12"/>
        <v>48600.726872575069</v>
      </c>
      <c r="W117" s="73">
        <f t="shared" si="12"/>
        <v>52642.42291784734</v>
      </c>
      <c r="X117" s="73">
        <f t="shared" si="12"/>
        <v>56871.679953842679</v>
      </c>
    </row>
    <row r="118" spans="1:24">
      <c r="A118" s="73">
        <v>39</v>
      </c>
      <c r="B118" s="73">
        <v>589.14</v>
      </c>
      <c r="C118" s="73">
        <v>5.2953628980956404</v>
      </c>
      <c r="D118" s="73">
        <v>61</v>
      </c>
      <c r="E118" s="73">
        <f t="shared" si="13"/>
        <v>1903.023159648282</v>
      </c>
      <c r="F118" s="73">
        <f t="shared" si="12"/>
        <v>3906.8183016347448</v>
      </c>
      <c r="G118" s="73">
        <f t="shared" si="12"/>
        <v>6016.7216681238015</v>
      </c>
      <c r="H118" s="73">
        <f t="shared" si="12"/>
        <v>8238.3520746675913</v>
      </c>
      <c r="I118" s="73">
        <f t="shared" si="12"/>
        <v>10577.62587349231</v>
      </c>
      <c r="J118" s="73">
        <f t="shared" si="12"/>
        <v>13040.772709144869</v>
      </c>
      <c r="K118" s="73">
        <f t="shared" si="12"/>
        <v>15634.352108458193</v>
      </c>
      <c r="L118" s="73">
        <f t="shared" si="12"/>
        <v>18365.270949015394</v>
      </c>
      <c r="M118" s="73">
        <f t="shared" si="12"/>
        <v>21240.80185263258</v>
      </c>
      <c r="N118" s="73">
        <f t="shared" si="12"/>
        <v>24268.602552843178</v>
      </c>
      <c r="O118" s="73">
        <f t="shared" si="12"/>
        <v>27456.736287961001</v>
      </c>
      <c r="P118" s="73">
        <f t="shared" si="12"/>
        <v>30813.693274029938</v>
      </c>
      <c r="Q118" s="73">
        <f t="shared" si="12"/>
        <v>34348.413314844183</v>
      </c>
      <c r="R118" s="73">
        <f t="shared" si="12"/>
        <v>38070.309609251271</v>
      </c>
      <c r="S118" s="73">
        <f t="shared" si="12"/>
        <v>41989.293819137987</v>
      </c>
      <c r="T118" s="73">
        <f t="shared" si="12"/>
        <v>46115.802464857268</v>
      </c>
      <c r="U118" s="73">
        <f t="shared" si="12"/>
        <v>50460.824718388678</v>
      </c>
      <c r="V118" s="73">
        <f t="shared" si="12"/>
        <v>55035.931668247576</v>
      </c>
      <c r="W118" s="73">
        <f t="shared" si="12"/>
        <v>59853.307134077513</v>
      </c>
      <c r="X118" s="73">
        <f t="shared" si="12"/>
        <v>64925.780112986969</v>
      </c>
    </row>
    <row r="119" spans="1:24">
      <c r="A119" s="73">
        <v>40</v>
      </c>
      <c r="B119" s="73">
        <v>676.92</v>
      </c>
      <c r="C119" s="73">
        <v>4.5630655179063204</v>
      </c>
      <c r="D119" s="73">
        <v>65</v>
      </c>
      <c r="E119" s="73">
        <f t="shared" si="13"/>
        <v>2007.7397017477483</v>
      </c>
      <c r="F119" s="73">
        <f t="shared" si="12"/>
        <v>4107.0938815152631</v>
      </c>
      <c r="G119" s="73">
        <f t="shared" si="12"/>
        <v>6302.2429679584766</v>
      </c>
      <c r="H119" s="73">
        <f t="shared" si="12"/>
        <v>8597.5581454318126</v>
      </c>
      <c r="I119" s="73">
        <f t="shared" si="12"/>
        <v>10997.61005829571</v>
      </c>
      <c r="J119" s="73">
        <f t="shared" ref="J119:X133" si="14">$D119*((1+$C119/100)^J$2-1)*$B119</f>
        <v>13507.177912407351</v>
      </c>
      <c r="K119" s="73">
        <f t="shared" si="14"/>
        <v>16131.258991918417</v>
      </c>
      <c r="L119" s="73">
        <f t="shared" si="14"/>
        <v>18875.078610330558</v>
      </c>
      <c r="M119" s="73">
        <f t="shared" si="14"/>
        <v>21744.10051562401</v>
      </c>
      <c r="N119" s="73">
        <f t="shared" si="14"/>
        <v>24744.037770179093</v>
      </c>
      <c r="O119" s="73">
        <f t="shared" si="14"/>
        <v>27880.864127155597</v>
      </c>
      <c r="P119" s="73">
        <f t="shared" si="14"/>
        <v>31160.8259259839</v>
      </c>
      <c r="Q119" s="73">
        <f t="shared" si="14"/>
        <v>34590.454530655035</v>
      </c>
      <c r="R119" s="73">
        <f t="shared" si="14"/>
        <v>38176.579335578179</v>
      </c>
      <c r="S119" s="73">
        <f t="shared" si="14"/>
        <v>41926.341364903841</v>
      </c>
      <c r="T119" s="73">
        <f t="shared" si="14"/>
        <v>45847.207492393223</v>
      </c>
      <c r="U119" s="73">
        <f t="shared" si="14"/>
        <v>49946.985310149343</v>
      </c>
      <c r="V119" s="73">
        <f t="shared" si="14"/>
        <v>54233.838675818246</v>
      </c>
      <c r="W119" s="73">
        <f t="shared" si="14"/>
        <v>58716.303969219203</v>
      </c>
      <c r="X119" s="73">
        <f t="shared" si="14"/>
        <v>63403.307090775459</v>
      </c>
    </row>
    <row r="120" spans="1:24">
      <c r="A120" s="73">
        <v>41</v>
      </c>
      <c r="B120" s="73">
        <v>770.82</v>
      </c>
      <c r="C120" s="73">
        <v>4.8425634702278604</v>
      </c>
      <c r="D120" s="73">
        <v>54</v>
      </c>
      <c r="E120" s="73">
        <f t="shared" si="13"/>
        <v>2015.6821780253642</v>
      </c>
      <c r="F120" s="73">
        <f t="shared" si="13"/>
        <v>4128.9750448796758</v>
      </c>
      <c r="G120" s="73">
        <f t="shared" si="13"/>
        <v>6344.6054601232108</v>
      </c>
      <c r="H120" s="73">
        <f t="shared" si="13"/>
        <v>8667.5291844905805</v>
      </c>
      <c r="I120" s="73">
        <f t="shared" si="13"/>
        <v>11102.941964575424</v>
      </c>
      <c r="J120" s="73">
        <f t="shared" si="13"/>
        <v>13656.291154297913</v>
      </c>
      <c r="K120" s="73">
        <f t="shared" si="13"/>
        <v>16333.287899149276</v>
      </c>
      <c r="L120" s="73">
        <f t="shared" si="13"/>
        <v>19139.919910465982</v>
      </c>
      <c r="M120" s="73">
        <f t="shared" si="13"/>
        <v>22082.464858306445</v>
      </c>
      <c r="N120" s="73">
        <f t="shared" si="13"/>
        <v>25167.504412886057</v>
      </c>
      <c r="O120" s="73">
        <f t="shared" si="13"/>
        <v>28401.938965977828</v>
      </c>
      <c r="P120" s="73">
        <f t="shared" si="13"/>
        <v>31793.003065206049</v>
      </c>
      <c r="Q120" s="73">
        <f t="shared" si="13"/>
        <v>35348.281595755507</v>
      </c>
      <c r="R120" s="73">
        <f t="shared" si="13"/>
        <v>39075.72674569019</v>
      </c>
      <c r="S120" s="73">
        <f t="shared" si="13"/>
        <v>42983.675792828435</v>
      </c>
      <c r="T120" s="73">
        <f t="shared" si="13"/>
        <v>47080.869752958468</v>
      </c>
      <c r="U120" s="73">
        <f t="shared" si="14"/>
        <v>51376.472931106153</v>
      </c>
      <c r="V120" s="73">
        <f t="shared" si="14"/>
        <v>55880.093419584766</v>
      </c>
      <c r="W120" s="73">
        <f t="shared" si="14"/>
        <v>60601.804588676154</v>
      </c>
      <c r="X120" s="73">
        <f t="shared" si="14"/>
        <v>65552.167618011619</v>
      </c>
    </row>
    <row r="121" spans="1:24">
      <c r="A121" s="73">
        <v>42</v>
      </c>
      <c r="B121" s="73">
        <v>874.5</v>
      </c>
      <c r="C121" s="73">
        <v>4.30971053863981</v>
      </c>
      <c r="D121" s="73">
        <v>45</v>
      </c>
      <c r="E121" s="73">
        <f t="shared" si="13"/>
        <v>1695.9788397182269</v>
      </c>
      <c r="F121" s="73">
        <f t="shared" si="13"/>
        <v>3465.0494582248939</v>
      </c>
      <c r="G121" s="73">
        <f t="shared" si="13"/>
        <v>5310.3618996133209</v>
      </c>
      <c r="H121" s="73">
        <f t="shared" si="13"/>
        <v>7235.2019657591009</v>
      </c>
      <c r="I121" s="73">
        <f t="shared" si="13"/>
        <v>9242.9970670875209</v>
      </c>
      <c r="J121" s="73">
        <f t="shared" si="13"/>
        <v>11337.322325492194</v>
      </c>
      <c r="K121" s="73">
        <f t="shared" si="13"/>
        <v>13521.906940271718</v>
      </c>
      <c r="L121" s="73">
        <f t="shared" si="13"/>
        <v>15800.640828419908</v>
      </c>
      <c r="M121" s="73">
        <f t="shared" si="13"/>
        <v>18177.581551093172</v>
      </c>
      <c r="N121" s="73">
        <f t="shared" si="13"/>
        <v>20656.961538588708</v>
      </c>
      <c r="O121" s="73">
        <f t="shared" si="13"/>
        <v>23243.195626698263</v>
      </c>
      <c r="P121" s="73">
        <f t="shared" si="13"/>
        <v>25940.888917856977</v>
      </c>
      <c r="Q121" s="73">
        <f t="shared" si="13"/>
        <v>28754.844981084934</v>
      </c>
      <c r="R121" s="73">
        <f t="shared" si="13"/>
        <v>31690.074405322517</v>
      </c>
      <c r="S121" s="73">
        <f t="shared" si="13"/>
        <v>34751.803721389719</v>
      </c>
      <c r="T121" s="73">
        <f t="shared" si="13"/>
        <v>37945.484708456112</v>
      </c>
      <c r="U121" s="73">
        <f t="shared" si="14"/>
        <v>41276.804101592621</v>
      </c>
      <c r="V121" s="73">
        <f t="shared" si="14"/>
        <v>44751.693717690905</v>
      </c>
      <c r="W121" s="73">
        <f t="shared" si="14"/>
        <v>48376.341017780251</v>
      </c>
      <c r="X121" s="73">
        <f t="shared" si="14"/>
        <v>52157.200124550094</v>
      </c>
    </row>
    <row r="122" spans="1:24">
      <c r="A122" s="73">
        <v>43</v>
      </c>
      <c r="B122" s="73">
        <v>980.49</v>
      </c>
      <c r="C122" s="73">
        <v>4.5596221556596896</v>
      </c>
      <c r="D122" s="73">
        <v>56</v>
      </c>
      <c r="E122" s="73">
        <f t="shared" si="13"/>
        <v>2503.5717993455464</v>
      </c>
      <c r="F122" s="73">
        <f t="shared" si="13"/>
        <v>5121.2970131369057</v>
      </c>
      <c r="G122" s="73">
        <f t="shared" si="13"/>
        <v>7858.3806057505808</v>
      </c>
      <c r="H122" s="73">
        <f t="shared" si="13"/>
        <v>10720.264868271996</v>
      </c>
      <c r="I122" s="73">
        <f t="shared" si="13"/>
        <v>13712.640239696675</v>
      </c>
      <c r="J122" s="73">
        <f t="shared" si="13"/>
        <v>16841.456621537342</v>
      </c>
      <c r="K122" s="73">
        <f t="shared" si="13"/>
        <v>20112.935208334318</v>
      </c>
      <c r="L122" s="73">
        <f t="shared" si="13"/>
        <v>23533.580857592555</v>
      </c>
      <c r="M122" s="73">
        <f t="shared" si="13"/>
        <v>27110.195023740976</v>
      </c>
      <c r="N122" s="73">
        <f t="shared" si="13"/>
        <v>30849.889281831569</v>
      </c>
      <c r="O122" s="73">
        <f t="shared" si="13"/>
        <v>34760.099467867993</v>
      </c>
      <c r="P122" s="73">
        <f t="shared" si="13"/>
        <v>38848.600463879797</v>
      </c>
      <c r="Q122" s="73">
        <f t="shared" si="13"/>
        <v>43123.521657140118</v>
      </c>
      <c r="R122" s="73">
        <f t="shared" si="13"/>
        <v>47593.363104265321</v>
      </c>
      <c r="S122" s="73">
        <f t="shared" si="13"/>
        <v>52267.012432336516</v>
      </c>
      <c r="T122" s="73">
        <f t="shared" si="13"/>
        <v>57153.762510648288</v>
      </c>
      <c r="U122" s="73">
        <f t="shared" si="14"/>
        <v>62263.329928222476</v>
      </c>
      <c r="V122" s="73">
        <f t="shared" si="14"/>
        <v>67605.87431382676</v>
      </c>
      <c r="W122" s="73">
        <f t="shared" si="14"/>
        <v>73192.01853691299</v>
      </c>
      <c r="X122" s="73">
        <f t="shared" si="14"/>
        <v>79032.869829642164</v>
      </c>
    </row>
    <row r="123" spans="1:24">
      <c r="A123" s="73">
        <v>44</v>
      </c>
      <c r="B123" s="73">
        <v>1099.26</v>
      </c>
      <c r="C123" s="73">
        <v>4.7133076956446596</v>
      </c>
      <c r="D123" s="73">
        <v>43</v>
      </c>
      <c r="E123" s="73">
        <f t="shared" si="13"/>
        <v>2227.8947655311717</v>
      </c>
      <c r="F123" s="73">
        <f t="shared" si="13"/>
        <v>4560.7970664969871</v>
      </c>
      <c r="G123" s="73">
        <f t="shared" si="13"/>
        <v>7003.6562311460957</v>
      </c>
      <c r="H123" s="73">
        <f t="shared" si="13"/>
        <v>9561.6548647963718</v>
      </c>
      <c r="I123" s="73">
        <f t="shared" si="13"/>
        <v>12240.21984490097</v>
      </c>
      <c r="J123" s="73">
        <f t="shared" si="13"/>
        <v>15045.033834345686</v>
      </c>
      <c r="K123" s="73">
        <f t="shared" si="13"/>
        <v>17982.047337403415</v>
      </c>
      <c r="L123" s="73">
        <f t="shared" si="13"/>
        <v>21057.491323922884</v>
      </c>
      <c r="M123" s="73">
        <f t="shared" si="13"/>
        <v>24277.890448534221</v>
      </c>
      <c r="N123" s="73">
        <f t="shared" si="13"/>
        <v>27650.076892916331</v>
      </c>
      <c r="O123" s="73">
        <f t="shared" si="13"/>
        <v>31181.204860492999</v>
      </c>
      <c r="P123" s="73">
        <f t="shared" si="13"/>
        <v>34878.765754308508</v>
      </c>
      <c r="Q123" s="73">
        <f t="shared" si="13"/>
        <v>38750.604070283378</v>
      </c>
      <c r="R123" s="73">
        <f t="shared" si="13"/>
        <v>42804.934039568012</v>
      </c>
      <c r="S123" s="73">
        <f t="shared" si="13"/>
        <v>47050.357055301749</v>
      </c>
      <c r="T123" s="73">
        <f t="shared" si="13"/>
        <v>51495.879920748754</v>
      </c>
      <c r="U123" s="73">
        <f t="shared" si="14"/>
        <v>56150.933957524503</v>
      </c>
      <c r="V123" s="73">
        <f t="shared" si="14"/>
        <v>61025.395014452028</v>
      </c>
      <c r="W123" s="73">
        <f t="shared" si="14"/>
        <v>66129.604419496929</v>
      </c>
      <c r="X123" s="73">
        <f t="shared" si="14"/>
        <v>71474.390919231621</v>
      </c>
    </row>
    <row r="124" spans="1:24">
      <c r="A124" s="73">
        <v>45</v>
      </c>
      <c r="B124" s="73">
        <v>1227.3399999999999</v>
      </c>
      <c r="C124" s="73">
        <v>3.97722331387518</v>
      </c>
      <c r="D124" s="73">
        <v>24</v>
      </c>
      <c r="E124" s="73">
        <f t="shared" si="13"/>
        <v>1171.5372628923744</v>
      </c>
      <c r="F124" s="73">
        <f t="shared" si="13"/>
        <v>2389.6691789352421</v>
      </c>
      <c r="G124" s="73">
        <f t="shared" si="13"/>
        <v>3656.2489215367154</v>
      </c>
      <c r="H124" s="73">
        <f t="shared" si="13"/>
        <v>4973.203368949763</v>
      </c>
      <c r="I124" s="73">
        <f t="shared" si="13"/>
        <v>6342.5360356784313</v>
      </c>
      <c r="J124" s="73">
        <f t="shared" si="13"/>
        <v>7766.3301204727504</v>
      </c>
      <c r="K124" s="73">
        <f t="shared" si="13"/>
        <v>9246.7516755490706</v>
      </c>
      <c r="L124" s="73">
        <f t="shared" si="13"/>
        <v>10786.052901857534</v>
      </c>
      <c r="M124" s="73">
        <f t="shared" si="13"/>
        <v>12386.575575409501</v>
      </c>
      <c r="N124" s="73">
        <f t="shared" si="13"/>
        <v>14050.754609877828</v>
      </c>
      <c r="O124" s="73">
        <f t="shared" si="13"/>
        <v>15781.121760889651</v>
      </c>
      <c r="P124" s="73">
        <f t="shared" si="13"/>
        <v>17580.309477647166</v>
      </c>
      <c r="Q124" s="73">
        <f t="shared" si="13"/>
        <v>19451.054907735928</v>
      </c>
      <c r="R124" s="73">
        <f t="shared" si="13"/>
        <v>21396.204061213455</v>
      </c>
      <c r="S124" s="73">
        <f t="shared" si="13"/>
        <v>23418.716140312703</v>
      </c>
      <c r="T124" s="73">
        <f t="shared" si="13"/>
        <v>25521.668041347853</v>
      </c>
      <c r="U124" s="73">
        <f t="shared" si="14"/>
        <v>27708.25903567054</v>
      </c>
      <c r="V124" s="73">
        <f t="shared" si="14"/>
        <v>29981.815636798543</v>
      </c>
      <c r="W124" s="73">
        <f t="shared" si="14"/>
        <v>32345.796661120738</v>
      </c>
      <c r="X124" s="73">
        <f t="shared" si="14"/>
        <v>34803.798489877867</v>
      </c>
    </row>
    <row r="125" spans="1:24">
      <c r="A125" s="73">
        <v>46</v>
      </c>
      <c r="B125" s="73">
        <v>1340.03</v>
      </c>
      <c r="C125" s="73">
        <v>4.9954797175261101</v>
      </c>
      <c r="D125" s="73">
        <v>30</v>
      </c>
      <c r="E125" s="73">
        <f t="shared" si="13"/>
        <v>2008.2278057629576</v>
      </c>
      <c r="F125" s="73">
        <f t="shared" si="13"/>
        <v>4116.7762242445278</v>
      </c>
      <c r="G125" s="73">
        <f t="shared" si="13"/>
        <v>6330.656751305557</v>
      </c>
      <c r="H125" s="73">
        <f t="shared" si="13"/>
        <v>8655.1312310661888</v>
      </c>
      <c r="I125" s="73">
        <f t="shared" si="13"/>
        <v>11095.724362002329</v>
      </c>
      <c r="J125" s="73">
        <f t="shared" si="13"/>
        <v>13658.236827781722</v>
      </c>
      <c r="K125" s="73">
        <f t="shared" si="13"/>
        <v>16348.759084048195</v>
      </c>
      <c r="L125" s="73">
        <f t="shared" si="13"/>
        <v>19173.685833922002</v>
      </c>
      <c r="M125" s="73">
        <f t="shared" si="13"/>
        <v>22139.731226620712</v>
      </c>
      <c r="N125" s="73">
        <f t="shared" si="13"/>
        <v>25253.944815324307</v>
      </c>
      <c r="O125" s="73">
        <f t="shared" si="13"/>
        <v>28523.728312212028</v>
      </c>
      <c r="P125" s="73">
        <f t="shared" si="13"/>
        <v>31956.853180493803</v>
      </c>
      <c r="Q125" s="73">
        <f t="shared" si="13"/>
        <v>35561.479105247934</v>
      </c>
      <c r="R125" s="73">
        <f t="shared" si="13"/>
        <v>39346.173386965842</v>
      </c>
      <c r="S125" s="73">
        <f t="shared" si="13"/>
        <v>43319.931303897334</v>
      </c>
      <c r="T125" s="73">
        <f t="shared" si="13"/>
        <v>47492.197491592757</v>
      </c>
      <c r="U125" s="73">
        <f t="shared" si="14"/>
        <v>51872.888390455686</v>
      </c>
      <c r="V125" s="73">
        <f t="shared" si="14"/>
        <v>56472.415814658809</v>
      </c>
      <c r="W125" s="73">
        <f t="shared" si="14"/>
        <v>61301.711698440064</v>
      </c>
      <c r="X125" s="73">
        <f t="shared" si="14"/>
        <v>66372.254078594953</v>
      </c>
    </row>
    <row r="126" spans="1:24">
      <c r="A126" s="73">
        <v>47</v>
      </c>
      <c r="B126" s="73">
        <v>1464.98</v>
      </c>
      <c r="C126" s="73">
        <v>5.4628516390183801</v>
      </c>
      <c r="D126" s="73">
        <v>25</v>
      </c>
      <c r="E126" s="73">
        <f t="shared" si="13"/>
        <v>2000.7420985322883</v>
      </c>
      <c r="F126" s="73">
        <f t="shared" si="13"/>
        <v>4110.7817695867825</v>
      </c>
      <c r="G126" s="73">
        <f t="shared" si="13"/>
        <v>6336.0897773954111</v>
      </c>
      <c r="H126" s="73">
        <f t="shared" si="13"/>
        <v>8682.9630601818226</v>
      </c>
      <c r="I126" s="73">
        <f t="shared" si="13"/>
        <v>11158.042548562617</v>
      </c>
      <c r="J126" s="73">
        <f t="shared" si="13"/>
        <v>13768.331957341434</v>
      </c>
      <c r="K126" s="73">
        <f t="shared" si="13"/>
        <v>16521.217603870835</v>
      </c>
      <c r="L126" s="73">
        <f t="shared" si="13"/>
        <v>19424.489309061973</v>
      </c>
      <c r="M126" s="73">
        <f t="shared" si="13"/>
        <v>22486.362440185301</v>
      </c>
      <c r="N126" s="73">
        <f t="shared" si="13"/>
        <v>25715.501157836879</v>
      </c>
      <c r="O126" s="73">
        <f t="shared" si="13"/>
        <v>29121.04293285184</v>
      </c>
      <c r="P126" s="73">
        <f t="shared" si="13"/>
        <v>32712.624402540681</v>
      </c>
      <c r="Q126" s="73">
        <f t="shared" si="13"/>
        <v>36500.408639413101</v>
      </c>
      <c r="R126" s="73">
        <f t="shared" si="13"/>
        <v>40495.113909551968</v>
      </c>
      <c r="S126" s="73">
        <f t="shared" si="13"/>
        <v>44708.044002014576</v>
      </c>
      <c r="T126" s="73">
        <f t="shared" si="13"/>
        <v>49151.120215083989</v>
      </c>
      <c r="U126" s="73">
        <f t="shared" si="14"/>
        <v>53836.915089881884</v>
      </c>
      <c r="V126" s="73">
        <f t="shared" si="14"/>
        <v>58778.687986798745</v>
      </c>
      <c r="W126" s="73">
        <f t="shared" si="14"/>
        <v>63990.422605411368</v>
      </c>
      <c r="X126" s="73">
        <f t="shared" si="14"/>
        <v>69486.866554058142</v>
      </c>
    </row>
    <row r="127" spans="1:24">
      <c r="A127" s="73">
        <v>48</v>
      </c>
      <c r="B127" s="73">
        <v>1604.53</v>
      </c>
      <c r="C127" s="73">
        <v>4.49237805623439</v>
      </c>
      <c r="D127" s="73">
        <v>18</v>
      </c>
      <c r="E127" s="73">
        <f t="shared" si="13"/>
        <v>1297.4679652625584</v>
      </c>
      <c r="F127" s="73">
        <f t="shared" si="13"/>
        <v>2653.2230966832453</v>
      </c>
      <c r="G127" s="73">
        <f t="shared" si="13"/>
        <v>4069.8838741241443</v>
      </c>
      <c r="H127" s="73">
        <f t="shared" si="13"/>
        <v>5550.1864094620787</v>
      </c>
      <c r="I127" s="73">
        <f t="shared" si="13"/>
        <v>7096.9897310634133</v>
      </c>
      <c r="J127" s="73">
        <f t="shared" si="13"/>
        <v>8713.2813056574741</v>
      </c>
      <c r="K127" s="73">
        <f t="shared" si="13"/>
        <v>10402.182808273368</v>
      </c>
      <c r="L127" s="73">
        <f t="shared" si="13"/>
        <v>12166.956151384182</v>
      </c>
      <c r="M127" s="73">
        <f t="shared" si="13"/>
        <v>14011.009784903183</v>
      </c>
      <c r="N127" s="73">
        <f t="shared" si="13"/>
        <v>15937.905279199593</v>
      </c>
      <c r="O127" s="73">
        <f t="shared" si="13"/>
        <v>17951.36420384833</v>
      </c>
      <c r="P127" s="73">
        <f t="shared" si="13"/>
        <v>20055.275315399289</v>
      </c>
      <c r="Q127" s="73">
        <f t="shared" si="13"/>
        <v>22253.702068048235</v>
      </c>
      <c r="R127" s="73">
        <f t="shared" si="13"/>
        <v>24550.890461715579</v>
      </c>
      <c r="S127" s="73">
        <f t="shared" si="13"/>
        <v>26951.27724269039</v>
      </c>
      <c r="T127" s="73">
        <f t="shared" si="13"/>
        <v>29459.498472678464</v>
      </c>
      <c r="U127" s="73">
        <f t="shared" si="14"/>
        <v>32080.398482804325</v>
      </c>
      <c r="V127" s="73">
        <f t="shared" si="14"/>
        <v>34819.039229860951</v>
      </c>
      <c r="W127" s="73">
        <f t="shared" si="14"/>
        <v>37680.710072877424</v>
      </c>
      <c r="X127" s="73">
        <f t="shared" si="14"/>
        <v>40670.937988887228</v>
      </c>
    </row>
    <row r="128" spans="1:24">
      <c r="A128" s="73">
        <v>49</v>
      </c>
      <c r="B128" s="73">
        <v>1736.21</v>
      </c>
      <c r="C128" s="73">
        <v>4.6313448834716198</v>
      </c>
      <c r="D128" s="73">
        <v>27</v>
      </c>
      <c r="E128" s="73">
        <f t="shared" si="13"/>
        <v>2171.0665710357061</v>
      </c>
      <c r="F128" s="73">
        <f t="shared" si="13"/>
        <v>4442.6827226258392</v>
      </c>
      <c r="G128" s="73">
        <f t="shared" si="13"/>
        <v>6819.5052526247546</v>
      </c>
      <c r="H128" s="73">
        <f t="shared" si="13"/>
        <v>9306.4066312559789</v>
      </c>
      <c r="I128" s="73">
        <f t="shared" si="13"/>
        <v>11908.484989643424</v>
      </c>
      <c r="J128" s="73">
        <f t="shared" si="13"/>
        <v>14631.074570945966</v>
      </c>
      <c r="K128" s="73">
        <f t="shared" si="13"/>
        <v>17479.75666552009</v>
      </c>
      <c r="L128" s="73">
        <f t="shared" si="13"/>
        <v>20460.371052527662</v>
      </c>
      <c r="M128" s="73">
        <f t="shared" si="13"/>
        <v>23579.027971443913</v>
      </c>
      <c r="N128" s="73">
        <f t="shared" si="13"/>
        <v>26842.120648007425</v>
      </c>
      <c r="O128" s="73">
        <f t="shared" si="13"/>
        <v>30256.338400289907</v>
      </c>
      <c r="P128" s="73">
        <f t="shared" si="13"/>
        <v>33828.680351753297</v>
      </c>
      <c r="Q128" s="73">
        <f t="shared" si="13"/>
        <v>37566.469779405896</v>
      </c>
      <c r="R128" s="73">
        <f t="shared" si="13"/>
        <v>41477.369126471029</v>
      </c>
      <c r="S128" s="73">
        <f t="shared" si="13"/>
        <v>45569.395710344186</v>
      </c>
      <c r="T128" s="73">
        <f t="shared" si="13"/>
        <v>49850.938158039862</v>
      </c>
      <c r="U128" s="73">
        <f t="shared" si="14"/>
        <v>54330.773602820533</v>
      </c>
      <c r="V128" s="73">
        <f t="shared" si="14"/>
        <v>59018.08567726102</v>
      </c>
      <c r="W128" s="73">
        <f t="shared" si="14"/>
        <v>63922.483339633451</v>
      </c>
      <c r="X128" s="73">
        <f t="shared" si="14"/>
        <v>69054.020572207286</v>
      </c>
    </row>
    <row r="129" spans="1:24">
      <c r="A129" s="73">
        <v>50</v>
      </c>
      <c r="B129" s="73">
        <v>1888.02</v>
      </c>
      <c r="C129" s="73">
        <v>4.6784808843725303</v>
      </c>
      <c r="D129" s="73">
        <v>22</v>
      </c>
      <c r="E129" s="73">
        <f t="shared" si="13"/>
        <v>1943.2744054488639</v>
      </c>
      <c r="F129" s="73">
        <f t="shared" si="13"/>
        <v>3977.464532487556</v>
      </c>
      <c r="G129" s="73">
        <f t="shared" si="13"/>
        <v>6106.8238557715504</v>
      </c>
      <c r="H129" s="73">
        <f t="shared" si="13"/>
        <v>8335.8048479549834</v>
      </c>
      <c r="I129" s="73">
        <f t="shared" si="13"/>
        <v>10669.068289774019</v>
      </c>
      <c r="J129" s="73">
        <f t="shared" si="13"/>
        <v>13111.493015700611</v>
      </c>
      <c r="K129" s="73">
        <f t="shared" si="13"/>
        <v>15668.186115544871</v>
      </c>
      <c r="L129" s="73">
        <f t="shared" si="13"/>
        <v>18344.493613337403</v>
      </c>
      <c r="M129" s="73">
        <f t="shared" si="13"/>
        <v>21146.011645821192</v>
      </c>
      <c r="N129" s="73">
        <f t="shared" si="13"/>
        <v>24078.598163926996</v>
      </c>
      <c r="O129" s="73">
        <f t="shared" si="13"/>
        <v>27148.385181700058</v>
      </c>
      <c r="P129" s="73">
        <f t="shared" si="13"/>
        <v>30361.791598290583</v>
      </c>
      <c r="Q129" s="73">
        <f t="shared" si="13"/>
        <v>33725.536619818493</v>
      </c>
      <c r="R129" s="73">
        <f t="shared" si="13"/>
        <v>37246.653809177624</v>
      </c>
      <c r="S129" s="73">
        <f t="shared" si="13"/>
        <v>40932.505793157274</v>
      </c>
      <c r="T129" s="73">
        <f t="shared" si="13"/>
        <v>44790.799657633659</v>
      </c>
      <c r="U129" s="73">
        <f t="shared" si="14"/>
        <v>48829.6030630225</v>
      </c>
      <c r="V129" s="73">
        <f t="shared" si="14"/>
        <v>53057.361113689862</v>
      </c>
      <c r="W129" s="73">
        <f t="shared" si="14"/>
        <v>57482.914016595219</v>
      </c>
      <c r="X129" s="73">
        <f t="shared" si="14"/>
        <v>62115.515566090784</v>
      </c>
    </row>
    <row r="130" spans="1:24">
      <c r="A130" s="73">
        <v>51</v>
      </c>
      <c r="B130" s="73">
        <v>2019.25</v>
      </c>
      <c r="C130" s="73">
        <v>5.1439509872841098</v>
      </c>
      <c r="D130" s="73">
        <v>16</v>
      </c>
      <c r="E130" s="73">
        <f t="shared" si="13"/>
        <v>1661.9076849717494</v>
      </c>
      <c r="F130" s="73">
        <f t="shared" si="13"/>
        <v>3409.3030867123557</v>
      </c>
      <c r="G130" s="73">
        <f t="shared" si="13"/>
        <v>5246.5836514725506</v>
      </c>
      <c r="H130" s="73">
        <f t="shared" si="13"/>
        <v>7178.3730279829115</v>
      </c>
      <c r="I130" s="73">
        <f t="shared" si="13"/>
        <v>9209.5327031985253</v>
      </c>
      <c r="J130" s="73">
        <f t="shared" si="13"/>
        <v>11345.174236580711</v>
      </c>
      <c r="K130" s="73">
        <f t="shared" si="13"/>
        <v>13590.672123704149</v>
      </c>
      <c r="L130" s="73">
        <f t="shared" si="13"/>
        <v>15951.67732156173</v>
      </c>
      <c r="M130" s="73">
        <f t="shared" si="13"/>
        <v>18434.13146960433</v>
      </c>
      <c r="N130" s="73">
        <f t="shared" si="13"/>
        <v>21044.281842304048</v>
      </c>
      <c r="O130" s="73">
        <f t="shared" si="13"/>
        <v>23788.697070869839</v>
      </c>
      <c r="P130" s="73">
        <f t="shared" si="13"/>
        <v>26674.283673680631</v>
      </c>
      <c r="Q130" s="73">
        <f t="shared" si="13"/>
        <v>29708.303437035633</v>
      </c>
      <c r="R130" s="73">
        <f t="shared" si="13"/>
        <v>32898.39168996214</v>
      </c>
      <c r="S130" s="73">
        <f t="shared" si="13"/>
        <v>36252.57651907028</v>
      </c>
      <c r="T130" s="73">
        <f t="shared" si="13"/>
        <v>39779.298971810684</v>
      </c>
      <c r="U130" s="73">
        <f t="shared" si="14"/>
        <v>43487.434298977591</v>
      </c>
      <c r="V130" s="73">
        <f t="shared" si="14"/>
        <v>47386.314289916125</v>
      </c>
      <c r="W130" s="73">
        <f t="shared" si="14"/>
        <v>51485.750756641566</v>
      </c>
      <c r="X130" s="73">
        <f t="shared" si="14"/>
        <v>55796.060225970221</v>
      </c>
    </row>
    <row r="131" spans="1:24">
      <c r="A131" s="73">
        <v>52</v>
      </c>
      <c r="B131" s="73">
        <v>2138.64</v>
      </c>
      <c r="C131" s="73">
        <v>4.9900802048313304</v>
      </c>
      <c r="D131" s="73">
        <v>11</v>
      </c>
      <c r="E131" s="73">
        <f t="shared" si="13"/>
        <v>1173.918364218654</v>
      </c>
      <c r="F131" s="73">
        <f t="shared" si="13"/>
        <v>2406.4161963510655</v>
      </c>
      <c r="G131" s="73">
        <f t="shared" si="13"/>
        <v>3700.416658829688</v>
      </c>
      <c r="H131" s="73">
        <f t="shared" si="13"/>
        <v>5058.9887822368873</v>
      </c>
      <c r="I131" s="73">
        <f t="shared" si="13"/>
        <v>6485.3547442425806</v>
      </c>
      <c r="J131" s="73">
        <f t="shared" si="13"/>
        <v>7982.8975117667769</v>
      </c>
      <c r="K131" s="73">
        <f t="shared" si="13"/>
        <v>9555.168864492076</v>
      </c>
      <c r="L131" s="73">
        <f t="shared" si="13"/>
        <v>11205.897818755961</v>
      </c>
      <c r="M131" s="73">
        <f t="shared" si="13"/>
        <v>12938.999471801986</v>
      </c>
      <c r="N131" s="73">
        <f t="shared" si="13"/>
        <v>14758.584287366262</v>
      </c>
      <c r="O131" s="73">
        <f t="shared" si="13"/>
        <v>16668.967844622126</v>
      </c>
      <c r="P131" s="73">
        <f t="shared" si="13"/>
        <v>18674.681073604974</v>
      </c>
      <c r="Q131" s="73">
        <f t="shared" si="13"/>
        <v>20780.481001392978</v>
      </c>
      <c r="R131" s="73">
        <f t="shared" si="13"/>
        <v>22991.362034530881</v>
      </c>
      <c r="S131" s="73">
        <f t="shared" si="13"/>
        <v>25312.567804455764</v>
      </c>
      <c r="T131" s="73">
        <f t="shared" si="13"/>
        <v>27749.603604019077</v>
      </c>
      <c r="U131" s="73">
        <f t="shared" si="14"/>
        <v>30308.24944460105</v>
      </c>
      <c r="V131" s="73">
        <f t="shared" si="14"/>
        <v>32994.573764785651</v>
      </c>
      <c r="W131" s="73">
        <f t="shared" si="14"/>
        <v>35814.947823109345</v>
      </c>
      <c r="X131" s="73">
        <f t="shared" si="14"/>
        <v>38776.060809019655</v>
      </c>
    </row>
    <row r="132" spans="1:24">
      <c r="A132" s="73">
        <v>53</v>
      </c>
      <c r="B132" s="73">
        <v>2254.35</v>
      </c>
      <c r="C132" s="73">
        <v>5.9991804782151696</v>
      </c>
      <c r="D132" s="73">
        <v>21</v>
      </c>
      <c r="E132" s="73">
        <f t="shared" si="13"/>
        <v>2840.0930273235181</v>
      </c>
      <c r="F132" s="73">
        <f t="shared" si="13"/>
        <v>5850.5683611053782</v>
      </c>
      <c r="G132" s="73">
        <f t="shared" si="13"/>
        <v>9041.6475434129588</v>
      </c>
      <c r="H132" s="73">
        <f t="shared" si="13"/>
        <v>12424.165325069929</v>
      </c>
      <c r="I132" s="73">
        <f t="shared" si="13"/>
        <v>16009.606453156224</v>
      </c>
      <c r="J132" s="73">
        <f t="shared" si="13"/>
        <v>19810.144665456563</v>
      </c>
      <c r="K132" s="73">
        <f t="shared" si="13"/>
        <v>23838.684024256327</v>
      </c>
      <c r="L132" s="73">
        <f t="shared" si="13"/>
        <v>28108.902729826437</v>
      </c>
      <c r="M132" s="73">
        <f t="shared" si="13"/>
        <v>32635.299562358192</v>
      </c>
      <c r="N132" s="73">
        <f t="shared" si="13"/>
        <v>37433.243110033749</v>
      </c>
      <c r="O132" s="73">
        <f t="shared" si="13"/>
        <v>42519.023950377225</v>
      </c>
      <c r="P132" s="73">
        <f t="shared" si="13"/>
        <v>47909.909962059406</v>
      </c>
      <c r="Q132" s="73">
        <f t="shared" si="13"/>
        <v>53624.204954957277</v>
      </c>
      <c r="R132" s="73">
        <f t="shared" si="13"/>
        <v>59681.31081753668</v>
      </c>
      <c r="S132" s="73">
        <f t="shared" si="13"/>
        <v>66101.793392568754</v>
      </c>
      <c r="T132" s="73">
        <f t="shared" si="13"/>
        <v>72907.452304849387</v>
      </c>
      <c r="U132" s="73">
        <f t="shared" si="14"/>
        <v>80121.39497800947</v>
      </c>
      <c r="V132" s="73">
        <f t="shared" si="14"/>
        <v>87768.115091727421</v>
      </c>
      <c r="W132" s="73">
        <f t="shared" si="14"/>
        <v>95873.575745731243</v>
      </c>
      <c r="X132" s="73">
        <f t="shared" si="14"/>
        <v>104465.2976129595</v>
      </c>
    </row>
    <row r="133" spans="1:24">
      <c r="A133" s="73">
        <v>54</v>
      </c>
      <c r="B133" s="73">
        <v>2351</v>
      </c>
      <c r="C133" s="73">
        <v>5.4769702360594303</v>
      </c>
      <c r="D133" s="73">
        <v>27</v>
      </c>
      <c r="E133" s="73">
        <f t="shared" si="13"/>
        <v>3476.6163967434377</v>
      </c>
      <c r="F133" s="73">
        <f t="shared" si="13"/>
        <v>7143.6460387584739</v>
      </c>
      <c r="G133" s="73">
        <f t="shared" si="13"/>
        <v>11011.517802814145</v>
      </c>
      <c r="H133" s="73">
        <f t="shared" si="13"/>
        <v>15091.231752156098</v>
      </c>
      <c r="I133" s="73">
        <f t="shared" si="13"/>
        <v>19394.390420219876</v>
      </c>
      <c r="J133" s="73">
        <f t="shared" si="13"/>
        <v>23933.231807743905</v>
      </c>
      <c r="K133" s="73">
        <f t="shared" si="13"/>
        <v>28720.664187124585</v>
      </c>
      <c r="L133" s="73">
        <f t="shared" si="13"/>
        <v>33770.302812995404</v>
      </c>
      <c r="M133" s="73">
        <f t="shared" si="13"/>
        <v>39096.508643433735</v>
      </c>
      <c r="N133" s="73">
        <f t="shared" si="13"/>
        <v>44714.429181916435</v>
      </c>
      <c r="O133" s="73">
        <f t="shared" si="13"/>
        <v>50640.041556177297</v>
      </c>
      <c r="P133" s="73">
        <f t="shared" si="13"/>
        <v>56890.197956480682</v>
      </c>
      <c r="Q133" s="73">
        <f t="shared" si="13"/>
        <v>63482.673562535863</v>
      </c>
      <c r="R133" s="73">
        <f t="shared" si="13"/>
        <v>70436.217095354121</v>
      </c>
      <c r="S133" s="73">
        <f t="shared" si="13"/>
        <v>77770.604137816321</v>
      </c>
      <c r="T133" s="73">
        <f t="shared" si="13"/>
        <v>85506.693375591538</v>
      </c>
      <c r="U133" s="73">
        <f t="shared" si="14"/>
        <v>93666.485918354694</v>
      </c>
      <c r="V133" s="73">
        <f t="shared" si="14"/>
        <v>102273.18787000922</v>
      </c>
      <c r="W133" s="73">
        <f t="shared" si="14"/>
        <v>111351.2763258622</v>
      </c>
      <c r="X133" s="73">
        <f t="shared" si="14"/>
        <v>120926.56898444537</v>
      </c>
    </row>
    <row r="134" spans="1:24">
      <c r="A134" s="73">
        <v>55</v>
      </c>
      <c r="B134" s="73">
        <v>2422.35</v>
      </c>
      <c r="C134" s="73">
        <v>5.8005982166748096</v>
      </c>
      <c r="D134" s="73">
        <v>38</v>
      </c>
      <c r="E134" s="73">
        <f t="shared" si="13"/>
        <v>5339.4100542616379</v>
      </c>
      <c r="F134" s="73">
        <f t="shared" si="13"/>
        <v>10988.537832911725</v>
      </c>
      <c r="G134" s="73">
        <f t="shared" ref="G134:X134" si="15">$D134*((1+$C134/100)^G$2-1)*$B134</f>
        <v>16965.348816747883</v>
      </c>
      <c r="H134" s="73">
        <f t="shared" si="15"/>
        <v>23288.85059192645</v>
      </c>
      <c r="I134" s="73">
        <f t="shared" si="15"/>
        <v>29979.153298307432</v>
      </c>
      <c r="J134" s="73">
        <f t="shared" si="15"/>
        <v>37057.533584164899</v>
      </c>
      <c r="K134" s="73">
        <f t="shared" si="15"/>
        <v>44546.502270653284</v>
      </c>
      <c r="L134" s="73">
        <f t="shared" si="15"/>
        <v>52469.875941217419</v>
      </c>
      <c r="M134" s="73">
        <f t="shared" si="15"/>
        <v>60852.852683616788</v>
      </c>
      <c r="N134" s="73">
        <f t="shared" si="15"/>
        <v>69722.092225440036</v>
      </c>
      <c r="O134" s="73">
        <f t="shared" si="15"/>
        <v>79105.800717958919</v>
      </c>
      <c r="P134" s="73">
        <f t="shared" si="15"/>
        <v>89033.820437952789</v>
      </c>
      <c r="Q134" s="73">
        <f t="shared" si="15"/>
        <v>99537.724692775766</v>
      </c>
      <c r="R134" s="73">
        <f t="shared" si="15"/>
        <v>110650.91823048523</v>
      </c>
      <c r="S134" s="73">
        <f t="shared" si="15"/>
        <v>122408.74347435872</v>
      </c>
      <c r="T134" s="73">
        <f t="shared" si="15"/>
        <v>134848.59291964801</v>
      </c>
      <c r="U134" s="73">
        <f t="shared" si="15"/>
        <v>148010.02805001781</v>
      </c>
      <c r="V134" s="73">
        <f t="shared" si="15"/>
        <v>161934.90515184862</v>
      </c>
      <c r="W134" s="73">
        <f t="shared" si="15"/>
        <v>176667.50842652243</v>
      </c>
      <c r="X134" s="73">
        <f t="shared" si="15"/>
        <v>192254.69082401675</v>
      </c>
    </row>
    <row r="135" spans="1:24" ht="12.75">
      <c r="I135" s="72">
        <f>SUM(E105:I134)</f>
        <v>771621.04577788035</v>
      </c>
      <c r="X135" s="73">
        <f>SUM(E105:X134)</f>
        <v>14103453.852702176</v>
      </c>
    </row>
    <row r="137" spans="1:24">
      <c r="I137" s="73">
        <f>SUM(I33,I67,I101,I135)</f>
        <v>11774250.524486789</v>
      </c>
      <c r="X137" s="73">
        <f>SUM(X33,X67,X101,X135)</f>
        <v>215183399.70559415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E3523-BD5D-7D41-AD3B-2569C827C934}">
  <sheetPr codeName="Sheet17">
    <tabColor rgb="FF00B0F0"/>
  </sheetPr>
  <dimension ref="A1:X137"/>
  <sheetViews>
    <sheetView topLeftCell="A96" workbookViewId="0">
      <selection activeCell="G19" sqref="G19"/>
    </sheetView>
  </sheetViews>
  <sheetFormatPr defaultColWidth="10.85546875" defaultRowHeight="12.95"/>
  <cols>
    <col min="1" max="4" width="10.85546875" style="73"/>
    <col min="5" max="6" width="11.7109375" style="73" bestFit="1" customWidth="1"/>
    <col min="7" max="8" width="12.7109375" style="73" bestFit="1" customWidth="1"/>
    <col min="9" max="9" width="13.7109375" style="73" bestFit="1" customWidth="1"/>
    <col min="10" max="18" width="12.7109375" style="73" bestFit="1" customWidth="1"/>
    <col min="19" max="24" width="14.140625" style="73" bestFit="1" customWidth="1"/>
    <col min="25" max="16384" width="10.85546875" style="73"/>
  </cols>
  <sheetData>
    <row r="1" spans="1:24">
      <c r="E1" s="73" t="s">
        <v>31</v>
      </c>
    </row>
    <row r="2" spans="1:24">
      <c r="A2" s="73" t="s">
        <v>0</v>
      </c>
      <c r="B2" s="73" t="s">
        <v>32</v>
      </c>
      <c r="C2" s="73" t="s">
        <v>33</v>
      </c>
      <c r="D2" s="73" t="s">
        <v>34</v>
      </c>
      <c r="E2" s="73">
        <v>1</v>
      </c>
      <c r="F2" s="73">
        <v>2</v>
      </c>
      <c r="G2" s="73">
        <v>3</v>
      </c>
      <c r="H2" s="73">
        <v>4</v>
      </c>
      <c r="I2" s="73">
        <v>5</v>
      </c>
      <c r="J2" s="73">
        <v>6</v>
      </c>
      <c r="K2" s="73">
        <v>7</v>
      </c>
      <c r="L2" s="73">
        <v>8</v>
      </c>
      <c r="M2" s="73">
        <v>9</v>
      </c>
      <c r="N2" s="73">
        <v>10</v>
      </c>
      <c r="O2" s="73">
        <v>11</v>
      </c>
      <c r="P2" s="73">
        <v>12</v>
      </c>
      <c r="Q2" s="73">
        <v>13</v>
      </c>
      <c r="R2" s="73">
        <v>14</v>
      </c>
      <c r="S2" s="73">
        <v>15</v>
      </c>
      <c r="T2" s="73">
        <v>16</v>
      </c>
      <c r="U2" s="73">
        <v>17</v>
      </c>
      <c r="V2" s="73">
        <v>18</v>
      </c>
      <c r="W2" s="73">
        <v>19</v>
      </c>
      <c r="X2" s="73">
        <v>20</v>
      </c>
    </row>
    <row r="3" spans="1:24">
      <c r="A3" s="73">
        <v>26</v>
      </c>
      <c r="B3" s="73">
        <v>144.30000000000001</v>
      </c>
      <c r="C3" s="73">
        <v>3.6199834500503898</v>
      </c>
      <c r="D3" s="73">
        <v>1032</v>
      </c>
      <c r="E3" s="73">
        <f>$D3*((1+$C3/100)^E$2-1)*$B3</f>
        <v>5390.7924742122404</v>
      </c>
      <c r="F3" s="73">
        <f t="shared" ref="F3:X17" si="0">$D3*((1+$C3/100)^F$2-1)*$B3</f>
        <v>10976.730743817539</v>
      </c>
      <c r="G3" s="73">
        <f t="shared" si="0"/>
        <v>16764.879054312569</v>
      </c>
      <c r="H3" s="73">
        <f t="shared" si="0"/>
        <v>22762.557375711895</v>
      </c>
      <c r="I3" s="73">
        <f t="shared" si="0"/>
        <v>28977.350659733111</v>
      </c>
      <c r="J3" s="73">
        <f t="shared" si="0"/>
        <v>35417.118432090792</v>
      </c>
      <c r="K3" s="73">
        <f t="shared" si="0"/>
        <v>42090.004732029462</v>
      </c>
      <c r="L3" s="73">
        <f t="shared" si="0"/>
        <v>49004.448411666592</v>
      </c>
      <c r="M3" s="73">
        <f t="shared" si="0"/>
        <v>56169.19380816965</v>
      </c>
      <c r="N3" s="73">
        <f t="shared" si="0"/>
        <v>63593.301802264374</v>
      </c>
      <c r="O3" s="73">
        <f t="shared" si="0"/>
        <v>71286.161277059189</v>
      </c>
      <c r="P3" s="73">
        <f t="shared" si="0"/>
        <v>79257.500991677211</v>
      </c>
      <c r="Q3" s="73">
        <f t="shared" si="0"/>
        <v>87517.401884711682</v>
      </c>
      <c r="R3" s="73">
        <f t="shared" si="0"/>
        <v>96076.30982306457</v>
      </c>
      <c r="S3" s="73">
        <f t="shared" si="0"/>
        <v>104945.04881229093</v>
      </c>
      <c r="T3" s="73">
        <f t="shared" si="0"/>
        <v>114134.83468515539</v>
      </c>
      <c r="U3" s="73">
        <f t="shared" si="0"/>
        <v>123657.28928571264</v>
      </c>
      <c r="V3" s="73">
        <f t="shared" si="0"/>
        <v>133524.45516684861</v>
      </c>
      <c r="W3" s="73">
        <f t="shared" si="0"/>
        <v>143748.81081987073</v>
      </c>
      <c r="X3" s="73">
        <f t="shared" si="0"/>
        <v>154343.28645540655</v>
      </c>
    </row>
    <row r="4" spans="1:24">
      <c r="A4" s="73">
        <v>27</v>
      </c>
      <c r="B4" s="73">
        <v>151.72</v>
      </c>
      <c r="C4" s="73">
        <v>4.1909581588592904</v>
      </c>
      <c r="D4" s="73">
        <v>1104</v>
      </c>
      <c r="E4" s="73">
        <f t="shared" ref="E4:T32" si="1">$D4*((1+$C4/100)^E$2-1)*$B4</f>
        <v>7019.8079773579175</v>
      </c>
      <c r="F4" s="73">
        <f t="shared" si="1"/>
        <v>14333.813169879171</v>
      </c>
      <c r="G4" s="73">
        <f t="shared" si="1"/>
        <v>21954.345259755803</v>
      </c>
      <c r="H4" s="73">
        <f t="shared" si="1"/>
        <v>29894.250661001573</v>
      </c>
      <c r="I4" s="73">
        <f t="shared" si="1"/>
        <v>38166.914175466576</v>
      </c>
      <c r="J4" s="73">
        <f t="shared" si="1"/>
        <v>46786.28155644604</v>
      </c>
      <c r="K4" s="73">
        <f t="shared" si="1"/>
        <v>55766.883017920714</v>
      </c>
      <c r="L4" s="73">
        <f t="shared" si="1"/>
        <v>65123.857729059673</v>
      </c>
      <c r="M4" s="73">
        <f t="shared" si="1"/>
        <v>74872.97933527753</v>
      </c>
      <c r="N4" s="73">
        <f t="shared" si="1"/>
        <v>85030.682548868281</v>
      </c>
      <c r="O4" s="73">
        <f t="shared" si="1"/>
        <v>95614.090854041773</v>
      </c>
      <c r="P4" s="73">
        <f t="shared" si="1"/>
        <v>106641.04537306624</v>
      </c>
      <c r="Q4" s="73">
        <f t="shared" si="1"/>
        <v>118130.13494217947</v>
      </c>
      <c r="R4" s="73">
        <f t="shared" si="1"/>
        <v>130100.72744796818</v>
      </c>
      <c r="S4" s="73">
        <f t="shared" si="1"/>
        <v>142573.002477042</v>
      </c>
      <c r="T4" s="73">
        <f t="shared" si="1"/>
        <v>155567.98533404214</v>
      </c>
      <c r="U4" s="73">
        <f t="shared" si="0"/>
        <v>169107.58248533012</v>
      </c>
      <c r="V4" s="73">
        <f t="shared" si="0"/>
        <v>183214.61848810664</v>
      </c>
      <c r="W4" s="73">
        <f t="shared" si="0"/>
        <v>197912.87446721486</v>
      </c>
      <c r="X4" s="73">
        <f t="shared" si="0"/>
        <v>213227.12820448939</v>
      </c>
    </row>
    <row r="5" spans="1:24">
      <c r="A5" s="73">
        <v>28</v>
      </c>
      <c r="B5" s="73">
        <v>153.65</v>
      </c>
      <c r="C5" s="73">
        <v>4.3218937786115301</v>
      </c>
      <c r="D5" s="73">
        <v>1072</v>
      </c>
      <c r="E5" s="73">
        <f t="shared" si="1"/>
        <v>7118.7122557768698</v>
      </c>
      <c r="F5" s="73">
        <f t="shared" si="0"/>
        <v>14545.08769365343</v>
      </c>
      <c r="G5" s="73">
        <f t="shared" si="0"/>
        <v>22292.423189555888</v>
      </c>
      <c r="H5" s="73">
        <f t="shared" si="0"/>
        <v>30374.590296263967</v>
      </c>
      <c r="I5" s="73">
        <f t="shared" si="0"/>
        <v>38806.060080333802</v>
      </c>
      <c r="J5" s="73">
        <f t="shared" si="0"/>
        <v>47601.929032446904</v>
      </c>
      <c r="K5" s="73">
        <f t="shared" si="0"/>
        <v>56777.946097576176</v>
      </c>
      <c r="L5" s="73">
        <f t="shared" si="0"/>
        <v>66350.540873367616</v>
      </c>
      <c r="M5" s="73">
        <f t="shared" si="0"/>
        <v>76336.85302722569</v>
      </c>
      <c r="N5" s="73">
        <f t="shared" si="0"/>
        <v>86754.762984774046</v>
      </c>
      <c r="O5" s="73">
        <f t="shared" si="0"/>
        <v>97622.923944639042</v>
      </c>
      <c r="P5" s="73">
        <f t="shared" si="0"/>
        <v>108960.79527687799</v>
      </c>
      <c r="Q5" s="73">
        <f t="shared" si="0"/>
        <v>120788.6773648519</v>
      </c>
      <c r="R5" s="73">
        <f t="shared" si="0"/>
        <v>133127.74795292752</v>
      </c>
      <c r="S5" s="73">
        <f t="shared" si="0"/>
        <v>146000.10006508758</v>
      </c>
      <c r="T5" s="73">
        <f t="shared" si="0"/>
        <v>159428.78156234411</v>
      </c>
      <c r="U5" s="73">
        <f t="shared" si="0"/>
        <v>173437.83640978014</v>
      </c>
      <c r="V5" s="73">
        <f t="shared" si="0"/>
        <v>188052.34772710982</v>
      </c>
      <c r="W5" s="73">
        <f t="shared" si="0"/>
        <v>203298.48269983751</v>
      </c>
      <c r="X5" s="73">
        <f t="shared" si="0"/>
        <v>219203.53943143037</v>
      </c>
    </row>
    <row r="6" spans="1:24">
      <c r="A6" s="73">
        <v>29</v>
      </c>
      <c r="B6" s="73">
        <v>156.51</v>
      </c>
      <c r="C6" s="73">
        <v>4.7001672296495602</v>
      </c>
      <c r="D6" s="73">
        <v>1157</v>
      </c>
      <c r="E6" s="73">
        <f t="shared" si="1"/>
        <v>8511.1601129110859</v>
      </c>
      <c r="F6" s="73">
        <f t="shared" si="0"/>
        <v>17422.358984312214</v>
      </c>
      <c r="G6" s="73">
        <f t="shared" si="0"/>
        <v>26752.399104835848</v>
      </c>
      <c r="H6" s="73">
        <f t="shared" si="0"/>
        <v>36520.966713617468</v>
      </c>
      <c r="I6" s="73">
        <f t="shared" si="0"/>
        <v>46748.673335953223</v>
      </c>
      <c r="J6" s="73">
        <f t="shared" si="0"/>
        <v>57457.099273296699</v>
      </c>
      <c r="K6" s="73">
        <f t="shared" si="0"/>
        <v>68668.839137358475</v>
      </c>
      <c r="L6" s="73">
        <f t="shared" si="0"/>
        <v>80407.549524384434</v>
      </c>
      <c r="M6" s="73">
        <f t="shared" si="0"/>
        <v>92697.998930204878</v>
      </c>
      <c r="N6" s="73">
        <f t="shared" si="0"/>
        <v>105566.12001137434</v>
      </c>
      <c r="O6" s="73">
        <f t="shared" si="0"/>
        <v>119039.06430267256</v>
      </c>
      <c r="P6" s="73">
        <f t="shared" si="0"/>
        <v>133145.25950641933</v>
      </c>
      <c r="Q6" s="73">
        <f t="shared" si="0"/>
        <v>147914.46947448299</v>
      </c>
      <c r="R6" s="73">
        <f t="shared" si="0"/>
        <v>163377.85700954375</v>
      </c>
      <c r="S6" s="73">
        <f t="shared" si="0"/>
        <v>179568.04961812109</v>
      </c>
      <c r="T6" s="73">
        <f t="shared" si="0"/>
        <v>196519.20835410396</v>
      </c>
      <c r="U6" s="73">
        <f t="shared" si="0"/>
        <v>214267.09989804143</v>
      </c>
      <c r="V6" s="73">
        <f t="shared" si="0"/>
        <v>232849.17202428071</v>
      </c>
      <c r="W6" s="73">
        <f t="shared" si="0"/>
        <v>252304.63261518741</v>
      </c>
      <c r="X6" s="73">
        <f t="shared" si="0"/>
        <v>272674.53238916514</v>
      </c>
    </row>
    <row r="7" spans="1:24">
      <c r="A7" s="73">
        <v>30</v>
      </c>
      <c r="B7" s="73">
        <v>159.02000000000001</v>
      </c>
      <c r="C7" s="73">
        <v>4.25765773015672</v>
      </c>
      <c r="D7" s="73">
        <v>1168</v>
      </c>
      <c r="E7" s="73">
        <f t="shared" si="1"/>
        <v>7907.9759126744057</v>
      </c>
      <c r="F7" s="73">
        <f t="shared" si="0"/>
        <v>16152.646373093736</v>
      </c>
      <c r="G7" s="73">
        <f t="shared" si="0"/>
        <v>24748.346682697058</v>
      </c>
      <c r="H7" s="73">
        <f t="shared" si="0"/>
        <v>33710.022490993295</v>
      </c>
      <c r="I7" s="73">
        <f t="shared" si="0"/>
        <v>43053.255782093067</v>
      </c>
      <c r="J7" s="73">
        <f t="shared" si="0"/>
        <v>52794.291967657889</v>
      </c>
      <c r="K7" s="73">
        <f t="shared" si="0"/>
        <v>62950.0681333748</v>
      </c>
      <c r="L7" s="73">
        <f t="shared" si="0"/>
        <v>73538.24248806879</v>
      </c>
      <c r="M7" s="73">
        <f t="shared" si="0"/>
        <v>84577.225066657818</v>
      </c>
      <c r="N7" s="73">
        <f t="shared" si="0"/>
        <v>96086.209740334874</v>
      </c>
      <c r="O7" s="73">
        <f t="shared" si="0"/>
        <v>108085.20758963321</v>
      </c>
      <c r="P7" s="73">
        <f t="shared" si="0"/>
        <v>120595.08169840361</v>
      </c>
      <c r="Q7" s="73">
        <f t="shared" si="0"/>
        <v>133637.58342919892</v>
      </c>
      <c r="R7" s="73">
        <f t="shared" si="0"/>
        <v>147235.39024314121</v>
      </c>
      <c r="S7" s="73">
        <f t="shared" si="0"/>
        <v>161412.14513002918</v>
      </c>
      <c r="T7" s="73">
        <f t="shared" si="0"/>
        <v>176192.49771724408</v>
      </c>
      <c r="U7" s="73">
        <f t="shared" si="0"/>
        <v>191602.14712893288</v>
      </c>
      <c r="V7" s="73">
        <f t="shared" si="0"/>
        <v>207667.8866699886</v>
      </c>
      <c r="W7" s="73">
        <f t="shared" si="0"/>
        <v>224417.65041252083</v>
      </c>
      <c r="X7" s="73">
        <f t="shared" si="0"/>
        <v>241880.56176582011</v>
      </c>
    </row>
    <row r="8" spans="1:24">
      <c r="A8" s="73">
        <v>31</v>
      </c>
      <c r="B8" s="73">
        <v>159.94</v>
      </c>
      <c r="C8" s="73">
        <v>3.9116837013954</v>
      </c>
      <c r="D8" s="73">
        <v>1302</v>
      </c>
      <c r="E8" s="73">
        <f t="shared" si="1"/>
        <v>8145.7636794393829</v>
      </c>
      <c r="F8" s="73">
        <f t="shared" si="0"/>
        <v>16610.163869081563</v>
      </c>
      <c r="G8" s="73">
        <f t="shared" si="0"/>
        <v>25405.664621362885</v>
      </c>
      <c r="H8" s="73">
        <f t="shared" si="0"/>
        <v>34545.217543027255</v>
      </c>
      <c r="I8" s="73">
        <f t="shared" si="0"/>
        <v>44042.280866708817</v>
      </c>
      <c r="J8" s="73">
        <f t="shared" si="0"/>
        <v>53910.839268534008</v>
      </c>
      <c r="K8" s="73">
        <f t="shared" si="0"/>
        <v>64165.4244609261</v>
      </c>
      <c r="L8" s="73">
        <f t="shared" si="0"/>
        <v>74821.136590934693</v>
      </c>
      <c r="M8" s="73">
        <f t="shared" si="0"/>
        <v>85893.666475600461</v>
      </c>
      <c r="N8" s="73">
        <f t="shared" si="0"/>
        <v>97399.318707096842</v>
      </c>
      <c r="O8" s="73">
        <f t="shared" si="0"/>
        <v>109355.03566167188</v>
      </c>
      <c r="P8" s="73">
        <f t="shared" si="0"/>
        <v>121778.42244774397</v>
      </c>
      <c r="Q8" s="73">
        <f t="shared" si="0"/>
        <v>134687.77282988818</v>
      </c>
      <c r="R8" s="73">
        <f t="shared" si="0"/>
        <v>148102.09616688674</v>
      </c>
      <c r="S8" s="73">
        <f t="shared" si="0"/>
        <v>162041.14540351118</v>
      </c>
      <c r="T8" s="73">
        <f t="shared" si="0"/>
        <v>176525.44615725413</v>
      </c>
      <c r="U8" s="73">
        <f t="shared" si="0"/>
        <v>191576.32694284234</v>
      </c>
      <c r="V8" s="73">
        <f t="shared" si="0"/>
        <v>207215.95057903681</v>
      </c>
      <c r="W8" s="73">
        <f t="shared" si="0"/>
        <v>223467.34682396799</v>
      </c>
      <c r="X8" s="73">
        <f t="shared" si="0"/>
        <v>240354.4462870612</v>
      </c>
    </row>
    <row r="9" spans="1:24">
      <c r="A9" s="73">
        <v>32</v>
      </c>
      <c r="B9" s="73">
        <v>164.83</v>
      </c>
      <c r="C9" s="73">
        <v>3.5414883290647499</v>
      </c>
      <c r="D9" s="73">
        <v>1305</v>
      </c>
      <c r="E9" s="73">
        <f t="shared" si="1"/>
        <v>7617.8529527006576</v>
      </c>
      <c r="F9" s="73">
        <f t="shared" si="0"/>
        <v>15505.49127864651</v>
      </c>
      <c r="G9" s="73">
        <f t="shared" si="0"/>
        <v>23672.469395344586</v>
      </c>
      <c r="H9" s="73">
        <f t="shared" si="0"/>
        <v>32128.680088882786</v>
      </c>
      <c r="I9" s="73">
        <f t="shared" si="0"/>
        <v>40884.366497213792</v>
      </c>
      <c r="J9" s="73">
        <f t="shared" si="0"/>
        <v>49950.134517825289</v>
      </c>
      <c r="K9" s="73">
        <f t="shared" si="0"/>
        <v>59336.965654826912</v>
      </c>
      <c r="L9" s="73">
        <f t="shared" si="0"/>
        <v>69056.230321014416</v>
      </c>
      <c r="M9" s="73">
        <f t="shared" si="0"/>
        <v>79119.701611025885</v>
      </c>
      <c r="N9" s="73">
        <f t="shared" si="0"/>
        <v>89539.569562271863</v>
      </c>
      <c r="O9" s="73">
        <f t="shared" si="0"/>
        <v>100328.45592091519</v>
      </c>
      <c r="P9" s="73">
        <f t="shared" si="0"/>
        <v>111499.42943078592</v>
      </c>
      <c r="Q9" s="73">
        <f t="shared" si="0"/>
        <v>123066.02166375167</v>
      </c>
      <c r="R9" s="73">
        <f t="shared" si="0"/>
        <v>135042.24341071834</v>
      </c>
      <c r="S9" s="73">
        <f t="shared" si="0"/>
        <v>147442.60165311684</v>
      </c>
      <c r="T9" s="73">
        <f t="shared" si="0"/>
        <v>160282.11713543205</v>
      </c>
      <c r="U9" s="73">
        <f t="shared" si="0"/>
        <v>173576.34256006195</v>
      </c>
      <c r="V9" s="73">
        <f t="shared" si="0"/>
        <v>187341.38142654466</v>
      </c>
      <c r="W9" s="73">
        <f t="shared" si="0"/>
        <v>201593.90753797509</v>
      </c>
      <c r="X9" s="73">
        <f t="shared" si="0"/>
        <v>216351.1851982387</v>
      </c>
    </row>
    <row r="10" spans="1:24">
      <c r="A10" s="73">
        <v>33</v>
      </c>
      <c r="B10" s="73">
        <v>169.96</v>
      </c>
      <c r="C10" s="73">
        <v>4.5287470525386802</v>
      </c>
      <c r="D10" s="73">
        <v>1299</v>
      </c>
      <c r="E10" s="73">
        <f t="shared" si="1"/>
        <v>9998.4789791526528</v>
      </c>
      <c r="F10" s="73">
        <f t="shared" si="0"/>
        <v>20449.763780372363</v>
      </c>
      <c r="G10" s="73">
        <f t="shared" si="0"/>
        <v>31374.360833979732</v>
      </c>
      <c r="H10" s="73">
        <f t="shared" si="0"/>
        <v>42793.705254654073</v>
      </c>
      <c r="I10" s="73">
        <f t="shared" si="0"/>
        <v>54730.202899198943</v>
      </c>
      <c r="J10" s="73">
        <f t="shared" si="0"/>
        <v>67207.274328997475</v>
      </c>
      <c r="K10" s="73">
        <f t="shared" si="0"/>
        <v>80249.400763416183</v>
      </c>
      <c r="L10" s="73">
        <f t="shared" si="0"/>
        <v>93882.172114321991</v>
      </c>
      <c r="M10" s="73">
        <f t="shared" si="0"/>
        <v>108132.3371959613</v>
      </c>
      <c r="N10" s="73">
        <f t="shared" si="0"/>
        <v>123027.85620871719</v>
      </c>
      <c r="O10" s="73">
        <f t="shared" si="0"/>
        <v>138597.95559972362</v>
      </c>
      <c r="P10" s="73">
        <f t="shared" si="0"/>
        <v>154873.18540797755</v>
      </c>
      <c r="Q10" s="73">
        <f t="shared" si="0"/>
        <v>171885.47920646676</v>
      </c>
      <c r="R10" s="73">
        <f t="shared" si="0"/>
        <v>189668.21675892419</v>
      </c>
      <c r="S10" s="73">
        <f t="shared" si="0"/>
        <v>208256.28951414931</v>
      </c>
      <c r="T10" s="73">
        <f t="shared" si="0"/>
        <v>227686.16906640038</v>
      </c>
      <c r="U10" s="73">
        <f t="shared" si="0"/>
        <v>247995.97871618584</v>
      </c>
      <c r="V10" s="73">
        <f t="shared" si="0"/>
        <v>269225.56827186223</v>
      </c>
      <c r="W10" s="73">
        <f t="shared" si="0"/>
        <v>291416.59223880718</v>
      </c>
      <c r="X10" s="73">
        <f t="shared" si="0"/>
        <v>314612.59154958342</v>
      </c>
    </row>
    <row r="11" spans="1:24">
      <c r="A11" s="73">
        <v>34</v>
      </c>
      <c r="B11" s="73">
        <v>173.61</v>
      </c>
      <c r="C11" s="73">
        <v>4.286442018012</v>
      </c>
      <c r="D11" s="73">
        <v>1314</v>
      </c>
      <c r="E11" s="73">
        <f t="shared" si="1"/>
        <v>9778.3832715364224</v>
      </c>
      <c r="F11" s="73">
        <f t="shared" si="0"/>
        <v>19975.911272306239</v>
      </c>
      <c r="G11" s="73">
        <f t="shared" si="0"/>
        <v>30610.550398099607</v>
      </c>
      <c r="H11" s="73">
        <f t="shared" si="0"/>
        <v>41701.037163844871</v>
      </c>
      <c r="I11" s="73">
        <f t="shared" si="0"/>
        <v>53266.911214319138</v>
      </c>
      <c r="J11" s="73">
        <f t="shared" si="0"/>
        <v>65328.549749843296</v>
      </c>
      <c r="K11" s="73">
        <f t="shared" si="0"/>
        <v>77907.203427614892</v>
      </c>
      <c r="L11" s="73">
        <f t="shared" si="0"/>
        <v>91025.033801930636</v>
      </c>
      <c r="M11" s="73">
        <f t="shared" si="0"/>
        <v>104705.15236926268</v>
      </c>
      <c r="N11" s="73">
        <f t="shared" si="0"/>
        <v>118971.66128697865</v>
      </c>
      <c r="O11" s="73">
        <f t="shared" si="0"/>
        <v>133849.69583744704</v>
      </c>
      <c r="P11" s="73">
        <f t="shared" si="0"/>
        <v>149365.46871234101</v>
      </c>
      <c r="Q11" s="73">
        <f t="shared" si="0"/>
        <v>165546.31619516376</v>
      </c>
      <c r="R11" s="73">
        <f t="shared" si="0"/>
        <v>182420.74632336071</v>
      </c>
      <c r="S11" s="73">
        <f t="shared" si="0"/>
        <v>200018.48911487279</v>
      </c>
      <c r="T11" s="73">
        <f t="shared" si="0"/>
        <v>218370.54894762184</v>
      </c>
      <c r="U11" s="73">
        <f t="shared" si="0"/>
        <v>237509.25918421257</v>
      </c>
      <c r="V11" s="73">
        <f t="shared" si="0"/>
        <v>257468.33913809017</v>
      </c>
      <c r="W11" s="73">
        <f t="shared" si="0"/>
        <v>278282.95348151936</v>
      </c>
      <c r="X11" s="73">
        <f t="shared" si="0"/>
        <v>299989.77420005231</v>
      </c>
    </row>
    <row r="12" spans="1:24">
      <c r="A12" s="73">
        <v>35</v>
      </c>
      <c r="B12" s="73">
        <v>178.92</v>
      </c>
      <c r="C12" s="73">
        <v>4.31854210041696</v>
      </c>
      <c r="D12" s="73">
        <v>1340</v>
      </c>
      <c r="E12" s="73">
        <f t="shared" si="1"/>
        <v>10353.825604928461</v>
      </c>
      <c r="F12" s="73">
        <f t="shared" si="0"/>
        <v>21154.785527609529</v>
      </c>
      <c r="G12" s="73">
        <f t="shared" si="0"/>
        <v>32422.189451800718</v>
      </c>
      <c r="H12" s="73">
        <f t="shared" si="0"/>
        <v>44176.18095808215</v>
      </c>
      <c r="I12" s="73">
        <f t="shared" si="0"/>
        <v>56437.773536041779</v>
      </c>
      <c r="J12" s="73">
        <f t="shared" si="0"/>
        <v>69228.888151662177</v>
      </c>
      <c r="K12" s="73">
        <f t="shared" si="0"/>
        <v>82572.392437070768</v>
      </c>
      <c r="L12" s="73">
        <f t="shared" si="0"/>
        <v>96492.141572715642</v>
      </c>
      <c r="M12" s="73">
        <f t="shared" si="0"/>
        <v>111013.02093505577</v>
      </c>
      <c r="N12" s="73">
        <f t="shared" si="0"/>
        <v>126160.9905860093</v>
      </c>
      <c r="O12" s="73">
        <f t="shared" si="0"/>
        <v>141963.13168369766</v>
      </c>
      <c r="P12" s="73">
        <f t="shared" si="0"/>
        <v>158447.694897457</v>
      </c>
      <c r="Q12" s="73">
        <f t="shared" si="0"/>
        <v>175644.15091367235</v>
      </c>
      <c r="R12" s="73">
        <f t="shared" si="0"/>
        <v>193583.24312272761</v>
      </c>
      <c r="S12" s="73">
        <f t="shared" si="0"/>
        <v>212297.04258126364</v>
      </c>
      <c r="T12" s="73">
        <f t="shared" si="0"/>
        <v>231819.00534800408</v>
      </c>
      <c r="U12" s="73">
        <f t="shared" si="0"/>
        <v>252184.032295654</v>
      </c>
      <c r="V12" s="73">
        <f t="shared" si="0"/>
        <v>273428.53150579939</v>
      </c>
      <c r="W12" s="73">
        <f t="shared" si="0"/>
        <v>295590.48335835763</v>
      </c>
      <c r="X12" s="73">
        <f t="shared" si="0"/>
        <v>318709.50843194267</v>
      </c>
    </row>
    <row r="13" spans="1:24">
      <c r="A13" s="73">
        <v>36</v>
      </c>
      <c r="B13" s="73">
        <v>186.3</v>
      </c>
      <c r="C13" s="73">
        <v>4.3547453367423499</v>
      </c>
      <c r="D13" s="73">
        <v>1352</v>
      </c>
      <c r="E13" s="73">
        <f t="shared" si="1"/>
        <v>10968.628040298578</v>
      </c>
      <c r="F13" s="73">
        <f t="shared" si="0"/>
        <v>22414.911898686696</v>
      </c>
      <c r="G13" s="73">
        <f t="shared" si="0"/>
        <v>34359.652269628234</v>
      </c>
      <c r="H13" s="73">
        <f t="shared" si="0"/>
        <v>46824.555664859399</v>
      </c>
      <c r="I13" s="73">
        <f t="shared" si="0"/>
        <v>59832.273859423774</v>
      </c>
      <c r="J13" s="73">
        <f t="shared" si="0"/>
        <v>73406.44505548256</v>
      </c>
      <c r="K13" s="73">
        <f t="shared" si="0"/>
        <v>87571.736838703073</v>
      </c>
      <c r="L13" s="73">
        <f t="shared" si="0"/>
        <v>102353.89100528948</v>
      </c>
      <c r="M13" s="73">
        <f t="shared" si="0"/>
        <v>117779.77034111529</v>
      </c>
      <c r="N13" s="73">
        <f t="shared" si="0"/>
        <v>133877.40743796946</v>
      </c>
      <c r="O13" s="73">
        <f t="shared" si="0"/>
        <v>150676.05563562454</v>
      </c>
      <c r="P13" s="73">
        <f t="shared" si="0"/>
        <v>168206.24218230293</v>
      </c>
      <c r="Q13" s="73">
        <f t="shared" si="0"/>
        <v>186499.8237101449</v>
      </c>
      <c r="R13" s="73">
        <f t="shared" si="0"/>
        <v>205590.04412649374</v>
      </c>
      <c r="S13" s="73">
        <f t="shared" si="0"/>
        <v>225511.59502619738</v>
      </c>
      <c r="T13" s="73">
        <f t="shared" si="0"/>
        <v>246300.67873471271</v>
      </c>
      <c r="U13" s="73">
        <f t="shared" si="0"/>
        <v>267995.07409657596</v>
      </c>
      <c r="V13" s="73">
        <f t="shared" si="0"/>
        <v>290634.20512879454</v>
      </c>
      <c r="W13" s="73">
        <f t="shared" si="0"/>
        <v>314259.21266391745</v>
      </c>
      <c r="X13" s="73">
        <f t="shared" si="0"/>
        <v>338913.02911298134</v>
      </c>
    </row>
    <row r="14" spans="1:24">
      <c r="A14" s="73">
        <v>37</v>
      </c>
      <c r="B14" s="73">
        <v>192.38</v>
      </c>
      <c r="C14" s="73">
        <v>4.0540152137043801</v>
      </c>
      <c r="D14" s="73">
        <v>1476</v>
      </c>
      <c r="E14" s="73">
        <f t="shared" si="1"/>
        <v>11511.492954951762</v>
      </c>
      <c r="F14" s="73">
        <f t="shared" si="0"/>
        <v>23489.66358562178</v>
      </c>
      <c r="G14" s="73">
        <f t="shared" si="0"/>
        <v>35953.431075982626</v>
      </c>
      <c r="H14" s="73">
        <f t="shared" si="0"/>
        <v>48922.481596603444</v>
      </c>
      <c r="I14" s="73">
        <f t="shared" si="0"/>
        <v>62417.299398403215</v>
      </c>
      <c r="J14" s="73">
        <f t="shared" si="0"/>
        <v>76459.199166949707</v>
      </c>
      <c r="K14" s="73">
        <f t="shared" si="0"/>
        <v>91070.359688406126</v>
      </c>
      <c r="L14" s="73">
        <f t="shared" si="0"/>
        <v>106273.85888030115</v>
      </c>
      <c r="M14" s="73">
        <f t="shared" si="0"/>
        <v>122093.71024245108</v>
      </c>
      <c r="N14" s="73">
        <f t="shared" si="0"/>
        <v>138554.90078560796</v>
      </c>
      <c r="O14" s="73">
        <f t="shared" si="0"/>
        <v>155683.4304977413</v>
      </c>
      <c r="P14" s="73">
        <f t="shared" si="0"/>
        <v>173506.35341028834</v>
      </c>
      <c r="Q14" s="73">
        <f t="shared" si="0"/>
        <v>192051.82032923689</v>
      </c>
      <c r="R14" s="73">
        <f t="shared" si="0"/>
        <v>211349.12329853221</v>
      </c>
      <c r="S14" s="73">
        <f t="shared" si="0"/>
        <v>231428.74186603719</v>
      </c>
      <c r="T14" s="73">
        <f t="shared" si="0"/>
        <v>252322.39122512279</v>
      </c>
      <c r="U14" s="73">
        <f t="shared" si="0"/>
        <v>274063.07230792369</v>
      </c>
      <c r="V14" s="73">
        <f t="shared" si="0"/>
        <v>296685.1239093843</v>
      </c>
      <c r="W14" s="73">
        <f t="shared" si="0"/>
        <v>320224.27692442026</v>
      </c>
      <c r="X14" s="73">
        <f t="shared" si="0"/>
        <v>344717.71078386292</v>
      </c>
    </row>
    <row r="15" spans="1:24">
      <c r="A15" s="73">
        <v>38</v>
      </c>
      <c r="B15" s="73">
        <v>198.98</v>
      </c>
      <c r="C15" s="73">
        <v>4.64065057397075</v>
      </c>
      <c r="D15" s="73">
        <v>1450</v>
      </c>
      <c r="E15" s="73">
        <f t="shared" si="1"/>
        <v>13389.251442526116</v>
      </c>
      <c r="F15" s="73">
        <f t="shared" si="0"/>
        <v>27399.85125897019</v>
      </c>
      <c r="G15" s="73">
        <f t="shared" si="0"/>
        <v>42060.634056212853</v>
      </c>
      <c r="H15" s="73">
        <f t="shared" si="0"/>
        <v>57401.772554484349</v>
      </c>
      <c r="I15" s="73">
        <f t="shared" si="0"/>
        <v>73454.839684529521</v>
      </c>
      <c r="J15" s="73">
        <f t="shared" si="0"/>
        <v>90252.873566485039</v>
      </c>
      <c r="K15" s="73">
        <f t="shared" si="0"/>
        <v>107830.44550419932</v>
      </c>
      <c r="L15" s="73">
        <f t="shared" si="0"/>
        <v>126223.73113493129</v>
      </c>
      <c r="M15" s="73">
        <f t="shared" si="0"/>
        <v>145470.5848808579</v>
      </c>
      <c r="N15" s="73">
        <f t="shared" si="0"/>
        <v>165610.61785561612</v>
      </c>
      <c r="O15" s="73">
        <f t="shared" si="0"/>
        <v>186685.27938621538</v>
      </c>
      <c r="P15" s="73">
        <f t="shared" si="0"/>
        <v>208737.94231809679</v>
      </c>
      <c r="Q15" s="73">
        <f t="shared" si="0"/>
        <v>231813.99227890241</v>
      </c>
      <c r="R15" s="73">
        <f t="shared" si="0"/>
        <v>255960.92108466383</v>
      </c>
      <c r="S15" s="73">
        <f t="shared" si="0"/>
        <v>281228.42448064621</v>
      </c>
      <c r="T15" s="73">
        <f t="shared" si="0"/>
        <v>307668.50441800233</v>
      </c>
      <c r="U15" s="73">
        <f t="shared" si="0"/>
        <v>335335.57607672975</v>
      </c>
      <c r="V15" s="73">
        <f t="shared" si="0"/>
        <v>364286.57985518855</v>
      </c>
      <c r="W15" s="73">
        <f t="shared" si="0"/>
        <v>394581.09855666297</v>
      </c>
      <c r="X15" s="73">
        <f t="shared" si="0"/>
        <v>426281.48001413897</v>
      </c>
    </row>
    <row r="16" spans="1:24">
      <c r="A16" s="73">
        <v>39</v>
      </c>
      <c r="B16" s="73">
        <v>203.45</v>
      </c>
      <c r="C16" s="73">
        <v>5.2953628980956404</v>
      </c>
      <c r="D16" s="73">
        <v>1448</v>
      </c>
      <c r="E16" s="73">
        <f t="shared" si="1"/>
        <v>15599.906101822255</v>
      </c>
      <c r="F16" s="73">
        <f t="shared" si="0"/>
        <v>32025.883843498155</v>
      </c>
      <c r="G16" s="73">
        <f t="shared" si="0"/>
        <v>49321.676716156195</v>
      </c>
      <c r="H16" s="73">
        <f t="shared" si="0"/>
        <v>67533.344587524451</v>
      </c>
      <c r="I16" s="73">
        <f t="shared" si="0"/>
        <v>86709.386362477555</v>
      </c>
      <c r="J16" s="73">
        <f t="shared" si="0"/>
        <v>106900.86913890482</v>
      </c>
      <c r="K16" s="73">
        <f t="shared" si="0"/>
        <v>128161.56420285047</v>
      </c>
      <c r="L16" s="73">
        <f t="shared" si="0"/>
        <v>150548.0902250894</v>
      </c>
      <c r="M16" s="73">
        <f t="shared" si="0"/>
        <v>174120.06404048263</v>
      </c>
      <c r="N16" s="73">
        <f t="shared" si="0"/>
        <v>198940.25941164498</v>
      </c>
      <c r="O16" s="73">
        <f t="shared" si="0"/>
        <v>225074.77419972661</v>
      </c>
      <c r="P16" s="73">
        <f t="shared" si="0"/>
        <v>252593.20638749376</v>
      </c>
      <c r="Q16" s="73">
        <f t="shared" si="0"/>
        <v>281568.83942346944</v>
      </c>
      <c r="R16" s="73">
        <f t="shared" si="0"/>
        <v>312078.83738072065</v>
      </c>
      <c r="S16" s="73">
        <f t="shared" si="0"/>
        <v>344204.45045000978</v>
      </c>
      <c r="T16" s="73">
        <f t="shared" si="0"/>
        <v>378031.23131455586</v>
      </c>
      <c r="U16" s="73">
        <f t="shared" si="0"/>
        <v>413649.26298262324</v>
      </c>
      <c r="V16" s="73">
        <f t="shared" si="0"/>
        <v>451153.39868467336</v>
      </c>
      <c r="W16" s="73">
        <f t="shared" si="0"/>
        <v>490643.51447394129</v>
      </c>
      <c r="X16" s="73">
        <f t="shared" si="0"/>
        <v>532224.77520312928</v>
      </c>
    </row>
    <row r="17" spans="1:24">
      <c r="A17" s="73">
        <v>40</v>
      </c>
      <c r="B17" s="73">
        <v>207.77</v>
      </c>
      <c r="C17" s="73">
        <v>4.5630655179063204</v>
      </c>
      <c r="D17" s="73">
        <v>1484</v>
      </c>
      <c r="E17" s="73">
        <f t="shared" si="1"/>
        <v>14069.330940206104</v>
      </c>
      <c r="F17" s="73">
        <f t="shared" si="0"/>
        <v>28780.654669144878</v>
      </c>
      <c r="G17" s="73">
        <f t="shared" si="0"/>
        <v>44163.265738386435</v>
      </c>
      <c r="H17" s="73">
        <f t="shared" si="0"/>
        <v>60247.79542908218</v>
      </c>
      <c r="I17" s="73">
        <f t="shared" si="0"/>
        <v>77066.272747811498</v>
      </c>
      <c r="J17" s="73">
        <f t="shared" ref="J17:AB31" si="2">$D17*((1+$C17/100)^J$2-1)*$B17</f>
        <v>94652.188205708648</v>
      </c>
      <c r="K17" s="73">
        <f t="shared" si="2"/>
        <v>113040.56050787323</v>
      </c>
      <c r="L17" s="73">
        <f t="shared" si="2"/>
        <v>132268.00628586212</v>
      </c>
      <c r="M17" s="73">
        <f t="shared" si="2"/>
        <v>152372.81301212058</v>
      </c>
      <c r="N17" s="73">
        <f t="shared" si="2"/>
        <v>173395.01524154664</v>
      </c>
      <c r="O17" s="73">
        <f t="shared" si="2"/>
        <v>195376.47433200816</v>
      </c>
      <c r="P17" s="73">
        <f t="shared" si="2"/>
        <v>218360.96180255926</v>
      </c>
      <c r="Q17" s="73">
        <f t="shared" si="2"/>
        <v>242394.24649534654</v>
      </c>
      <c r="R17" s="73">
        <f t="shared" si="2"/>
        <v>267524.18571477069</v>
      </c>
      <c r="S17" s="73">
        <f t="shared" si="2"/>
        <v>293800.82052538719</v>
      </c>
      <c r="T17" s="73">
        <f t="shared" si="2"/>
        <v>321276.47539831314</v>
      </c>
      <c r="U17" s="73">
        <f t="shared" si="2"/>
        <v>350005.86240456457</v>
      </c>
      <c r="V17" s="73">
        <f t="shared" si="2"/>
        <v>380046.19016280392</v>
      </c>
      <c r="W17" s="73">
        <f t="shared" si="2"/>
        <v>411457.27775844571</v>
      </c>
      <c r="X17" s="73">
        <f t="shared" si="2"/>
        <v>444301.67386096349</v>
      </c>
    </row>
    <row r="18" spans="1:24">
      <c r="A18" s="73">
        <v>41</v>
      </c>
      <c r="B18" s="73">
        <v>214.09</v>
      </c>
      <c r="C18" s="73">
        <v>4.8425634702278604</v>
      </c>
      <c r="D18" s="73">
        <v>1515</v>
      </c>
      <c r="E18" s="73">
        <f t="shared" si="1"/>
        <v>15706.677862117425</v>
      </c>
      <c r="F18" s="73">
        <f t="shared" si="1"/>
        <v>32173.961568772098</v>
      </c>
      <c r="G18" s="73">
        <f t="shared" si="1"/>
        <v>49438.683940744057</v>
      </c>
      <c r="H18" s="73">
        <f t="shared" si="1"/>
        <v>67539.461451537325</v>
      </c>
      <c r="I18" s="73">
        <f t="shared" si="1"/>
        <v>86516.780601895531</v>
      </c>
      <c r="J18" s="73">
        <f t="shared" si="1"/>
        <v>106413.08847705748</v>
      </c>
      <c r="K18" s="73">
        <f t="shared" si="1"/>
        <v>127272.88768930624</v>
      </c>
      <c r="L18" s="73">
        <f t="shared" si="1"/>
        <v>149142.83591817005</v>
      </c>
      <c r="M18" s="73">
        <f t="shared" si="1"/>
        <v>172071.85027092267</v>
      </c>
      <c r="N18" s="73">
        <f t="shared" si="1"/>
        <v>196111.21669680497</v>
      </c>
      <c r="O18" s="73">
        <f t="shared" si="1"/>
        <v>221314.70469970128</v>
      </c>
      <c r="P18" s="73">
        <f t="shared" si="1"/>
        <v>247738.68760584909</v>
      </c>
      <c r="Q18" s="73">
        <f t="shared" si="1"/>
        <v>275442.26865558932</v>
      </c>
      <c r="R18" s="73">
        <f t="shared" si="1"/>
        <v>304487.41320118908</v>
      </c>
      <c r="S18" s="73">
        <f t="shared" si="1"/>
        <v>334939.08730642928</v>
      </c>
      <c r="T18" s="73">
        <f t="shared" si="1"/>
        <v>366865.40305796231</v>
      </c>
      <c r="U18" s="73">
        <f t="shared" si="2"/>
        <v>400337.77091346879</v>
      </c>
      <c r="V18" s="73">
        <f t="shared" si="2"/>
        <v>435431.05942736636</v>
      </c>
      <c r="W18" s="73">
        <f t="shared" si="2"/>
        <v>472223.76271133963</v>
      </c>
      <c r="X18" s="73">
        <f t="shared" si="2"/>
        <v>510798.17600425181</v>
      </c>
    </row>
    <row r="19" spans="1:24">
      <c r="A19" s="73">
        <v>42</v>
      </c>
      <c r="B19" s="73">
        <v>219.39</v>
      </c>
      <c r="C19" s="73">
        <v>4.30971053863981</v>
      </c>
      <c r="D19" s="73">
        <v>1478</v>
      </c>
      <c r="E19" s="73">
        <f t="shared" si="1"/>
        <v>13974.599299166901</v>
      </c>
      <c r="F19" s="73">
        <f t="shared" si="1"/>
        <v>28551.463377062708</v>
      </c>
      <c r="G19" s="73">
        <f t="shared" si="1"/>
        <v>43756.548102326764</v>
      </c>
      <c r="H19" s="73">
        <f t="shared" si="1"/>
        <v>59616.927966404684</v>
      </c>
      <c r="I19" s="73">
        <f t="shared" si="1"/>
        <v>76160.844292952999</v>
      </c>
      <c r="J19" s="73">
        <f t="shared" si="1"/>
        <v>93417.755524930428</v>
      </c>
      <c r="K19" s="73">
        <f t="shared" si="1"/>
        <v>111418.38967891599</v>
      </c>
      <c r="L19" s="73">
        <f t="shared" si="1"/>
        <v>130194.79906005795</v>
      </c>
      <c r="M19" s="73">
        <f t="shared" si="1"/>
        <v>149780.4173350771</v>
      </c>
      <c r="N19" s="73">
        <f t="shared" si="1"/>
        <v>170210.11906495251</v>
      </c>
      <c r="O19" s="73">
        <f t="shared" si="1"/>
        <v>191520.28180329301</v>
      </c>
      <c r="P19" s="73">
        <f t="shared" si="1"/>
        <v>213748.85087096912</v>
      </c>
      <c r="Q19" s="73">
        <f t="shared" si="1"/>
        <v>236935.40692234368</v>
      </c>
      <c r="R19" s="73">
        <f t="shared" si="1"/>
        <v>261121.23642341199</v>
      </c>
      <c r="S19" s="73">
        <f t="shared" si="1"/>
        <v>286349.40516734519</v>
      </c>
      <c r="T19" s="73">
        <f t="shared" si="1"/>
        <v>312664.83495834161</v>
      </c>
      <c r="U19" s="73">
        <f t="shared" si="2"/>
        <v>340114.38360032882</v>
      </c>
      <c r="V19" s="73">
        <f t="shared" si="2"/>
        <v>368746.92833294906</v>
      </c>
      <c r="W19" s="73">
        <f t="shared" si="2"/>
        <v>398613.45286339155</v>
      </c>
      <c r="X19" s="73">
        <f t="shared" si="2"/>
        <v>429767.13814904803</v>
      </c>
    </row>
    <row r="20" spans="1:24">
      <c r="A20" s="73">
        <v>43</v>
      </c>
      <c r="B20" s="73">
        <v>226.81</v>
      </c>
      <c r="C20" s="73">
        <v>4.5596221556596896</v>
      </c>
      <c r="D20" s="73">
        <v>1486</v>
      </c>
      <c r="E20" s="73">
        <f t="shared" si="1"/>
        <v>15367.735010720064</v>
      </c>
      <c r="F20" s="73">
        <f t="shared" si="1"/>
        <v>31436.180671812017</v>
      </c>
      <c r="G20" s="73">
        <f t="shared" si="1"/>
        <v>48237.286741337237</v>
      </c>
      <c r="H20" s="73">
        <f t="shared" si="1"/>
        <v>65804.459765604406</v>
      </c>
      <c r="I20" s="73">
        <f t="shared" si="1"/>
        <v>84172.629503209144</v>
      </c>
      <c r="J20" s="73">
        <f t="shared" si="1"/>
        <v>103378.31837775889</v>
      </c>
      <c r="K20" s="73">
        <f t="shared" si="1"/>
        <v>123459.71409737965</v>
      </c>
      <c r="L20" s="73">
        <f t="shared" si="1"/>
        <v>144456.74558539793</v>
      </c>
      <c r="M20" s="73">
        <f t="shared" si="1"/>
        <v>166411.16237317477</v>
      </c>
      <c r="N20" s="73">
        <f t="shared" si="1"/>
        <v>189366.61761295292</v>
      </c>
      <c r="O20" s="73">
        <f t="shared" si="1"/>
        <v>213368.75487577656</v>
      </c>
      <c r="P20" s="73">
        <f t="shared" si="1"/>
        <v>238465.29890706777</v>
      </c>
      <c r="Q20" s="73">
        <f t="shared" si="1"/>
        <v>264706.15052031458</v>
      </c>
      <c r="R20" s="73">
        <f t="shared" si="1"/>
        <v>292143.48581755278</v>
      </c>
      <c r="S20" s="73">
        <f t="shared" si="1"/>
        <v>320831.85993392649</v>
      </c>
      <c r="T20" s="73">
        <f t="shared" si="1"/>
        <v>350828.31551260897</v>
      </c>
      <c r="U20" s="73">
        <f t="shared" si="2"/>
        <v>382192.49612576963</v>
      </c>
      <c r="V20" s="73">
        <f t="shared" si="2"/>
        <v>414986.76486710913</v>
      </c>
      <c r="W20" s="73">
        <f t="shared" si="2"/>
        <v>449276.32835176523</v>
      </c>
      <c r="X20" s="73">
        <f t="shared" si="2"/>
        <v>485129.36637014674</v>
      </c>
    </row>
    <row r="21" spans="1:24">
      <c r="A21" s="73">
        <v>44</v>
      </c>
      <c r="B21" s="73">
        <v>234.48</v>
      </c>
      <c r="C21" s="73">
        <v>4.7133076956446596</v>
      </c>
      <c r="D21" s="73">
        <v>1506</v>
      </c>
      <c r="E21" s="73">
        <f t="shared" si="1"/>
        <v>16643.956410429899</v>
      </c>
      <c r="F21" s="73">
        <f t="shared" si="1"/>
        <v>34072.39369921232</v>
      </c>
      <c r="G21" s="73">
        <f t="shared" si="1"/>
        <v>52322.286863957517</v>
      </c>
      <c r="H21" s="73">
        <f t="shared" si="1"/>
        <v>71432.353647683602</v>
      </c>
      <c r="I21" s="73">
        <f t="shared" si="1"/>
        <v>91443.136679769843</v>
      </c>
      <c r="J21" s="73">
        <f t="shared" si="1"/>
        <v>112397.08948846621</v>
      </c>
      <c r="K21" s="73">
        <f t="shared" si="1"/>
        <v>134338.66656743659</v>
      </c>
      <c r="L21" s="73">
        <f t="shared" si="1"/>
        <v>157314.41768741584</v>
      </c>
      <c r="M21" s="73">
        <f t="shared" si="1"/>
        <v>181373.08665306531</v>
      </c>
      <c r="N21" s="73">
        <f t="shared" si="1"/>
        <v>206565.71471454238</v>
      </c>
      <c r="O21" s="73">
        <f t="shared" si="1"/>
        <v>232945.74885317619</v>
      </c>
      <c r="P21" s="73">
        <f t="shared" si="1"/>
        <v>260569.15517097994</v>
      </c>
      <c r="Q21" s="73">
        <f t="shared" si="1"/>
        <v>289494.53762455989</v>
      </c>
      <c r="R21" s="73">
        <f t="shared" si="1"/>
        <v>319783.26235531911</v>
      </c>
      <c r="S21" s="73">
        <f t="shared" si="1"/>
        <v>351499.58787972579</v>
      </c>
      <c r="T21" s="73">
        <f t="shared" si="1"/>
        <v>384710.80141585</v>
      </c>
      <c r="U21" s="73">
        <f t="shared" si="2"/>
        <v>419487.36163538939</v>
      </c>
      <c r="V21" s="73">
        <f t="shared" si="2"/>
        <v>455903.04814403679</v>
      </c>
      <c r="W21" s="73">
        <f t="shared" si="2"/>
        <v>494035.11800731823</v>
      </c>
      <c r="X21" s="73">
        <f t="shared" si="2"/>
        <v>533964.46965397429</v>
      </c>
    </row>
    <row r="22" spans="1:24">
      <c r="A22" s="73">
        <v>45</v>
      </c>
      <c r="B22" s="73">
        <v>240.66</v>
      </c>
      <c r="C22" s="73">
        <v>3.97722331387518</v>
      </c>
      <c r="D22" s="73">
        <v>1574</v>
      </c>
      <c r="E22" s="73">
        <f t="shared" si="1"/>
        <v>15065.675777168733</v>
      </c>
      <c r="F22" s="73">
        <f t="shared" si="1"/>
        <v>30730.547123739896</v>
      </c>
      <c r="G22" s="73">
        <f t="shared" si="1"/>
        <v>47018.445385595369</v>
      </c>
      <c r="H22" s="73">
        <f t="shared" si="1"/>
        <v>63954.149734461724</v>
      </c>
      <c r="I22" s="73">
        <f t="shared" si="1"/>
        <v>81563.424865060093</v>
      </c>
      <c r="J22" s="73">
        <f t="shared" si="1"/>
        <v>99873.060191557161</v>
      </c>
      <c r="K22" s="73">
        <f t="shared" si="1"/>
        <v>118910.91060294502</v>
      </c>
      <c r="L22" s="73">
        <f t="shared" si="1"/>
        <v>138705.93883935545</v>
      </c>
      <c r="M22" s="73">
        <f t="shared" si="1"/>
        <v>159288.25955377251</v>
      </c>
      <c r="N22" s="73">
        <f t="shared" si="1"/>
        <v>180689.18512617983</v>
      </c>
      <c r="O22" s="73">
        <f t="shared" si="1"/>
        <v>202941.27329983807</v>
      </c>
      <c r="P22" s="73">
        <f t="shared" si="1"/>
        <v>226078.37671216321</v>
      </c>
      <c r="Q22" s="73">
        <f t="shared" si="1"/>
        <v>250135.69439555856</v>
      </c>
      <c r="R22" s="73">
        <f t="shared" si="1"/>
        <v>275149.82532655122</v>
      </c>
      <c r="S22" s="73">
        <f t="shared" si="1"/>
        <v>301158.82410469424</v>
      </c>
      <c r="T22" s="73">
        <f t="shared" si="1"/>
        <v>328202.25884594733</v>
      </c>
      <c r="U22" s="73">
        <f t="shared" si="2"/>
        <v>356321.27137860196</v>
      </c>
      <c r="V22" s="73">
        <f t="shared" si="2"/>
        <v>385558.6398333371</v>
      </c>
      <c r="W22" s="73">
        <f t="shared" si="2"/>
        <v>415958.84372261725</v>
      </c>
      <c r="X22" s="73">
        <f t="shared" si="2"/>
        <v>447568.13160844753</v>
      </c>
    </row>
    <row r="23" spans="1:24">
      <c r="A23" s="73">
        <v>46</v>
      </c>
      <c r="B23" s="73">
        <v>248.08</v>
      </c>
      <c r="C23" s="73">
        <v>4.9954797175261101</v>
      </c>
      <c r="D23" s="73">
        <v>1456</v>
      </c>
      <c r="E23" s="73">
        <f t="shared" si="1"/>
        <v>18043.896537195687</v>
      </c>
      <c r="F23" s="73">
        <f t="shared" si="1"/>
        <v>36989.172266158421</v>
      </c>
      <c r="G23" s="73">
        <f t="shared" si="1"/>
        <v>56880.855401590838</v>
      </c>
      <c r="H23" s="73">
        <f t="shared" si="1"/>
        <v>77766.223533528435</v>
      </c>
      <c r="I23" s="73">
        <f t="shared" si="1"/>
        <v>99694.91599442756</v>
      </c>
      <c r="J23" s="73">
        <f t="shared" si="1"/>
        <v>122719.05183952964</v>
      </c>
      <c r="K23" s="73">
        <f t="shared" si="1"/>
        <v>146893.35372090936</v>
      </c>
      <c r="L23" s="73">
        <f t="shared" si="1"/>
        <v>172275.27794962705</v>
      </c>
      <c r="M23" s="73">
        <f t="shared" si="1"/>
        <v>198925.15105510814</v>
      </c>
      <c r="N23" s="73">
        <f t="shared" si="1"/>
        <v>226906.31316631997</v>
      </c>
      <c r="O23" s="73">
        <f t="shared" si="1"/>
        <v>256285.26855552546</v>
      </c>
      <c r="P23" s="73">
        <f t="shared" si="1"/>
        <v>287131.84370241989</v>
      </c>
      <c r="Q23" s="73">
        <f t="shared" si="1"/>
        <v>319519.35325432877</v>
      </c>
      <c r="R23" s="73">
        <f t="shared" si="1"/>
        <v>353524.77427691512</v>
      </c>
      <c r="S23" s="73">
        <f t="shared" si="1"/>
        <v>389228.92920954403</v>
      </c>
      <c r="T23" s="73">
        <f t="shared" si="1"/>
        <v>426716.6779601468</v>
      </c>
      <c r="U23" s="73">
        <f t="shared" si="2"/>
        <v>466077.11959614302</v>
      </c>
      <c r="V23" s="73">
        <f t="shared" si="2"/>
        <v>507403.80411079392</v>
      </c>
      <c r="W23" s="73">
        <f t="shared" si="2"/>
        <v>550794.95476830017</v>
      </c>
      <c r="X23" s="73">
        <f t="shared" si="2"/>
        <v>596353.70155610377</v>
      </c>
    </row>
    <row r="24" spans="1:24">
      <c r="A24" s="73">
        <v>47</v>
      </c>
      <c r="B24" s="73">
        <v>252.97</v>
      </c>
      <c r="C24" s="73">
        <v>5.4628516390183801</v>
      </c>
      <c r="D24" s="73">
        <v>1492</v>
      </c>
      <c r="E24" s="73">
        <f t="shared" si="1"/>
        <v>20618.50868050741</v>
      </c>
      <c r="F24" s="73">
        <f t="shared" si="1"/>
        <v>42363.375900409104</v>
      </c>
      <c r="G24" s="73">
        <f t="shared" si="1"/>
        <v>65296.132955635541</v>
      </c>
      <c r="H24" s="73">
        <f t="shared" si="1"/>
        <v>89481.672505525537</v>
      </c>
      <c r="I24" s="73">
        <f t="shared" si="1"/>
        <v>114988.43219912214</v>
      </c>
      <c r="J24" s="73">
        <f t="shared" si="1"/>
        <v>141888.58833270089</v>
      </c>
      <c r="K24" s="73">
        <f t="shared" si="1"/>
        <v>170258.26008652124</v>
      </c>
      <c r="L24" s="73">
        <f t="shared" si="1"/>
        <v>200177.72491872939</v>
      </c>
      <c r="M24" s="73">
        <f t="shared" si="1"/>
        <v>231731.64572590927</v>
      </c>
      <c r="N24" s="73">
        <f t="shared" si="1"/>
        <v>265009.31041307893</v>
      </c>
      <c r="O24" s="73">
        <f t="shared" si="1"/>
        <v>300104.88455103844</v>
      </c>
      <c r="P24" s="73">
        <f t="shared" si="1"/>
        <v>337117.67783601652</v>
      </c>
      <c r="Q24" s="73">
        <f t="shared" si="1"/>
        <v>376152.42510560958</v>
      </c>
      <c r="R24" s="73">
        <f t="shared" si="1"/>
        <v>417319.58270620619</v>
      </c>
      <c r="S24" s="73">
        <f t="shared" si="1"/>
        <v>460735.64105052414</v>
      </c>
      <c r="T24" s="73">
        <f t="shared" si="1"/>
        <v>506523.4542497021</v>
      </c>
      <c r="U24" s="73">
        <f t="shared" si="2"/>
        <v>554812.58775270195</v>
      </c>
      <c r="V24" s="73">
        <f t="shared" si="2"/>
        <v>605739.6849767383</v>
      </c>
      <c r="W24" s="73">
        <f t="shared" si="2"/>
        <v>659448.85396618221</v>
      </c>
      <c r="X24" s="73">
        <f t="shared" si="2"/>
        <v>716092.07517406915</v>
      </c>
    </row>
    <row r="25" spans="1:24">
      <c r="A25" s="73">
        <v>48</v>
      </c>
      <c r="B25" s="73">
        <v>259.95999999999998</v>
      </c>
      <c r="C25" s="73">
        <v>4.49237805623439</v>
      </c>
      <c r="D25" s="73">
        <v>1487</v>
      </c>
      <c r="E25" s="73">
        <f t="shared" si="1"/>
        <v>17365.759974545555</v>
      </c>
      <c r="F25" s="73">
        <f t="shared" si="1"/>
        <v>35511.655539485968</v>
      </c>
      <c r="G25" s="73">
        <f t="shared" si="1"/>
        <v>54472.733334892931</v>
      </c>
      <c r="H25" s="73">
        <f t="shared" si="1"/>
        <v>74285.614428406305</v>
      </c>
      <c r="I25" s="73">
        <f t="shared" si="1"/>
        <v>94988.56504447246</v>
      </c>
      <c r="J25" s="73">
        <f t="shared" si="1"/>
        <v>116621.57047100786</v>
      </c>
      <c r="K25" s="73">
        <f t="shared" si="1"/>
        <v>139226.41228622897</v>
      </c>
      <c r="L25" s="73">
        <f t="shared" si="1"/>
        <v>162846.74905480343</v>
      </c>
      <c r="M25" s="73">
        <f t="shared" si="1"/>
        <v>187528.20064917809</v>
      </c>
      <c r="N25" s="73">
        <f t="shared" si="1"/>
        <v>213318.43635893858</v>
      </c>
      <c r="O25" s="73">
        <f t="shared" si="1"/>
        <v>240267.26695837537</v>
      </c>
      <c r="P25" s="73">
        <f t="shared" si="1"/>
        <v>268426.74091007304</v>
      </c>
      <c r="Q25" s="73">
        <f t="shared" si="1"/>
        <v>297851.24489032791</v>
      </c>
      <c r="R25" s="73">
        <f t="shared" si="1"/>
        <v>328597.60883054754</v>
      </c>
      <c r="S25" s="73">
        <f t="shared" si="1"/>
        <v>360725.21567750763</v>
      </c>
      <c r="T25" s="73">
        <f t="shared" si="1"/>
        <v>394296.11608445365</v>
      </c>
      <c r="U25" s="73">
        <f t="shared" si="2"/>
        <v>429375.14825456165</v>
      </c>
      <c r="V25" s="73">
        <f t="shared" si="2"/>
        <v>466030.06316821912</v>
      </c>
      <c r="W25" s="73">
        <f t="shared" si="2"/>
        <v>504331.65543598897</v>
      </c>
      <c r="X25" s="73">
        <f t="shared" si="2"/>
        <v>544353.90002998465</v>
      </c>
    </row>
    <row r="26" spans="1:24">
      <c r="A26" s="73">
        <v>49</v>
      </c>
      <c r="B26" s="73">
        <v>265.07</v>
      </c>
      <c r="C26" s="73">
        <v>4.6313448834716198</v>
      </c>
      <c r="D26" s="73">
        <v>1533</v>
      </c>
      <c r="E26" s="73">
        <f t="shared" si="1"/>
        <v>18819.576918053699</v>
      </c>
      <c r="F26" s="73">
        <f t="shared" si="1"/>
        <v>38510.753348792699</v>
      </c>
      <c r="G26" s="73">
        <f t="shared" si="1"/>
        <v>59113.896071652074</v>
      </c>
      <c r="H26" s="73">
        <f t="shared" si="1"/>
        <v>80671.241390841009</v>
      </c>
      <c r="I26" s="73">
        <f t="shared" si="1"/>
        <v>103226.98171948246</v>
      </c>
      <c r="J26" s="73">
        <f t="shared" si="1"/>
        <v>126827.35617376359</v>
      </c>
      <c r="K26" s="73">
        <f t="shared" si="1"/>
        <v>151520.74536281318</v>
      </c>
      <c r="L26" s="73">
        <f t="shared" si="1"/>
        <v>177357.77056862562</v>
      </c>
      <c r="M26" s="73">
        <f t="shared" si="1"/>
        <v>204391.39751934871</v>
      </c>
      <c r="N26" s="73">
        <f t="shared" si="1"/>
        <v>232677.04496867087</v>
      </c>
      <c r="O26" s="73">
        <f t="shared" si="1"/>
        <v>262272.69830389408</v>
      </c>
      <c r="P26" s="73">
        <f t="shared" si="1"/>
        <v>293239.02841558814</v>
      </c>
      <c r="Q26" s="73">
        <f t="shared" si="1"/>
        <v>325639.51607250905</v>
      </c>
      <c r="R26" s="73">
        <f t="shared" si="1"/>
        <v>359540.58205674862</v>
      </c>
      <c r="S26" s="73">
        <f t="shared" si="1"/>
        <v>395011.72332589159</v>
      </c>
      <c r="T26" s="73">
        <f t="shared" si="1"/>
        <v>432125.65548131207</v>
      </c>
      <c r="U26" s="73">
        <f t="shared" si="2"/>
        <v>470958.46183466766</v>
      </c>
      <c r="V26" s="73">
        <f t="shared" si="2"/>
        <v>511589.74937817798</v>
      </c>
      <c r="W26" s="73">
        <f t="shared" si="2"/>
        <v>554102.81197842304</v>
      </c>
      <c r="X26" s="73">
        <f t="shared" si="2"/>
        <v>598584.8011282119</v>
      </c>
    </row>
    <row r="27" spans="1:24">
      <c r="A27" s="73">
        <v>50</v>
      </c>
      <c r="B27" s="73">
        <v>272.5</v>
      </c>
      <c r="C27" s="73">
        <v>4.6784808843725303</v>
      </c>
      <c r="D27" s="73">
        <v>1563</v>
      </c>
      <c r="E27" s="73">
        <f t="shared" si="1"/>
        <v>19926.468820697355</v>
      </c>
      <c r="F27" s="73">
        <f t="shared" si="1"/>
        <v>40785.19367610148</v>
      </c>
      <c r="G27" s="73">
        <f t="shared" si="1"/>
        <v>62619.789986589589</v>
      </c>
      <c r="H27" s="73">
        <f t="shared" si="1"/>
        <v>85475.91371164372</v>
      </c>
      <c r="I27" s="73">
        <f t="shared" si="1"/>
        <v>109401.35681608308</v>
      </c>
      <c r="J27" s="73">
        <f t="shared" si="1"/>
        <v>134446.14720266507</v>
      </c>
      <c r="K27" s="73">
        <f t="shared" si="1"/>
        <v>160662.65332001451</v>
      </c>
      <c r="L27" s="73">
        <f t="shared" si="1"/>
        <v>188105.69366461434</v>
      </c>
      <c r="M27" s="73">
        <f t="shared" si="1"/>
        <v>216832.65140582703</v>
      </c>
      <c r="N27" s="73">
        <f t="shared" si="1"/>
        <v>246903.59437362413</v>
      </c>
      <c r="O27" s="73">
        <f t="shared" si="1"/>
        <v>278381.40065992012</v>
      </c>
      <c r="P27" s="73">
        <f t="shared" si="1"/>
        <v>311331.89009614039</v>
      </c>
      <c r="Q27" s="73">
        <f t="shared" si="1"/>
        <v>345823.9618819413</v>
      </c>
      <c r="R27" s="73">
        <f t="shared" si="1"/>
        <v>381929.73865286505</v>
      </c>
      <c r="S27" s="73">
        <f t="shared" si="1"/>
        <v>419724.71728817065</v>
      </c>
      <c r="T27" s="73">
        <f t="shared" si="1"/>
        <v>459287.92677418154</v>
      </c>
      <c r="U27" s="73">
        <f t="shared" si="2"/>
        <v>500702.09345323977</v>
      </c>
      <c r="V27" s="73">
        <f t="shared" si="2"/>
        <v>544053.81400380004</v>
      </c>
      <c r="W27" s="73">
        <f t="shared" si="2"/>
        <v>589433.73651336506</v>
      </c>
      <c r="X27" s="73">
        <f t="shared" si="2"/>
        <v>636936.75002288283</v>
      </c>
    </row>
    <row r="28" spans="1:24">
      <c r="A28" s="73">
        <v>51</v>
      </c>
      <c r="B28" s="73">
        <v>279.33999999999997</v>
      </c>
      <c r="C28" s="73">
        <v>5.1439509872841098</v>
      </c>
      <c r="D28" s="73">
        <v>1536</v>
      </c>
      <c r="E28" s="73">
        <f t="shared" si="1"/>
        <v>22070.957088582796</v>
      </c>
      <c r="F28" s="73">
        <f t="shared" si="1"/>
        <v>45277.23339222683</v>
      </c>
      <c r="G28" s="73">
        <f t="shared" si="1"/>
        <v>69677.229174903972</v>
      </c>
      <c r="H28" s="73">
        <f t="shared" si="1"/>
        <v>95332.348781541485</v>
      </c>
      <c r="I28" s="73">
        <f t="shared" si="1"/>
        <v>122307.15516647353</v>
      </c>
      <c r="J28" s="73">
        <f t="shared" si="1"/>
        <v>150669.5323707613</v>
      </c>
      <c r="K28" s="73">
        <f t="shared" si="1"/>
        <v>180490.85635726614</v>
      </c>
      <c r="L28" s="73">
        <f t="shared" si="1"/>
        <v>211846.17463339612</v>
      </c>
      <c r="M28" s="73">
        <f t="shared" si="1"/>
        <v>244814.39511355714</v>
      </c>
      <c r="N28" s="73">
        <f t="shared" si="1"/>
        <v>279478.48469659744</v>
      </c>
      <c r="O28" s="73">
        <f t="shared" si="1"/>
        <v>315925.67805797746</v>
      </c>
      <c r="P28" s="73">
        <f t="shared" si="1"/>
        <v>354247.6971821076</v>
      </c>
      <c r="Q28" s="73">
        <f t="shared" si="1"/>
        <v>394540.98218732065</v>
      </c>
      <c r="R28" s="73">
        <f t="shared" si="1"/>
        <v>436906.93402436859</v>
      </c>
      <c r="S28" s="73">
        <f t="shared" si="1"/>
        <v>481452.16965921043</v>
      </c>
      <c r="T28" s="73">
        <f t="shared" si="1"/>
        <v>528288.7903822792</v>
      </c>
      <c r="U28" s="73">
        <f t="shared" si="2"/>
        <v>577534.66391944257</v>
      </c>
      <c r="V28" s="73">
        <f t="shared" si="2"/>
        <v>629313.72105461743</v>
      </c>
      <c r="W28" s="73">
        <f t="shared" si="2"/>
        <v>683756.26751050353</v>
      </c>
      <c r="X28" s="73">
        <f t="shared" si="2"/>
        <v>740999.31187230989</v>
      </c>
    </row>
    <row r="29" spans="1:24">
      <c r="A29" s="73">
        <v>52</v>
      </c>
      <c r="B29" s="73">
        <v>279.3</v>
      </c>
      <c r="C29" s="73">
        <v>4.9900802048313304</v>
      </c>
      <c r="D29" s="73">
        <v>1513</v>
      </c>
      <c r="E29" s="73">
        <f t="shared" si="1"/>
        <v>21087.125840298111</v>
      </c>
      <c r="F29" s="73">
        <f t="shared" si="1"/>
        <v>43226.516172920863</v>
      </c>
      <c r="G29" s="73">
        <f t="shared" si="1"/>
        <v>66470.679840002078</v>
      </c>
      <c r="H29" s="73">
        <f t="shared" si="1"/>
        <v>90874.745917013017</v>
      </c>
      <c r="I29" s="73">
        <f t="shared" si="1"/>
        <v>116496.59446450676</v>
      </c>
      <c r="J29" s="73">
        <f t="shared" si="1"/>
        <v>143396.99380448091</v>
      </c>
      <c r="K29" s="73">
        <f t="shared" si="1"/>
        <v>171639.74464693959</v>
      </c>
      <c r="L29" s="73">
        <f t="shared" si="1"/>
        <v>201291.83140848781</v>
      </c>
      <c r="M29" s="73">
        <f t="shared" si="1"/>
        <v>232423.58108184338</v>
      </c>
      <c r="N29" s="73">
        <f t="shared" si="1"/>
        <v>265108.83003306668</v>
      </c>
      <c r="O29" s="73">
        <f t="shared" si="1"/>
        <v>299425.09912210476</v>
      </c>
      <c r="P29" s="73">
        <f t="shared" si="1"/>
        <v>335453.77756199165</v>
      </c>
      <c r="Q29" s="73">
        <f t="shared" si="1"/>
        <v>373280.31595276977</v>
      </c>
      <c r="R29" s="73">
        <f t="shared" si="1"/>
        <v>412994.42894795898</v>
      </c>
      <c r="S29" s="73">
        <f t="shared" si="1"/>
        <v>454690.30803424527</v>
      </c>
      <c r="T29" s="73">
        <f t="shared" si="1"/>
        <v>498466.84492904699</v>
      </c>
      <c r="U29" s="73">
        <f t="shared" si="2"/>
        <v>544427.86612579669</v>
      </c>
      <c r="V29" s="73">
        <f t="shared" si="2"/>
        <v>592682.37914322398</v>
      </c>
      <c r="W29" s="73">
        <f t="shared" si="2"/>
        <v>643344.8310626715</v>
      </c>
      <c r="X29" s="73">
        <f t="shared" si="2"/>
        <v>696535.37996663374</v>
      </c>
    </row>
    <row r="30" spans="1:24">
      <c r="A30" s="73">
        <v>53</v>
      </c>
      <c r="B30" s="73">
        <v>277.36</v>
      </c>
      <c r="C30" s="73">
        <v>5.9991804782151696</v>
      </c>
      <c r="D30" s="73">
        <v>1646</v>
      </c>
      <c r="E30" s="73">
        <f t="shared" si="1"/>
        <v>27388.332199825531</v>
      </c>
      <c r="F30" s="73">
        <f t="shared" si="1"/>
        <v>56419.739878291715</v>
      </c>
      <c r="G30" s="73">
        <f t="shared" si="1"/>
        <v>87192.794098755461</v>
      </c>
      <c r="H30" s="73">
        <f t="shared" si="1"/>
        <v>119811.97938056388</v>
      </c>
      <c r="I30" s="73">
        <f t="shared" si="1"/>
        <v>154388.0484579514</v>
      </c>
      <c r="J30" s="73">
        <f t="shared" si="1"/>
        <v>191038.3983215637</v>
      </c>
      <c r="K30" s="73">
        <f t="shared" si="1"/>
        <v>229887.46881939136</v>
      </c>
      <c r="L30" s="73">
        <f t="shared" si="1"/>
        <v>271067.1651704929</v>
      </c>
      <c r="M30" s="73">
        <f t="shared" si="1"/>
        <v>314717.30582607782</v>
      </c>
      <c r="N30" s="73">
        <f t="shared" si="1"/>
        <v>360986.09719858621</v>
      </c>
      <c r="O30" s="73">
        <f t="shared" si="1"/>
        <v>410030.63687062013</v>
      </c>
      <c r="P30" s="73">
        <f t="shared" si="1"/>
        <v>462017.44699228916</v>
      </c>
      <c r="Q30" s="73">
        <f t="shared" si="1"/>
        <v>517123.03967802436</v>
      </c>
      <c r="R30" s="73">
        <f t="shared" si="1"/>
        <v>575534.51632256678</v>
      </c>
      <c r="S30" s="73">
        <f t="shared" si="1"/>
        <v>637450.20287100575</v>
      </c>
      <c r="T30" s="73">
        <f t="shared" si="1"/>
        <v>703080.32319981162</v>
      </c>
      <c r="U30" s="73">
        <f t="shared" si="2"/>
        <v>772647.71289521246</v>
      </c>
      <c r="V30" s="73">
        <f t="shared" si="2"/>
        <v>846388.57585242367</v>
      </c>
      <c r="W30" s="73">
        <f t="shared" si="2"/>
        <v>924553.28626463108</v>
      </c>
      <c r="X30" s="73">
        <f t="shared" si="2"/>
        <v>1007407.2387247412</v>
      </c>
    </row>
    <row r="31" spans="1:24">
      <c r="A31" s="73">
        <v>54</v>
      </c>
      <c r="B31" s="73">
        <v>274.45</v>
      </c>
      <c r="C31" s="73">
        <v>5.4769702360594303</v>
      </c>
      <c r="D31" s="73">
        <v>1672</v>
      </c>
      <c r="E31" s="73">
        <f t="shared" si="1"/>
        <v>25132.742927110408</v>
      </c>
      <c r="F31" s="73">
        <f t="shared" si="1"/>
        <v>51641.998703843979</v>
      </c>
      <c r="G31" s="73">
        <f t="shared" si="1"/>
        <v>79603.158529270062</v>
      </c>
      <c r="H31" s="73">
        <f t="shared" si="1"/>
        <v>109095.74275599179</v>
      </c>
      <c r="I31" s="73">
        <f t="shared" si="1"/>
        <v>140203.62704265583</v>
      </c>
      <c r="J31" s="73">
        <f t="shared" si="1"/>
        <v>173015.28089276818</v>
      </c>
      <c r="K31" s="73">
        <f t="shared" si="1"/>
        <v>207624.01925821012</v>
      </c>
      <c r="L31" s="73">
        <f t="shared" si="1"/>
        <v>244128.26792300292</v>
      </c>
      <c r="M31" s="73">
        <f t="shared" si="1"/>
        <v>282631.84342206357</v>
      </c>
      <c r="N31" s="73">
        <f t="shared" si="1"/>
        <v>323244.24829102651</v>
      </c>
      <c r="O31" s="73">
        <f t="shared" si="1"/>
        <v>366080.9824868103</v>
      </c>
      <c r="P31" s="73">
        <f t="shared" si="1"/>
        <v>411263.87186459725</v>
      </c>
      <c r="Q31" s="73">
        <f t="shared" si="1"/>
        <v>458921.41464539722</v>
      </c>
      <c r="R31" s="73">
        <f t="shared" si="1"/>
        <v>509189.14685953868</v>
      </c>
      <c r="S31" s="73">
        <f t="shared" si="1"/>
        <v>562210.02780539088</v>
      </c>
      <c r="T31" s="73">
        <f t="shared" si="1"/>
        <v>618134.84661954397</v>
      </c>
      <c r="U31" s="73">
        <f t="shared" si="2"/>
        <v>677122.65111471829</v>
      </c>
      <c r="V31" s="73">
        <f t="shared" si="2"/>
        <v>739341.20010499831</v>
      </c>
      <c r="W31" s="73">
        <f t="shared" si="2"/>
        <v>804967.44050478388</v>
      </c>
      <c r="X31" s="73">
        <f t="shared" si="2"/>
        <v>874188.01055831055</v>
      </c>
    </row>
    <row r="32" spans="1:24">
      <c r="A32" s="73">
        <v>55</v>
      </c>
      <c r="B32" s="73">
        <v>263.94</v>
      </c>
      <c r="C32" s="73">
        <v>5.8005982166748096</v>
      </c>
      <c r="D32" s="73">
        <v>1668</v>
      </c>
      <c r="E32" s="73">
        <f t="shared" si="1"/>
        <v>25537.245020396575</v>
      </c>
      <c r="F32" s="73">
        <f t="shared" si="1"/>
        <v>52555.803020034116</v>
      </c>
      <c r="G32" s="73">
        <f t="shared" ref="G32:Y34" si="3">$D32*((1+$C32/100)^G$2-1)*$B32</f>
        <v>81141.599013169936</v>
      </c>
      <c r="H32" s="73">
        <f t="shared" si="3"/>
        <v>111385.54217890585</v>
      </c>
      <c r="I32" s="73">
        <f t="shared" si="3"/>
        <v>143383.81497256557</v>
      </c>
      <c r="J32" s="73">
        <f t="shared" si="3"/>
        <v>177238.17900726112</v>
      </c>
      <c r="K32" s="73">
        <f t="shared" si="3"/>
        <v>213056.29867841979</v>
      </c>
      <c r="L32" s="73">
        <f t="shared" si="3"/>
        <v>250952.08356047006</v>
      </c>
      <c r="M32" s="73">
        <f t="shared" si="3"/>
        <v>291046.05066458351</v>
      </c>
      <c r="N32" s="73">
        <f t="shared" si="3"/>
        <v>333465.70770953223</v>
      </c>
      <c r="O32" s="73">
        <f t="shared" si="3"/>
        <v>378345.95862455002</v>
      </c>
      <c r="P32" s="73">
        <f t="shared" si="3"/>
        <v>425829.53257378336</v>
      </c>
      <c r="Q32" s="73">
        <f t="shared" si="3"/>
        <v>476067.43786672945</v>
      </c>
      <c r="R32" s="73">
        <f t="shared" si="3"/>
        <v>529219.44219819305</v>
      </c>
      <c r="S32" s="73">
        <f t="shared" si="3"/>
        <v>585454.5807450345</v>
      </c>
      <c r="T32" s="73">
        <f t="shared" si="3"/>
        <v>644951.6937355682</v>
      </c>
      <c r="U32" s="73">
        <f t="shared" si="3"/>
        <v>707899.9952012042</v>
      </c>
      <c r="V32" s="73">
        <f t="shared" si="3"/>
        <v>774499.67471908266</v>
      </c>
      <c r="W32" s="73">
        <f t="shared" si="3"/>
        <v>844962.53405938647</v>
      </c>
      <c r="X32" s="73">
        <f t="shared" si="3"/>
        <v>919512.66076200199</v>
      </c>
    </row>
    <row r="33" spans="1:24" ht="12.75">
      <c r="I33" s="72">
        <f>SUM(E3:I32)</f>
        <v>7042308.439092027</v>
      </c>
      <c r="X33" s="73">
        <f>SUM(E3:X32)</f>
        <v>128082340.62136203</v>
      </c>
    </row>
    <row r="35" spans="1:24">
      <c r="E35" s="73" t="s">
        <v>31</v>
      </c>
    </row>
    <row r="36" spans="1:24">
      <c r="A36" s="73" t="s">
        <v>0</v>
      </c>
      <c r="B36" s="73" t="s">
        <v>32</v>
      </c>
      <c r="C36" s="73" t="s">
        <v>33</v>
      </c>
      <c r="D36" s="73" t="s">
        <v>34</v>
      </c>
      <c r="E36" s="73">
        <v>1</v>
      </c>
      <c r="F36" s="73">
        <v>2</v>
      </c>
      <c r="G36" s="73">
        <v>3</v>
      </c>
      <c r="H36" s="73">
        <v>4</v>
      </c>
      <c r="I36" s="73">
        <v>5</v>
      </c>
      <c r="J36" s="73">
        <v>6</v>
      </c>
      <c r="K36" s="73">
        <v>7</v>
      </c>
      <c r="L36" s="73">
        <v>8</v>
      </c>
      <c r="M36" s="73">
        <v>9</v>
      </c>
      <c r="N36" s="73">
        <v>10</v>
      </c>
      <c r="O36" s="73">
        <v>11</v>
      </c>
      <c r="P36" s="73">
        <v>12</v>
      </c>
      <c r="Q36" s="73">
        <v>13</v>
      </c>
      <c r="R36" s="73">
        <v>14</v>
      </c>
      <c r="S36" s="73">
        <v>15</v>
      </c>
      <c r="T36" s="73">
        <v>16</v>
      </c>
      <c r="U36" s="73">
        <v>17</v>
      </c>
      <c r="V36" s="73">
        <v>18</v>
      </c>
      <c r="W36" s="73">
        <v>19</v>
      </c>
      <c r="X36" s="73">
        <v>20</v>
      </c>
    </row>
    <row r="37" spans="1:24">
      <c r="A37" s="73">
        <v>26</v>
      </c>
      <c r="B37" s="73">
        <v>193.62</v>
      </c>
      <c r="C37" s="73">
        <v>3.6199834500503898</v>
      </c>
      <c r="D37" s="73">
        <v>304</v>
      </c>
      <c r="E37" s="73">
        <f>$D37*((1+$C37/100)^E$2-1)*$B37</f>
        <v>2130.7396346202199</v>
      </c>
      <c r="F37" s="73">
        <f t="shared" ref="F37:X51" si="4">$D37*((1+$C37/100)^F$2-1)*$B37</f>
        <v>4338.6116913773612</v>
      </c>
      <c r="G37" s="73">
        <f t="shared" si="4"/>
        <v>6626.4083511873941</v>
      </c>
      <c r="H37" s="73">
        <f t="shared" si="4"/>
        <v>8997.0228714533569</v>
      </c>
      <c r="I37" s="73">
        <f t="shared" si="4"/>
        <v>11453.45324501743</v>
      </c>
      <c r="J37" s="73">
        <f t="shared" si="4"/>
        <v>13998.805991566553</v>
      </c>
      <c r="K37" s="73">
        <f t="shared" si="4"/>
        <v>16636.300086286145</v>
      </c>
      <c r="L37" s="73">
        <f t="shared" si="4"/>
        <v>19369.271030730641</v>
      </c>
      <c r="M37" s="73">
        <f t="shared" si="4"/>
        <v>22201.175071058715</v>
      </c>
      <c r="N37" s="73">
        <f t="shared" si="4"/>
        <v>25135.593568967979</v>
      </c>
      <c r="O37" s="73">
        <f t="shared" si="4"/>
        <v>28176.237530856772</v>
      </c>
      <c r="P37" s="73">
        <f t="shared" si="4"/>
        <v>31326.952300940899</v>
      </c>
      <c r="Q37" s="73">
        <f t="shared" si="4"/>
        <v>34591.722424260355</v>
      </c>
      <c r="R37" s="73">
        <f t="shared" si="4"/>
        <v>37974.676685726175</v>
      </c>
      <c r="S37" s="73">
        <f t="shared" si="4"/>
        <v>41480.093331579832</v>
      </c>
      <c r="T37" s="73">
        <f t="shared" si="4"/>
        <v>45112.405479868699</v>
      </c>
      <c r="U37" s="73">
        <f t="shared" si="4"/>
        <v>48876.20672677979</v>
      </c>
      <c r="V37" s="73">
        <f t="shared" si="4"/>
        <v>52776.256955921868</v>
      </c>
      <c r="W37" s="73">
        <f t="shared" si="4"/>
        <v>56817.488357902519</v>
      </c>
      <c r="X37" s="73">
        <f t="shared" si="4"/>
        <v>61005.011667813109</v>
      </c>
    </row>
    <row r="38" spans="1:24">
      <c r="A38" s="73">
        <v>27</v>
      </c>
      <c r="B38" s="73">
        <v>201.81</v>
      </c>
      <c r="C38" s="73">
        <v>4.1909581588592904</v>
      </c>
      <c r="D38" s="73">
        <v>304</v>
      </c>
      <c r="E38" s="73">
        <f t="shared" ref="E38:T66" si="5">$D38*((1+$C38/100)^E$2-1)*$B38</f>
        <v>2571.1628887597503</v>
      </c>
      <c r="F38" s="73">
        <f t="shared" si="5"/>
        <v>5250.08213838354</v>
      </c>
      <c r="G38" s="73">
        <f t="shared" si="5"/>
        <v>8041.2737728686952</v>
      </c>
      <c r="H38" s="73">
        <f t="shared" si="5"/>
        <v>10949.443080888692</v>
      </c>
      <c r="I38" s="73">
        <f t="shared" si="5"/>
        <v>13979.492547796597</v>
      </c>
      <c r="J38" s="73">
        <f t="shared" si="5"/>
        <v>17136.530120055359</v>
      </c>
      <c r="K38" s="73">
        <f t="shared" si="5"/>
        <v>20425.87781602695</v>
      </c>
      <c r="L38" s="73">
        <f t="shared" si="5"/>
        <v>23853.080697636105</v>
      </c>
      <c r="M38" s="73">
        <f t="shared" si="5"/>
        <v>27423.916218032726</v>
      </c>
      <c r="N38" s="73">
        <f t="shared" si="5"/>
        <v>31144.403961010845</v>
      </c>
      <c r="O38" s="73">
        <f t="shared" si="5"/>
        <v>35020.815788602689</v>
      </c>
      <c r="P38" s="73">
        <f t="shared" si="5"/>
        <v>39059.686413953954</v>
      </c>
      <c r="Q38" s="73">
        <f t="shared" si="5"/>
        <v>43267.824417304153</v>
      </c>
      <c r="R38" s="73">
        <f t="shared" si="5"/>
        <v>47652.323723641828</v>
      </c>
      <c r="S38" s="73">
        <f t="shared" si="5"/>
        <v>52220.575561383579</v>
      </c>
      <c r="T38" s="73">
        <f t="shared" si="5"/>
        <v>56980.280922236416</v>
      </c>
      <c r="U38" s="73">
        <f t="shared" si="4"/>
        <v>61939.463543247562</v>
      </c>
      <c r="V38" s="73">
        <f t="shared" si="4"/>
        <v>67106.483432926703</v>
      </c>
      <c r="W38" s="73">
        <f t="shared" si="4"/>
        <v>72490.050964242299</v>
      </c>
      <c r="X38" s="73">
        <f t="shared" si="4"/>
        <v>78099.241558249181</v>
      </c>
    </row>
    <row r="39" spans="1:24">
      <c r="A39" s="73">
        <v>28</v>
      </c>
      <c r="B39" s="73">
        <v>211.33</v>
      </c>
      <c r="C39" s="73">
        <v>4.3218937786115301</v>
      </c>
      <c r="D39" s="73">
        <v>277</v>
      </c>
      <c r="E39" s="73">
        <f t="shared" si="5"/>
        <v>2529.9678998881159</v>
      </c>
      <c r="F39" s="73">
        <f t="shared" si="4"/>
        <v>5169.2783250423699</v>
      </c>
      <c r="G39" s="73">
        <f t="shared" si="4"/>
        <v>7922.6569432596043</v>
      </c>
      <c r="H39" s="73">
        <f t="shared" si="4"/>
        <v>10795.033660679204</v>
      </c>
      <c r="I39" s="73">
        <f t="shared" si="4"/>
        <v>13791.551448747232</v>
      </c>
      <c r="J39" s="73">
        <f t="shared" si="4"/>
        <v>16917.575552672773</v>
      </c>
      <c r="K39" s="73">
        <f t="shared" si="4"/>
        <v>20178.703097863763</v>
      </c>
      <c r="L39" s="73">
        <f t="shared" si="4"/>
        <v>23580.773111542949</v>
      </c>
      <c r="M39" s="73">
        <f t="shared" si="4"/>
        <v>27129.876977487347</v>
      </c>
      <c r="N39" s="73">
        <f t="shared" si="4"/>
        <v>30832.369342610447</v>
      </c>
      <c r="O39" s="73">
        <f t="shared" si="4"/>
        <v>34694.879494915374</v>
      </c>
      <c r="P39" s="73">
        <f t="shared" si="4"/>
        <v>38724.323233191033</v>
      </c>
      <c r="Q39" s="73">
        <f t="shared" si="4"/>
        <v>42927.915249703845</v>
      </c>
      <c r="R39" s="73">
        <f t="shared" si="4"/>
        <v>47313.182048056566</v>
      </c>
      <c r="S39" s="73">
        <f t="shared" si="4"/>
        <v>51887.975419342787</v>
      </c>
      <c r="T39" s="73">
        <f t="shared" si="4"/>
        <v>56660.486500726969</v>
      </c>
      <c r="U39" s="73">
        <f t="shared" si="4"/>
        <v>61639.260441621031</v>
      </c>
      <c r="V39" s="73">
        <f t="shared" si="4"/>
        <v>66833.211703717752</v>
      </c>
      <c r="W39" s="73">
        <f t="shared" si="4"/>
        <v>72251.640022275111</v>
      </c>
      <c r="X39" s="73">
        <f t="shared" si="4"/>
        <v>77904.247057230765</v>
      </c>
    </row>
    <row r="40" spans="1:24">
      <c r="A40" s="73">
        <v>29</v>
      </c>
      <c r="B40" s="73">
        <v>224.87</v>
      </c>
      <c r="C40" s="73">
        <v>4.7001672296495602</v>
      </c>
      <c r="D40" s="73">
        <v>293</v>
      </c>
      <c r="E40" s="73">
        <f t="shared" si="5"/>
        <v>3096.7949524487026</v>
      </c>
      <c r="F40" s="73">
        <f t="shared" si="4"/>
        <v>6339.1444464218366</v>
      </c>
      <c r="G40" s="73">
        <f t="shared" si="4"/>
        <v>9733.8897887814073</v>
      </c>
      <c r="H40" s="73">
        <f t="shared" si="4"/>
        <v>13288.19383925261</v>
      </c>
      <c r="I40" s="73">
        <f t="shared" si="4"/>
        <v>17009.556123946175</v>
      </c>
      <c r="J40" s="73">
        <f t="shared" si="4"/>
        <v>20905.828659241444</v>
      </c>
      <c r="K40" s="73">
        <f t="shared" si="4"/>
        <v>24985.232519418492</v>
      </c>
      <c r="L40" s="73">
        <f t="shared" si="4"/>
        <v>29256.375182996639</v>
      </c>
      <c r="M40" s="73">
        <f t="shared" si="4"/>
        <v>33728.268694379876</v>
      </c>
      <c r="N40" s="73">
        <f t="shared" si="4"/>
        <v>38410.348679129966</v>
      </c>
      <c r="O40" s="73">
        <f t="shared" si="4"/>
        <v>43312.494252989272</v>
      </c>
      <c r="P40" s="73">
        <f t="shared" si="4"/>
        <v>48445.048866660822</v>
      </c>
      <c r="Q40" s="73">
        <f t="shared" si="4"/>
        <v>53818.842130328019</v>
      </c>
      <c r="R40" s="73">
        <f t="shared" si="4"/>
        <v>59445.212663963248</v>
      </c>
      <c r="S40" s="73">
        <f t="shared" si="4"/>
        <v>65336.032021639032</v>
      </c>
      <c r="T40" s="73">
        <f t="shared" si="4"/>
        <v>71503.729740322146</v>
      </c>
      <c r="U40" s="73">
        <f t="shared" si="4"/>
        <v>77961.319566002669</v>
      </c>
      <c r="V40" s="73">
        <f t="shared" si="4"/>
        <v>84722.426912494979</v>
      </c>
      <c r="W40" s="73">
        <f t="shared" si="4"/>
        <v>91801.317610848593</v>
      </c>
      <c r="X40" s="73">
        <f t="shared" si="4"/>
        <v>99212.928010028874</v>
      </c>
    </row>
    <row r="41" spans="1:24">
      <c r="A41" s="73">
        <v>30</v>
      </c>
      <c r="B41" s="73">
        <v>242.17</v>
      </c>
      <c r="C41" s="73">
        <v>4.25765773015672</v>
      </c>
      <c r="D41" s="73">
        <v>280</v>
      </c>
      <c r="E41" s="73">
        <f t="shared" si="5"/>
        <v>2887.0155230337455</v>
      </c>
      <c r="F41" s="73">
        <f t="shared" si="4"/>
        <v>5896.950285654766</v>
      </c>
      <c r="G41" s="73">
        <f t="shared" si="4"/>
        <v>9035.0377683691931</v>
      </c>
      <c r="H41" s="73">
        <f t="shared" si="4"/>
        <v>12306.734275370489</v>
      </c>
      <c r="I41" s="73">
        <f t="shared" si="4"/>
        <v>15717.728421609398</v>
      </c>
      <c r="J41" s="73">
        <f t="shared" si="4"/>
        <v>19273.951023790829</v>
      </c>
      <c r="K41" s="73">
        <f t="shared" si="4"/>
        <v>22981.585412495631</v>
      </c>
      <c r="L41" s="73">
        <f t="shared" si="4"/>
        <v>26847.078183357073</v>
      </c>
      <c r="M41" s="73">
        <f t="shared" si="4"/>
        <v>30877.150405985733</v>
      </c>
      <c r="N41" s="73">
        <f t="shared" si="4"/>
        <v>35078.809310132063</v>
      </c>
      <c r="O41" s="73">
        <f t="shared" si="4"/>
        <v>39459.360469405568</v>
      </c>
      <c r="P41" s="73">
        <f t="shared" si="4"/>
        <v>44026.420503735368</v>
      </c>
      <c r="Q41" s="73">
        <f t="shared" si="4"/>
        <v>48787.93032265771</v>
      </c>
      <c r="R41" s="73">
        <f t="shared" si="4"/>
        <v>53752.168932457564</v>
      </c>
      <c r="S41" s="73">
        <f t="shared" si="4"/>
        <v>58927.767831171004</v>
      </c>
      <c r="T41" s="73">
        <f t="shared" si="4"/>
        <v>64323.726016477405</v>
      </c>
      <c r="U41" s="73">
        <f t="shared" si="4"/>
        <v>69949.425632576531</v>
      </c>
      <c r="V41" s="73">
        <f t="shared" si="4"/>
        <v>75814.648283255898</v>
      </c>
      <c r="W41" s="73">
        <f t="shared" si="4"/>
        <v>81929.59203951282</v>
      </c>
      <c r="X41" s="73">
        <f t="shared" si="4"/>
        <v>88304.88917130277</v>
      </c>
    </row>
    <row r="42" spans="1:24">
      <c r="A42" s="73">
        <v>31</v>
      </c>
      <c r="B42" s="73">
        <v>263.47000000000003</v>
      </c>
      <c r="C42" s="73">
        <v>3.9116837013954</v>
      </c>
      <c r="D42" s="73">
        <v>316</v>
      </c>
      <c r="E42" s="73">
        <f t="shared" si="5"/>
        <v>3256.7317231890079</v>
      </c>
      <c r="F42" s="73">
        <f t="shared" si="4"/>
        <v>6640.856490392167</v>
      </c>
      <c r="G42" s="73">
        <f t="shared" si="4"/>
        <v>10157.357514548907</v>
      </c>
      <c r="H42" s="73">
        <f t="shared" si="4"/>
        <v>13811.412936126968</v>
      </c>
      <c r="I42" s="73">
        <f t="shared" si="4"/>
        <v>17608.403448070869</v>
      </c>
      <c r="J42" s="73">
        <f t="shared" si="4"/>
        <v>21553.920219014002</v>
      </c>
      <c r="K42" s="73">
        <f t="shared" si="4"/>
        <v>25653.773126421951</v>
      </c>
      <c r="L42" s="73">
        <f t="shared" si="4"/>
        <v>29913.99931179015</v>
      </c>
      <c r="M42" s="73">
        <f t="shared" si="4"/>
        <v>34340.872070493984</v>
      </c>
      <c r="N42" s="73">
        <f t="shared" si="4"/>
        <v>38940.910089381548</v>
      </c>
      <c r="O42" s="73">
        <f t="shared" si="4"/>
        <v>43720.887045711941</v>
      </c>
      <c r="P42" s="73">
        <f t="shared" si="4"/>
        <v>48687.841581573542</v>
      </c>
      <c r="Q42" s="73">
        <f t="shared" si="4"/>
        <v>53849.087668470165</v>
      </c>
      <c r="R42" s="73">
        <f t="shared" si="4"/>
        <v>59212.225377336821</v>
      </c>
      <c r="S42" s="73">
        <f t="shared" si="4"/>
        <v>64785.152069844633</v>
      </c>
      <c r="T42" s="73">
        <f t="shared" si="4"/>
        <v>70576.07402747398</v>
      </c>
      <c r="U42" s="73">
        <f t="shared" si="4"/>
        <v>76593.518535480442</v>
      </c>
      <c r="V42" s="73">
        <f t="shared" si="4"/>
        <v>82846.346439547095</v>
      </c>
      <c r="W42" s="73">
        <f t="shared" si="4"/>
        <v>89343.76519361345</v>
      </c>
      <c r="X42" s="73">
        <f t="shared" si="4"/>
        <v>96095.342418093991</v>
      </c>
    </row>
    <row r="43" spans="1:24">
      <c r="A43" s="73">
        <v>32</v>
      </c>
      <c r="B43" s="73">
        <v>293</v>
      </c>
      <c r="C43" s="73">
        <v>3.5414883290647499</v>
      </c>
      <c r="D43" s="73">
        <v>323</v>
      </c>
      <c r="E43" s="73">
        <f t="shared" si="5"/>
        <v>3351.6291397435953</v>
      </c>
      <c r="F43" s="73">
        <f t="shared" si="4"/>
        <v>6821.9558343047374</v>
      </c>
      <c r="G43" s="73">
        <f t="shared" si="4"/>
        <v>10415.183743734186</v>
      </c>
      <c r="H43" s="73">
        <f t="shared" si="4"/>
        <v>14135.665400212773</v>
      </c>
      <c r="I43" s="73">
        <f t="shared" si="4"/>
        <v>17987.907480340553</v>
      </c>
      <c r="J43" s="73">
        <f t="shared" si="4"/>
        <v>21976.576264143354</v>
      </c>
      <c r="K43" s="73">
        <f t="shared" si="4"/>
        <v>26106.503287409618</v>
      </c>
      <c r="L43" s="73">
        <f t="shared" si="4"/>
        <v>30382.691194203722</v>
      </c>
      <c r="M43" s="73">
        <f t="shared" si="4"/>
        <v>34810.319796645832</v>
      </c>
      <c r="N43" s="73">
        <f t="shared" si="4"/>
        <v>39394.752349297749</v>
      </c>
      <c r="O43" s="73">
        <f t="shared" si="4"/>
        <v>44141.542045755683</v>
      </c>
      <c r="P43" s="73">
        <f t="shared" si="4"/>
        <v>49056.438745318927</v>
      </c>
      <c r="Q43" s="73">
        <f t="shared" si="4"/>
        <v>54145.395937882786</v>
      </c>
      <c r="R43" s="73">
        <f t="shared" si="4"/>
        <v>59414.577955492394</v>
      </c>
      <c r="S43" s="73">
        <f t="shared" si="4"/>
        <v>64870.367439292844</v>
      </c>
      <c r="T43" s="73">
        <f t="shared" si="4"/>
        <v>70519.37307092041</v>
      </c>
      <c r="U43" s="73">
        <f t="shared" si="4"/>
        <v>76368.437577700286</v>
      </c>
      <c r="V43" s="73">
        <f t="shared" si="4"/>
        <v>82424.646021347246</v>
      </c>
      <c r="W43" s="73">
        <f t="shared" si="4"/>
        <v>88695.334380209766</v>
      </c>
      <c r="X43" s="73">
        <f t="shared" si="4"/>
        <v>95188.098435453445</v>
      </c>
    </row>
    <row r="44" spans="1:24">
      <c r="A44" s="73">
        <v>33</v>
      </c>
      <c r="B44" s="73">
        <v>320.56</v>
      </c>
      <c r="C44" s="73">
        <v>4.5287470525386802</v>
      </c>
      <c r="D44" s="73">
        <v>286</v>
      </c>
      <c r="E44" s="73">
        <f t="shared" si="5"/>
        <v>4151.9625437627392</v>
      </c>
      <c r="F44" s="73">
        <f t="shared" si="4"/>
        <v>8491.9569688486372</v>
      </c>
      <c r="G44" s="73">
        <f t="shared" si="4"/>
        <v>13028.498763540951</v>
      </c>
      <c r="H44" s="73">
        <f t="shared" si="4"/>
        <v>17770.489061047581</v>
      </c>
      <c r="I44" s="73">
        <f t="shared" si="4"/>
        <v>22727.232104384217</v>
      </c>
      <c r="J44" s="73">
        <f t="shared" si="4"/>
        <v>27908.45350219787</v>
      </c>
      <c r="K44" s="73">
        <f t="shared" si="4"/>
        <v>33324.319311350519</v>
      </c>
      <c r="L44" s="73">
        <f t="shared" si="4"/>
        <v>38985.455983704618</v>
      </c>
      <c r="M44" s="73">
        <f t="shared" si="4"/>
        <v>44902.971216248145</v>
      </c>
      <c r="N44" s="73">
        <f t="shared" si="4"/>
        <v>51088.475745468997</v>
      </c>
      <c r="O44" s="73">
        <f t="shared" si="4"/>
        <v>57554.106128741594</v>
      </c>
      <c r="P44" s="73">
        <f t="shared" si="4"/>
        <v>64312.54855742467</v>
      </c>
      <c r="Q44" s="73">
        <f t="shared" si="4"/>
        <v>71377.063748394299</v>
      </c>
      <c r="R44" s="73">
        <f t="shared" si="4"/>
        <v>78761.512962851062</v>
      </c>
      <c r="S44" s="73">
        <f t="shared" si="4"/>
        <v>86480.385203453785</v>
      </c>
      <c r="T44" s="73">
        <f t="shared" si="4"/>
        <v>94548.825643142016</v>
      </c>
      <c r="U44" s="73">
        <f t="shared" si="4"/>
        <v>102982.66534142848</v>
      </c>
      <c r="V44" s="73">
        <f t="shared" si="4"/>
        <v>111798.45230646693</v>
      </c>
      <c r="W44" s="73">
        <f t="shared" si="4"/>
        <v>121013.48396384259</v>
      </c>
      <c r="X44" s="73">
        <f t="shared" si="4"/>
        <v>130645.84109579222</v>
      </c>
    </row>
    <row r="45" spans="1:24">
      <c r="A45" s="73">
        <v>34</v>
      </c>
      <c r="B45" s="73">
        <v>358.15</v>
      </c>
      <c r="C45" s="73">
        <v>4.286442018012</v>
      </c>
      <c r="D45" s="73">
        <v>283</v>
      </c>
      <c r="E45" s="73">
        <f t="shared" si="5"/>
        <v>4344.5854607653273</v>
      </c>
      <c r="F45" s="73">
        <f t="shared" si="4"/>
        <v>8875.3990582293409</v>
      </c>
      <c r="G45" s="73">
        <f t="shared" si="4"/>
        <v>13600.423353492859</v>
      </c>
      <c r="H45" s="73">
        <f t="shared" si="4"/>
        <v>18527.983075509805</v>
      </c>
      <c r="I45" s="73">
        <f t="shared" si="4"/>
        <v>23666.759787913936</v>
      </c>
      <c r="J45" s="73">
        <f t="shared" si="4"/>
        <v>29025.807184530382</v>
      </c>
      <c r="K45" s="73">
        <f t="shared" si="4"/>
        <v>34614.567040520567</v>
      </c>
      <c r="L45" s="73">
        <f t="shared" si="4"/>
        <v>40442.885847263686</v>
      </c>
      <c r="M45" s="73">
        <f t="shared" si="4"/>
        <v>46521.032160282768</v>
      </c>
      <c r="N45" s="73">
        <f t="shared" si="4"/>
        <v>52859.714690779321</v>
      </c>
      <c r="O45" s="73">
        <f t="shared" si="4"/>
        <v>59470.101172651477</v>
      </c>
      <c r="P45" s="73">
        <f t="shared" si="4"/>
        <v>66363.838038235583</v>
      </c>
      <c r="Q45" s="73">
        <f t="shared" si="4"/>
        <v>73553.070937437253</v>
      </c>
      <c r="R45" s="73">
        <f t="shared" si="4"/>
        <v>81050.466136403076</v>
      </c>
      <c r="S45" s="73">
        <f t="shared" si="4"/>
        <v>88869.23283343378</v>
      </c>
      <c r="T45" s="73">
        <f t="shared" si="4"/>
        <v>97023.14643145632</v>
      </c>
      <c r="U45" s="73">
        <f t="shared" si="4"/>
        <v>105526.57280805691</v>
      </c>
      <c r="V45" s="73">
        <f t="shared" si="4"/>
        <v>114394.49362583482</v>
      </c>
      <c r="W45" s="73">
        <f t="shared" si="4"/>
        <v>123642.53272767003</v>
      </c>
      <c r="X45" s="73">
        <f t="shared" si="4"/>
        <v>133286.98366340838</v>
      </c>
    </row>
    <row r="46" spans="1:24">
      <c r="A46" s="73">
        <v>35</v>
      </c>
      <c r="B46" s="73">
        <v>397.87</v>
      </c>
      <c r="C46" s="73">
        <v>4.31854210041696</v>
      </c>
      <c r="D46" s="73">
        <v>290</v>
      </c>
      <c r="E46" s="73">
        <f t="shared" si="5"/>
        <v>4982.833201929393</v>
      </c>
      <c r="F46" s="73">
        <f t="shared" si="4"/>
        <v>10180.852153477668</v>
      </c>
      <c r="G46" s="73">
        <f t="shared" si="4"/>
        <v>15603.3497418362</v>
      </c>
      <c r="H46" s="73">
        <f t="shared" si="4"/>
        <v>21260.020171442095</v>
      </c>
      <c r="I46" s="73">
        <f t="shared" si="4"/>
        <v>27160.97629503236</v>
      </c>
      <c r="J46" s="73">
        <f t="shared" si="4"/>
        <v>33316.767693146983</v>
      </c>
      <c r="K46" s="73">
        <f t="shared" si="4"/>
        <v>39738.39953440307</v>
      </c>
      <c r="L46" s="73">
        <f t="shared" si="4"/>
        <v>46437.352250257551</v>
      </c>
      <c r="M46" s="73">
        <f t="shared" si="4"/>
        <v>53425.602059433244</v>
      </c>
      <c r="N46" s="73">
        <f t="shared" si="4"/>
        <v>60715.642378700482</v>
      </c>
      <c r="O46" s="73">
        <f t="shared" si="4"/>
        <v>68320.506158292672</v>
      </c>
      <c r="P46" s="73">
        <f t="shared" si="4"/>
        <v>76253.789181885906</v>
      </c>
      <c r="Q46" s="73">
        <f t="shared" si="4"/>
        <v>84529.674372798225</v>
      </c>
      <c r="R46" s="73">
        <f t="shared" si="4"/>
        <v>93162.957149862268</v>
      </c>
      <c r="S46" s="73">
        <f t="shared" si="4"/>
        <v>102169.0718783019</v>
      </c>
      <c r="T46" s="73">
        <f t="shared" si="4"/>
        <v>111564.11946290101</v>
      </c>
      <c r="U46" s="73">
        <f t="shared" si="4"/>
        <v>121364.89613279527</v>
      </c>
      <c r="V46" s="73">
        <f t="shared" si="4"/>
        <v>131588.92346934674</v>
      </c>
      <c r="W46" s="73">
        <f t="shared" si="4"/>
        <v>142254.47973078533</v>
      </c>
      <c r="X46" s="73">
        <f t="shared" si="4"/>
        <v>153380.63252961775</v>
      </c>
    </row>
    <row r="47" spans="1:24">
      <c r="A47" s="73">
        <v>36</v>
      </c>
      <c r="B47" s="73">
        <v>444.74</v>
      </c>
      <c r="C47" s="73">
        <v>4.3547453367423499</v>
      </c>
      <c r="D47" s="73">
        <v>286</v>
      </c>
      <c r="E47" s="73">
        <f t="shared" si="5"/>
        <v>5539.0462014396007</v>
      </c>
      <c r="F47" s="73">
        <f t="shared" si="4"/>
        <v>11319.303759036409</v>
      </c>
      <c r="G47" s="73">
        <f t="shared" si="4"/>
        <v>17351.276813074346</v>
      </c>
      <c r="H47" s="73">
        <f t="shared" si="4"/>
        <v>23645.926932396593</v>
      </c>
      <c r="I47" s="73">
        <f t="shared" si="4"/>
        <v>30214.693034254244</v>
      </c>
      <c r="J47" s="73">
        <f t="shared" si="4"/>
        <v>37069.512171614071</v>
      </c>
      <c r="K47" s="73">
        <f t="shared" si="4"/>
        <v>44222.841225700155</v>
      </c>
      <c r="L47" s="73">
        <f t="shared" si="4"/>
        <v>51687.67954319097</v>
      </c>
      <c r="M47" s="73">
        <f t="shared" si="4"/>
        <v>59477.592559208031</v>
      </c>
      <c r="N47" s="73">
        <f t="shared" si="4"/>
        <v>67606.736449026372</v>
      </c>
      <c r="O47" s="73">
        <f t="shared" si="4"/>
        <v>76089.883853303618</v>
      </c>
      <c r="P47" s="73">
        <f t="shared" si="4"/>
        <v>84942.450723577713</v>
      </c>
      <c r="Q47" s="73">
        <f t="shared" si="4"/>
        <v>94180.524336816976</v>
      </c>
      <c r="R47" s="73">
        <f t="shared" si="4"/>
        <v>103820.89252993364</v>
      </c>
      <c r="S47" s="73">
        <f t="shared" si="4"/>
        <v>113881.07420738482</v>
      </c>
      <c r="T47" s="73">
        <f t="shared" si="4"/>
        <v>124379.3511773027</v>
      </c>
      <c r="U47" s="73">
        <f t="shared" si="4"/>
        <v>135334.80137400626</v>
      </c>
      <c r="V47" s="73">
        <f t="shared" si="4"/>
        <v>146767.33352727001</v>
      </c>
      <c r="W47" s="73">
        <f t="shared" si="4"/>
        <v>158697.72334134945</v>
      </c>
      <c r="X47" s="73">
        <f t="shared" si="4"/>
        <v>171147.65124951283</v>
      </c>
    </row>
    <row r="48" spans="1:24">
      <c r="A48" s="73">
        <v>37</v>
      </c>
      <c r="B48" s="73">
        <v>491.95</v>
      </c>
      <c r="C48" s="73">
        <v>4.0540152137043801</v>
      </c>
      <c r="D48" s="73">
        <v>311</v>
      </c>
      <c r="E48" s="73">
        <f t="shared" si="5"/>
        <v>6202.4993594276257</v>
      </c>
      <c r="F48" s="73">
        <f t="shared" si="4"/>
        <v>12656.448986516365</v>
      </c>
      <c r="G48" s="73">
        <f t="shared" si="4"/>
        <v>19372.042713372102</v>
      </c>
      <c r="H48" s="73">
        <f t="shared" si="4"/>
        <v>26359.887631605143</v>
      </c>
      <c r="I48" s="73">
        <f t="shared" si="4"/>
        <v>33631.020845933403</v>
      </c>
      <c r="J48" s="73">
        <f t="shared" si="4"/>
        <v>41196.926906979294</v>
      </c>
      <c r="K48" s="73">
        <f t="shared" si="4"/>
        <v>49069.555950794522</v>
      </c>
      <c r="L48" s="73">
        <f t="shared" si="4"/>
        <v>57261.34257376453</v>
      </c>
      <c r="M48" s="73">
        <f t="shared" si="4"/>
        <v>65785.225472703969</v>
      </c>
      <c r="N48" s="73">
        <f t="shared" si="4"/>
        <v>74654.667881164743</v>
      </c>
      <c r="O48" s="73">
        <f t="shared" si="4"/>
        <v>83883.678834235281</v>
      </c>
      <c r="P48" s="73">
        <f t="shared" si="4"/>
        <v>93486.83529541771</v>
      </c>
      <c r="Q48" s="73">
        <f t="shared" si="4"/>
        <v>103479.30518053232</v>
      </c>
      <c r="R48" s="73">
        <f t="shared" si="4"/>
        <v>113876.87131501436</v>
      </c>
      <c r="S48" s="73">
        <f t="shared" si="4"/>
        <v>124695.9563624432</v>
      </c>
      <c r="T48" s="73">
        <f t="shared" si="4"/>
        <v>135953.64876367844</v>
      </c>
      <c r="U48" s="73">
        <f t="shared" si="4"/>
        <v>147667.7297275718</v>
      </c>
      <c r="V48" s="73">
        <f t="shared" si="4"/>
        <v>159856.70131588707</v>
      </c>
      <c r="W48" s="73">
        <f t="shared" si="4"/>
        <v>172539.81566678674</v>
      </c>
      <c r="X48" s="73">
        <f t="shared" si="4"/>
        <v>185737.10540304342</v>
      </c>
    </row>
    <row r="49" spans="1:24">
      <c r="A49" s="73">
        <v>38</v>
      </c>
      <c r="B49" s="73">
        <v>537.1</v>
      </c>
      <c r="C49" s="73">
        <v>4.64065057397075</v>
      </c>
      <c r="D49" s="73">
        <v>260</v>
      </c>
      <c r="E49" s="73">
        <f t="shared" si="5"/>
        <v>6480.4829005271786</v>
      </c>
      <c r="F49" s="73">
        <f t="shared" si="4"/>
        <v>13261.702367973741</v>
      </c>
      <c r="G49" s="73">
        <f t="shared" si="4"/>
        <v>20357.614535558594</v>
      </c>
      <c r="H49" s="73">
        <f t="shared" si="4"/>
        <v>27782.82319187692</v>
      </c>
      <c r="I49" s="73">
        <f t="shared" si="4"/>
        <v>35552.609836323216</v>
      </c>
      <c r="J49" s="73">
        <f t="shared" si="4"/>
        <v>43682.965129281307</v>
      </c>
      <c r="K49" s="73">
        <f t="shared" si="4"/>
        <v>52190.621801807909</v>
      </c>
      <c r="L49" s="73">
        <f t="shared" si="4"/>
        <v>61093.089092539594</v>
      </c>
      <c r="M49" s="73">
        <f t="shared" si="4"/>
        <v>70408.688782696176</v>
      </c>
      <c r="N49" s="73">
        <f t="shared" si="4"/>
        <v>80156.592903342811</v>
      </c>
      <c r="O49" s="73">
        <f t="shared" si="4"/>
        <v>90356.863192514356</v>
      </c>
      <c r="P49" s="73">
        <f t="shared" si="4"/>
        <v>101030.49238340692</v>
      </c>
      <c r="Q49" s="73">
        <f t="shared" si="4"/>
        <v>112199.44740861015</v>
      </c>
      <c r="R49" s="73">
        <f t="shared" si="4"/>
        <v>123886.71460929698</v>
      </c>
      <c r="S49" s="73">
        <f t="shared" si="4"/>
        <v>136116.34704241398</v>
      </c>
      <c r="T49" s="73">
        <f t="shared" si="4"/>
        <v>148913.51398323296</v>
      </c>
      <c r="U49" s="73">
        <f t="shared" si="4"/>
        <v>162304.55272514306</v>
      </c>
      <c r="V49" s="73">
        <f t="shared" si="4"/>
        <v>176317.02278329019</v>
      </c>
      <c r="W49" s="73">
        <f t="shared" si="4"/>
        <v>190979.76261361828</v>
      </c>
      <c r="X49" s="73">
        <f t="shared" si="4"/>
        <v>206322.9489640423</v>
      </c>
    </row>
    <row r="50" spans="1:24">
      <c r="A50" s="73">
        <v>39</v>
      </c>
      <c r="B50" s="73">
        <v>592.86</v>
      </c>
      <c r="C50" s="73">
        <v>5.2953628980956404</v>
      </c>
      <c r="D50" s="73">
        <v>259</v>
      </c>
      <c r="E50" s="73">
        <f t="shared" si="5"/>
        <v>8131.0689157113102</v>
      </c>
      <c r="F50" s="73">
        <f t="shared" si="4"/>
        <v>16692.707438003777</v>
      </c>
      <c r="G50" s="73">
        <f t="shared" si="4"/>
        <v>25707.715790074781</v>
      </c>
      <c r="H50" s="73">
        <f t="shared" si="4"/>
        <v>35200.101549681582</v>
      </c>
      <c r="I50" s="73">
        <f t="shared" si="4"/>
        <v>45195.143582946715</v>
      </c>
      <c r="J50" s="73">
        <f t="shared" si="4"/>
        <v>55719.459363690432</v>
      </c>
      <c r="K50" s="73">
        <f t="shared" si="4"/>
        <v>66801.075857566088</v>
      </c>
      <c r="L50" s="73">
        <f t="shared" si="4"/>
        <v>78469.504159767661</v>
      </c>
      <c r="M50" s="73">
        <f t="shared" si="4"/>
        <v>90755.818085074934</v>
      </c>
      <c r="N50" s="73">
        <f t="shared" si="4"/>
        <v>103692.73691952646</v>
      </c>
      <c r="O50" s="73">
        <f t="shared" si="4"/>
        <v>117314.71255409427</v>
      </c>
      <c r="P50" s="73">
        <f t="shared" si="4"/>
        <v>131658.02123240265</v>
      </c>
      <c r="Q50" s="73">
        <f t="shared" si="4"/>
        <v>146760.86015682147</v>
      </c>
      <c r="R50" s="73">
        <f t="shared" si="4"/>
        <v>162663.44921020317</v>
      </c>
      <c r="S50" s="73">
        <f t="shared" si="4"/>
        <v>179408.13806415416</v>
      </c>
      <c r="T50" s="73">
        <f t="shared" si="4"/>
        <v>197039.51895907891</v>
      </c>
      <c r="U50" s="73">
        <f t="shared" si="4"/>
        <v>215604.54545633544</v>
      </c>
      <c r="V50" s="73">
        <f t="shared" si="4"/>
        <v>235152.65747874929</v>
      </c>
      <c r="W50" s="73">
        <f t="shared" si="4"/>
        <v>255735.91297247619</v>
      </c>
      <c r="X50" s="73">
        <f t="shared" si="4"/>
        <v>277409.12654083822</v>
      </c>
    </row>
    <row r="51" spans="1:24">
      <c r="A51" s="73">
        <v>40</v>
      </c>
      <c r="B51" s="73">
        <v>650.72</v>
      </c>
      <c r="C51" s="73">
        <v>4.5630655179063204</v>
      </c>
      <c r="D51" s="73">
        <v>240</v>
      </c>
      <c r="E51" s="73">
        <f t="shared" si="5"/>
        <v>7126.2671851488149</v>
      </c>
      <c r="F51" s="73">
        <f t="shared" si="4"/>
        <v>14577.710610937029</v>
      </c>
      <c r="G51" s="73">
        <f t="shared" si="4"/>
        <v>22369.16828227368</v>
      </c>
      <c r="H51" s="73">
        <f t="shared" si="4"/>
        <v>30516.155271953365</v>
      </c>
      <c r="I51" s="73">
        <f t="shared" si="4"/>
        <v>39034.894615707446</v>
      </c>
      <c r="J51" s="73">
        <f t="shared" ref="J51:X65" si="6">$D51*((1+$C51/100)^J$2-1)*$B51</f>
        <v>47942.349617016684</v>
      </c>
      <c r="K51" s="73">
        <f t="shared" si="6"/>
        <v>57256.257626013685</v>
      </c>
      <c r="L51" s="73">
        <f t="shared" si="6"/>
        <v>66995.165359738734</v>
      </c>
      <c r="M51" s="73">
        <f t="shared" si="6"/>
        <v>77178.465834082104</v>
      </c>
      <c r="N51" s="73">
        <f t="shared" si="6"/>
        <v>87826.436980955041</v>
      </c>
      <c r="O51" s="73">
        <f t="shared" si="6"/>
        <v>98960.282027587527</v>
      </c>
      <c r="P51" s="73">
        <f t="shared" si="6"/>
        <v>110602.17171836006</v>
      </c>
      <c r="Q51" s="73">
        <f t="shared" si="6"/>
        <v>122775.28846324491</v>
      </c>
      <c r="R51" s="73">
        <f t="shared" si="6"/>
        <v>135503.87250077009</v>
      </c>
      <c r="S51" s="73">
        <f t="shared" si="6"/>
        <v>148813.27016742929</v>
      </c>
      <c r="T51" s="73">
        <f t="shared" si="6"/>
        <v>162729.98436965692</v>
      </c>
      <c r="U51" s="73">
        <f t="shared" si="6"/>
        <v>177281.7273588719</v>
      </c>
      <c r="V51" s="73">
        <f t="shared" si="6"/>
        <v>192497.47591468206</v>
      </c>
      <c r="W51" s="73">
        <f t="shared" si="6"/>
        <v>208407.5290461338</v>
      </c>
      <c r="X51" s="73">
        <f t="shared" si="6"/>
        <v>225043.56832590737</v>
      </c>
    </row>
    <row r="52" spans="1:24">
      <c r="A52" s="73">
        <v>41</v>
      </c>
      <c r="B52" s="73">
        <v>709.36</v>
      </c>
      <c r="C52" s="73">
        <v>4.8425634702278604</v>
      </c>
      <c r="D52" s="73">
        <v>244</v>
      </c>
      <c r="E52" s="73">
        <f t="shared" si="5"/>
        <v>8381.6948087076507</v>
      </c>
      <c r="F52" s="73">
        <f t="shared" si="5"/>
        <v>17169.278508407751</v>
      </c>
      <c r="G52" s="73">
        <f t="shared" si="5"/>
        <v>26382.406526265251</v>
      </c>
      <c r="H52" s="73">
        <f t="shared" si="5"/>
        <v>36041.686115980818</v>
      </c>
      <c r="I52" s="73">
        <f t="shared" si="5"/>
        <v>46168.722450595145</v>
      </c>
      <c r="J52" s="73">
        <f t="shared" si="5"/>
        <v>56786.166947366175</v>
      </c>
      <c r="K52" s="73">
        <f t="shared" si="5"/>
        <v>67917.767932809642</v>
      </c>
      <c r="L52" s="73">
        <f t="shared" si="5"/>
        <v>79588.423761225611</v>
      </c>
      <c r="M52" s="73">
        <f t="shared" si="5"/>
        <v>91824.23850552454</v>
      </c>
      <c r="N52" s="73">
        <f t="shared" si="5"/>
        <v>104652.58034491562</v>
      </c>
      <c r="O52" s="73">
        <f t="shared" si="5"/>
        <v>118102.14278005701</v>
      </c>
      <c r="P52" s="73">
        <f t="shared" si="5"/>
        <v>132203.00881258806</v>
      </c>
      <c r="Q52" s="73">
        <f t="shared" si="5"/>
        <v>146986.71823259621</v>
      </c>
      <c r="R52" s="73">
        <f t="shared" si="5"/>
        <v>162486.33816452225</v>
      </c>
      <c r="S52" s="73">
        <f t="shared" si="5"/>
        <v>178736.5370292961</v>
      </c>
      <c r="T52" s="73">
        <f t="shared" si="5"/>
        <v>195773.66208813468</v>
      </c>
      <c r="U52" s="73">
        <f t="shared" si="6"/>
        <v>213635.82074144966</v>
      </c>
      <c r="V52" s="73">
        <f t="shared" si="6"/>
        <v>232362.96576470425</v>
      </c>
      <c r="W52" s="73">
        <f t="shared" si="6"/>
        <v>251996.98467187156</v>
      </c>
      <c r="X52" s="73">
        <f t="shared" si="6"/>
        <v>272581.79340637487</v>
      </c>
    </row>
    <row r="53" spans="1:24">
      <c r="A53" s="73">
        <v>42</v>
      </c>
      <c r="B53" s="73">
        <v>761.08</v>
      </c>
      <c r="C53" s="73">
        <v>4.30971053863981</v>
      </c>
      <c r="D53" s="73">
        <v>228</v>
      </c>
      <c r="E53" s="73">
        <f t="shared" si="5"/>
        <v>7478.4786525853906</v>
      </c>
      <c r="F53" s="73">
        <f t="shared" si="5"/>
        <v>15279.258087791195</v>
      </c>
      <c r="G53" s="73">
        <f t="shared" si="5"/>
        <v>23416.228536412098</v>
      </c>
      <c r="H53" s="73">
        <f t="shared" si="5"/>
        <v>31903.878857983244</v>
      </c>
      <c r="I53" s="73">
        <f t="shared" si="5"/>
        <v>40757.322339946004</v>
      </c>
      <c r="J53" s="73">
        <f t="shared" si="5"/>
        <v>49992.32360868348</v>
      </c>
      <c r="K53" s="73">
        <f t="shared" si="5"/>
        <v>59625.326700343197</v>
      </c>
      <c r="L53" s="73">
        <f t="shared" si="5"/>
        <v>69673.484341431729</v>
      </c>
      <c r="M53" s="73">
        <f t="shared" si="5"/>
        <v>80154.688491317356</v>
      </c>
      <c r="N53" s="73">
        <f t="shared" si="5"/>
        <v>91087.602201026981</v>
      </c>
      <c r="O53" s="73">
        <f t="shared" si="5"/>
        <v>102491.69284506432</v>
      </c>
      <c r="P53" s="73">
        <f t="shared" si="5"/>
        <v>114387.2667854238</v>
      </c>
      <c r="Q53" s="73">
        <f t="shared" si="5"/>
        <v>126795.50552952263</v>
      </c>
      <c r="R53" s="73">
        <f t="shared" si="5"/>
        <v>139738.5034464355</v>
      </c>
      <c r="S53" s="73">
        <f t="shared" si="5"/>
        <v>153239.30710858945</v>
      </c>
      <c r="T53" s="73">
        <f t="shared" si="5"/>
        <v>167321.95632897236</v>
      </c>
      <c r="U53" s="73">
        <f t="shared" si="6"/>
        <v>182011.52696692574</v>
      </c>
      <c r="V53" s="73">
        <f t="shared" si="6"/>
        <v>197334.17557874403</v>
      </c>
      <c r="W53" s="73">
        <f t="shared" si="6"/>
        <v>213317.18599258451</v>
      </c>
      <c r="X53" s="73">
        <f t="shared" si="6"/>
        <v>229989.01789062217</v>
      </c>
    </row>
    <row r="54" spans="1:24">
      <c r="A54" s="73">
        <v>43</v>
      </c>
      <c r="B54" s="73">
        <v>819.58</v>
      </c>
      <c r="C54" s="73">
        <v>4.5596221556596896</v>
      </c>
      <c r="D54" s="73">
        <v>256</v>
      </c>
      <c r="E54" s="73">
        <f t="shared" si="5"/>
        <v>9566.656323419038</v>
      </c>
      <c r="F54" s="73">
        <f t="shared" si="5"/>
        <v>19569.51602811653</v>
      </c>
      <c r="G54" s="73">
        <f t="shared" si="5"/>
        <v>30028.46834010895</v>
      </c>
      <c r="H54" s="73">
        <f t="shared" si="5"/>
        <v>40964.309358968858</v>
      </c>
      <c r="I54" s="73">
        <f t="shared" si="5"/>
        <v>52398.783407832416</v>
      </c>
      <c r="J54" s="73">
        <f t="shared" si="5"/>
        <v>64354.626268811124</v>
      </c>
      <c r="K54" s="73">
        <f t="shared" si="5"/>
        <v>76855.610389774854</v>
      </c>
      <c r="L54" s="73">
        <f t="shared" si="5"/>
        <v>89926.592152393569</v>
      </c>
      <c r="M54" s="73">
        <f t="shared" si="5"/>
        <v>103593.56129542287</v>
      </c>
      <c r="N54" s="73">
        <f t="shared" si="5"/>
        <v>117883.69259150491</v>
      </c>
      <c r="O54" s="73">
        <f t="shared" si="5"/>
        <v>132825.39988023599</v>
      </c>
      <c r="P54" s="73">
        <f t="shared" si="5"/>
        <v>148448.39256493782</v>
      </c>
      <c r="Q54" s="73">
        <f t="shared" si="5"/>
        <v>164783.73468546846</v>
      </c>
      <c r="R54" s="73">
        <f t="shared" si="5"/>
        <v>181863.90668452959</v>
      </c>
      <c r="S54" s="73">
        <f t="shared" si="5"/>
        <v>199722.8699902847</v>
      </c>
      <c r="T54" s="73">
        <f t="shared" si="5"/>
        <v>218396.13454370017</v>
      </c>
      <c r="U54" s="73">
        <f t="shared" si="6"/>
        <v>237920.82940487811</v>
      </c>
      <c r="V54" s="73">
        <f t="shared" si="6"/>
        <v>258335.7765787713</v>
      </c>
      <c r="W54" s="73">
        <f t="shared" si="6"/>
        <v>279681.56820707145</v>
      </c>
      <c r="X54" s="73">
        <f t="shared" si="6"/>
        <v>302000.64727975661</v>
      </c>
    </row>
    <row r="55" spans="1:24">
      <c r="A55" s="73">
        <v>44</v>
      </c>
      <c r="B55" s="73">
        <v>883.02</v>
      </c>
      <c r="C55" s="73">
        <v>4.7133076956446596</v>
      </c>
      <c r="D55" s="73">
        <v>237</v>
      </c>
      <c r="E55" s="73">
        <f t="shared" si="5"/>
        <v>9863.8095585373194</v>
      </c>
      <c r="F55" s="73">
        <f t="shared" si="5"/>
        <v>20192.530812080902</v>
      </c>
      <c r="G55" s="73">
        <f t="shared" si="5"/>
        <v>31008.07647932944</v>
      </c>
      <c r="H55" s="73">
        <f t="shared" si="5"/>
        <v>42333.392092838367</v>
      </c>
      <c r="I55" s="73">
        <f t="shared" si="5"/>
        <v>54192.504678714853</v>
      </c>
      <c r="J55" s="73">
        <f t="shared" si="5"/>
        <v>66610.573730736636</v>
      </c>
      <c r="K55" s="73">
        <f t="shared" si="5"/>
        <v>79613.944587037826</v>
      </c>
      <c r="L55" s="73">
        <f t="shared" si="5"/>
        <v>93230.204322602236</v>
      </c>
      <c r="M55" s="73">
        <f t="shared" si="5"/>
        <v>107488.24027614202</v>
      </c>
      <c r="N55" s="73">
        <f t="shared" si="5"/>
        <v>122418.30133552775</v>
      </c>
      <c r="O55" s="73">
        <f t="shared" si="5"/>
        <v>138052.06211178997</v>
      </c>
      <c r="P55" s="73">
        <f t="shared" si="5"/>
        <v>154422.69013783842</v>
      </c>
      <c r="Q55" s="73">
        <f t="shared" si="5"/>
        <v>171564.91623446398</v>
      </c>
      <c r="R55" s="73">
        <f t="shared" si="5"/>
        <v>189515.10819290663</v>
      </c>
      <c r="S55" s="73">
        <f t="shared" si="5"/>
        <v>208311.34793030945</v>
      </c>
      <c r="T55" s="73">
        <f t="shared" si="5"/>
        <v>227993.51228174716</v>
      </c>
      <c r="U55" s="73">
        <f t="shared" si="6"/>
        <v>248603.35760023061</v>
      </c>
      <c r="V55" s="73">
        <f t="shared" si="6"/>
        <v>270184.60834417061</v>
      </c>
      <c r="W55" s="73">
        <f t="shared" si="6"/>
        <v>292783.04984024115</v>
      </c>
      <c r="X55" s="73">
        <f t="shared" si="6"/>
        <v>316446.62541844166</v>
      </c>
    </row>
    <row r="56" spans="1:24">
      <c r="A56" s="73">
        <v>45</v>
      </c>
      <c r="B56" s="73">
        <v>951.47</v>
      </c>
      <c r="C56" s="73">
        <v>3.97722331387518</v>
      </c>
      <c r="D56" s="73">
        <v>232</v>
      </c>
      <c r="E56" s="73">
        <f t="shared" si="5"/>
        <v>8779.3641061705312</v>
      </c>
      <c r="F56" s="73">
        <f t="shared" si="5"/>
        <v>17907.903128381688</v>
      </c>
      <c r="G56" s="73">
        <f t="shared" si="5"/>
        <v>27399.504532800373</v>
      </c>
      <c r="H56" s="73">
        <f t="shared" si="5"/>
        <v>37268.608121135767</v>
      </c>
      <c r="I56" s="73">
        <f t="shared" si="5"/>
        <v>47530.227998256873</v>
      </c>
      <c r="J56" s="73">
        <f t="shared" si="5"/>
        <v>58199.975413512162</v>
      </c>
      <c r="K56" s="73">
        <f t="shared" si="5"/>
        <v>69294.082510498483</v>
      </c>
      <c r="L56" s="73">
        <f t="shared" si="5"/>
        <v>80829.427021412514</v>
      </c>
      <c r="M56" s="73">
        <f t="shared" si="5"/>
        <v>92823.557943550419</v>
      </c>
      <c r="N56" s="73">
        <f t="shared" si="5"/>
        <v>105294.72223702025</v>
      </c>
      <c r="O56" s="73">
        <f t="shared" si="5"/>
        <v>118261.89258428164</v>
      </c>
      <c r="P56" s="73">
        <f t="shared" si="5"/>
        <v>131744.79625374431</v>
      </c>
      <c r="Q56" s="73">
        <f t="shared" si="5"/>
        <v>145763.94511133607</v>
      </c>
      <c r="R56" s="73">
        <f t="shared" si="5"/>
        <v>160340.66682569898</v>
      </c>
      <c r="S56" s="73">
        <f t="shared" si="5"/>
        <v>175497.13731448408</v>
      </c>
      <c r="T56" s="73">
        <f t="shared" si="5"/>
        <v>191256.41448110985</v>
      </c>
      <c r="U56" s="73">
        <f t="shared" si="6"/>
        <v>207642.47329330482</v>
      </c>
      <c r="V56" s="73">
        <f t="shared" si="6"/>
        <v>224680.24225680379</v>
      </c>
      <c r="W56" s="73">
        <f t="shared" si="6"/>
        <v>242395.64133968309</v>
      </c>
      <c r="X56" s="73">
        <f t="shared" si="6"/>
        <v>260815.62140503275</v>
      </c>
    </row>
    <row r="57" spans="1:24">
      <c r="A57" s="73">
        <v>46</v>
      </c>
      <c r="B57" s="73">
        <v>1012.78</v>
      </c>
      <c r="C57" s="73">
        <v>4.9954797175261101</v>
      </c>
      <c r="D57" s="73">
        <v>265</v>
      </c>
      <c r="E57" s="73">
        <f t="shared" si="5"/>
        <v>13407.203163037671</v>
      </c>
      <c r="F57" s="73">
        <f t="shared" si="5"/>
        <v>27484.160440772444</v>
      </c>
      <c r="G57" s="73">
        <f t="shared" si="5"/>
        <v>42264.329264161228</v>
      </c>
      <c r="H57" s="73">
        <f t="shared" si="5"/>
        <v>57782.83842333858</v>
      </c>
      <c r="I57" s="73">
        <f t="shared" si="5"/>
        <v>74076.571560025026</v>
      </c>
      <c r="J57" s="73">
        <f t="shared" si="5"/>
        <v>91184.25483078252</v>
      </c>
      <c r="K57" s="73">
        <f t="shared" si="5"/>
        <v>109146.54894946923</v>
      </c>
      <c r="L57" s="73">
        <f t="shared" si="5"/>
        <v>128006.14582765743</v>
      </c>
      <c r="M57" s="73">
        <f t="shared" si="5"/>
        <v>147807.87004270265</v>
      </c>
      <c r="N57" s="73">
        <f t="shared" si="5"/>
        <v>168598.78537463091</v>
      </c>
      <c r="O57" s="73">
        <f t="shared" si="5"/>
        <v>190428.30666505365</v>
      </c>
      <c r="P57" s="73">
        <f t="shared" si="5"/>
        <v>213348.31726397263</v>
      </c>
      <c r="Q57" s="73">
        <f t="shared" si="5"/>
        <v>237413.29234361532</v>
      </c>
      <c r="R57" s="73">
        <f t="shared" si="5"/>
        <v>262680.42837238929</v>
      </c>
      <c r="S57" s="73">
        <f t="shared" si="5"/>
        <v>289209.77905668039</v>
      </c>
      <c r="T57" s="73">
        <f t="shared" si="5"/>
        <v>317064.39807359676</v>
      </c>
      <c r="U57" s="73">
        <f t="shared" si="6"/>
        <v>346310.48893389734</v>
      </c>
      <c r="V57" s="73">
        <f t="shared" si="6"/>
        <v>377017.5623312933</v>
      </c>
      <c r="W57" s="73">
        <f t="shared" si="6"/>
        <v>409258.60135210218</v>
      </c>
      <c r="X57" s="73">
        <f t="shared" si="6"/>
        <v>443110.23493791529</v>
      </c>
    </row>
    <row r="58" spans="1:24">
      <c r="A58" s="73">
        <v>47</v>
      </c>
      <c r="B58" s="73">
        <v>1081.8599999999999</v>
      </c>
      <c r="C58" s="73">
        <v>5.4628516390183801</v>
      </c>
      <c r="D58" s="73">
        <v>250</v>
      </c>
      <c r="E58" s="73">
        <f t="shared" si="5"/>
        <v>14775.101685471072</v>
      </c>
      <c r="F58" s="73">
        <f t="shared" si="5"/>
        <v>30357.345255533557</v>
      </c>
      <c r="G58" s="73">
        <f t="shared" si="5"/>
        <v>46790.82367385902</v>
      </c>
      <c r="H58" s="73">
        <f t="shared" si="5"/>
        <v>64122.038637307713</v>
      </c>
      <c r="I58" s="73">
        <f t="shared" si="5"/>
        <v>82400.032161448966</v>
      </c>
      <c r="J58" s="73">
        <f t="shared" si="5"/>
        <v>101676.52535440346</v>
      </c>
      <c r="K58" s="73">
        <f t="shared" si="5"/>
        <v>122006.06477169448</v>
      </c>
      <c r="L58" s="73">
        <f t="shared" si="5"/>
        <v>143446.17676624793</v>
      </c>
      <c r="M58" s="73">
        <f t="shared" si="5"/>
        <v>166057.5302703031</v>
      </c>
      <c r="N58" s="73">
        <f t="shared" si="5"/>
        <v>189904.108469859</v>
      </c>
      <c r="O58" s="73">
        <f t="shared" si="5"/>
        <v>215053.38985743895</v>
      </c>
      <c r="P58" s="73">
        <f t="shared" si="5"/>
        <v>241576.53917550176</v>
      </c>
      <c r="Q58" s="73">
        <f t="shared" si="5"/>
        <v>269548.60879080568</v>
      </c>
      <c r="R58" s="73">
        <f t="shared" si="5"/>
        <v>299048.75106955651</v>
      </c>
      <c r="S58" s="73">
        <f t="shared" si="5"/>
        <v>330160.44235429482</v>
      </c>
      <c r="T58" s="73">
        <f t="shared" si="5"/>
        <v>362971.7191763079</v>
      </c>
      <c r="U58" s="73">
        <f t="shared" si="6"/>
        <v>397575.42737197515</v>
      </c>
      <c r="V58" s="73">
        <f t="shared" si="6"/>
        <v>434069.48480797058</v>
      </c>
      <c r="W58" s="73">
        <f t="shared" si="6"/>
        <v>472557.15845875256</v>
      </c>
      <c r="X58" s="73">
        <f t="shared" si="6"/>
        <v>513147.35662038624</v>
      </c>
    </row>
    <row r="59" spans="1:24">
      <c r="A59" s="73">
        <v>48</v>
      </c>
      <c r="B59" s="73">
        <v>1148.67</v>
      </c>
      <c r="C59" s="73">
        <v>4.49237805623439</v>
      </c>
      <c r="D59" s="73">
        <v>196</v>
      </c>
      <c r="E59" s="73">
        <f t="shared" si="5"/>
        <v>10114.109407635327</v>
      </c>
      <c r="F59" s="73">
        <f t="shared" si="5"/>
        <v>20682.582846882822</v>
      </c>
      <c r="G59" s="73">
        <f t="shared" si="5"/>
        <v>31725.832067794014</v>
      </c>
      <c r="H59" s="73">
        <f t="shared" si="5"/>
        <v>43265.185793400691</v>
      </c>
      <c r="I59" s="73">
        <f t="shared" si="5"/>
        <v>55322.930913607786</v>
      </c>
      <c r="J59" s="73">
        <f t="shared" si="5"/>
        <v>67922.355529671768</v>
      </c>
      <c r="K59" s="73">
        <f t="shared" si="5"/>
        <v>81087.793932399611</v>
      </c>
      <c r="L59" s="73">
        <f t="shared" si="5"/>
        <v>94844.673600938593</v>
      </c>
      <c r="M59" s="73">
        <f t="shared" si="5"/>
        <v>109219.56431292962</v>
      </c>
      <c r="N59" s="73">
        <f t="shared" si="5"/>
        <v>124240.22946087384</v>
      </c>
      <c r="O59" s="73">
        <f t="shared" si="5"/>
        <v>139935.67967382472</v>
      </c>
      <c r="P59" s="73">
        <f t="shared" si="5"/>
        <v>156336.22884796938</v>
      </c>
      <c r="Q59" s="73">
        <f t="shared" si="5"/>
        <v>173473.55269431529</v>
      </c>
      <c r="R59" s="73">
        <f t="shared" si="5"/>
        <v>191380.74991656022</v>
      </c>
      <c r="S59" s="73">
        <f t="shared" si="5"/>
        <v>210092.406137304</v>
      </c>
      <c r="T59" s="73">
        <f t="shared" si="5"/>
        <v>229644.66069606636</v>
      </c>
      <c r="U59" s="73">
        <f t="shared" si="6"/>
        <v>250075.27644812566</v>
      </c>
      <c r="V59" s="73">
        <f t="shared" si="6"/>
        <v>271423.71269898413</v>
      </c>
      <c r="W59" s="73">
        <f t="shared" si="6"/>
        <v>293731.20141532528</v>
      </c>
      <c r="X59" s="73">
        <f t="shared" si="6"/>
        <v>317040.82685965637</v>
      </c>
    </row>
    <row r="60" spans="1:24">
      <c r="A60" s="73">
        <v>49</v>
      </c>
      <c r="B60" s="73">
        <v>1201.96</v>
      </c>
      <c r="C60" s="73">
        <v>4.6313448834716198</v>
      </c>
      <c r="D60" s="73">
        <v>237</v>
      </c>
      <c r="E60" s="73">
        <f t="shared" si="5"/>
        <v>13193.058371845964</v>
      </c>
      <c r="F60" s="73">
        <f t="shared" si="5"/>
        <v>26997.132777569852</v>
      </c>
      <c r="G60" s="73">
        <f t="shared" si="5"/>
        <v>41440.521476993832</v>
      </c>
      <c r="H60" s="73">
        <f t="shared" si="5"/>
        <v>56552.833319948535</v>
      </c>
      <c r="I60" s="73">
        <f t="shared" si="5"/>
        <v>72365.048444216169</v>
      </c>
      <c r="J60" s="73">
        <f t="shared" si="5"/>
        <v>88909.581784605092</v>
      </c>
      <c r="K60" s="73">
        <f t="shared" si="5"/>
        <v>106220.34952334834</v>
      </c>
      <c r="L60" s="73">
        <f t="shared" si="5"/>
        <v>124332.83861804963</v>
      </c>
      <c r="M60" s="73">
        <f t="shared" si="5"/>
        <v>143284.17954970768</v>
      </c>
      <c r="N60" s="73">
        <f t="shared" si="5"/>
        <v>163113.22243995327</v>
      </c>
      <c r="O60" s="73">
        <f t="shared" si="5"/>
        <v>183860.61669353774</v>
      </c>
      <c r="P60" s="73">
        <f t="shared" si="5"/>
        <v>205568.89432933921</v>
      </c>
      <c r="Q60" s="73">
        <f t="shared" si="5"/>
        <v>228282.55717071617</v>
      </c>
      <c r="R60" s="73">
        <f t="shared" si="5"/>
        <v>252048.16807394626</v>
      </c>
      <c r="S60" s="73">
        <f t="shared" si="5"/>
        <v>276914.44638176891</v>
      </c>
      <c r="T60" s="73">
        <f t="shared" si="5"/>
        <v>302932.3677977107</v>
      </c>
      <c r="U60" s="73">
        <f t="shared" si="6"/>
        <v>330155.26888593525</v>
      </c>
      <c r="V60" s="73">
        <f t="shared" si="6"/>
        <v>358638.95641084207</v>
      </c>
      <c r="W60" s="73">
        <f t="shared" si="6"/>
        <v>388441.8217405575</v>
      </c>
      <c r="X60" s="73">
        <f t="shared" si="6"/>
        <v>419624.96054884879</v>
      </c>
    </row>
    <row r="61" spans="1:24">
      <c r="A61" s="73">
        <v>50</v>
      </c>
      <c r="B61" s="73">
        <v>1250.21</v>
      </c>
      <c r="C61" s="73">
        <v>4.6784808843725303</v>
      </c>
      <c r="D61" s="73">
        <v>191</v>
      </c>
      <c r="E61" s="73">
        <f t="shared" si="5"/>
        <v>11171.74965012213</v>
      </c>
      <c r="F61" s="73">
        <f t="shared" si="5"/>
        <v>22866.167472075173</v>
      </c>
      <c r="G61" s="73">
        <f t="shared" si="5"/>
        <v>35107.706396366964</v>
      </c>
      <c r="H61" s="73">
        <f t="shared" si="5"/>
        <v>47921.96337918473</v>
      </c>
      <c r="I61" s="73">
        <f t="shared" si="5"/>
        <v>61335.732925418015</v>
      </c>
      <c r="J61" s="73">
        <f t="shared" si="5"/>
        <v>75377.063115745623</v>
      </c>
      <c r="K61" s="73">
        <f t="shared" si="5"/>
        <v>90075.314254939352</v>
      </c>
      <c r="L61" s="73">
        <f t="shared" si="5"/>
        <v>105461.22026401725</v>
      </c>
      <c r="M61" s="73">
        <f t="shared" si="5"/>
        <v>121566.95294461743</v>
      </c>
      <c r="N61" s="73">
        <f t="shared" si="5"/>
        <v>138426.18924996763</v>
      </c>
      <c r="O61" s="73">
        <f t="shared" si="5"/>
        <v>156074.18170311479</v>
      </c>
      <c r="P61" s="73">
        <f t="shared" si="5"/>
        <v>174547.83210965802</v>
      </c>
      <c r="Q61" s="73">
        <f t="shared" si="5"/>
        <v>193885.76871911716</v>
      </c>
      <c r="R61" s="73">
        <f t="shared" si="5"/>
        <v>214128.42699628189</v>
      </c>
      <c r="S61" s="73">
        <f t="shared" si="5"/>
        <v>235318.1341714327</v>
      </c>
      <c r="T61" s="73">
        <f t="shared" si="5"/>
        <v>257499.19774622729</v>
      </c>
      <c r="U61" s="73">
        <f t="shared" si="6"/>
        <v>280717.99814031925</v>
      </c>
      <c r="V61" s="73">
        <f t="shared" si="6"/>
        <v>305023.08567242941</v>
      </c>
      <c r="W61" s="73">
        <f t="shared" si="6"/>
        <v>330465.28207865945</v>
      </c>
      <c r="X61" s="73">
        <f t="shared" si="6"/>
        <v>357097.78678031935</v>
      </c>
    </row>
    <row r="62" spans="1:24">
      <c r="A62" s="73">
        <v>51</v>
      </c>
      <c r="B62" s="73">
        <v>1296.73</v>
      </c>
      <c r="C62" s="73">
        <v>5.1439509872841098</v>
      </c>
      <c r="D62" s="73">
        <v>199</v>
      </c>
      <c r="E62" s="73">
        <f t="shared" si="5"/>
        <v>13273.927971844432</v>
      </c>
      <c r="F62" s="73">
        <f t="shared" si="5"/>
        <v>27230.660292647957</v>
      </c>
      <c r="G62" s="73">
        <f t="shared" si="5"/>
        <v>41905.320083460014</v>
      </c>
      <c r="H62" s="73">
        <f t="shared" si="5"/>
        <v>57334.837181462171</v>
      </c>
      <c r="I62" s="73">
        <f t="shared" si="5"/>
        <v>73558.041076560185</v>
      </c>
      <c r="J62" s="73">
        <f t="shared" si="5"/>
        <v>90615.758628589188</v>
      </c>
      <c r="K62" s="73">
        <f t="shared" si="5"/>
        <v>108550.91681104388</v>
      </c>
      <c r="L62" s="73">
        <f t="shared" si="5"/>
        <v>127408.65073989598</v>
      </c>
      <c r="M62" s="73">
        <f t="shared" si="5"/>
        <v>147236.41725936069</v>
      </c>
      <c r="N62" s="73">
        <f t="shared" si="5"/>
        <v>168084.11437045978</v>
      </c>
      <c r="O62" s="73">
        <f t="shared" si="5"/>
        <v>190004.20680293118</v>
      </c>
      <c r="P62" s="73">
        <f t="shared" si="5"/>
        <v>213051.85804649635</v>
      </c>
      <c r="Q62" s="73">
        <f t="shared" si="5"/>
        <v>237285.06917375067</v>
      </c>
      <c r="R62" s="73">
        <f t="shared" si="5"/>
        <v>262764.82480403606</v>
      </c>
      <c r="S62" s="73">
        <f t="shared" si="5"/>
        <v>289555.24657562294</v>
      </c>
      <c r="T62" s="73">
        <f t="shared" si="5"/>
        <v>317723.7545124272</v>
      </c>
      <c r="U62" s="73">
        <f t="shared" si="6"/>
        <v>347341.23669134977</v>
      </c>
      <c r="V62" s="73">
        <f t="shared" si="6"/>
        <v>378482.22763722372</v>
      </c>
      <c r="W62" s="73">
        <f t="shared" si="6"/>
        <v>411225.095894308</v>
      </c>
      <c r="X62" s="73">
        <f t="shared" si="6"/>
        <v>445652.2412463678</v>
      </c>
    </row>
    <row r="63" spans="1:24">
      <c r="A63" s="73">
        <v>52</v>
      </c>
      <c r="B63" s="73">
        <v>1336.28</v>
      </c>
      <c r="C63" s="73">
        <v>4.9900802048313304</v>
      </c>
      <c r="D63" s="73">
        <v>166</v>
      </c>
      <c r="E63" s="73">
        <f t="shared" si="5"/>
        <v>11069.119664345953</v>
      </c>
      <c r="F63" s="73">
        <f t="shared" si="5"/>
        <v>22690.597277911551</v>
      </c>
      <c r="G63" s="73">
        <f t="shared" si="5"/>
        <v>34891.995945380557</v>
      </c>
      <c r="H63" s="73">
        <f t="shared" si="5"/>
        <v>47702.254192467524</v>
      </c>
      <c r="I63" s="73">
        <f t="shared" si="5"/>
        <v>61151.754600530126</v>
      </c>
      <c r="J63" s="73">
        <f t="shared" si="5"/>
        <v>75272.395866104183</v>
      </c>
      <c r="K63" s="73">
        <f t="shared" si="5"/>
        <v>90097.668456266882</v>
      </c>
      <c r="L63" s="73">
        <f t="shared" si="5"/>
        <v>105662.73403926361</v>
      </c>
      <c r="M63" s="73">
        <f t="shared" si="5"/>
        <v>122004.50887878645</v>
      </c>
      <c r="N63" s="73">
        <f t="shared" si="5"/>
        <v>139161.75138969446</v>
      </c>
      <c r="O63" s="73">
        <f t="shared" si="5"/>
        <v>157175.1540628341</v>
      </c>
      <c r="P63" s="73">
        <f t="shared" si="5"/>
        <v>176087.43997698274</v>
      </c>
      <c r="Q63" s="73">
        <f t="shared" si="5"/>
        <v>195943.46412681442</v>
      </c>
      <c r="R63" s="73">
        <f t="shared" si="5"/>
        <v>216790.31980721335</v>
      </c>
      <c r="S63" s="73">
        <f t="shared" si="5"/>
        <v>238677.45030624955</v>
      </c>
      <c r="T63" s="73">
        <f t="shared" si="5"/>
        <v>261656.76617172387</v>
      </c>
      <c r="U63" s="73">
        <f t="shared" si="6"/>
        <v>285782.7683294068</v>
      </c>
      <c r="V63" s="73">
        <f t="shared" si="6"/>
        <v>311112.67734497756</v>
      </c>
      <c r="W63" s="73">
        <f t="shared" si="6"/>
        <v>337706.56913623598</v>
      </c>
      <c r="X63" s="73">
        <f t="shared" si="6"/>
        <v>365627.51745746436</v>
      </c>
    </row>
    <row r="64" spans="1:24">
      <c r="A64" s="73">
        <v>53</v>
      </c>
      <c r="B64" s="73">
        <v>1384.2</v>
      </c>
      <c r="C64" s="73">
        <v>5.9991804782151696</v>
      </c>
      <c r="D64" s="73">
        <v>216</v>
      </c>
      <c r="E64" s="73">
        <f t="shared" si="5"/>
        <v>17936.781734762153</v>
      </c>
      <c r="F64" s="73">
        <f t="shared" si="5"/>
        <v>36949.623377776225</v>
      </c>
      <c r="G64" s="73">
        <f t="shared" si="5"/>
        <v>57103.079704991927</v>
      </c>
      <c r="H64" s="73">
        <f t="shared" si="5"/>
        <v>78465.578249875602</v>
      </c>
      <c r="I64" s="73">
        <f t="shared" si="5"/>
        <v>101109.65163712295</v>
      </c>
      <c r="J64" s="73">
        <f t="shared" si="5"/>
        <v>125112.18385449072</v>
      </c>
      <c r="K64" s="73">
        <f t="shared" si="5"/>
        <v>150554.67129892012</v>
      </c>
      <c r="L64" s="73">
        <f t="shared" si="5"/>
        <v>177523.49948328815</v>
      </c>
      <c r="M64" s="73">
        <f t="shared" si="5"/>
        <v>206110.2363432961</v>
      </c>
      <c r="N64" s="73">
        <f t="shared" si="5"/>
        <v>236411.94314036847</v>
      </c>
      <c r="O64" s="73">
        <f t="shared" si="5"/>
        <v>268531.50401617668</v>
      </c>
      <c r="P64" s="73">
        <f t="shared" si="5"/>
        <v>302577.97531773493</v>
      </c>
      <c r="Q64" s="73">
        <f t="shared" si="5"/>
        <v>338666.95587913739</v>
      </c>
      <c r="R64" s="73">
        <f t="shared" si="5"/>
        <v>376920.97951716639</v>
      </c>
      <c r="S64" s="73">
        <f t="shared" si="5"/>
        <v>417469.93107341969</v>
      </c>
      <c r="T64" s="73">
        <f t="shared" si="5"/>
        <v>460451.48741555674</v>
      </c>
      <c r="U64" s="73">
        <f t="shared" si="6"/>
        <v>506011.5848950044</v>
      </c>
      <c r="V64" s="73">
        <f t="shared" si="6"/>
        <v>554304.91484829481</v>
      </c>
      <c r="W64" s="73">
        <f t="shared" si="6"/>
        <v>605495.44882442313</v>
      </c>
      <c r="X64" s="73">
        <f t="shared" si="6"/>
        <v>659756.99532154133</v>
      </c>
    </row>
    <row r="65" spans="1:24">
      <c r="A65" s="73">
        <v>54</v>
      </c>
      <c r="B65" s="73">
        <v>1410.99</v>
      </c>
      <c r="C65" s="73">
        <v>5.4769702360594303</v>
      </c>
      <c r="D65" s="73">
        <v>189</v>
      </c>
      <c r="E65" s="73">
        <f t="shared" si="5"/>
        <v>14605.825941083438</v>
      </c>
      <c r="F65" s="73">
        <f t="shared" si="5"/>
        <v>30011.608621690659</v>
      </c>
      <c r="G65" s="73">
        <f t="shared" si="5"/>
        <v>46261.161434346708</v>
      </c>
      <c r="H65" s="73">
        <f t="shared" si="5"/>
        <v>63400.697418044714</v>
      </c>
      <c r="I65" s="73">
        <f t="shared" si="5"/>
        <v>81478.960686168561</v>
      </c>
      <c r="J65" s="73">
        <f t="shared" si="5"/>
        <v>100547.36505268398</v>
      </c>
      <c r="K65" s="73">
        <f t="shared" si="5"/>
        <v>120660.14025084492</v>
      </c>
      <c r="L65" s="73">
        <f t="shared" si="5"/>
        <v>141874.48616025466</v>
      </c>
      <c r="M65" s="73">
        <f t="shared" si="5"/>
        <v>164250.73548089745</v>
      </c>
      <c r="N65" s="73">
        <f t="shared" si="5"/>
        <v>187852.52531677837</v>
      </c>
      <c r="O65" s="73">
        <f t="shared" si="5"/>
        <v>212746.97815714765</v>
      </c>
      <c r="P65" s="73">
        <f t="shared" si="5"/>
        <v>239004.89277001398</v>
      </c>
      <c r="Q65" s="73">
        <f t="shared" si="5"/>
        <v>266700.9455508368</v>
      </c>
      <c r="R65" s="73">
        <f t="shared" si="5"/>
        <v>295913.9028990285</v>
      </c>
      <c r="S65" s="73">
        <f t="shared" si="5"/>
        <v>326726.84522625356</v>
      </c>
      <c r="T65" s="73">
        <f t="shared" si="5"/>
        <v>359227.40323359478</v>
      </c>
      <c r="U65" s="73">
        <f t="shared" si="6"/>
        <v>393508.00712955132</v>
      </c>
      <c r="V65" s="73">
        <f t="shared" si="6"/>
        <v>429666.14949763089</v>
      </c>
      <c r="W65" s="73">
        <f t="shared" si="6"/>
        <v>467804.6625611221</v>
      </c>
      <c r="X65" s="73">
        <f t="shared" si="6"/>
        <v>508032.01063357631</v>
      </c>
    </row>
    <row r="66" spans="1:24">
      <c r="A66" s="73">
        <v>55</v>
      </c>
      <c r="B66" s="73">
        <v>1430.64</v>
      </c>
      <c r="C66" s="73">
        <v>5.8005982166748096</v>
      </c>
      <c r="D66" s="73">
        <v>195</v>
      </c>
      <c r="E66" s="73">
        <f t="shared" si="5"/>
        <v>16182.207273772096</v>
      </c>
      <c r="F66" s="73">
        <f t="shared" si="5"/>
        <v>33303.079374085217</v>
      </c>
      <c r="G66" s="73">
        <f t="shared" ref="G66:X66" si="7">$D66*((1+$C66/100)^G$2-1)*$B66</f>
        <v>51417.064476128318</v>
      </c>
      <c r="H66" s="73">
        <f t="shared" si="7"/>
        <v>70581.769074969212</v>
      </c>
      <c r="I66" s="73">
        <f t="shared" si="7"/>
        <v>90858.1411870015</v>
      </c>
      <c r="J66" s="73">
        <f t="shared" si="7"/>
        <v>112310.6641781707</v>
      </c>
      <c r="K66" s="73">
        <f t="shared" si="7"/>
        <v>135007.56183539738</v>
      </c>
      <c r="L66" s="73">
        <f t="shared" si="7"/>
        <v>159021.01533336964</v>
      </c>
      <c r="M66" s="73">
        <f t="shared" si="7"/>
        <v>184427.39278670732</v>
      </c>
      <c r="N66" s="73">
        <f t="shared" si="7"/>
        <v>211307.49211752493</v>
      </c>
      <c r="O66" s="73">
        <f t="shared" si="7"/>
        <v>239746.79801076648</v>
      </c>
      <c r="P66" s="73">
        <f t="shared" si="7"/>
        <v>269835.75377448602</v>
      </c>
      <c r="Q66" s="73">
        <f t="shared" si="7"/>
        <v>301670.04896965192</v>
      </c>
      <c r="R66" s="73">
        <f t="shared" si="7"/>
        <v>335350.9237241997</v>
      </c>
      <c r="S66" s="73">
        <f t="shared" si="7"/>
        <v>370985.49069912027</v>
      </c>
      <c r="T66" s="73">
        <f t="shared" si="7"/>
        <v>408687.07573050767</v>
      </c>
      <c r="U66" s="73">
        <f t="shared" si="7"/>
        <v>448575.57823088404</v>
      </c>
      <c r="V66" s="73">
        <f t="shared" si="7"/>
        <v>490777.85249595542</v>
      </c>
      <c r="W66" s="73">
        <f t="shared" si="7"/>
        <v>535428.11112944281</v>
      </c>
      <c r="X66" s="73">
        <f t="shared" si="7"/>
        <v>582668.35186896485</v>
      </c>
    </row>
    <row r="67" spans="1:24" ht="12.75">
      <c r="I67" s="72">
        <f>SUM(E37:I66)</f>
        <v>3948675.3095663004</v>
      </c>
      <c r="X67" s="73">
        <f>SUM(E37:X66)</f>
        <v>72072452.744761154</v>
      </c>
    </row>
    <row r="69" spans="1:24">
      <c r="E69" s="73" t="s">
        <v>31</v>
      </c>
    </row>
    <row r="70" spans="1:24">
      <c r="A70" s="73" t="s">
        <v>0</v>
      </c>
      <c r="B70" s="73" t="s">
        <v>32</v>
      </c>
      <c r="C70" s="73" t="s">
        <v>33</v>
      </c>
      <c r="D70" s="73" t="s">
        <v>34</v>
      </c>
      <c r="E70" s="73">
        <v>1</v>
      </c>
      <c r="F70" s="73">
        <v>2</v>
      </c>
      <c r="G70" s="73">
        <v>3</v>
      </c>
      <c r="H70" s="73">
        <v>4</v>
      </c>
      <c r="I70" s="73">
        <v>5</v>
      </c>
      <c r="J70" s="73">
        <v>6</v>
      </c>
      <c r="K70" s="73">
        <v>7</v>
      </c>
      <c r="L70" s="73">
        <v>8</v>
      </c>
      <c r="M70" s="73">
        <v>9</v>
      </c>
      <c r="N70" s="73">
        <v>10</v>
      </c>
      <c r="O70" s="73">
        <v>11</v>
      </c>
      <c r="P70" s="73">
        <v>12</v>
      </c>
      <c r="Q70" s="73">
        <v>13</v>
      </c>
      <c r="R70" s="73">
        <v>14</v>
      </c>
      <c r="S70" s="73">
        <v>15</v>
      </c>
      <c r="T70" s="73">
        <v>16</v>
      </c>
      <c r="U70" s="73">
        <v>17</v>
      </c>
      <c r="V70" s="73">
        <v>18</v>
      </c>
      <c r="W70" s="73">
        <v>19</v>
      </c>
      <c r="X70" s="73">
        <v>20</v>
      </c>
    </row>
    <row r="71" spans="1:24">
      <c r="A71" s="73">
        <v>26</v>
      </c>
      <c r="B71" s="73">
        <v>84.45</v>
      </c>
      <c r="C71" s="73">
        <v>3.6199834500503898</v>
      </c>
      <c r="D71" s="73">
        <v>710</v>
      </c>
      <c r="E71" s="73">
        <f>$D71*((1+$C71/100)^E$2-1)*$B71</f>
        <v>2170.523976732964</v>
      </c>
      <c r="F71" s="73">
        <f t="shared" ref="F71:X85" si="8">$D71*((1+$C71/100)^F$2-1)*$B71</f>
        <v>4419.620562203042</v>
      </c>
      <c r="G71" s="73">
        <f t="shared" si="8"/>
        <v>6750.1340718427809</v>
      </c>
      <c r="H71" s="73">
        <f t="shared" si="8"/>
        <v>9165.0117848326663</v>
      </c>
      <c r="I71" s="73">
        <f t="shared" si="8"/>
        <v>11667.307671371735</v>
      </c>
      <c r="J71" s="73">
        <f t="shared" si="8"/>
        <v>14260.186254874829</v>
      </c>
      <c r="K71" s="73">
        <f t="shared" si="8"/>
        <v>16946.92661398062</v>
      </c>
      <c r="L71" s="73">
        <f t="shared" si="8"/>
        <v>19730.926529431865</v>
      </c>
      <c r="M71" s="73">
        <f t="shared" si="8"/>
        <v>22615.706781071865</v>
      </c>
      <c r="N71" s="73">
        <f t="shared" si="8"/>
        <v>25604.915600391563</v>
      </c>
      <c r="O71" s="73">
        <f t="shared" si="8"/>
        <v>28702.333284258071</v>
      </c>
      <c r="P71" s="73">
        <f t="shared" si="8"/>
        <v>31911.876975659492</v>
      </c>
      <c r="Q71" s="73">
        <f t="shared" si="8"/>
        <v>35237.605617511763</v>
      </c>
      <c r="R71" s="73">
        <f t="shared" si="8"/>
        <v>38683.725085792677</v>
      </c>
      <c r="S71" s="73">
        <f t="shared" si="8"/>
        <v>42254.593508494341</v>
      </c>
      <c r="T71" s="73">
        <f t="shared" si="8"/>
        <v>45954.726777120872</v>
      </c>
      <c r="U71" s="73">
        <f t="shared" si="8"/>
        <v>49788.804257701478</v>
      </c>
      <c r="V71" s="73">
        <f t="shared" si="8"/>
        <v>53761.674708541228</v>
      </c>
      <c r="W71" s="73">
        <f t="shared" si="8"/>
        <v>57878.362412193317</v>
      </c>
      <c r="X71" s="73">
        <f t="shared" si="8"/>
        <v>62144.073529407855</v>
      </c>
    </row>
    <row r="72" spans="1:24">
      <c r="A72" s="73">
        <v>27</v>
      </c>
      <c r="B72" s="73">
        <v>85.24</v>
      </c>
      <c r="C72" s="73">
        <v>4.1909581588592904</v>
      </c>
      <c r="D72" s="73">
        <v>742</v>
      </c>
      <c r="E72" s="73">
        <f t="shared" ref="E72:T100" si="9">$D72*((1+$C72/100)^E$2-1)*$B72</f>
        <v>2650.7005690818451</v>
      </c>
      <c r="F72" s="73">
        <f t="shared" si="9"/>
        <v>5412.4908899305565</v>
      </c>
      <c r="G72" s="73">
        <f t="shared" si="9"/>
        <v>8290.026687561467</v>
      </c>
      <c r="H72" s="73">
        <f t="shared" si="9"/>
        <v>11288.158806477275</v>
      </c>
      <c r="I72" s="73">
        <f t="shared" si="9"/>
        <v>14411.94138804417</v>
      </c>
      <c r="J72" s="73">
        <f t="shared" si="9"/>
        <v>17666.640390578272</v>
      </c>
      <c r="K72" s="73">
        <f t="shared" si="9"/>
        <v>21057.742466505391</v>
      </c>
      <c r="L72" s="73">
        <f t="shared" si="9"/>
        <v>24590.964211558818</v>
      </c>
      <c r="M72" s="73">
        <f t="shared" si="9"/>
        <v>28272.261801607154</v>
      </c>
      <c r="N72" s="73">
        <f t="shared" si="9"/>
        <v>32107.841033357501</v>
      </c>
      <c r="O72" s="73">
        <f t="shared" si="9"/>
        <v>36104.167785860431</v>
      </c>
      <c r="P72" s="73">
        <f t="shared" si="9"/>
        <v>40267.97892045202</v>
      </c>
      <c r="Q72" s="73">
        <f t="shared" si="9"/>
        <v>44606.293637508279</v>
      </c>
      <c r="R72" s="73">
        <f t="shared" si="9"/>
        <v>49126.425309156017</v>
      </c>
      <c r="S72" s="73">
        <f t="shared" si="9"/>
        <v>53835.993807887848</v>
      </c>
      <c r="T72" s="73">
        <f t="shared" si="9"/>
        <v>58742.938351864352</v>
      </c>
      <c r="U72" s="73">
        <f t="shared" si="8"/>
        <v>63855.530888557325</v>
      </c>
      <c r="V72" s="73">
        <f t="shared" si="8"/>
        <v>69182.390039296064</v>
      </c>
      <c r="W72" s="73">
        <f t="shared" si="8"/>
        <v>74732.495628223682</v>
      </c>
      <c r="X72" s="73">
        <f t="shared" si="8"/>
        <v>80515.203820155701</v>
      </c>
    </row>
    <row r="73" spans="1:24">
      <c r="A73" s="73">
        <v>28</v>
      </c>
      <c r="B73" s="73">
        <v>86.84</v>
      </c>
      <c r="C73" s="73">
        <v>4.3218937786115301</v>
      </c>
      <c r="D73" s="73">
        <v>809</v>
      </c>
      <c r="E73" s="73">
        <f t="shared" si="9"/>
        <v>3036.2842388931263</v>
      </c>
      <c r="F73" s="73">
        <f t="shared" si="8"/>
        <v>6203.7934574079418</v>
      </c>
      <c r="G73" s="73">
        <f t="shared" si="8"/>
        <v>9508.1990597746881</v>
      </c>
      <c r="H73" s="73">
        <f t="shared" si="8"/>
        <v>12955.417562290229</v>
      </c>
      <c r="I73" s="73">
        <f t="shared" si="8"/>
        <v>16551.62118680112</v>
      </c>
      <c r="J73" s="73">
        <f t="shared" si="8"/>
        <v>20303.248912025963</v>
      </c>
      <c r="K73" s="73">
        <f t="shared" si="8"/>
        <v>24217.018002503959</v>
      </c>
      <c r="L73" s="73">
        <f t="shared" si="8"/>
        <v>28299.936035812545</v>
      </c>
      <c r="M73" s="73">
        <f t="shared" si="8"/>
        <v>32559.313449588502</v>
      </c>
      <c r="N73" s="73">
        <f t="shared" si="8"/>
        <v>37002.776630818022</v>
      </c>
      <c r="O73" s="73">
        <f t="shared" si="8"/>
        <v>41638.28157083199</v>
      </c>
      <c r="P73" s="73">
        <f t="shared" si="8"/>
        <v>46474.128110455684</v>
      </c>
      <c r="Q73" s="73">
        <f t="shared" si="8"/>
        <v>51518.974800818542</v>
      </c>
      <c r="R73" s="73">
        <f t="shared" si="8"/>
        <v>56781.854406432707</v>
      </c>
      <c r="S73" s="73">
        <f t="shared" si="8"/>
        <v>62272.19007829771</v>
      </c>
      <c r="T73" s="73">
        <f t="shared" si="8"/>
        <v>67999.812225989954</v>
      </c>
      <c r="U73" s="73">
        <f t="shared" si="8"/>
        <v>73974.976118945662</v>
      </c>
      <c r="V73" s="73">
        <f t="shared" si="8"/>
        <v>80208.380248452901</v>
      </c>
      <c r="W73" s="73">
        <f t="shared" si="8"/>
        <v>86711.185483228968</v>
      </c>
      <c r="X73" s="73">
        <f t="shared" si="8"/>
        <v>93495.035052882115</v>
      </c>
    </row>
    <row r="74" spans="1:24">
      <c r="A74" s="73">
        <v>29</v>
      </c>
      <c r="B74" s="73">
        <v>90.12</v>
      </c>
      <c r="C74" s="73">
        <v>4.7001672296495602</v>
      </c>
      <c r="D74" s="73">
        <v>941</v>
      </c>
      <c r="E74" s="73">
        <f t="shared" si="9"/>
        <v>3985.8790556259378</v>
      </c>
      <c r="F74" s="73">
        <f t="shared" si="8"/>
        <v>8159.1010924378652</v>
      </c>
      <c r="G74" s="73">
        <f t="shared" si="8"/>
        <v>12528.471543844546</v>
      </c>
      <c r="H74" s="73">
        <f t="shared" si="8"/>
        <v>17103.209713350225</v>
      </c>
      <c r="I74" s="73">
        <f t="shared" si="8"/>
        <v>21892.968227141289</v>
      </c>
      <c r="J74" s="73">
        <f t="shared" si="8"/>
        <v>26907.85340097691</v>
      </c>
      <c r="K74" s="73">
        <f t="shared" si="8"/>
        <v>32158.446564357702</v>
      </c>
      <c r="L74" s="73">
        <f t="shared" si="8"/>
        <v>37655.826386965935</v>
      </c>
      <c r="M74" s="73">
        <f t="shared" si="8"/>
        <v>43411.592254485775</v>
      </c>
      <c r="N74" s="73">
        <f t="shared" si="8"/>
        <v>49437.888743126132</v>
      </c>
      <c r="O74" s="73">
        <f t="shared" si="8"/>
        <v>55747.431244487088</v>
      </c>
      <c r="P74" s="73">
        <f t="shared" si="8"/>
        <v>62353.532794837833</v>
      </c>
      <c r="Q74" s="73">
        <f t="shared" si="8"/>
        <v>69270.132165415518</v>
      </c>
      <c r="R74" s="73">
        <f t="shared" si="8"/>
        <v>76511.823273015267</v>
      </c>
      <c r="S74" s="73">
        <f t="shared" si="8"/>
        <v>84093.885972926844</v>
      </c>
      <c r="T74" s="73">
        <f t="shared" si="8"/>
        <v>92032.318299191145</v>
      </c>
      <c r="U74" s="73">
        <f t="shared" si="8"/>
        <v>100343.87022020246</v>
      </c>
      <c r="V74" s="73">
        <f t="shared" si="8"/>
        <v>109046.07898088041</v>
      </c>
      <c r="W74" s="73">
        <f t="shared" si="8"/>
        <v>118157.3061059835</v>
      </c>
      <c r="X74" s="73">
        <f t="shared" si="8"/>
        <v>127696.77614263954</v>
      </c>
    </row>
    <row r="75" spans="1:24">
      <c r="A75" s="73">
        <v>30</v>
      </c>
      <c r="B75" s="73">
        <v>92.77</v>
      </c>
      <c r="C75" s="73">
        <v>4.25765773015672</v>
      </c>
      <c r="D75" s="73">
        <v>1036</v>
      </c>
      <c r="E75" s="73">
        <f t="shared" si="9"/>
        <v>4092.0229230119753</v>
      </c>
      <c r="F75" s="73">
        <f t="shared" si="8"/>
        <v>8358.2701763253608</v>
      </c>
      <c r="G75" s="73">
        <f t="shared" si="8"/>
        <v>12806.15963560704</v>
      </c>
      <c r="H75" s="73">
        <f t="shared" si="8"/>
        <v>17443.425004280649</v>
      </c>
      <c r="I75" s="73">
        <f t="shared" si="8"/>
        <v>22278.129260391481</v>
      </c>
      <c r="J75" s="73">
        <f t="shared" si="8"/>
        <v>27318.678675992811</v>
      </c>
      <c r="K75" s="73">
        <f t="shared" si="8"/>
        <v>32573.837433429875</v>
      </c>
      <c r="L75" s="73">
        <f t="shared" si="8"/>
        <v>38052.742863934975</v>
      </c>
      <c r="M75" s="73">
        <f t="shared" si="8"/>
        <v>43764.921335029925</v>
      </c>
      <c r="N75" s="73">
        <f t="shared" si="8"/>
        <v>49720.304814359828</v>
      </c>
      <c r="O75" s="73">
        <f t="shared" si="8"/>
        <v>55929.248138757874</v>
      </c>
      <c r="P75" s="73">
        <f t="shared" si="8"/>
        <v>62402.547018568206</v>
      </c>
      <c r="Q75" s="73">
        <f t="shared" si="8"/>
        <v>69151.456808530944</v>
      </c>
      <c r="R75" s="73">
        <f t="shared" si="8"/>
        <v>76187.712077867312</v>
      </c>
      <c r="S75" s="73">
        <f t="shared" si="8"/>
        <v>83523.547013592164</v>
      </c>
      <c r="T75" s="73">
        <f t="shared" si="8"/>
        <v>91171.716692529444</v>
      </c>
      <c r="U75" s="73">
        <f t="shared" si="8"/>
        <v>99145.51925901747</v>
      </c>
      <c r="V75" s="73">
        <f t="shared" si="8"/>
        <v>107458.81904686504</v>
      </c>
      <c r="W75" s="73">
        <f t="shared" si="8"/>
        <v>116126.07068576098</v>
      </c>
      <c r="X75" s="73">
        <f t="shared" si="8"/>
        <v>125162.34423405254</v>
      </c>
    </row>
    <row r="76" spans="1:24">
      <c r="A76" s="73">
        <v>31</v>
      </c>
      <c r="B76" s="73">
        <v>96.43</v>
      </c>
      <c r="C76" s="73">
        <v>3.9116837013954</v>
      </c>
      <c r="D76" s="73">
        <v>994</v>
      </c>
      <c r="E76" s="73">
        <f t="shared" si="9"/>
        <v>3749.404373696058</v>
      </c>
      <c r="F76" s="73">
        <f t="shared" si="8"/>
        <v>7645.4735871773828</v>
      </c>
      <c r="G76" s="73">
        <f t="shared" si="8"/>
        <v>11693.944705077552</v>
      </c>
      <c r="H76" s="73">
        <f t="shared" si="8"/>
        <v>15900.779207852298</v>
      </c>
      <c r="I76" s="73">
        <f t="shared" si="8"/>
        <v>20272.171770216784</v>
      </c>
      <c r="J76" s="73">
        <f t="shared" si="8"/>
        <v>24814.559382967283</v>
      </c>
      <c r="K76" s="73">
        <f t="shared" si="8"/>
        <v>29534.63083161995</v>
      </c>
      <c r="L76" s="73">
        <f t="shared" si="8"/>
        <v>34439.336545823782</v>
      </c>
      <c r="M76" s="73">
        <f t="shared" si="8"/>
        <v>39535.898834051535</v>
      </c>
      <c r="N76" s="73">
        <f t="shared" si="8"/>
        <v>44831.822518639361</v>
      </c>
      <c r="O76" s="73">
        <f t="shared" si="8"/>
        <v>50334.905986835554</v>
      </c>
      <c r="P76" s="73">
        <f t="shared" si="8"/>
        <v>56053.252674131341</v>
      </c>
      <c r="Q76" s="73">
        <f t="shared" si="8"/>
        <v>61995.282996783375</v>
      </c>
      <c r="R76" s="73">
        <f t="shared" si="8"/>
        <v>68169.746751098544</v>
      </c>
      <c r="S76" s="73">
        <f t="shared" si="8"/>
        <v>74585.735997739845</v>
      </c>
      <c r="T76" s="73">
        <f t="shared" si="8"/>
        <v>81252.698450025302</v>
      </c>
      <c r="U76" s="73">
        <f t="shared" si="8"/>
        <v>88180.451385934954</v>
      </c>
      <c r="V76" s="73">
        <f t="shared" si="8"/>
        <v>95379.196104311501</v>
      </c>
      <c r="W76" s="73">
        <f t="shared" si="8"/>
        <v>102859.53294654188</v>
      </c>
      <c r="X76" s="73">
        <f t="shared" si="8"/>
        <v>110632.47690583924</v>
      </c>
    </row>
    <row r="77" spans="1:24">
      <c r="A77" s="73">
        <v>32</v>
      </c>
      <c r="B77" s="73">
        <v>100.55</v>
      </c>
      <c r="C77" s="73">
        <v>3.5414883290647499</v>
      </c>
      <c r="D77" s="73">
        <v>994</v>
      </c>
      <c r="E77" s="73">
        <f t="shared" si="9"/>
        <v>3539.6007157853655</v>
      </c>
      <c r="F77" s="73">
        <f t="shared" si="8"/>
        <v>7204.5559778157549</v>
      </c>
      <c r="G77" s="73">
        <f t="shared" si="8"/>
        <v>10999.305202716401</v>
      </c>
      <c r="H77" s="73">
        <f t="shared" si="8"/>
        <v>14928.445028534174</v>
      </c>
      <c r="I77" s="73">
        <f t="shared" si="8"/>
        <v>18996.734882715933</v>
      </c>
      <c r="J77" s="73">
        <f t="shared" si="8"/>
        <v>23209.102747276032</v>
      </c>
      <c r="K77" s="73">
        <f t="shared" si="8"/>
        <v>27570.651128136848</v>
      </c>
      <c r="L77" s="73">
        <f t="shared" si="8"/>
        <v>32086.663235872325</v>
      </c>
      <c r="M77" s="73">
        <f t="shared" si="8"/>
        <v>36762.609385342425</v>
      </c>
      <c r="N77" s="73">
        <f t="shared" si="8"/>
        <v>41604.153621969352</v>
      </c>
      <c r="O77" s="73">
        <f t="shared" si="8"/>
        <v>46617.160582682925</v>
      </c>
      <c r="P77" s="73">
        <f t="shared" si="8"/>
        <v>51807.702599845383</v>
      </c>
      <c r="Q77" s="73">
        <f t="shared" si="8"/>
        <v>57182.067056760839</v>
      </c>
      <c r="R77" s="73">
        <f t="shared" si="8"/>
        <v>62746.76400367936</v>
      </c>
      <c r="S77" s="73">
        <f t="shared" si="8"/>
        <v>68508.534043520849</v>
      </c>
      <c r="T77" s="73">
        <f t="shared" si="8"/>
        <v>74474.356496870852</v>
      </c>
      <c r="U77" s="73">
        <f t="shared" si="8"/>
        <v>80651.457856138964</v>
      </c>
      <c r="V77" s="73">
        <f t="shared" si="8"/>
        <v>87047.32053912009</v>
      </c>
      <c r="W77" s="73">
        <f t="shared" si="8"/>
        <v>93669.691952561974</v>
      </c>
      <c r="X77" s="73">
        <f t="shared" si="8"/>
        <v>100526.59387671822</v>
      </c>
    </row>
    <row r="78" spans="1:24">
      <c r="A78" s="73">
        <v>33</v>
      </c>
      <c r="B78" s="73">
        <v>104.68</v>
      </c>
      <c r="C78" s="73">
        <v>4.5287470525386802</v>
      </c>
      <c r="D78" s="73">
        <v>1058</v>
      </c>
      <c r="E78" s="73">
        <f t="shared" si="9"/>
        <v>5015.6525746441375</v>
      </c>
      <c r="F78" s="73">
        <f t="shared" si="8"/>
        <v>10258.451367428042</v>
      </c>
      <c r="G78" s="73">
        <f t="shared" si="8"/>
        <v>15738.683256010678</v>
      </c>
      <c r="H78" s="73">
        <f t="shared" si="8"/>
        <v>21467.100984719789</v>
      </c>
      <c r="I78" s="73">
        <f t="shared" si="8"/>
        <v>27454.944262474917</v>
      </c>
      <c r="J78" s="73">
        <f t="shared" si="8"/>
        <v>33713.961816182004</v>
      </c>
      <c r="K78" s="73">
        <f t="shared" si="8"/>
        <v>40256.434442870501</v>
      </c>
      <c r="L78" s="73">
        <f t="shared" si="8"/>
        <v>47095.199105803302</v>
      </c>
      <c r="M78" s="73">
        <f t="shared" si="8"/>
        <v>54243.674121838732</v>
      </c>
      <c r="N78" s="73">
        <f t="shared" si="8"/>
        <v>61715.885489464301</v>
      </c>
      <c r="O78" s="73">
        <f t="shared" si="8"/>
        <v>69526.494409160689</v>
      </c>
      <c r="P78" s="73">
        <f t="shared" si="8"/>
        <v>77690.826050093121</v>
      </c>
      <c r="Q78" s="73">
        <f t="shared" si="8"/>
        <v>86224.899619573815</v>
      </c>
      <c r="R78" s="73">
        <f t="shared" si="8"/>
        <v>95145.459794293798</v>
      </c>
      <c r="S78" s="73">
        <f t="shared" si="8"/>
        <v>104470.00957499638</v>
      </c>
      <c r="T78" s="73">
        <f t="shared" si="8"/>
        <v>114216.84462905502</v>
      </c>
      <c r="U78" s="73">
        <f t="shared" si="8"/>
        <v>124405.08918834018</v>
      </c>
      <c r="V78" s="73">
        <f t="shared" si="8"/>
        <v>135054.73357280937</v>
      </c>
      <c r="W78" s="73">
        <f t="shared" si="8"/>
        <v>146186.673413446</v>
      </c>
      <c r="X78" s="73">
        <f t="shared" si="8"/>
        <v>157822.75065150589</v>
      </c>
    </row>
    <row r="79" spans="1:24">
      <c r="A79" s="73">
        <v>34</v>
      </c>
      <c r="B79" s="73">
        <v>108.51</v>
      </c>
      <c r="C79" s="73">
        <v>4.286442018012</v>
      </c>
      <c r="D79" s="73">
        <v>1143</v>
      </c>
      <c r="E79" s="73">
        <f t="shared" si="9"/>
        <v>5316.3424411703363</v>
      </c>
      <c r="F79" s="73">
        <f t="shared" si="8"/>
        <v>10860.566818560403</v>
      </c>
      <c r="G79" s="73">
        <f t="shared" si="8"/>
        <v>16642.44115923579</v>
      </c>
      <c r="H79" s="73">
        <f t="shared" si="8"/>
        <v>22672.152191078509</v>
      </c>
      <c r="I79" s="73">
        <f t="shared" si="8"/>
        <v>28960.323290154862</v>
      </c>
      <c r="J79" s="73">
        <f t="shared" si="8"/>
        <v>35518.033197386525</v>
      </c>
      <c r="K79" s="73">
        <f t="shared" si="8"/>
        <v>42356.835537501087</v>
      </c>
      <c r="L79" s="73">
        <f t="shared" si="8"/>
        <v>49488.779174651092</v>
      </c>
      <c r="M79" s="73">
        <f t="shared" si="8"/>
        <v>56926.429440564854</v>
      </c>
      <c r="N79" s="73">
        <f t="shared" si="8"/>
        <v>64682.89027262952</v>
      </c>
      <c r="O79" s="73">
        <f t="shared" si="8"/>
        <v>72771.827300910445</v>
      </c>
      <c r="P79" s="73">
        <f t="shared" si="8"/>
        <v>81207.491924782109</v>
      </c>
      <c r="Q79" s="73">
        <f t="shared" si="8"/>
        <v>90004.746421589996</v>
      </c>
      <c r="R79" s="73">
        <f t="shared" si="8"/>
        <v>99179.090131580539</v>
      </c>
      <c r="S79" s="73">
        <f t="shared" si="8"/>
        <v>108746.68676523294</v>
      </c>
      <c r="T79" s="73">
        <f t="shared" si="8"/>
        <v>118724.3928811041</v>
      </c>
      <c r="U79" s="73">
        <f t="shared" si="8"/>
        <v>129129.78758435971</v>
      </c>
      <c r="V79" s="73">
        <f t="shared" si="8"/>
        <v>139981.20349831574</v>
      </c>
      <c r="W79" s="73">
        <f t="shared" si="8"/>
        <v>151297.75906355679</v>
      </c>
      <c r="X79" s="73">
        <f t="shared" si="8"/>
        <v>163099.39222153788</v>
      </c>
    </row>
    <row r="80" spans="1:24">
      <c r="A80" s="73">
        <v>35</v>
      </c>
      <c r="B80" s="73">
        <v>113.84</v>
      </c>
      <c r="C80" s="73">
        <v>4.31854210041696</v>
      </c>
      <c r="D80" s="73">
        <v>1143</v>
      </c>
      <c r="E80" s="73">
        <f t="shared" si="9"/>
        <v>5619.248977892059</v>
      </c>
      <c r="F80" s="73">
        <f t="shared" si="8"/>
        <v>11481.167588621645</v>
      </c>
      <c r="G80" s="73">
        <f t="shared" si="8"/>
        <v>17596.235622447755</v>
      </c>
      <c r="H80" s="73">
        <f t="shared" si="8"/>
        <v>23975.385443783791</v>
      </c>
      <c r="I80" s="73">
        <f t="shared" si="8"/>
        <v>30630.021535802898</v>
      </c>
      <c r="J80" s="73">
        <f t="shared" si="8"/>
        <v>37572.040889085372</v>
      </c>
      <c r="K80" s="73">
        <f t="shared" si="8"/>
        <v>44813.854270758486</v>
      </c>
      <c r="L80" s="73">
        <f t="shared" si="8"/>
        <v>52368.408412152756</v>
      </c>
      <c r="M80" s="73">
        <f t="shared" si="8"/>
        <v>60249.209154641925</v>
      </c>
      <c r="N80" s="73">
        <f t="shared" si="8"/>
        <v>68470.345595045466</v>
      </c>
      <c r="O80" s="73">
        <f t="shared" si="8"/>
        <v>77046.515273760568</v>
      </c>
      <c r="P80" s="73">
        <f t="shared" si="8"/>
        <v>85993.050450654162</v>
      </c>
      <c r="Q80" s="73">
        <f t="shared" si="8"/>
        <v>95325.945515690502</v>
      </c>
      <c r="R80" s="73">
        <f t="shared" si="8"/>
        <v>105061.88558329818</v>
      </c>
      <c r="S80" s="73">
        <f t="shared" si="8"/>
        <v>115218.2763215969</v>
      </c>
      <c r="T80" s="73">
        <f t="shared" si="8"/>
        <v>125813.27506981186</v>
      </c>
      <c r="U80" s="73">
        <f t="shared" si="8"/>
        <v>136865.82329950714</v>
      </c>
      <c r="V80" s="73">
        <f t="shared" si="8"/>
        <v>148395.68047767071</v>
      </c>
      <c r="W80" s="73">
        <f t="shared" si="8"/>
        <v>160423.45939219123</v>
      </c>
      <c r="X80" s="73">
        <f t="shared" si="8"/>
        <v>172970.66300288032</v>
      </c>
    </row>
    <row r="81" spans="1:24">
      <c r="A81" s="73">
        <v>36</v>
      </c>
      <c r="B81" s="73">
        <v>118.54</v>
      </c>
      <c r="C81" s="73">
        <v>4.3547453367423499</v>
      </c>
      <c r="D81" s="73">
        <v>1249</v>
      </c>
      <c r="E81" s="73">
        <f t="shared" si="9"/>
        <v>6447.4817875958188</v>
      </c>
      <c r="F81" s="73">
        <f t="shared" si="8"/>
        <v>13175.734987674294</v>
      </c>
      <c r="G81" s="73">
        <f t="shared" si="8"/>
        <v>20196.986480227388</v>
      </c>
      <c r="H81" s="73">
        <f t="shared" si="8"/>
        <v>27523.995594733427</v>
      </c>
      <c r="I81" s="73">
        <f t="shared" si="8"/>
        <v>35170.077296976073</v>
      </c>
      <c r="J81" s="73">
        <f t="shared" si="8"/>
        <v>43149.126385590665</v>
      </c>
      <c r="K81" s="73">
        <f t="shared" si="8"/>
        <v>51475.642742308046</v>
      </c>
      <c r="L81" s="73">
        <f t="shared" si="8"/>
        <v>60164.75768178275</v>
      </c>
      <c r="M81" s="73">
        <f t="shared" si="8"/>
        <v>69232.261448888356</v>
      </c>
      <c r="N81" s="73">
        <f t="shared" si="8"/>
        <v>78694.631913450925</v>
      </c>
      <c r="O81" s="73">
        <f t="shared" si="8"/>
        <v>88569.064514564292</v>
      </c>
      <c r="P81" s="73">
        <f t="shared" si="8"/>
        <v>98873.503508904512</v>
      </c>
      <c r="Q81" s="73">
        <f t="shared" si="8"/>
        <v>109626.67457982813</v>
      </c>
      <c r="R81" s="73">
        <f t="shared" si="8"/>
        <v>120848.11886651476</v>
      </c>
      <c r="S81" s="73">
        <f t="shared" si="8"/>
        <v>132558.22847499096</v>
      </c>
      <c r="T81" s="73">
        <f t="shared" si="8"/>
        <v>144778.28353556985</v>
      </c>
      <c r="U81" s="73">
        <f t="shared" si="8"/>
        <v>157530.49087404652</v>
      </c>
      <c r="V81" s="73">
        <f t="shared" si="8"/>
        <v>170838.0243669273</v>
      </c>
      <c r="W81" s="73">
        <f t="shared" si="8"/>
        <v>184725.06705402461</v>
      </c>
      <c r="X81" s="73">
        <f t="shared" si="8"/>
        <v>199216.85508494981</v>
      </c>
    </row>
    <row r="82" spans="1:24">
      <c r="A82" s="73">
        <v>37</v>
      </c>
      <c r="B82" s="73">
        <v>124.98</v>
      </c>
      <c r="C82" s="73">
        <v>4.0540152137043801</v>
      </c>
      <c r="D82" s="73">
        <v>1302</v>
      </c>
      <c r="E82" s="73">
        <f t="shared" si="9"/>
        <v>6596.8540947422425</v>
      </c>
      <c r="F82" s="73">
        <f t="shared" si="8"/>
        <v>13461.145658111216</v>
      </c>
      <c r="G82" s="73">
        <f t="shared" si="8"/>
        <v>20603.716645772194</v>
      </c>
      <c r="H82" s="73">
        <f t="shared" si="8"/>
        <v>28035.848547922582</v>
      </c>
      <c r="I82" s="73">
        <f t="shared" si="8"/>
        <v>35769.280208088712</v>
      </c>
      <c r="J82" s="73">
        <f t="shared" si="8"/>
        <v>43816.226364299451</v>
      </c>
      <c r="K82" s="73">
        <f t="shared" si="8"/>
        <v>52189.396941921528</v>
      </c>
      <c r="L82" s="73">
        <f t="shared" si="8"/>
        <v>60902.017128629835</v>
      </c>
      <c r="M82" s="73">
        <f t="shared" si="8"/>
        <v>69967.848263219596</v>
      </c>
      <c r="N82" s="73">
        <f t="shared" si="8"/>
        <v>79401.209571254338</v>
      </c>
      <c r="O82" s="73">
        <f t="shared" si="8"/>
        <v>89217.000781880546</v>
      </c>
      <c r="P82" s="73">
        <f t="shared" si="8"/>
        <v>99430.725661530974</v>
      </c>
      <c r="Q82" s="73">
        <f t="shared" si="8"/>
        <v>110058.51650168834</v>
      </c>
      <c r="R82" s="73">
        <f t="shared" si="8"/>
        <v>121117.15959938643</v>
      </c>
      <c r="S82" s="73">
        <f t="shared" si="8"/>
        <v>132624.12177069436</v>
      </c>
      <c r="T82" s="73">
        <f t="shared" si="8"/>
        <v>144597.57793906238</v>
      </c>
      <c r="U82" s="73">
        <f t="shared" si="8"/>
        <v>157056.43984210226</v>
      </c>
      <c r="V82" s="73">
        <f t="shared" si="8"/>
        <v>170020.38590214582</v>
      </c>
      <c r="W82" s="73">
        <f t="shared" si="8"/>
        <v>183509.89230775996</v>
      </c>
      <c r="X82" s="73">
        <f t="shared" si="8"/>
        <v>197546.26535531136</v>
      </c>
    </row>
    <row r="83" spans="1:24">
      <c r="A83" s="73">
        <v>38</v>
      </c>
      <c r="B83" s="73">
        <v>128.19</v>
      </c>
      <c r="C83" s="73">
        <v>4.64065057397075</v>
      </c>
      <c r="D83" s="73">
        <v>1245</v>
      </c>
      <c r="E83" s="73">
        <f t="shared" si="9"/>
        <v>7406.3182136124979</v>
      </c>
      <c r="F83" s="73">
        <f t="shared" si="8"/>
        <v>15156.337775915097</v>
      </c>
      <c r="G83" s="73">
        <f t="shared" si="8"/>
        <v>23266.008665518551</v>
      </c>
      <c r="H83" s="73">
        <f t="shared" si="8"/>
        <v>31752.021043807516</v>
      </c>
      <c r="I83" s="73">
        <f t="shared" si="8"/>
        <v>40631.839604236782</v>
      </c>
      <c r="J83" s="73">
        <f t="shared" si="8"/>
        <v>49923.739515658162</v>
      </c>
      <c r="K83" s="73">
        <f t="shared" si="8"/>
        <v>59646.844033651701</v>
      </c>
      <c r="L83" s="73">
        <f t="shared" si="8"/>
        <v>69821.163857267311</v>
      </c>
      <c r="M83" s="73">
        <f t="shared" si="8"/>
        <v>80467.638312175142</v>
      </c>
      <c r="N83" s="73">
        <f t="shared" si="8"/>
        <v>91608.178444982274</v>
      </c>
      <c r="O83" s="73">
        <f t="shared" si="8"/>
        <v>103265.71211740599</v>
      </c>
      <c r="P83" s="73">
        <f t="shared" si="8"/>
        <v>115464.23119310987</v>
      </c>
      <c r="Q83" s="73">
        <f t="shared" si="8"/>
        <v>128228.84091431633</v>
      </c>
      <c r="R83" s="73">
        <f t="shared" si="8"/>
        <v>141585.81156981504</v>
      </c>
      <c r="S83" s="73">
        <f t="shared" si="8"/>
        <v>155562.63256070329</v>
      </c>
      <c r="T83" s="73">
        <f t="shared" si="8"/>
        <v>170188.06897512812</v>
      </c>
      <c r="U83" s="73">
        <f t="shared" si="8"/>
        <v>185492.22078846462</v>
      </c>
      <c r="V83" s="73">
        <f t="shared" si="8"/>
        <v>201506.58481076799</v>
      </c>
      <c r="W83" s="73">
        <f t="shared" si="8"/>
        <v>218264.11950899032</v>
      </c>
      <c r="X83" s="73">
        <f t="shared" si="8"/>
        <v>235799.31283736895</v>
      </c>
    </row>
    <row r="84" spans="1:24">
      <c r="A84" s="73">
        <v>39</v>
      </c>
      <c r="B84" s="73">
        <v>132.82</v>
      </c>
      <c r="C84" s="73">
        <v>5.2953628980956404</v>
      </c>
      <c r="D84" s="73">
        <v>1304</v>
      </c>
      <c r="E84" s="73">
        <f t="shared" si="9"/>
        <v>9171.42450563083</v>
      </c>
      <c r="F84" s="73">
        <f t="shared" si="8"/>
        <v>18828.509221759679</v>
      </c>
      <c r="G84" s="73">
        <f t="shared" si="8"/>
        <v>28996.971618984076</v>
      </c>
      <c r="H84" s="73">
        <f t="shared" si="8"/>
        <v>39703.89100129791</v>
      </c>
      <c r="I84" s="73">
        <f t="shared" si="8"/>
        <v>50977.780620111786</v>
      </c>
      <c r="J84" s="73">
        <f t="shared" si="8"/>
        <v>62848.663606972608</v>
      </c>
      <c r="K84" s="73">
        <f t="shared" si="8"/>
        <v>75348.152927196017</v>
      </c>
      <c r="L84" s="73">
        <f t="shared" si="8"/>
        <v>88509.535567333907</v>
      </c>
      <c r="M84" s="73">
        <f t="shared" si="8"/>
        <v>102367.86118067412</v>
      </c>
      <c r="N84" s="73">
        <f t="shared" si="8"/>
        <v>116960.03542684042</v>
      </c>
      <c r="O84" s="73">
        <f t="shared" si="8"/>
        <v>132324.91825406364</v>
      </c>
      <c r="P84" s="73">
        <f t="shared" si="8"/>
        <v>148503.42738585555</v>
      </c>
      <c r="Q84" s="73">
        <f t="shared" si="8"/>
        <v>165538.64728767733</v>
      </c>
      <c r="R84" s="73">
        <f t="shared" si="8"/>
        <v>183475.94390378927</v>
      </c>
      <c r="S84" s="73">
        <f t="shared" si="8"/>
        <v>202363.08546983212</v>
      </c>
      <c r="T84" s="73">
        <f t="shared" si="8"/>
        <v>222250.36972287399</v>
      </c>
      <c r="U84" s="73">
        <f t="shared" si="8"/>
        <v>243190.75784769029</v>
      </c>
      <c r="V84" s="73">
        <f t="shared" si="8"/>
        <v>265240.01551598532</v>
      </c>
      <c r="W84" s="73">
        <f t="shared" si="8"/>
        <v>288456.86139415274</v>
      </c>
      <c r="X84" s="73">
        <f t="shared" si="8"/>
        <v>312903.12351506075</v>
      </c>
    </row>
    <row r="85" spans="1:24">
      <c r="A85" s="73">
        <v>40</v>
      </c>
      <c r="B85" s="73">
        <v>136.82</v>
      </c>
      <c r="C85" s="73">
        <v>4.5630655179063204</v>
      </c>
      <c r="D85" s="73">
        <v>1253</v>
      </c>
      <c r="E85" s="73">
        <f t="shared" si="9"/>
        <v>7822.7123607240965</v>
      </c>
      <c r="F85" s="73">
        <f t="shared" si="8"/>
        <v>16002.380211745389</v>
      </c>
      <c r="G85" s="73">
        <f t="shared" si="8"/>
        <v>24555.291665955909</v>
      </c>
      <c r="H85" s="73">
        <f t="shared" si="8"/>
        <v>33498.47807351056</v>
      </c>
      <c r="I85" s="73">
        <f t="shared" si="8"/>
        <v>42849.747936230429</v>
      </c>
      <c r="J85" s="73">
        <f t="shared" ref="J85:X99" si="10">$D85*((1+$C85/100)^J$2-1)*$B85</f>
        <v>52627.722369542447</v>
      </c>
      <c r="K85" s="73">
        <f t="shared" si="10"/>
        <v>62851.872182570616</v>
      </c>
      <c r="L85" s="73">
        <f t="shared" si="10"/>
        <v>73542.556650216138</v>
      </c>
      <c r="M85" s="73">
        <f t="shared" si="10"/>
        <v>84721.064054432965</v>
      </c>
      <c r="N85" s="73">
        <f t="shared" si="10"/>
        <v>96409.654075428232</v>
      </c>
      <c r="O85" s="73">
        <f t="shared" si="10"/>
        <v>108631.60211720095</v>
      </c>
      <c r="P85" s="73">
        <f t="shared" si="10"/>
        <v>121411.24565568424</v>
      </c>
      <c r="Q85" s="73">
        <f t="shared" si="10"/>
        <v>134774.03270178341</v>
      </c>
      <c r="R85" s="73">
        <f t="shared" si="10"/>
        <v>148746.57247581441</v>
      </c>
      <c r="S85" s="73">
        <f t="shared" si="10"/>
        <v>163356.68839424994</v>
      </c>
      <c r="T85" s="73">
        <f t="shared" si="10"/>
        <v>178633.47347428577</v>
      </c>
      <c r="U85" s="73">
        <f t="shared" si="10"/>
        <v>194607.3482665534</v>
      </c>
      <c r="V85" s="73">
        <f t="shared" si="10"/>
        <v>211310.12143134041</v>
      </c>
      <c r="W85" s="73">
        <f t="shared" si="10"/>
        <v>228775.05307894398</v>
      </c>
      <c r="X85" s="73">
        <f t="shared" si="10"/>
        <v>247036.92100028528</v>
      </c>
    </row>
    <row r="86" spans="1:24">
      <c r="A86" s="73">
        <v>41</v>
      </c>
      <c r="B86" s="73">
        <v>142.6</v>
      </c>
      <c r="C86" s="73">
        <v>4.8425634702278604</v>
      </c>
      <c r="D86" s="73">
        <v>1315</v>
      </c>
      <c r="E86" s="73">
        <f t="shared" si="9"/>
        <v>9080.7265937365937</v>
      </c>
      <c r="F86" s="73">
        <f t="shared" si="9"/>
        <v>18601.193136332735</v>
      </c>
      <c r="G86" s="73">
        <f t="shared" si="9"/>
        <v>28582.694313915927</v>
      </c>
      <c r="H86" s="73">
        <f t="shared" si="9"/>
        <v>39047.556021305092</v>
      </c>
      <c r="I86" s="73">
        <f t="shared" si="9"/>
        <v>50019.185298946162</v>
      </c>
      <c r="J86" s="73">
        <f t="shared" si="9"/>
        <v>61522.122688075076</v>
      </c>
      <c r="K86" s="73">
        <f t="shared" si="9"/>
        <v>73582.097121213228</v>
      </c>
      <c r="L86" s="73">
        <f t="shared" si="9"/>
        <v>86226.083470769227</v>
      </c>
      <c r="M86" s="73">
        <f t="shared" si="9"/>
        <v>99482.362884469476</v>
      </c>
      <c r="N86" s="73">
        <f t="shared" si="9"/>
        <v>113380.58604256892</v>
      </c>
      <c r="O86" s="73">
        <f t="shared" si="9"/>
        <v>127951.83947833322</v>
      </c>
      <c r="P86" s="73">
        <f t="shared" si="9"/>
        <v>143228.71511013218</v>
      </c>
      <c r="Q86" s="73">
        <f t="shared" si="9"/>
        <v>159245.38314066877</v>
      </c>
      <c r="R86" s="73">
        <f t="shared" si="9"/>
        <v>176037.66848639972</v>
      </c>
      <c r="S86" s="73">
        <f t="shared" si="9"/>
        <v>193643.13090809967</v>
      </c>
      <c r="T86" s="73">
        <f t="shared" si="9"/>
        <v>212101.14902179729</v>
      </c>
      <c r="U86" s="73">
        <f t="shared" si="10"/>
        <v>231453.008377997</v>
      </c>
      <c r="V86" s="73">
        <f t="shared" si="10"/>
        <v>251741.99380618992</v>
      </c>
      <c r="W86" s="73">
        <f t="shared" si="10"/>
        <v>273013.48623120837</v>
      </c>
      <c r="X86" s="73">
        <f t="shared" si="10"/>
        <v>295315.06417797302</v>
      </c>
    </row>
    <row r="87" spans="1:24">
      <c r="A87" s="73">
        <v>42</v>
      </c>
      <c r="B87" s="73">
        <v>147.97999999999999</v>
      </c>
      <c r="C87" s="73">
        <v>4.30971053863981</v>
      </c>
      <c r="D87" s="73">
        <v>1328</v>
      </c>
      <c r="E87" s="73">
        <f t="shared" si="9"/>
        <v>8469.332821945145</v>
      </c>
      <c r="F87" s="73">
        <f t="shared" si="9"/>
        <v>17303.669373070152</v>
      </c>
      <c r="G87" s="73">
        <f t="shared" si="9"/>
        <v>26518.740257557885</v>
      </c>
      <c r="H87" s="73">
        <f t="shared" si="9"/>
        <v>36130.954023097547</v>
      </c>
      <c r="I87" s="73">
        <f t="shared" si="9"/>
        <v>46157.426378287208</v>
      </c>
      <c r="J87" s="73">
        <f t="shared" si="9"/>
        <v>56616.010669222356</v>
      </c>
      <c r="K87" s="73">
        <f t="shared" si="9"/>
        <v>67525.329669536382</v>
      </c>
      <c r="L87" s="73">
        <f t="shared" si="9"/>
        <v>78904.808740500855</v>
      </c>
      <c r="M87" s="73">
        <f t="shared" si="9"/>
        <v>90774.710420228934</v>
      </c>
      <c r="N87" s="73">
        <f t="shared" si="9"/>
        <v>103156.17050357447</v>
      </c>
      <c r="O87" s="73">
        <f t="shared" si="9"/>
        <v>116071.2356769694</v>
      </c>
      <c r="P87" s="73">
        <f t="shared" si="9"/>
        <v>129542.90277521436</v>
      </c>
      <c r="Q87" s="73">
        <f t="shared" si="9"/>
        <v>143595.15973012283</v>
      </c>
      <c r="R87" s="73">
        <f t="shared" si="9"/>
        <v>158253.02828393379</v>
      </c>
      <c r="S87" s="73">
        <f t="shared" si="9"/>
        <v>173542.60854354821</v>
      </c>
      <c r="T87" s="73">
        <f t="shared" si="9"/>
        <v>189491.12545492512</v>
      </c>
      <c r="U87" s="73">
        <f t="shared" si="10"/>
        <v>206126.97728038832</v>
      </c>
      <c r="V87" s="73">
        <f t="shared" si="10"/>
        <v>223479.78616516609</v>
      </c>
      <c r="W87" s="73">
        <f t="shared" si="10"/>
        <v>241580.45088320106</v>
      </c>
      <c r="X87" s="73">
        <f t="shared" si="10"/>
        <v>260461.20185615309</v>
      </c>
    </row>
    <row r="88" spans="1:24">
      <c r="A88" s="73">
        <v>43</v>
      </c>
      <c r="B88" s="73">
        <v>153.13999999999999</v>
      </c>
      <c r="C88" s="73">
        <v>4.5596221556596896</v>
      </c>
      <c r="D88" s="73">
        <v>1368</v>
      </c>
      <c r="E88" s="73">
        <f t="shared" si="9"/>
        <v>9552.2041450344586</v>
      </c>
      <c r="F88" s="73">
        <f t="shared" si="9"/>
        <v>19539.95270661977</v>
      </c>
      <c r="G88" s="73">
        <f t="shared" si="9"/>
        <v>29983.104864470693</v>
      </c>
      <c r="H88" s="73">
        <f t="shared" si="9"/>
        <v>40902.425301860239</v>
      </c>
      <c r="I88" s="73">
        <f t="shared" si="9"/>
        <v>52319.625493160478</v>
      </c>
      <c r="J88" s="73">
        <f t="shared" si="9"/>
        <v>64257.406873939268</v>
      </c>
      <c r="K88" s="73">
        <f t="shared" si="9"/>
        <v>76739.505979450245</v>
      </c>
      <c r="L88" s="73">
        <f t="shared" si="9"/>
        <v>89790.741641267523</v>
      </c>
      <c r="M88" s="73">
        <f t="shared" si="9"/>
        <v>103437.06433590836</v>
      </c>
      <c r="N88" s="73">
        <f t="shared" si="9"/>
        <v>117705.60778356687</v>
      </c>
      <c r="O88" s="73">
        <f t="shared" si="9"/>
        <v>132624.74289955472</v>
      </c>
      <c r="P88" s="73">
        <f t="shared" si="9"/>
        <v>148224.134205724</v>
      </c>
      <c r="Q88" s="73">
        <f t="shared" si="9"/>
        <v>164534.79881403744</v>
      </c>
      <c r="R88" s="73">
        <f t="shared" si="9"/>
        <v>181589.1680995668</v>
      </c>
      <c r="S88" s="73">
        <f t="shared" si="9"/>
        <v>199421.15218554722</v>
      </c>
      <c r="T88" s="73">
        <f t="shared" si="9"/>
        <v>218066.20736870574</v>
      </c>
      <c r="U88" s="73">
        <f t="shared" si="10"/>
        <v>237561.40661893052</v>
      </c>
      <c r="V88" s="73">
        <f t="shared" si="10"/>
        <v>257945.51329345856</v>
      </c>
      <c r="W88" s="73">
        <f t="shared" si="10"/>
        <v>279259.05821215163</v>
      </c>
      <c r="X88" s="73">
        <f t="shared" si="10"/>
        <v>301544.42024711391</v>
      </c>
    </row>
    <row r="89" spans="1:24">
      <c r="A89" s="73">
        <v>44</v>
      </c>
      <c r="B89" s="73">
        <v>155.74</v>
      </c>
      <c r="C89" s="73">
        <v>4.7133076956446596</v>
      </c>
      <c r="D89" s="73">
        <v>1306</v>
      </c>
      <c r="E89" s="73">
        <f t="shared" si="9"/>
        <v>9586.700059187282</v>
      </c>
      <c r="F89" s="73">
        <f t="shared" si="9"/>
        <v>19625.250790022605</v>
      </c>
      <c r="G89" s="73">
        <f t="shared" si="9"/>
        <v>30136.949304985574</v>
      </c>
      <c r="H89" s="73">
        <f t="shared" si="9"/>
        <v>41144.096514997269</v>
      </c>
      <c r="I89" s="73">
        <f t="shared" si="9"/>
        <v>52670.044441529368</v>
      </c>
      <c r="J89" s="73">
        <f t="shared" si="9"/>
        <v>64739.24575867872</v>
      </c>
      <c r="K89" s="73">
        <f t="shared" si="9"/>
        <v>77377.305670312126</v>
      </c>
      <c r="L89" s="73">
        <f t="shared" si="9"/>
        <v>90611.036232340673</v>
      </c>
      <c r="M89" s="73">
        <f t="shared" si="9"/>
        <v>104468.51323537026</v>
      </c>
      <c r="N89" s="73">
        <f t="shared" si="9"/>
        <v>118979.1357684058</v>
      </c>
      <c r="O89" s="73">
        <f t="shared" si="9"/>
        <v>134173.68858997687</v>
      </c>
      <c r="P89" s="73">
        <f t="shared" si="9"/>
        <v>150084.40743900579</v>
      </c>
      <c r="Q89" s="73">
        <f t="shared" si="9"/>
        <v>166745.04742397842</v>
      </c>
      <c r="R89" s="73">
        <f t="shared" si="9"/>
        <v>184190.95463550644</v>
      </c>
      <c r="S89" s="73">
        <f t="shared" si="9"/>
        <v>202459.14113421037</v>
      </c>
      <c r="T89" s="73">
        <f t="shared" si="9"/>
        <v>221588.36347301249</v>
      </c>
      <c r="U89" s="73">
        <f t="shared" si="10"/>
        <v>241619.2049204263</v>
      </c>
      <c r="V89" s="73">
        <f t="shared" si="10"/>
        <v>262594.16155928344</v>
      </c>
      <c r="W89" s="73">
        <f t="shared" si="10"/>
        <v>284557.73244355805</v>
      </c>
      <c r="X89" s="73">
        <f t="shared" si="10"/>
        <v>307556.51400455949</v>
      </c>
    </row>
    <row r="90" spans="1:24">
      <c r="A90" s="73">
        <v>45</v>
      </c>
      <c r="B90" s="73">
        <v>161.04</v>
      </c>
      <c r="C90" s="73">
        <v>3.97722331387518</v>
      </c>
      <c r="D90" s="73">
        <v>1376</v>
      </c>
      <c r="E90" s="73">
        <f t="shared" si="9"/>
        <v>8813.17050433847</v>
      </c>
      <c r="F90" s="73">
        <f t="shared" si="9"/>
        <v>17976.860480667081</v>
      </c>
      <c r="G90" s="73">
        <f t="shared" si="9"/>
        <v>27505.010871145427</v>
      </c>
      <c r="H90" s="73">
        <f t="shared" si="9"/>
        <v>37412.117080335032</v>
      </c>
      <c r="I90" s="73">
        <f t="shared" si="9"/>
        <v>47713.251027406855</v>
      </c>
      <c r="J90" s="73">
        <f t="shared" si="9"/>
        <v>58424.084075415201</v>
      </c>
      <c r="K90" s="73">
        <f t="shared" si="9"/>
        <v>69560.910872519074</v>
      </c>
      <c r="L90" s="73">
        <f t="shared" si="9"/>
        <v>81140.674141423355</v>
      </c>
      <c r="M90" s="73">
        <f t="shared" si="9"/>
        <v>93180.990454750019</v>
      </c>
      <c r="N90" s="73">
        <f t="shared" si="9"/>
        <v>105700.1770355546</v>
      </c>
      <c r="O90" s="73">
        <f t="shared" si="9"/>
        <v>118717.27962375847</v>
      </c>
      <c r="P90" s="73">
        <f t="shared" si="9"/>
        <v>132252.10145089153</v>
      </c>
      <c r="Q90" s="73">
        <f t="shared" si="9"/>
        <v>146325.23336722466</v>
      </c>
      <c r="R90" s="73">
        <f t="shared" si="9"/>
        <v>160958.08516712676</v>
      </c>
      <c r="S90" s="73">
        <f t="shared" si="9"/>
        <v>176172.91816029916</v>
      </c>
      <c r="T90" s="73">
        <f t="shared" si="9"/>
        <v>191992.87903844335</v>
      </c>
      <c r="U90" s="73">
        <f t="shared" si="10"/>
        <v>208442.03508887897</v>
      </c>
      <c r="V90" s="73">
        <f t="shared" si="10"/>
        <v>225545.41080868829</v>
      </c>
      <c r="W90" s="73">
        <f t="shared" si="10"/>
        <v>243329.02597508542</v>
      </c>
      <c r="X90" s="73">
        <f t="shared" si="10"/>
        <v>261819.93522993036</v>
      </c>
    </row>
    <row r="91" spans="1:24">
      <c r="A91" s="73">
        <v>46</v>
      </c>
      <c r="B91" s="73">
        <v>169.17</v>
      </c>
      <c r="C91" s="73">
        <v>4.9954797175261101</v>
      </c>
      <c r="D91" s="73">
        <v>1381</v>
      </c>
      <c r="E91" s="73">
        <f t="shared" si="9"/>
        <v>11670.62804566987</v>
      </c>
      <c r="F91" s="73">
        <f t="shared" si="9"/>
        <v>23924.259948269115</v>
      </c>
      <c r="G91" s="73">
        <f t="shared" si="9"/>
        <v>36790.01954722299</v>
      </c>
      <c r="H91" s="73">
        <f t="shared" si="9"/>
        <v>50298.485557448315</v>
      </c>
      <c r="I91" s="73">
        <f t="shared" si="9"/>
        <v>64481.764247363331</v>
      </c>
      <c r="J91" s="73">
        <f t="shared" si="9"/>
        <v>79373.565747513276</v>
      </c>
      <c r="K91" s="73">
        <f t="shared" si="9"/>
        <v>95009.284171177409</v>
      </c>
      <c r="L91" s="73">
        <f t="shared" si="9"/>
        <v>111426.08173738526</v>
      </c>
      <c r="M91" s="73">
        <f t="shared" si="9"/>
        <v>128662.9770962803</v>
      </c>
      <c r="N91" s="73">
        <f t="shared" si="9"/>
        <v>146760.93806676014</v>
      </c>
      <c r="O91" s="73">
        <f t="shared" si="9"/>
        <v>165762.97900680607</v>
      </c>
      <c r="P91" s="73">
        <f t="shared" si="9"/>
        <v>185714.26304792808</v>
      </c>
      <c r="Q91" s="73">
        <f t="shared" si="9"/>
        <v>206662.20943671034</v>
      </c>
      <c r="R91" s="73">
        <f t="shared" si="9"/>
        <v>228656.60623858243</v>
      </c>
      <c r="S91" s="73">
        <f t="shared" si="9"/>
        <v>251749.72867168422</v>
      </c>
      <c r="T91" s="73">
        <f t="shared" si="9"/>
        <v>275996.46335207525</v>
      </c>
      <c r="U91" s="73">
        <f t="shared" si="10"/>
        <v>301454.43874558748</v>
      </c>
      <c r="V91" s="73">
        <f t="shared" si="10"/>
        <v>328184.16213637538</v>
      </c>
      <c r="W91" s="73">
        <f t="shared" si="10"/>
        <v>356249.16343770089</v>
      </c>
      <c r="X91" s="73">
        <f t="shared" si="10"/>
        <v>385716.14618675772</v>
      </c>
    </row>
    <row r="92" spans="1:24">
      <c r="A92" s="73">
        <v>47</v>
      </c>
      <c r="B92" s="73">
        <v>175.99</v>
      </c>
      <c r="C92" s="73">
        <v>5.4628516390183801</v>
      </c>
      <c r="D92" s="73">
        <v>1403</v>
      </c>
      <c r="E92" s="73">
        <f t="shared" si="9"/>
        <v>13488.543857110362</v>
      </c>
      <c r="F92" s="73">
        <f t="shared" si="9"/>
        <v>27713.946853398618</v>
      </c>
      <c r="G92" s="73">
        <f t="shared" si="9"/>
        <v>42716.462510426543</v>
      </c>
      <c r="H92" s="73">
        <f t="shared" si="9"/>
        <v>58538.543339918433</v>
      </c>
      <c r="I92" s="73">
        <f t="shared" si="9"/>
        <v>75224.960971331035</v>
      </c>
      <c r="J92" s="73">
        <f t="shared" si="9"/>
        <v>92822.932841814734</v>
      </c>
      <c r="K92" s="73">
        <f t="shared" si="9"/>
        <v>111382.25580705906</v>
      </c>
      <c r="L92" s="73">
        <f t="shared" si="9"/>
        <v>130955.44705110101</v>
      </c>
      <c r="M92" s="73">
        <f t="shared" si="9"/>
        <v>151597.89269382629</v>
      </c>
      <c r="N92" s="73">
        <f t="shared" si="9"/>
        <v>173368.00451667875</v>
      </c>
      <c r="O92" s="73">
        <f t="shared" si="9"/>
        <v>196327.38525006193</v>
      </c>
      <c r="P92" s="73">
        <f t="shared" si="9"/>
        <v>220541.00289014724</v>
      </c>
      <c r="Q92" s="73">
        <f t="shared" si="9"/>
        <v>246077.37453834966</v>
      </c>
      <c r="R92" s="73">
        <f t="shared" si="9"/>
        <v>273008.76028368168</v>
      </c>
      <c r="S92" s="73">
        <f t="shared" si="9"/>
        <v>301411.36767661286</v>
      </c>
      <c r="T92" s="73">
        <f t="shared" si="9"/>
        <v>331365.56737303286</v>
      </c>
      <c r="U92" s="73">
        <f t="shared" si="10"/>
        <v>362956.12055852351</v>
      </c>
      <c r="V92" s="73">
        <f t="shared" si="10"/>
        <v>396272.41879648285</v>
      </c>
      <c r="W92" s="73">
        <f t="shared" si="10"/>
        <v>431408.73697879462</v>
      </c>
      <c r="X92" s="73">
        <f t="shared" si="10"/>
        <v>468464.50009481958</v>
      </c>
    </row>
    <row r="93" spans="1:24">
      <c r="A93" s="73">
        <v>48</v>
      </c>
      <c r="B93" s="73">
        <v>182.83</v>
      </c>
      <c r="C93" s="73">
        <v>4.49237805623439</v>
      </c>
      <c r="D93" s="73">
        <v>1430</v>
      </c>
      <c r="E93" s="73">
        <f t="shared" si="9"/>
        <v>11745.183164305075</v>
      </c>
      <c r="F93" s="73">
        <f t="shared" si="9"/>
        <v>24018.004359747949</v>
      </c>
      <c r="G93" s="73">
        <f t="shared" si="9"/>
        <v>36842.167081455766</v>
      </c>
      <c r="H93" s="73">
        <f t="shared" si="9"/>
        <v>50242.439675169371</v>
      </c>
      <c r="I93" s="73">
        <f t="shared" si="9"/>
        <v>64244.703174358539</v>
      </c>
      <c r="J93" s="73">
        <f t="shared" si="9"/>
        <v>78876.001286361454</v>
      </c>
      <c r="K93" s="73">
        <f t="shared" si="9"/>
        <v>94164.592624090219</v>
      </c>
      <c r="L93" s="73">
        <f t="shared" si="9"/>
        <v>110140.00528418239</v>
      </c>
      <c r="M93" s="73">
        <f t="shared" si="9"/>
        <v>126833.09387700949</v>
      </c>
      <c r="N93" s="73">
        <f t="shared" si="9"/>
        <v>144276.09911868852</v>
      </c>
      <c r="O93" s="73">
        <f t="shared" si="9"/>
        <v>162502.71010019255</v>
      </c>
      <c r="P93" s="73">
        <f t="shared" si="9"/>
        <v>181548.12935382486</v>
      </c>
      <c r="Q93" s="73">
        <f t="shared" si="9"/>
        <v>201449.1408427252</v>
      </c>
      <c r="R93" s="73">
        <f t="shared" si="9"/>
        <v>222244.18100472158</v>
      </c>
      <c r="S93" s="73">
        <f t="shared" si="9"/>
        <v>243973.41298774068</v>
      </c>
      <c r="T93" s="73">
        <f t="shared" si="9"/>
        <v>266678.80422015308</v>
      </c>
      <c r="U93" s="73">
        <f t="shared" si="10"/>
        <v>290404.20746587252</v>
      </c>
      <c r="V93" s="73">
        <f t="shared" si="10"/>
        <v>315195.44552075595</v>
      </c>
      <c r="W93" s="73">
        <f t="shared" si="10"/>
        <v>341100.39971388562</v>
      </c>
      <c r="X93" s="73">
        <f t="shared" si="10"/>
        <v>368169.10238466517</v>
      </c>
    </row>
    <row r="94" spans="1:24">
      <c r="A94" s="73">
        <v>49</v>
      </c>
      <c r="B94" s="73">
        <v>184.89</v>
      </c>
      <c r="C94" s="73">
        <v>4.6313448834716198</v>
      </c>
      <c r="D94" s="73">
        <v>1476</v>
      </c>
      <c r="E94" s="73">
        <f t="shared" si="9"/>
        <v>12638.830887254775</v>
      </c>
      <c r="F94" s="73">
        <f t="shared" si="9"/>
        <v>25863.009622137062</v>
      </c>
      <c r="G94" s="73">
        <f t="shared" si="9"/>
        <v>39699.64568223845</v>
      </c>
      <c r="H94" s="73">
        <f t="shared" si="9"/>
        <v>54177.104078553966</v>
      </c>
      <c r="I94" s="73">
        <f t="shared" si="9"/>
        <v>69325.063503563957</v>
      </c>
      <c r="J94" s="73">
        <f t="shared" si="9"/>
        <v>85174.577172354475</v>
      </c>
      <c r="K94" s="73">
        <f t="shared" si="9"/>
        <v>101758.13648149966</v>
      </c>
      <c r="L94" s="73">
        <f t="shared" si="9"/>
        <v>119109.73761620649</v>
      </c>
      <c r="M94" s="73">
        <f t="shared" si="9"/>
        <v>137264.9512422659</v>
      </c>
      <c r="N94" s="73">
        <f t="shared" si="9"/>
        <v>156260.99542567914</v>
      </c>
      <c r="O94" s="73">
        <f t="shared" si="9"/>
        <v>176136.81192944295</v>
      </c>
      <c r="P94" s="73">
        <f t="shared" si="9"/>
        <v>196933.146043902</v>
      </c>
      <c r="Q94" s="73">
        <f t="shared" si="9"/>
        <v>218692.63011432069</v>
      </c>
      <c r="R94" s="73">
        <f t="shared" si="9"/>
        <v>241459.87093690457</v>
      </c>
      <c r="S94" s="73">
        <f t="shared" si="9"/>
        <v>265281.54120243288</v>
      </c>
      <c r="T94" s="73">
        <f t="shared" si="9"/>
        <v>290206.4751749612</v>
      </c>
      <c r="U94" s="73">
        <f t="shared" si="10"/>
        <v>316285.76880173478</v>
      </c>
      <c r="V94" s="73">
        <f t="shared" si="10"/>
        <v>343572.88445953763</v>
      </c>
      <c r="W94" s="73">
        <f t="shared" si="10"/>
        <v>372123.76055220503</v>
      </c>
      <c r="X94" s="73">
        <f t="shared" si="10"/>
        <v>401996.92618397658</v>
      </c>
    </row>
    <row r="95" spans="1:24">
      <c r="A95" s="73">
        <v>50</v>
      </c>
      <c r="B95" s="73">
        <v>187.79</v>
      </c>
      <c r="C95" s="73">
        <v>4.6784808843725303</v>
      </c>
      <c r="D95" s="73">
        <v>1427</v>
      </c>
      <c r="E95" s="73">
        <f t="shared" si="9"/>
        <v>12537.221373693039</v>
      </c>
      <c r="F95" s="73">
        <f t="shared" si="9"/>
        <v>25660.994252785771</v>
      </c>
      <c r="G95" s="73">
        <f t="shared" si="9"/>
        <v>39398.760337335341</v>
      </c>
      <c r="H95" s="73">
        <f t="shared" si="9"/>
        <v>53779.245182090337</v>
      </c>
      <c r="I95" s="73">
        <f t="shared" si="9"/>
        <v>68832.518261387304</v>
      </c>
      <c r="J95" s="73">
        <f t="shared" si="9"/>
        <v>84590.055844171584</v>
      </c>
      <c r="K95" s="73">
        <f t="shared" si="9"/>
        <v>101084.80681061426</v>
      </c>
      <c r="L95" s="73">
        <f t="shared" si="9"/>
        <v>118351.26154794673</v>
      </c>
      <c r="M95" s="73">
        <f t="shared" si="9"/>
        <v>136425.52406957417</v>
      </c>
      <c r="N95" s="73">
        <f t="shared" si="9"/>
        <v>155345.3875082673</v>
      </c>
      <c r="O95" s="73">
        <f t="shared" si="9"/>
        <v>175150.41314128906</v>
      </c>
      <c r="P95" s="73">
        <f t="shared" si="9"/>
        <v>195882.01311269679</v>
      </c>
      <c r="Q95" s="73">
        <f t="shared" si="9"/>
        <v>217583.53702579142</v>
      </c>
      <c r="R95" s="73">
        <f t="shared" si="9"/>
        <v>240300.36258677774</v>
      </c>
      <c r="S95" s="73">
        <f t="shared" si="9"/>
        <v>264079.99048917106</v>
      </c>
      <c r="T95" s="73">
        <f t="shared" si="9"/>
        <v>288972.14373735269</v>
      </c>
      <c r="U95" s="73">
        <f t="shared" si="10"/>
        <v>315028.87161695922</v>
      </c>
      <c r="V95" s="73">
        <f t="shared" si="10"/>
        <v>342304.65852950612</v>
      </c>
      <c r="W95" s="73">
        <f t="shared" si="10"/>
        <v>370856.53791881894</v>
      </c>
      <c r="X95" s="73">
        <f t="shared" si="10"/>
        <v>400744.21152748959</v>
      </c>
    </row>
    <row r="96" spans="1:24">
      <c r="A96" s="73">
        <v>51</v>
      </c>
      <c r="B96" s="73">
        <v>191.24</v>
      </c>
      <c r="C96" s="73">
        <v>5.1439509872841098</v>
      </c>
      <c r="D96" s="73">
        <v>1527</v>
      </c>
      <c r="E96" s="73">
        <f t="shared" si="9"/>
        <v>15021.544682561409</v>
      </c>
      <c r="F96" s="73">
        <f t="shared" si="9"/>
        <v>30815.790261126778</v>
      </c>
      <c r="G96" s="73">
        <f t="shared" si="9"/>
        <v>47422.484091064798</v>
      </c>
      <c r="H96" s="73">
        <f t="shared" si="9"/>
        <v>64883.418112223204</v>
      </c>
      <c r="I96" s="73">
        <f t="shared" si="9"/>
        <v>83242.53402135201</v>
      </c>
      <c r="J96" s="73">
        <f t="shared" si="9"/>
        <v>102546.03385454509</v>
      </c>
      <c r="K96" s="73">
        <f t="shared" si="9"/>
        <v>122842.49625798801</v>
      </c>
      <c r="L96" s="73">
        <f t="shared" si="9"/>
        <v>144182.99873961668</v>
      </c>
      <c r="M96" s="73">
        <f t="shared" si="9"/>
        <v>166621.24620934043</v>
      </c>
      <c r="N96" s="73">
        <f t="shared" si="9"/>
        <v>190213.70613131236</v>
      </c>
      <c r="O96" s="73">
        <f t="shared" si="9"/>
        <v>215019.75062836503</v>
      </c>
      <c r="P96" s="73">
        <f t="shared" si="9"/>
        <v>241101.8058962301</v>
      </c>
      <c r="Q96" s="73">
        <f t="shared" si="9"/>
        <v>268525.50930355041</v>
      </c>
      <c r="R96" s="73">
        <f t="shared" si="9"/>
        <v>297359.87457304157</v>
      </c>
      <c r="S96" s="73">
        <f t="shared" si="9"/>
        <v>327677.46545948955</v>
      </c>
      <c r="T96" s="73">
        <f t="shared" si="9"/>
        <v>359554.57836166205</v>
      </c>
      <c r="U96" s="73">
        <f t="shared" si="10"/>
        <v>393071.43432768347</v>
      </c>
      <c r="V96" s="73">
        <f t="shared" si="10"/>
        <v>428312.38093707553</v>
      </c>
      <c r="W96" s="73">
        <f t="shared" si="10"/>
        <v>465366.10456750973</v>
      </c>
      <c r="X96" s="73">
        <f t="shared" si="10"/>
        <v>504325.85358045716</v>
      </c>
    </row>
    <row r="97" spans="1:24">
      <c r="A97" s="73">
        <v>52</v>
      </c>
      <c r="B97" s="73">
        <v>192.35</v>
      </c>
      <c r="C97" s="73">
        <v>4.9900802048313304</v>
      </c>
      <c r="D97" s="73">
        <v>1482</v>
      </c>
      <c r="E97" s="73">
        <f t="shared" si="9"/>
        <v>14224.85736405774</v>
      </c>
      <c r="F97" s="73">
        <f t="shared" si="9"/>
        <v>29159.54651960485</v>
      </c>
      <c r="G97" s="73">
        <f t="shared" si="9"/>
        <v>44839.488642355966</v>
      </c>
      <c r="H97" s="73">
        <f t="shared" si="9"/>
        <v>61301.87245310354</v>
      </c>
      <c r="I97" s="73">
        <f t="shared" si="9"/>
        <v>78585.742419634553</v>
      </c>
      <c r="J97" s="73">
        <f t="shared" si="9"/>
        <v>96732.091359994258</v>
      </c>
      <c r="K97" s="73">
        <f t="shared" si="9"/>
        <v>115783.9576667264</v>
      </c>
      <c r="L97" s="73">
        <f t="shared" si="9"/>
        <v>135786.52738268182</v>
      </c>
      <c r="M97" s="73">
        <f t="shared" si="9"/>
        <v>156787.24137049069</v>
      </c>
      <c r="N97" s="73">
        <f t="shared" si="9"/>
        <v>178835.90782987844</v>
      </c>
      <c r="O97" s="73">
        <f t="shared" si="9"/>
        <v>201984.82042968526</v>
      </c>
      <c r="P97" s="73">
        <f t="shared" si="9"/>
        <v>226288.88233476895</v>
      </c>
      <c r="Q97" s="73">
        <f t="shared" si="9"/>
        <v>251805.73642194812</v>
      </c>
      <c r="R97" s="73">
        <f t="shared" si="9"/>
        <v>278595.90199382731</v>
      </c>
      <c r="S97" s="73">
        <f t="shared" si="9"/>
        <v>306722.91831475031</v>
      </c>
      <c r="T97" s="73">
        <f t="shared" si="9"/>
        <v>336253.49530931341</v>
      </c>
      <c r="U97" s="73">
        <f t="shared" si="10"/>
        <v>367257.67178085458</v>
      </c>
      <c r="V97" s="73">
        <f t="shared" si="10"/>
        <v>399808.98152517335</v>
      </c>
      <c r="W97" s="73">
        <f t="shared" si="10"/>
        <v>433984.62773345644</v>
      </c>
      <c r="X97" s="73">
        <f t="shared" si="10"/>
        <v>469865.66609805246</v>
      </c>
    </row>
    <row r="98" spans="1:24">
      <c r="A98" s="73">
        <v>53</v>
      </c>
      <c r="B98" s="73">
        <v>191.2</v>
      </c>
      <c r="C98" s="73">
        <v>5.9991804782151696</v>
      </c>
      <c r="D98" s="73">
        <v>1455</v>
      </c>
      <c r="E98" s="73">
        <f t="shared" si="9"/>
        <v>16689.480123175479</v>
      </c>
      <c r="F98" s="73">
        <f t="shared" si="9"/>
        <v>34380.192279816096</v>
      </c>
      <c r="G98" s="73">
        <f t="shared" si="9"/>
        <v>53132.202186615119</v>
      </c>
      <c r="H98" s="73">
        <f t="shared" si="9"/>
        <v>73009.179011015833</v>
      </c>
      <c r="I98" s="73">
        <f t="shared" si="9"/>
        <v>94078.611548725341</v>
      </c>
      <c r="J98" s="73">
        <f t="shared" si="9"/>
        <v>116412.03737010782</v>
      </c>
      <c r="K98" s="73">
        <f t="shared" si="9"/>
        <v>140085.28571348332</v>
      </c>
      <c r="L98" s="73">
        <f t="shared" si="9"/>
        <v>165178.73495003406</v>
      </c>
      <c r="M98" s="73">
        <f t="shared" si="9"/>
        <v>191777.58549449476</v>
      </c>
      <c r="N98" s="73">
        <f t="shared" si="9"/>
        <v>219972.14908824841</v>
      </c>
      <c r="O98" s="73">
        <f t="shared" si="9"/>
        <v>249858.15543703639</v>
      </c>
      <c r="P98" s="73">
        <f t="shared" si="9"/>
        <v>281537.07724441908</v>
      </c>
      <c r="Q98" s="73">
        <f t="shared" si="9"/>
        <v>315116.47474457935</v>
      </c>
      <c r="R98" s="73">
        <f t="shared" si="9"/>
        <v>350710.36090427148</v>
      </c>
      <c r="S98" s="73">
        <f t="shared" si="9"/>
        <v>388439.58853389387</v>
      </c>
      <c r="T98" s="73">
        <f t="shared" si="9"/>
        <v>428432.26062205411</v>
      </c>
      <c r="U98" s="73">
        <f t="shared" si="10"/>
        <v>470824.16528684384</v>
      </c>
      <c r="V98" s="73">
        <f t="shared" si="10"/>
        <v>515759.23682062718</v>
      </c>
      <c r="W98" s="73">
        <f t="shared" si="10"/>
        <v>563390.04439373722</v>
      </c>
      <c r="X98" s="73">
        <f t="shared" si="10"/>
        <v>613878.31007638958</v>
      </c>
    </row>
    <row r="99" spans="1:24">
      <c r="A99" s="73">
        <v>54</v>
      </c>
      <c r="B99" s="73">
        <v>187.79</v>
      </c>
      <c r="C99" s="73">
        <v>5.4769702360594303</v>
      </c>
      <c r="D99" s="73">
        <v>1429</v>
      </c>
      <c r="E99" s="73">
        <f t="shared" si="9"/>
        <v>14697.554238596962</v>
      </c>
      <c r="F99" s="73">
        <f t="shared" si="9"/>
        <v>30200.089148270563</v>
      </c>
      <c r="G99" s="73">
        <f t="shared" si="9"/>
        <v>46551.693280781685</v>
      </c>
      <c r="H99" s="73">
        <f t="shared" si="9"/>
        <v>63798.869904748724</v>
      </c>
      <c r="I99" s="73">
        <f t="shared" si="9"/>
        <v>81990.669258971058</v>
      </c>
      <c r="J99" s="73">
        <f t="shared" si="9"/>
        <v>101178.82804922774</v>
      </c>
      <c r="K99" s="73">
        <f t="shared" si="9"/>
        <v>121417.91658527465</v>
      </c>
      <c r="L99" s="73">
        <f t="shared" si="9"/>
        <v>142765.49397649054</v>
      </c>
      <c r="M99" s="73">
        <f t="shared" si="9"/>
        <v>165282.27182754307</v>
      </c>
      <c r="N99" s="73">
        <f t="shared" si="9"/>
        <v>189032.28689961738</v>
      </c>
      <c r="O99" s="73">
        <f t="shared" si="9"/>
        <v>214083.08322824878</v>
      </c>
      <c r="P99" s="73">
        <f t="shared" si="9"/>
        <v>240505.90421569528</v>
      </c>
      <c r="Q99" s="73">
        <f t="shared" si="9"/>
        <v>268375.89524415147</v>
      </c>
      <c r="R99" s="73">
        <f t="shared" si="9"/>
        <v>297772.31738602853</v>
      </c>
      <c r="S99" s="73">
        <f t="shared" si="9"/>
        <v>328778.77281908266</v>
      </c>
      <c r="T99" s="73">
        <f t="shared" si="9"/>
        <v>361483.44258746214</v>
      </c>
      <c r="U99" s="73">
        <f t="shared" si="10"/>
        <v>395979.33738485735</v>
      </c>
      <c r="V99" s="73">
        <f t="shared" si="10"/>
        <v>432364.56207296829</v>
      </c>
      <c r="W99" s="73">
        <f t="shared" si="10"/>
        <v>470742.59468757029</v>
      </c>
      <c r="X99" s="73">
        <f t="shared" si="10"/>
        <v>511222.58072565933</v>
      </c>
    </row>
    <row r="100" spans="1:24">
      <c r="A100" s="73">
        <v>55</v>
      </c>
      <c r="B100" s="73">
        <v>179.87</v>
      </c>
      <c r="C100" s="73">
        <v>5.8005982166748096</v>
      </c>
      <c r="D100" s="73">
        <v>1374</v>
      </c>
      <c r="E100" s="73">
        <f t="shared" si="9"/>
        <v>14335.678480945495</v>
      </c>
      <c r="F100" s="73">
        <f t="shared" si="9"/>
        <v>29502.912072204927</v>
      </c>
      <c r="G100" s="73">
        <f t="shared" ref="G100:X100" si="11">$D100*((1+$C100/100)^G$2-1)*$B100</f>
        <v>45549.935944677891</v>
      </c>
      <c r="H100" s="73">
        <f t="shared" si="11"/>
        <v>62527.78319772688</v>
      </c>
      <c r="I100" s="73">
        <f t="shared" si="11"/>
        <v>80490.447155765985</v>
      </c>
      <c r="J100" s="73">
        <f t="shared" si="11"/>
        <v>99495.053079022444</v>
      </c>
      <c r="K100" s="73">
        <f t="shared" si="11"/>
        <v>119602.03983454937</v>
      </c>
      <c r="L100" s="73">
        <f t="shared" si="11"/>
        <v>140875.35210524438</v>
      </c>
      <c r="M100" s="73">
        <f t="shared" si="11"/>
        <v>163382.64374814101</v>
      </c>
      <c r="N100" s="73">
        <f t="shared" si="11"/>
        <v>187195.4929486973</v>
      </c>
      <c r="O100" s="73">
        <f t="shared" si="11"/>
        <v>212389.62985532056</v>
      </c>
      <c r="P100" s="73">
        <f t="shared" si="11"/>
        <v>239045.17741805597</v>
      </c>
      <c r="Q100" s="73">
        <f t="shared" si="11"/>
        <v>267246.90619736031</v>
      </c>
      <c r="R100" s="73">
        <f t="shared" si="11"/>
        <v>297084.50395330851</v>
      </c>
      <c r="S100" s="73">
        <f t="shared" si="11"/>
        <v>328652.86087258684</v>
      </c>
      <c r="T100" s="73">
        <f t="shared" si="11"/>
        <v>362052.37134035822</v>
      </c>
      <c r="U100" s="73">
        <f t="shared" si="11"/>
        <v>397389.25321670144</v>
      </c>
      <c r="V100" s="73">
        <f t="shared" si="11"/>
        <v>434775.88563299214</v>
      </c>
      <c r="W100" s="73">
        <f t="shared" si="11"/>
        <v>474331.16638249706</v>
      </c>
      <c r="X100" s="73">
        <f t="shared" si="11"/>
        <v>516180.89004175842</v>
      </c>
    </row>
    <row r="101" spans="1:24" ht="12.75">
      <c r="I101" s="72">
        <f>SUM(E71:I100)</f>
        <v>4148426.1590490746</v>
      </c>
      <c r="X101" s="73">
        <f>SUM(E71:X100)</f>
        <v>75567530.872964308</v>
      </c>
    </row>
    <row r="103" spans="1:24">
      <c r="E103" s="73" t="s">
        <v>31</v>
      </c>
    </row>
    <row r="104" spans="1:24">
      <c r="A104" s="73" t="s">
        <v>0</v>
      </c>
      <c r="B104" s="73" t="s">
        <v>32</v>
      </c>
      <c r="C104" s="73" t="s">
        <v>33</v>
      </c>
      <c r="D104" s="73" t="s">
        <v>34</v>
      </c>
      <c r="E104" s="73">
        <v>1</v>
      </c>
      <c r="F104" s="73">
        <v>2</v>
      </c>
      <c r="G104" s="73">
        <v>3</v>
      </c>
      <c r="H104" s="73">
        <v>4</v>
      </c>
      <c r="I104" s="73">
        <v>5</v>
      </c>
      <c r="J104" s="73">
        <v>6</v>
      </c>
      <c r="K104" s="73">
        <v>7</v>
      </c>
      <c r="L104" s="73">
        <v>8</v>
      </c>
      <c r="M104" s="73">
        <v>9</v>
      </c>
      <c r="N104" s="73">
        <v>10</v>
      </c>
      <c r="O104" s="73">
        <v>11</v>
      </c>
      <c r="P104" s="73">
        <v>12</v>
      </c>
      <c r="Q104" s="73">
        <v>13</v>
      </c>
      <c r="R104" s="73">
        <v>14</v>
      </c>
      <c r="S104" s="73">
        <v>15</v>
      </c>
      <c r="T104" s="73">
        <v>16</v>
      </c>
      <c r="U104" s="73">
        <v>17</v>
      </c>
      <c r="V104" s="73">
        <v>18</v>
      </c>
      <c r="W104" s="73">
        <v>19</v>
      </c>
      <c r="X104" s="73">
        <v>20</v>
      </c>
    </row>
    <row r="105" spans="1:24">
      <c r="A105" s="73">
        <v>26</v>
      </c>
      <c r="B105" s="73">
        <v>152.11000000000001</v>
      </c>
      <c r="C105" s="73">
        <v>3.6199834500503898</v>
      </c>
      <c r="D105" s="73">
        <v>90</v>
      </c>
      <c r="E105" s="73">
        <f>$D105*((1+$C105/100)^E$2-1)*$B105</f>
        <v>495.57211432844844</v>
      </c>
      <c r="F105" s="73">
        <f t="shared" ref="F105:X119" si="12">$D105*((1+$C105/100)^F$2-1)*$B105</f>
        <v>1009.0838571786527</v>
      </c>
      <c r="G105" s="73">
        <f t="shared" si="12"/>
        <v>1541.1846401340988</v>
      </c>
      <c r="H105" s="73">
        <f t="shared" si="12"/>
        <v>2092.5473833701203</v>
      </c>
      <c r="I105" s="73">
        <f t="shared" si="12"/>
        <v>2663.8693666610279</v>
      </c>
      <c r="J105" s="73">
        <f t="shared" si="12"/>
        <v>3255.8731111935708</v>
      </c>
      <c r="K105" s="73">
        <f t="shared" si="12"/>
        <v>3869.307293301867</v>
      </c>
      <c r="L105" s="73">
        <f t="shared" si="12"/>
        <v>4504.9476912794353</v>
      </c>
      <c r="M105" s="73">
        <f t="shared" si="12"/>
        <v>5163.5981664656274</v>
      </c>
      <c r="N105" s="73">
        <f t="shared" si="12"/>
        <v>5846.0916798472381</v>
      </c>
      <c r="O105" s="73">
        <f t="shared" si="12"/>
        <v>6553.2913454609297</v>
      </c>
      <c r="P105" s="73">
        <f t="shared" si="12"/>
        <v>7286.0915219286499</v>
      </c>
      <c r="Q105" s="73">
        <f t="shared" si="12"/>
        <v>8045.4189435064382</v>
      </c>
      <c r="R105" s="73">
        <f t="shared" si="12"/>
        <v>8832.2338920770399</v>
      </c>
      <c r="S105" s="73">
        <f t="shared" si="12"/>
        <v>9647.5314115684196</v>
      </c>
      <c r="T105" s="73">
        <f t="shared" si="12"/>
        <v>10492.342566334059</v>
      </c>
      <c r="U105" s="73">
        <f t="shared" si="12"/>
        <v>11367.735745086393</v>
      </c>
      <c r="V105" s="73">
        <f t="shared" si="12"/>
        <v>12274.818012032434</v>
      </c>
      <c r="W105" s="73">
        <f t="shared" si="12"/>
        <v>13214.736506920261</v>
      </c>
      <c r="X105" s="73">
        <f t="shared" si="12"/>
        <v>14188.679895766987</v>
      </c>
    </row>
    <row r="106" spans="1:24">
      <c r="A106" s="73">
        <v>27</v>
      </c>
      <c r="B106" s="73">
        <v>157.9</v>
      </c>
      <c r="C106" s="73">
        <v>4.1909581588592904</v>
      </c>
      <c r="D106" s="73">
        <v>80</v>
      </c>
      <c r="E106" s="73">
        <f t="shared" ref="E106:T134" si="13">$D106*((1+$C106/100)^E$2-1)*$B106</f>
        <v>529.40183462710445</v>
      </c>
      <c r="F106" s="73">
        <f t="shared" si="13"/>
        <v>1080.9906786356644</v>
      </c>
      <c r="G106" s="73">
        <f t="shared" si="13"/>
        <v>1655.6963803055596</v>
      </c>
      <c r="H106" s="73">
        <f t="shared" si="13"/>
        <v>2254.4877574690163</v>
      </c>
      <c r="I106" s="73">
        <f t="shared" si="13"/>
        <v>2878.3742307082521</v>
      </c>
      <c r="J106" s="73">
        <f t="shared" si="13"/>
        <v>3528.4075249997272</v>
      </c>
      <c r="K106" s="73">
        <f t="shared" si="13"/>
        <v>4205.6834426736132</v>
      </c>
      <c r="L106" s="73">
        <f t="shared" si="13"/>
        <v>4911.3437106772408</v>
      </c>
      <c r="M106" s="73">
        <f t="shared" si="13"/>
        <v>5646.5779052565949</v>
      </c>
      <c r="N106" s="73">
        <f t="shared" si="13"/>
        <v>6412.6254573003953</v>
      </c>
      <c r="O106" s="73">
        <f t="shared" si="13"/>
        <v>7210.7777417273219</v>
      </c>
      <c r="P106" s="73">
        <f t="shared" si="13"/>
        <v>8042.3802544385535</v>
      </c>
      <c r="Q106" s="73">
        <f t="shared" si="13"/>
        <v>8908.8348805055375</v>
      </c>
      <c r="R106" s="73">
        <f t="shared" si="13"/>
        <v>9811.6022574164926</v>
      </c>
      <c r="S106" s="73">
        <f t="shared" si="13"/>
        <v>10752.204237365615</v>
      </c>
      <c r="T106" s="73">
        <f t="shared" si="13"/>
        <v>11732.226452735807</v>
      </c>
      <c r="U106" s="73">
        <f t="shared" si="12"/>
        <v>12753.320989099688</v>
      </c>
      <c r="V106" s="73">
        <f t="shared" si="12"/>
        <v>13817.209170244978</v>
      </c>
      <c r="W106" s="73">
        <f t="shared" si="12"/>
        <v>14925.684459919124</v>
      </c>
      <c r="X106" s="73">
        <f t="shared" si="12"/>
        <v>16080.615485184797</v>
      </c>
    </row>
    <row r="107" spans="1:24">
      <c r="A107" s="73">
        <v>28</v>
      </c>
      <c r="B107" s="73">
        <v>184.97</v>
      </c>
      <c r="C107" s="73">
        <v>4.3218937786115301</v>
      </c>
      <c r="D107" s="73">
        <v>109</v>
      </c>
      <c r="E107" s="73">
        <f t="shared" si="13"/>
        <v>871.36855453045655</v>
      </c>
      <c r="F107" s="73">
        <f t="shared" si="12"/>
        <v>1780.3967324079435</v>
      </c>
      <c r="G107" s="73">
        <f t="shared" si="12"/>
        <v>2728.7121425509413</v>
      </c>
      <c r="H107" s="73">
        <f t="shared" si="12"/>
        <v>3718.0127374065282</v>
      </c>
      <c r="I107" s="73">
        <f t="shared" si="12"/>
        <v>4750.0698531229409</v>
      </c>
      <c r="J107" s="73">
        <f t="shared" si="12"/>
        <v>5826.7313811152235</v>
      </c>
      <c r="K107" s="73">
        <f t="shared" si="12"/>
        <v>6949.9250767025051</v>
      </c>
      <c r="L107" s="73">
        <f t="shared" si="12"/>
        <v>8121.6620107411327</v>
      </c>
      <c r="M107" s="73">
        <f t="shared" si="12"/>
        <v>9344.0401704336691</v>
      </c>
      <c r="N107" s="73">
        <f t="shared" si="12"/>
        <v>10619.248215761059</v>
      </c>
      <c r="O107" s="73">
        <f t="shared" si="12"/>
        <v>11949.569398263808</v>
      </c>
      <c r="P107" s="73">
        <f t="shared" si="12"/>
        <v>13337.385649188705</v>
      </c>
      <c r="Q107" s="73">
        <f t="shared" si="12"/>
        <v>14785.181844320874</v>
      </c>
      <c r="R107" s="73">
        <f t="shared" si="12"/>
        <v>16295.550253137444</v>
      </c>
      <c r="S107" s="73">
        <f t="shared" si="12"/>
        <v>17871.195180248764</v>
      </c>
      <c r="T107" s="73">
        <f t="shared" si="12"/>
        <v>19514.937807437916</v>
      </c>
      <c r="U107" s="73">
        <f t="shared" si="12"/>
        <v>21229.721244967946</v>
      </c>
      <c r="V107" s="73">
        <f t="shared" si="12"/>
        <v>23018.615801201253</v>
      </c>
      <c r="W107" s="73">
        <f t="shared" si="12"/>
        <v>24884.824479966312</v>
      </c>
      <c r="X107" s="73">
        <f t="shared" si="12"/>
        <v>26831.68871551484</v>
      </c>
    </row>
    <row r="108" spans="1:24">
      <c r="A108" s="73">
        <v>29</v>
      </c>
      <c r="B108" s="73">
        <v>211.46</v>
      </c>
      <c r="C108" s="73">
        <v>4.7001672296495602</v>
      </c>
      <c r="D108" s="73">
        <v>98</v>
      </c>
      <c r="E108" s="73">
        <f t="shared" si="13"/>
        <v>974.01941513406325</v>
      </c>
      <c r="F108" s="73">
        <f t="shared" si="12"/>
        <v>1993.8193716286808</v>
      </c>
      <c r="G108" s="73">
        <f t="shared" si="12"/>
        <v>3061.5516314864399</v>
      </c>
      <c r="H108" s="73">
        <f t="shared" si="12"/>
        <v>4179.4690931224277</v>
      </c>
      <c r="I108" s="73">
        <f t="shared" si="12"/>
        <v>5349.930544944762</v>
      </c>
      <c r="J108" s="73">
        <f t="shared" si="12"/>
        <v>6575.405642361331</v>
      </c>
      <c r="K108" s="73">
        <f t="shared" si="12"/>
        <v>7858.4801187141866</v>
      </c>
      <c r="L108" s="73">
        <f t="shared" si="12"/>
        <v>9201.8612411365793</v>
      </c>
      <c r="M108" s="73">
        <f t="shared" si="12"/>
        <v>10608.383522844368</v>
      </c>
      <c r="N108" s="73">
        <f t="shared" si="12"/>
        <v>12081.014703914703</v>
      </c>
      <c r="O108" s="73">
        <f t="shared" si="12"/>
        <v>13622.862013171311</v>
      </c>
      <c r="P108" s="73">
        <f t="shared" si="12"/>
        <v>15237.178724388828</v>
      </c>
      <c r="Q108" s="73">
        <f t="shared" si="12"/>
        <v>16927.371020649745</v>
      </c>
      <c r="R108" s="73">
        <f t="shared" si="12"/>
        <v>18697.00518133759</v>
      </c>
      <c r="S108" s="73">
        <f t="shared" si="12"/>
        <v>20549.815106930761</v>
      </c>
      <c r="T108" s="73">
        <f t="shared" si="12"/>
        <v>22489.710197474356</v>
      </c>
      <c r="U108" s="73">
        <f t="shared" si="12"/>
        <v>24520.783601353269</v>
      </c>
      <c r="V108" s="73">
        <f t="shared" si="12"/>
        <v>26647.320851771416</v>
      </c>
      <c r="W108" s="73">
        <f t="shared" si="12"/>
        <v>28873.808909160023</v>
      </c>
      <c r="X108" s="73">
        <f t="shared" si="12"/>
        <v>31204.945628594043</v>
      </c>
    </row>
    <row r="109" spans="1:24">
      <c r="A109" s="73">
        <v>30</v>
      </c>
      <c r="B109" s="73">
        <v>251.72</v>
      </c>
      <c r="C109" s="73">
        <v>4.25765773015672</v>
      </c>
      <c r="D109" s="73">
        <v>91</v>
      </c>
      <c r="E109" s="73">
        <f t="shared" si="13"/>
        <v>975.28121948989428</v>
      </c>
      <c r="F109" s="73">
        <f t="shared" si="12"/>
        <v>1992.0865752121681</v>
      </c>
      <c r="G109" s="73">
        <f t="shared" si="12"/>
        <v>3052.1840227629991</v>
      </c>
      <c r="H109" s="73">
        <f t="shared" si="12"/>
        <v>4157.4167912366693</v>
      </c>
      <c r="I109" s="73">
        <f t="shared" si="12"/>
        <v>5309.7065881134877</v>
      </c>
      <c r="J109" s="73">
        <f t="shared" si="12"/>
        <v>6511.0569406008353</v>
      </c>
      <c r="K109" s="73">
        <f t="shared" si="12"/>
        <v>7763.5566792371274</v>
      </c>
      <c r="L109" s="73">
        <f t="shared" si="12"/>
        <v>9069.3835698156618</v>
      </c>
      <c r="M109" s="73">
        <f t="shared" si="12"/>
        <v>10430.808099943375</v>
      </c>
      <c r="N109" s="73">
        <f t="shared" si="12"/>
        <v>11850.197426818328</v>
      </c>
      <c r="O109" s="73">
        <f t="shared" si="12"/>
        <v>13330.01949308998</v>
      </c>
      <c r="P109" s="73">
        <f t="shared" si="12"/>
        <v>14872.847317958818</v>
      </c>
      <c r="Q109" s="73">
        <f t="shared" si="12"/>
        <v>16481.363470976194</v>
      </c>
      <c r="R109" s="73">
        <f t="shared" si="12"/>
        <v>18158.364736323332</v>
      </c>
      <c r="S109" s="73">
        <f t="shared" si="12"/>
        <v>19906.766975679351</v>
      </c>
      <c r="T109" s="73">
        <f t="shared" si="12"/>
        <v>21729.610198133545</v>
      </c>
      <c r="U109" s="73">
        <f t="shared" si="12"/>
        <v>23630.063845957193</v>
      </c>
      <c r="V109" s="73">
        <f t="shared" si="12"/>
        <v>25611.432305425453</v>
      </c>
      <c r="W109" s="73">
        <f t="shared" si="12"/>
        <v>27677.160652271152</v>
      </c>
      <c r="X109" s="73">
        <f t="shared" si="12"/>
        <v>29830.840641760369</v>
      </c>
    </row>
    <row r="110" spans="1:24">
      <c r="A110" s="73">
        <v>31</v>
      </c>
      <c r="B110" s="73">
        <v>305.25</v>
      </c>
      <c r="C110" s="73">
        <v>3.9116837013954</v>
      </c>
      <c r="D110" s="73">
        <v>92</v>
      </c>
      <c r="E110" s="73">
        <f t="shared" si="13"/>
        <v>1098.5181338628722</v>
      </c>
      <c r="F110" s="73">
        <f t="shared" si="12"/>
        <v>2240.0068225249292</v>
      </c>
      <c r="G110" s="73">
        <f t="shared" si="12"/>
        <v>3426.1469381746547</v>
      </c>
      <c r="H110" s="73">
        <f t="shared" si="12"/>
        <v>4658.6851034039564</v>
      </c>
      <c r="I110" s="73">
        <f t="shared" si="12"/>
        <v>5939.436263156017</v>
      </c>
      <c r="J110" s="73">
        <f t="shared" si="12"/>
        <v>7270.2863572795277</v>
      </c>
      <c r="K110" s="73">
        <f t="shared" si="12"/>
        <v>8653.1950976248772</v>
      </c>
      <c r="L110" s="73">
        <f t="shared" si="12"/>
        <v>10090.198853771484</v>
      </c>
      <c r="M110" s="73">
        <f t="shared" si="12"/>
        <v>11583.413651635721</v>
      </c>
      <c r="N110" s="73">
        <f t="shared" si="12"/>
        <v>13135.038289374839</v>
      </c>
      <c r="O110" s="73">
        <f t="shared" si="12"/>
        <v>14747.357575175234</v>
      </c>
      <c r="P110" s="73">
        <f t="shared" si="12"/>
        <v>16422.745691692729</v>
      </c>
      <c r="Q110" s="73">
        <f t="shared" si="12"/>
        <v>18163.66969209916</v>
      </c>
      <c r="R110" s="73">
        <f t="shared" si="12"/>
        <v>19972.693132883167</v>
      </c>
      <c r="S110" s="73">
        <f t="shared" si="12"/>
        <v>21852.479848754749</v>
      </c>
      <c r="T110" s="73">
        <f t="shared" si="12"/>
        <v>23805.797875212076</v>
      </c>
      <c r="U110" s="73">
        <f t="shared" si="12"/>
        <v>25835.523524546748</v>
      </c>
      <c r="V110" s="73">
        <f t="shared" si="12"/>
        <v>27944.645621289488</v>
      </c>
      <c r="W110" s="73">
        <f t="shared" si="12"/>
        <v>30136.269903333046</v>
      </c>
      <c r="X110" s="73">
        <f t="shared" si="12"/>
        <v>32413.623595213125</v>
      </c>
    </row>
    <row r="111" spans="1:24">
      <c r="A111" s="73">
        <v>32</v>
      </c>
      <c r="B111" s="73">
        <v>363.87</v>
      </c>
      <c r="C111" s="73">
        <v>3.5414883290647499</v>
      </c>
      <c r="D111" s="73">
        <v>83</v>
      </c>
      <c r="E111" s="73">
        <f t="shared" si="13"/>
        <v>1069.5723273863382</v>
      </c>
      <c r="F111" s="73">
        <f t="shared" si="12"/>
        <v>2177.0234339179678</v>
      </c>
      <c r="G111" s="73">
        <f t="shared" si="12"/>
        <v>3323.6947921375158</v>
      </c>
      <c r="H111" s="73">
        <f t="shared" si="12"/>
        <v>4510.9753826811357</v>
      </c>
      <c r="I111" s="73">
        <f t="shared" si="12"/>
        <v>5740.3033767721117</v>
      </c>
      <c r="J111" s="73">
        <f t="shared" si="12"/>
        <v>7013.1678782997378</v>
      </c>
      <c r="K111" s="73">
        <f t="shared" si="12"/>
        <v>8331.1107275937848</v>
      </c>
      <c r="L111" s="73">
        <f t="shared" si="12"/>
        <v>9695.7283690793156</v>
      </c>
      <c r="M111" s="73">
        <f t="shared" si="12"/>
        <v>11108.673785074421</v>
      </c>
      <c r="N111" s="73">
        <f t="shared" si="12"/>
        <v>12571.658498073042</v>
      </c>
      <c r="O111" s="73">
        <f t="shared" si="12"/>
        <v>14086.454643938516</v>
      </c>
      <c r="P111" s="73">
        <f t="shared" si="12"/>
        <v>15654.897118518931</v>
      </c>
      <c r="Q111" s="73">
        <f t="shared" si="12"/>
        <v>17278.885800284716</v>
      </c>
      <c r="R111" s="73">
        <f t="shared" si="12"/>
        <v>18960.387851680556</v>
      </c>
      <c r="S111" s="73">
        <f t="shared" si="12"/>
        <v>20701.440101979581</v>
      </c>
      <c r="T111" s="73">
        <f t="shared" si="12"/>
        <v>22504.151514525853</v>
      </c>
      <c r="U111" s="73">
        <f t="shared" si="12"/>
        <v>24370.705741354173</v>
      </c>
      <c r="V111" s="73">
        <f t="shared" si="12"/>
        <v>26303.363768281284</v>
      </c>
      <c r="W111" s="73">
        <f t="shared" si="12"/>
        <v>28304.466653672753</v>
      </c>
      <c r="X111" s="73">
        <f t="shared" si="12"/>
        <v>30376.438364202932</v>
      </c>
    </row>
    <row r="112" spans="1:24">
      <c r="A112" s="73">
        <v>33</v>
      </c>
      <c r="B112" s="73">
        <v>433.08</v>
      </c>
      <c r="C112" s="73">
        <v>4.5287470525386802</v>
      </c>
      <c r="D112" s="73">
        <v>103</v>
      </c>
      <c r="E112" s="73">
        <f t="shared" si="13"/>
        <v>2020.1490667188518</v>
      </c>
      <c r="F112" s="73">
        <f t="shared" si="12"/>
        <v>4131.7855747536178</v>
      </c>
      <c r="G112" s="73">
        <f t="shared" si="12"/>
        <v>6339.0527589063377</v>
      </c>
      <c r="H112" s="73">
        <f t="shared" si="12"/>
        <v>8646.2814906030289</v>
      </c>
      <c r="I112" s="73">
        <f t="shared" si="12"/>
        <v>11057.998775481759</v>
      </c>
      <c r="J112" s="73">
        <f t="shared" si="12"/>
        <v>13578.936635814998</v>
      </c>
      <c r="K112" s="73">
        <f t="shared" si="12"/>
        <v>16214.041395194416</v>
      </c>
      <c r="L112" s="73">
        <f t="shared" si="12"/>
        <v>18968.483383695537</v>
      </c>
      <c r="M112" s="73">
        <f t="shared" si="12"/>
        <v>21847.667082564789</v>
      </c>
      <c r="N112" s="73">
        <f t="shared" si="12"/>
        <v>24857.241728333749</v>
      </c>
      <c r="O112" s="73">
        <f t="shared" si="12"/>
        <v>28003.112397166926</v>
      </c>
      <c r="P112" s="73">
        <f t="shared" si="12"/>
        <v>31291.451591191548</v>
      </c>
      <c r="Q112" s="73">
        <f t="shared" si="12"/>
        <v>34728.71134954306</v>
      </c>
      <c r="R112" s="73">
        <f t="shared" si="12"/>
        <v>38321.635907888995</v>
      </c>
      <c r="S112" s="73">
        <f t="shared" si="12"/>
        <v>42077.274931270971</v>
      </c>
      <c r="T112" s="73">
        <f t="shared" si="12"/>
        <v>46002.997346228352</v>
      </c>
      <c r="U112" s="73">
        <f t="shared" si="12"/>
        <v>50106.505799343962</v>
      </c>
      <c r="V112" s="73">
        <f t="shared" si="12"/>
        <v>54395.851770580724</v>
      </c>
      <c r="W112" s="73">
        <f t="shared" si="12"/>
        <v>58879.451371063027</v>
      </c>
      <c r="X112" s="73">
        <f t="shared" si="12"/>
        <v>63566.101856299836</v>
      </c>
    </row>
    <row r="113" spans="1:24">
      <c r="A113" s="73">
        <v>34</v>
      </c>
      <c r="B113" s="73">
        <v>504.41</v>
      </c>
      <c r="C113" s="73">
        <v>4.286442018012</v>
      </c>
      <c r="D113" s="73">
        <v>93</v>
      </c>
      <c r="E113" s="73">
        <f t="shared" si="13"/>
        <v>2010.7755230240546</v>
      </c>
      <c r="F113" s="73">
        <f t="shared" si="12"/>
        <v>4107.7417729549134</v>
      </c>
      <c r="G113" s="73">
        <f t="shared" si="12"/>
        <v>6294.5932653263417</v>
      </c>
      <c r="H113" s="73">
        <f t="shared" si="12"/>
        <v>8575.1828789382907</v>
      </c>
      <c r="I113" s="73">
        <f t="shared" si="12"/>
        <v>10953.528644006527</v>
      </c>
      <c r="J113" s="73">
        <f t="shared" si="12"/>
        <v>13433.820821282261</v>
      </c>
      <c r="K113" s="73">
        <f t="shared" si="12"/>
        <v>16020.429284614203</v>
      </c>
      <c r="L113" s="73">
        <f t="shared" si="12"/>
        <v>18717.911219959853</v>
      </c>
      <c r="M113" s="73">
        <f t="shared" si="12"/>
        <v>21531.019154410453</v>
      </c>
      <c r="N113" s="73">
        <f t="shared" si="12"/>
        <v>24464.709329375368</v>
      </c>
      <c r="O113" s="73">
        <f t="shared" si="12"/>
        <v>27524.150432678271</v>
      </c>
      <c r="P113" s="73">
        <f t="shared" si="12"/>
        <v>30714.732704949474</v>
      </c>
      <c r="Q113" s="73">
        <f t="shared" si="12"/>
        <v>34042.077436358559</v>
      </c>
      <c r="R113" s="73">
        <f t="shared" si="12"/>
        <v>37512.046870418868</v>
      </c>
      <c r="S113" s="73">
        <f t="shared" si="12"/>
        <v>41130.754532312916</v>
      </c>
      <c r="T113" s="73">
        <f t="shared" si="12"/>
        <v>44904.575999935398</v>
      </c>
      <c r="U113" s="73">
        <f t="shared" si="12"/>
        <v>48840.160136630817</v>
      </c>
      <c r="V113" s="73">
        <f t="shared" si="12"/>
        <v>52944.440805415768</v>
      </c>
      <c r="W113" s="73">
        <f t="shared" si="12"/>
        <v>57224.649085324672</v>
      </c>
      <c r="X113" s="73">
        <f t="shared" si="12"/>
        <v>61688.326011401972</v>
      </c>
    </row>
    <row r="114" spans="1:24">
      <c r="A114" s="73">
        <v>35</v>
      </c>
      <c r="B114" s="73">
        <v>587.5</v>
      </c>
      <c r="C114" s="73">
        <v>4.31854210041696</v>
      </c>
      <c r="D114" s="73">
        <v>65</v>
      </c>
      <c r="E114" s="73">
        <f t="shared" si="13"/>
        <v>1649.143264596725</v>
      </c>
      <c r="F114" s="73">
        <f t="shared" si="12"/>
        <v>3369.5054753712529</v>
      </c>
      <c r="G114" s="73">
        <f t="shared" si="12"/>
        <v>5164.1622524977402</v>
      </c>
      <c r="H114" s="73">
        <f t="shared" si="12"/>
        <v>7036.3220381024203</v>
      </c>
      <c r="I114" s="73">
        <f t="shared" si="12"/>
        <v>8989.3318322355171</v>
      </c>
      <c r="J114" s="73">
        <f t="shared" si="12"/>
        <v>11026.683176553513</v>
      </c>
      <c r="K114" s="73">
        <f t="shared" si="12"/>
        <v>13152.018396409303</v>
      </c>
      <c r="L114" s="73">
        <f t="shared" si="12"/>
        <v>15369.137112509547</v>
      </c>
      <c r="M114" s="73">
        <f t="shared" si="12"/>
        <v>17682.003033780806</v>
      </c>
      <c r="N114" s="73">
        <f t="shared" si="12"/>
        <v>20094.751043588352</v>
      </c>
      <c r="O114" s="73">
        <f t="shared" si="12"/>
        <v>22611.694591976426</v>
      </c>
      <c r="P114" s="73">
        <f t="shared" si="12"/>
        <v>25237.333407145357</v>
      </c>
      <c r="Q114" s="73">
        <f t="shared" si="12"/>
        <v>27976.361539952246</v>
      </c>
      <c r="R114" s="73">
        <f t="shared" si="12"/>
        <v>30833.675755816665</v>
      </c>
      <c r="S114" s="73">
        <f t="shared" si="12"/>
        <v>33814.384289034395</v>
      </c>
      <c r="T114" s="73">
        <f t="shared" si="12"/>
        <v>36923.815975149853</v>
      </c>
      <c r="U114" s="73">
        <f t="shared" si="12"/>
        <v>40167.529777713913</v>
      </c>
      <c r="V114" s="73">
        <f t="shared" si="12"/>
        <v>43551.324726458726</v>
      </c>
      <c r="W114" s="73">
        <f t="shared" si="12"/>
        <v>47081.250284656875</v>
      </c>
      <c r="X114" s="73">
        <f t="shared" si="12"/>
        <v>50763.617164199175</v>
      </c>
    </row>
    <row r="115" spans="1:24">
      <c r="A115" s="73">
        <v>36</v>
      </c>
      <c r="B115" s="73">
        <v>704.97</v>
      </c>
      <c r="C115" s="73">
        <v>4.3547453367423499</v>
      </c>
      <c r="D115" s="73">
        <v>88</v>
      </c>
      <c r="E115" s="73">
        <f t="shared" si="13"/>
        <v>2701.5690416380708</v>
      </c>
      <c r="F115" s="73">
        <f t="shared" si="12"/>
        <v>5520.7845351357564</v>
      </c>
      <c r="G115" s="73">
        <f t="shared" si="12"/>
        <v>8462.7696838692427</v>
      </c>
      <c r="H115" s="73">
        <f t="shared" si="12"/>
        <v>11532.870793674871</v>
      </c>
      <c r="I115" s="73">
        <f t="shared" si="12"/>
        <v>14736.666988393021</v>
      </c>
      <c r="J115" s="73">
        <f t="shared" si="12"/>
        <v>18079.980348499394</v>
      </c>
      <c r="K115" s="73">
        <f t="shared" si="12"/>
        <v>21568.886491247671</v>
      </c>
      <c r="L115" s="73">
        <f t="shared" si="12"/>
        <v>25209.725611550628</v>
      </c>
      <c r="M115" s="73">
        <f t="shared" si="12"/>
        <v>29009.11400366325</v>
      </c>
      <c r="N115" s="73">
        <f t="shared" si="12"/>
        <v>32973.956084606129</v>
      </c>
      <c r="O115" s="73">
        <f t="shared" si="12"/>
        <v>37111.456941178047</v>
      </c>
      <c r="P115" s="73">
        <f t="shared" si="12"/>
        <v>41429.13542335925</v>
      </c>
      <c r="Q115" s="73">
        <f t="shared" si="12"/>
        <v>45934.837807898737</v>
      </c>
      <c r="R115" s="73">
        <f t="shared" si="12"/>
        <v>50636.752056916455</v>
      </c>
      <c r="S115" s="73">
        <f t="shared" si="12"/>
        <v>55543.422697430869</v>
      </c>
      <c r="T115" s="73">
        <f t="shared" si="12"/>
        <v>60663.766348852456</v>
      </c>
      <c r="U115" s="73">
        <f t="shared" si="12"/>
        <v>66007.087926659442</v>
      </c>
      <c r="V115" s="73">
        <f t="shared" si="12"/>
        <v>71583.097551703177</v>
      </c>
      <c r="W115" s="73">
        <f t="shared" si="12"/>
        <v>77401.928195869768</v>
      </c>
      <c r="X115" s="73">
        <f t="shared" si="12"/>
        <v>83474.154096166181</v>
      </c>
    </row>
    <row r="116" spans="1:24">
      <c r="A116" s="73">
        <v>37</v>
      </c>
      <c r="B116" s="73">
        <v>829.17</v>
      </c>
      <c r="C116" s="73">
        <v>4.0540152137043801</v>
      </c>
      <c r="D116" s="73">
        <v>77</v>
      </c>
      <c r="E116" s="73">
        <f t="shared" si="13"/>
        <v>2588.3302019553953</v>
      </c>
      <c r="F116" s="73">
        <f t="shared" si="12"/>
        <v>5281.5917040789682</v>
      </c>
      <c r="G116" s="73">
        <f t="shared" si="12"/>
        <v>8084.0384372434737</v>
      </c>
      <c r="H116" s="73">
        <f t="shared" si="12"/>
        <v>11000.096787326429</v>
      </c>
      <c r="I116" s="73">
        <f t="shared" si="12"/>
        <v>14034.37258656224</v>
      </c>
      <c r="J116" s="73">
        <f t="shared" si="12"/>
        <v>17191.658388324839</v>
      </c>
      <c r="K116" s="73">
        <f t="shared" si="12"/>
        <v>20476.941036831002</v>
      </c>
      <c r="L116" s="73">
        <f t="shared" si="12"/>
        <v>23895.409543720798</v>
      </c>
      <c r="M116" s="73">
        <f t="shared" si="12"/>
        <v>27452.463283955614</v>
      </c>
      <c r="N116" s="73">
        <f t="shared" si="12"/>
        <v>31153.720523979173</v>
      </c>
      <c r="O116" s="73">
        <f t="shared" si="12"/>
        <v>35005.027295611639</v>
      </c>
      <c r="P116" s="73">
        <f t="shared" si="12"/>
        <v>39012.466629692484</v>
      </c>
      <c r="Q116" s="73">
        <f t="shared" si="12"/>
        <v>43182.368164056963</v>
      </c>
      <c r="R116" s="73">
        <f t="shared" si="12"/>
        <v>47521.318141021082</v>
      </c>
      <c r="S116" s="73">
        <f t="shared" si="12"/>
        <v>52036.169810166321</v>
      </c>
      <c r="T116" s="73">
        <f t="shared" si="12"/>
        <v>56734.054252854912</v>
      </c>
      <c r="U116" s="73">
        <f t="shared" si="12"/>
        <v>61622.391645572337</v>
      </c>
      <c r="V116" s="73">
        <f t="shared" si="12"/>
        <v>66708.902979887716</v>
      </c>
      <c r="W116" s="73">
        <f t="shared" si="12"/>
        <v>72001.622257543073</v>
      </c>
      <c r="X116" s="73">
        <f t="shared" si="12"/>
        <v>77508.909179933238</v>
      </c>
    </row>
    <row r="117" spans="1:24">
      <c r="A117" s="73">
        <v>38</v>
      </c>
      <c r="B117" s="73">
        <v>935.07</v>
      </c>
      <c r="C117" s="73">
        <v>4.64065057397075</v>
      </c>
      <c r="D117" s="73">
        <v>74</v>
      </c>
      <c r="E117" s="73">
        <f t="shared" si="13"/>
        <v>3211.1065178300864</v>
      </c>
      <c r="F117" s="73">
        <f t="shared" si="12"/>
        <v>6571.2292687106628</v>
      </c>
      <c r="G117" s="73">
        <f t="shared" si="12"/>
        <v>10087.283575316109</v>
      </c>
      <c r="H117" s="73">
        <f t="shared" si="12"/>
        <v>13766.505676282157</v>
      </c>
      <c r="I117" s="73">
        <f t="shared" si="12"/>
        <v>17616.467618794348</v>
      </c>
      <c r="J117" s="73">
        <f t="shared" si="12"/>
        <v>21645.092842289385</v>
      </c>
      <c r="K117" s="73">
        <f t="shared" si="12"/>
        <v>25860.672485341667</v>
      </c>
      <c r="L117" s="73">
        <f t="shared" si="12"/>
        <v>30271.882449295463</v>
      </c>
      <c r="M117" s="73">
        <f t="shared" si="12"/>
        <v>34887.801253760532</v>
      </c>
      <c r="N117" s="73">
        <f t="shared" si="12"/>
        <v>39717.928720719021</v>
      </c>
      <c r="O117" s="73">
        <f t="shared" si="12"/>
        <v>44772.205525696445</v>
      </c>
      <c r="P117" s="73">
        <f t="shared" si="12"/>
        <v>50061.033656234125</v>
      </c>
      <c r="Q117" s="73">
        <f t="shared" si="12"/>
        <v>55595.297819767933</v>
      </c>
      <c r="R117" s="73">
        <f t="shared" si="12"/>
        <v>61386.387844971818</v>
      </c>
      <c r="S117" s="73">
        <f t="shared" si="12"/>
        <v>67446.222122669482</v>
      </c>
      <c r="T117" s="73">
        <f t="shared" si="12"/>
        <v>73787.272134556813</v>
      </c>
      <c r="U117" s="73">
        <f t="shared" si="12"/>
        <v>80422.588120216591</v>
      </c>
      <c r="V117" s="73">
        <f t="shared" si="12"/>
        <v>87365.825935249595</v>
      </c>
      <c r="W117" s="73">
        <f t="shared" si="12"/>
        <v>94631.275155798139</v>
      </c>
      <c r="X117" s="73">
        <f t="shared" si="12"/>
        <v>102233.88848730161</v>
      </c>
    </row>
    <row r="118" spans="1:24">
      <c r="A118" s="73">
        <v>39</v>
      </c>
      <c r="B118" s="73">
        <v>1039.53</v>
      </c>
      <c r="C118" s="73">
        <v>5.2953628980956404</v>
      </c>
      <c r="D118" s="73">
        <v>61</v>
      </c>
      <c r="E118" s="73">
        <f t="shared" si="13"/>
        <v>3357.8600420089938</v>
      </c>
      <c r="F118" s="73">
        <f t="shared" si="12"/>
        <v>6893.530958852507</v>
      </c>
      <c r="G118" s="73">
        <f t="shared" si="12"/>
        <v>10616.428481625309</v>
      </c>
      <c r="H118" s="73">
        <f t="shared" si="12"/>
        <v>14536.466938553147</v>
      </c>
      <c r="I118" s="73">
        <f t="shared" si="12"/>
        <v>18664.08565752022</v>
      </c>
      <c r="J118" s="73">
        <f t="shared" si="12"/>
        <v>23010.276766706327</v>
      </c>
      <c r="K118" s="73">
        <f t="shared" si="12"/>
        <v>27586.614467368614</v>
      </c>
      <c r="L118" s="73">
        <f t="shared" si="12"/>
        <v>32405.285856723316</v>
      </c>
      <c r="M118" s="73">
        <f t="shared" si="12"/>
        <v>37479.12338301108</v>
      </c>
      <c r="N118" s="73">
        <f t="shared" si="12"/>
        <v>42821.63901917552</v>
      </c>
      <c r="O118" s="73">
        <f t="shared" si="12"/>
        <v>48447.060246162371</v>
      </c>
      <c r="P118" s="73">
        <f t="shared" si="12"/>
        <v>54370.367941664699</v>
      </c>
      <c r="Q118" s="73">
        <f t="shared" si="12"/>
        <v>60607.336275214679</v>
      </c>
      <c r="R118" s="73">
        <f t="shared" si="12"/>
        <v>67174.574715865456</v>
      </c>
      <c r="S118" s="73">
        <f t="shared" si="12"/>
        <v>74089.572264331917</v>
      </c>
      <c r="T118" s="73">
        <f t="shared" si="12"/>
        <v>81370.744027384106</v>
      </c>
      <c r="U118" s="73">
        <f t="shared" si="12"/>
        <v>89037.480258523574</v>
      </c>
      <c r="V118" s="73">
        <f t="shared" si="12"/>
        <v>97110.197995541646</v>
      </c>
      <c r="W118" s="73">
        <f t="shared" si="12"/>
        <v>105610.39543247377</v>
      </c>
      <c r="X118" s="73">
        <f t="shared" si="12"/>
        <v>114560.70917074608</v>
      </c>
    </row>
    <row r="119" spans="1:24">
      <c r="A119" s="73">
        <v>40</v>
      </c>
      <c r="B119" s="73">
        <v>1168.17</v>
      </c>
      <c r="C119" s="73">
        <v>4.5630655179063204</v>
      </c>
      <c r="D119" s="73">
        <v>65</v>
      </c>
      <c r="E119" s="73">
        <f t="shared" si="13"/>
        <v>3464.7835599342129</v>
      </c>
      <c r="F119" s="73">
        <f t="shared" si="12"/>
        <v>7087.6674637618717</v>
      </c>
      <c r="G119" s="73">
        <f t="shared" si="12"/>
        <v>10875.865933758871</v>
      </c>
      <c r="H119" s="73">
        <f t="shared" si="12"/>
        <v>14836.922381890154</v>
      </c>
      <c r="I119" s="73">
        <f t="shared" si="12"/>
        <v>18978.724430950926</v>
      </c>
      <c r="J119" s="73">
        <f t="shared" ref="J119:X133" si="14">$D119*((1+$C119/100)^J$2-1)*$B119</f>
        <v>23309.519621132327</v>
      </c>
      <c r="K119" s="73">
        <f t="shared" si="14"/>
        <v>27837.931833288039</v>
      </c>
      <c r="L119" s="73">
        <f t="shared" si="14"/>
        <v>32572.978461605286</v>
      </c>
      <c r="M119" s="73">
        <f t="shared" si="14"/>
        <v>37524.088369876059</v>
      </c>
      <c r="N119" s="73">
        <f t="shared" si="14"/>
        <v>42701.120667124793</v>
      </c>
      <c r="O119" s="73">
        <f t="shared" si="14"/>
        <v>48114.384339980141</v>
      </c>
      <c r="P119" s="73">
        <f t="shared" si="14"/>
        <v>53774.658780884914</v>
      </c>
      <c r="Q119" s="73">
        <f t="shared" si="14"/>
        <v>59693.215253021481</v>
      </c>
      <c r="R119" s="73">
        <f t="shared" si="14"/>
        <v>65881.83933469592</v>
      </c>
      <c r="S119" s="73">
        <f t="shared" si="14"/>
        <v>72352.854387874089</v>
      </c>
      <c r="T119" s="73">
        <f t="shared" si="14"/>
        <v>79119.146097602381</v>
      </c>
      <c r="U119" s="73">
        <f t="shared" si="14"/>
        <v>86194.188131178234</v>
      </c>
      <c r="V119" s="73">
        <f t="shared" si="14"/>
        <v>93592.06896816552</v>
      </c>
      <c r="W119" s="73">
        <f t="shared" si="14"/>
        <v>101327.51995468122</v>
      </c>
      <c r="X119" s="73">
        <f t="shared" si="14"/>
        <v>109415.94463781714</v>
      </c>
    </row>
    <row r="120" spans="1:24">
      <c r="A120" s="73">
        <v>41</v>
      </c>
      <c r="B120" s="73">
        <v>1300.46</v>
      </c>
      <c r="C120" s="73">
        <v>4.8425634702278604</v>
      </c>
      <c r="D120" s="73">
        <v>54</v>
      </c>
      <c r="E120" s="73">
        <f t="shared" si="13"/>
        <v>3400.6824488659677</v>
      </c>
      <c r="F120" s="73">
        <f t="shared" si="13"/>
        <v>6966.0451037391649</v>
      </c>
      <c r="G120" s="73">
        <f t="shared" si="13"/>
        <v>10704.062708118408</v>
      </c>
      <c r="H120" s="73">
        <f t="shared" si="13"/>
        <v>14623.096187517993</v>
      </c>
      <c r="I120" s="73">
        <f t="shared" si="13"/>
        <v>18731.911350576989</v>
      </c>
      <c r="J120" s="73">
        <f t="shared" si="13"/>
        <v>23039.698495781457</v>
      </c>
      <c r="K120" s="73">
        <f t="shared" si="13"/>
        <v>27556.092967654789</v>
      </c>
      <c r="L120" s="73">
        <f t="shared" si="13"/>
        <v>32291.196708394422</v>
      </c>
      <c r="M120" s="73">
        <f t="shared" si="13"/>
        <v>37255.600853160526</v>
      </c>
      <c r="N120" s="73">
        <f t="shared" si="13"/>
        <v>42460.409419555544</v>
      </c>
      <c r="O120" s="73">
        <f t="shared" si="13"/>
        <v>47917.264144282097</v>
      </c>
      <c r="P120" s="73">
        <f t="shared" si="13"/>
        <v>53638.370522531659</v>
      </c>
      <c r="Q120" s="73">
        <f t="shared" si="13"/>
        <v>59636.525108347225</v>
      </c>
      <c r="R120" s="73">
        <f t="shared" si="13"/>
        <v>65925.14413702325</v>
      </c>
      <c r="S120" s="73">
        <f t="shared" si="13"/>
        <v>72518.293533563832</v>
      </c>
      <c r="T120" s="73">
        <f t="shared" si="13"/>
        <v>79430.720374318727</v>
      </c>
      <c r="U120" s="73">
        <f t="shared" si="14"/>
        <v>86677.885872170285</v>
      </c>
      <c r="V120" s="73">
        <f t="shared" si="14"/>
        <v>94275.999959047767</v>
      </c>
      <c r="W120" s="73">
        <f t="shared" si="14"/>
        <v>102242.05754312263</v>
      </c>
      <c r="X120" s="73">
        <f t="shared" si="14"/>
        <v>110593.87652178119</v>
      </c>
    </row>
    <row r="121" spans="1:24">
      <c r="A121" s="73">
        <v>42</v>
      </c>
      <c r="B121" s="73">
        <v>1439.07</v>
      </c>
      <c r="C121" s="73">
        <v>4.30971053863981</v>
      </c>
      <c r="D121" s="73">
        <v>45</v>
      </c>
      <c r="E121" s="73">
        <f t="shared" si="13"/>
        <v>2790.8888151781689</v>
      </c>
      <c r="F121" s="73">
        <f t="shared" si="13"/>
        <v>5702.0568597457959</v>
      </c>
      <c r="G121" s="73">
        <f t="shared" si="13"/>
        <v>8738.6878203276628</v>
      </c>
      <c r="H121" s="73">
        <f t="shared" si="13"/>
        <v>11906.188785437334</v>
      </c>
      <c r="I121" s="73">
        <f t="shared" si="13"/>
        <v>15210.199873451844</v>
      </c>
      <c r="J121" s="73">
        <f t="shared" si="13"/>
        <v>18656.604275524358</v>
      </c>
      <c r="K121" s="73">
        <f t="shared" si="13"/>
        <v>22251.53873131712</v>
      </c>
      <c r="L121" s="73">
        <f t="shared" si="13"/>
        <v>26001.404456208387</v>
      </c>
      <c r="M121" s="73">
        <f t="shared" si="13"/>
        <v>29912.87853943013</v>
      </c>
      <c r="N121" s="73">
        <f t="shared" si="13"/>
        <v>33992.925833432651</v>
      </c>
      <c r="O121" s="73">
        <f t="shared" si="13"/>
        <v>38248.811355646278</v>
      </c>
      <c r="P121" s="73">
        <f t="shared" si="13"/>
        <v>42688.113224723202</v>
      </c>
      <c r="Q121" s="73">
        <f t="shared" si="13"/>
        <v>47318.736154293758</v>
      </c>
      <c r="R121" s="73">
        <f t="shared" si="13"/>
        <v>52148.925528264692</v>
      </c>
      <c r="S121" s="73">
        <f t="shared" si="13"/>
        <v>57187.282082721897</v>
      </c>
      <c r="T121" s="73">
        <f t="shared" si="13"/>
        <v>62442.777220580829</v>
      </c>
      <c r="U121" s="73">
        <f t="shared" si="14"/>
        <v>67924.768986253737</v>
      </c>
      <c r="V121" s="73">
        <f t="shared" si="14"/>
        <v>73643.018728779236</v>
      </c>
      <c r="W121" s="73">
        <f t="shared" si="14"/>
        <v>79607.708483084076</v>
      </c>
      <c r="X121" s="73">
        <f t="shared" si="14"/>
        <v>85829.459100327382</v>
      </c>
    </row>
    <row r="122" spans="1:24">
      <c r="A122" s="73">
        <v>43</v>
      </c>
      <c r="B122" s="73">
        <v>1570.7</v>
      </c>
      <c r="C122" s="73">
        <v>4.5596221556596896</v>
      </c>
      <c r="D122" s="73">
        <v>56</v>
      </c>
      <c r="E122" s="73">
        <f t="shared" si="13"/>
        <v>4010.6071711410109</v>
      </c>
      <c r="F122" s="73">
        <f t="shared" si="13"/>
        <v>8204.0828754338509</v>
      </c>
      <c r="G122" s="73">
        <f t="shared" si="13"/>
        <v>12588.765227031829</v>
      </c>
      <c r="H122" s="73">
        <f t="shared" si="13"/>
        <v>17173.372526588566</v>
      </c>
      <c r="I122" s="73">
        <f t="shared" si="13"/>
        <v>21967.020596325885</v>
      </c>
      <c r="J122" s="73">
        <f t="shared" si="13"/>
        <v>26979.240905515304</v>
      </c>
      <c r="K122" s="73">
        <f t="shared" si="13"/>
        <v>32219.999522412989</v>
      </c>
      <c r="L122" s="73">
        <f t="shared" si="13"/>
        <v>37699.716930331393</v>
      </c>
      <c r="M122" s="73">
        <f t="shared" si="13"/>
        <v>43429.288747248771</v>
      </c>
      <c r="N122" s="73">
        <f t="shared" si="13"/>
        <v>49420.107390154764</v>
      </c>
      <c r="O122" s="73">
        <f t="shared" si="13"/>
        <v>55684.084727208086</v>
      </c>
      <c r="P122" s="73">
        <f t="shared" si="13"/>
        <v>62233.675762747196</v>
      </c>
      <c r="Q122" s="73">
        <f t="shared" si="13"/>
        <v>69081.903402247844</v>
      </c>
      <c r="R122" s="73">
        <f t="shared" si="13"/>
        <v>76242.38434646916</v>
      </c>
      <c r="S122" s="73">
        <f t="shared" si="13"/>
        <v>83729.356166275</v>
      </c>
      <c r="T122" s="73">
        <f t="shared" si="13"/>
        <v>91557.705611964702</v>
      </c>
      <c r="U122" s="73">
        <f t="shared" si="14"/>
        <v>99742.998213402534</v>
      </c>
      <c r="V122" s="73">
        <f t="shared" si="14"/>
        <v>108301.50922980111</v>
      </c>
      <c r="W122" s="73">
        <f t="shared" si="14"/>
        <v>117250.25601069795</v>
      </c>
      <c r="X122" s="73">
        <f t="shared" si="14"/>
        <v>126607.03183247044</v>
      </c>
    </row>
    <row r="123" spans="1:24">
      <c r="A123" s="73">
        <v>44</v>
      </c>
      <c r="B123" s="73">
        <v>1705.2</v>
      </c>
      <c r="C123" s="73">
        <v>4.7133076956446596</v>
      </c>
      <c r="D123" s="73">
        <v>43</v>
      </c>
      <c r="E123" s="73">
        <f t="shared" si="13"/>
        <v>3455.966881523711</v>
      </c>
      <c r="F123" s="73">
        <f t="shared" si="13"/>
        <v>7074.8241160332072</v>
      </c>
      <c r="G123" s="73">
        <f t="shared" si="13"/>
        <v>10864.249227071232</v>
      </c>
      <c r="H123" s="73">
        <f t="shared" si="13"/>
        <v>14832.281603488505</v>
      </c>
      <c r="I123" s="73">
        <f t="shared" si="13"/>
        <v>18987.339555269122</v>
      </c>
      <c r="J123" s="73">
        <f t="shared" si="13"/>
        <v>23338.23817324952</v>
      </c>
      <c r="K123" s="73">
        <f t="shared" si="13"/>
        <v>27894.208030620877</v>
      </c>
      <c r="L123" s="73">
        <f t="shared" si="13"/>
        <v>32664.914765890964</v>
      </c>
      <c r="M123" s="73">
        <f t="shared" si="13"/>
        <v>37660.479588851187</v>
      </c>
      <c r="N123" s="73">
        <f t="shared" si="13"/>
        <v>42891.500753052904</v>
      </c>
      <c r="O123" s="73">
        <f t="shared" si="13"/>
        <v>48369.076040347747</v>
      </c>
      <c r="P123" s="73">
        <f t="shared" si="13"/>
        <v>54104.826305193375</v>
      </c>
      <c r="Q123" s="73">
        <f t="shared" si="13"/>
        <v>60110.920128674945</v>
      </c>
      <c r="R123" s="73">
        <f t="shared" si="13"/>
        <v>66400.099634546306</v>
      </c>
      <c r="S123" s="73">
        <f t="shared" si="13"/>
        <v>72985.707522060795</v>
      </c>
      <c r="T123" s="73">
        <f t="shared" si="13"/>
        <v>79881.715372942504</v>
      </c>
      <c r="U123" s="73">
        <f t="shared" si="14"/>
        <v>87102.753292552065</v>
      </c>
      <c r="V123" s="73">
        <f t="shared" si="14"/>
        <v>94664.140948132015</v>
      </c>
      <c r="W123" s="73">
        <f t="shared" si="14"/>
        <v>102581.92006997995</v>
      </c>
      <c r="X123" s="73">
        <f t="shared" si="14"/>
        <v>110872.88848450208</v>
      </c>
    </row>
    <row r="124" spans="1:24">
      <c r="A124" s="73">
        <v>45</v>
      </c>
      <c r="B124" s="73">
        <v>1838.28</v>
      </c>
      <c r="C124" s="73">
        <v>3.97722331387518</v>
      </c>
      <c r="D124" s="73">
        <v>24</v>
      </c>
      <c r="E124" s="73">
        <f t="shared" si="13"/>
        <v>1754.7000176233107</v>
      </c>
      <c r="F124" s="73">
        <f t="shared" si="13"/>
        <v>3579.1883734361113</v>
      </c>
      <c r="G124" s="73">
        <f t="shared" si="13"/>
        <v>5476.2407054952282</v>
      </c>
      <c r="H124" s="73">
        <f t="shared" si="13"/>
        <v>7448.7430451814253</v>
      </c>
      <c r="I124" s="73">
        <f t="shared" si="13"/>
        <v>9499.6962077883454</v>
      </c>
      <c r="J124" s="73">
        <f t="shared" si="13"/>
        <v>11632.220357735141</v>
      </c>
      <c r="K124" s="73">
        <f t="shared" si="13"/>
        <v>13849.55975534762</v>
      </c>
      <c r="L124" s="73">
        <f t="shared" si="13"/>
        <v>16155.087692429703</v>
      </c>
      <c r="M124" s="73">
        <f t="shared" si="13"/>
        <v>18552.311624133312</v>
      </c>
      <c r="N124" s="73">
        <f t="shared" si="13"/>
        <v>21044.878504934422</v>
      </c>
      <c r="O124" s="73">
        <f t="shared" si="13"/>
        <v>23636.580336832689</v>
      </c>
      <c r="P124" s="73">
        <f t="shared" si="13"/>
        <v>26331.359938215359</v>
      </c>
      <c r="Q124" s="73">
        <f t="shared" si="13"/>
        <v>29133.316942161749</v>
      </c>
      <c r="R124" s="73">
        <f t="shared" si="13"/>
        <v>32046.714033313889</v>
      </c>
      <c r="S124" s="73">
        <f t="shared" si="13"/>
        <v>35075.983432801047</v>
      </c>
      <c r="T124" s="73">
        <f t="shared" si="13"/>
        <v>38225.733641084727</v>
      </c>
      <c r="U124" s="73">
        <f t="shared" si="14"/>
        <v>41500.756448981083</v>
      </c>
      <c r="V124" s="73">
        <f t="shared" si="14"/>
        <v>44906.034227527845</v>
      </c>
      <c r="W124" s="73">
        <f t="shared" si="14"/>
        <v>48446.747507785156</v>
      </c>
      <c r="X124" s="73">
        <f t="shared" si="14"/>
        <v>52128.282862102336</v>
      </c>
    </row>
    <row r="125" spans="1:24">
      <c r="A125" s="73">
        <v>46</v>
      </c>
      <c r="B125" s="73">
        <v>1956.65</v>
      </c>
      <c r="C125" s="73">
        <v>4.9954797175261101</v>
      </c>
      <c r="D125" s="73">
        <v>30</v>
      </c>
      <c r="E125" s="73">
        <f t="shared" si="13"/>
        <v>2932.3216167892442</v>
      </c>
      <c r="F125" s="73">
        <f t="shared" si="13"/>
        <v>6011.126765197836</v>
      </c>
      <c r="G125" s="73">
        <f t="shared" si="13"/>
        <v>9243.7330003373208</v>
      </c>
      <c r="H125" s="73">
        <f t="shared" si="13"/>
        <v>12637.823424300694</v>
      </c>
      <c r="I125" s="73">
        <f t="shared" si="13"/>
        <v>16201.464946987648</v>
      </c>
      <c r="J125" s="73">
        <f t="shared" si="13"/>
        <v>19943.12745914577</v>
      </c>
      <c r="K125" s="73">
        <f t="shared" si="13"/>
        <v>23871.703963197022</v>
      </c>
      <c r="L125" s="73">
        <f t="shared" si="13"/>
        <v>27996.531709695668</v>
      </c>
      <c r="M125" s="73">
        <f t="shared" si="13"/>
        <v>32327.414389653532</v>
      </c>
      <c r="N125" s="73">
        <f t="shared" si="13"/>
        <v>36874.645435478538</v>
      </c>
      <c r="O125" s="73">
        <f t="shared" si="13"/>
        <v>41649.032485906784</v>
      </c>
      <c r="P125" s="73">
        <f t="shared" si="13"/>
        <v>46661.923073075384</v>
      </c>
      <c r="Q125" s="73">
        <f t="shared" si="13"/>
        <v>51925.23159278775</v>
      </c>
      <c r="R125" s="73">
        <f t="shared" si="13"/>
        <v>57451.467622073178</v>
      </c>
      <c r="S125" s="73">
        <f t="shared" si="13"/>
        <v>63253.765651344169</v>
      </c>
      <c r="T125" s="73">
        <f t="shared" si="13"/>
        <v>69345.916301817851</v>
      </c>
      <c r="U125" s="73">
        <f t="shared" si="14"/>
        <v>75742.399102397059</v>
      </c>
      <c r="V125" s="73">
        <f t="shared" si="14"/>
        <v>82458.416903914214</v>
      </c>
      <c r="W125" s="73">
        <f t="shared" si="14"/>
        <v>89509.93201253163</v>
      </c>
      <c r="X125" s="73">
        <f t="shared" si="14"/>
        <v>96913.704128178331</v>
      </c>
    </row>
    <row r="126" spans="1:24">
      <c r="A126" s="73">
        <v>47</v>
      </c>
      <c r="B126" s="73">
        <v>2073.9899999999998</v>
      </c>
      <c r="C126" s="73">
        <v>5.4628516390183801</v>
      </c>
      <c r="D126" s="73">
        <v>25</v>
      </c>
      <c r="E126" s="73">
        <f t="shared" si="13"/>
        <v>2832.4749177019344</v>
      </c>
      <c r="F126" s="73">
        <f t="shared" si="13"/>
        <v>5819.6837378703394</v>
      </c>
      <c r="G126" s="73">
        <f t="shared" si="13"/>
        <v>8970.0793440322086</v>
      </c>
      <c r="H126" s="73">
        <f t="shared" si="13"/>
        <v>12292.57638820086</v>
      </c>
      <c r="I126" s="73">
        <f t="shared" si="13"/>
        <v>15796.576516603214</v>
      </c>
      <c r="J126" s="73">
        <f t="shared" si="13"/>
        <v>19491.994973451212</v>
      </c>
      <c r="K126" s="73">
        <f t="shared" si="13"/>
        <v>23389.288658037698</v>
      </c>
      <c r="L126" s="73">
        <f t="shared" si="13"/>
        <v>27499.485714549985</v>
      </c>
      <c r="M126" s="73">
        <f t="shared" si="13"/>
        <v>31834.216738330837</v>
      </c>
      <c r="N126" s="73">
        <f t="shared" si="13"/>
        <v>36405.747686891358</v>
      </c>
      <c r="O126" s="73">
        <f t="shared" si="13"/>
        <v>41227.014588803526</v>
      </c>
      <c r="P126" s="73">
        <f t="shared" si="13"/>
        <v>46311.660148688265</v>
      </c>
      <c r="Q126" s="73">
        <f t="shared" si="13"/>
        <v>51674.072351879455</v>
      </c>
      <c r="R126" s="73">
        <f t="shared" si="13"/>
        <v>57329.425178003577</v>
      </c>
      <c r="S126" s="73">
        <f t="shared" si="13"/>
        <v>63293.721538681893</v>
      </c>
      <c r="T126" s="73">
        <f t="shared" si="13"/>
        <v>69583.838560855453</v>
      </c>
      <c r="U126" s="73">
        <f t="shared" si="14"/>
        <v>76217.57534387098</v>
      </c>
      <c r="V126" s="73">
        <f t="shared" si="14"/>
        <v>83213.703325465671</v>
      </c>
      <c r="W126" s="73">
        <f t="shared" si="14"/>
        <v>90592.019399170706</v>
      </c>
      <c r="X126" s="73">
        <f t="shared" si="14"/>
        <v>98373.40193344008</v>
      </c>
    </row>
    <row r="127" spans="1:24">
      <c r="A127" s="73">
        <v>48</v>
      </c>
      <c r="B127" s="73">
        <v>2171.02</v>
      </c>
      <c r="C127" s="73">
        <v>4.49237805623439</v>
      </c>
      <c r="D127" s="73">
        <v>18</v>
      </c>
      <c r="E127" s="73">
        <f t="shared" si="13"/>
        <v>1755.547669376278</v>
      </c>
      <c r="F127" s="73">
        <f t="shared" si="13"/>
        <v>3589.9611770183537</v>
      </c>
      <c r="G127" s="73">
        <f t="shared" si="13"/>
        <v>5506.7834745383389</v>
      </c>
      <c r="H127" s="73">
        <f t="shared" si="13"/>
        <v>7509.7166763291189</v>
      </c>
      <c r="I127" s="73">
        <f t="shared" si="13"/>
        <v>9602.6292097581791</v>
      </c>
      <c r="J127" s="73">
        <f t="shared" si="13"/>
        <v>11789.56328657519</v>
      </c>
      <c r="K127" s="73">
        <f t="shared" si="13"/>
        <v>14074.742709963446</v>
      </c>
      <c r="L127" s="73">
        <f t="shared" si="13"/>
        <v>16462.581032313567</v>
      </c>
      <c r="M127" s="73">
        <f t="shared" si="13"/>
        <v>18957.690079475302</v>
      </c>
      <c r="N127" s="73">
        <f t="shared" si="13"/>
        <v>21564.888857950864</v>
      </c>
      <c r="O127" s="73">
        <f t="shared" si="13"/>
        <v>24289.212862233057</v>
      </c>
      <c r="P127" s="73">
        <f t="shared" si="13"/>
        <v>27135.923800264351</v>
      </c>
      <c r="Q127" s="73">
        <f t="shared" si="13"/>
        <v>30110.519755800193</v>
      </c>
      <c r="R127" s="73">
        <f t="shared" si="13"/>
        <v>33218.745807304163</v>
      </c>
      <c r="S127" s="73">
        <f t="shared" si="13"/>
        <v>36466.605123884059</v>
      </c>
      <c r="T127" s="73">
        <f t="shared" si="13"/>
        <v>39860.370559699346</v>
      </c>
      <c r="U127" s="73">
        <f t="shared" si="14"/>
        <v>43406.596769233263</v>
      </c>
      <c r="V127" s="73">
        <f t="shared" si="14"/>
        <v>47112.132866828746</v>
      </c>
      <c r="W127" s="73">
        <f t="shared" si="14"/>
        <v>50984.135654938422</v>
      </c>
      <c r="X127" s="73">
        <f t="shared" si="14"/>
        <v>55030.083446637931</v>
      </c>
    </row>
    <row r="128" spans="1:24">
      <c r="A128" s="73">
        <v>49</v>
      </c>
      <c r="B128" s="73">
        <v>2257.77</v>
      </c>
      <c r="C128" s="73">
        <v>4.6313448834716198</v>
      </c>
      <c r="D128" s="73">
        <v>27</v>
      </c>
      <c r="E128" s="73">
        <f t="shared" si="13"/>
        <v>2823.2581151400386</v>
      </c>
      <c r="F128" s="73">
        <f t="shared" si="13"/>
        <v>5777.2710505428149</v>
      </c>
      <c r="G128" s="73">
        <f t="shared" si="13"/>
        <v>8868.094512886455</v>
      </c>
      <c r="H128" s="73">
        <f t="shared" si="13"/>
        <v>12102.064669510493</v>
      </c>
      <c r="I128" s="73">
        <f t="shared" si="13"/>
        <v>15485.811137516333</v>
      </c>
      <c r="J128" s="73">
        <f t="shared" si="13"/>
        <v>19026.270574437811</v>
      </c>
      <c r="K128" s="73">
        <f t="shared" si="13"/>
        <v>22730.700898342533</v>
      </c>
      <c r="L128" s="73">
        <f t="shared" si="13"/>
        <v>26606.696166515212</v>
      </c>
      <c r="M128" s="73">
        <f t="shared" si="13"/>
        <v>30662.202143223993</v>
      </c>
      <c r="N128" s="73">
        <f t="shared" si="13"/>
        <v>34905.532588483955</v>
      </c>
      <c r="O128" s="73">
        <f t="shared" si="13"/>
        <v>39345.386301209262</v>
      </c>
      <c r="P128" s="73">
        <f t="shared" si="13"/>
        <v>43990.8649516925</v>
      </c>
      <c r="Q128" s="73">
        <f t="shared" si="13"/>
        <v>48851.491739967663</v>
      </c>
      <c r="R128" s="73">
        <f t="shared" si="13"/>
        <v>53937.230918306246</v>
      </c>
      <c r="S128" s="73">
        <f t="shared" si="13"/>
        <v>59258.508217867529</v>
      </c>
      <c r="T128" s="73">
        <f t="shared" si="13"/>
        <v>64826.232221377402</v>
      </c>
      <c r="U128" s="73">
        <f t="shared" si="14"/>
        <v>70651.816725649609</v>
      </c>
      <c r="V128" s="73">
        <f t="shared" si="14"/>
        <v>76747.204139792768</v>
      </c>
      <c r="W128" s="73">
        <f t="shared" si="14"/>
        <v>83124.889967068622</v>
      </c>
      <c r="X128" s="73">
        <f t="shared" si="14"/>
        <v>89797.948420589921</v>
      </c>
    </row>
    <row r="129" spans="1:24">
      <c r="A129" s="73">
        <v>50</v>
      </c>
      <c r="B129" s="73">
        <v>2295.79</v>
      </c>
      <c r="C129" s="73">
        <v>4.6784808843725303</v>
      </c>
      <c r="D129" s="73">
        <v>22</v>
      </c>
      <c r="E129" s="73">
        <f t="shared" si="13"/>
        <v>2362.9781184973926</v>
      </c>
      <c r="F129" s="73">
        <f t="shared" si="13"/>
        <v>4836.5077165705907</v>
      </c>
      <c r="G129" s="73">
        <f t="shared" si="13"/>
        <v>7425.7609240589436</v>
      </c>
      <c r="H129" s="73">
        <f t="shared" si="13"/>
        <v>10136.151847907635</v>
      </c>
      <c r="I129" s="73">
        <f t="shared" si="13"/>
        <v>12973.347893020356</v>
      </c>
      <c r="J129" s="73">
        <f t="shared" si="13"/>
        <v>15943.281612755854</v>
      </c>
      <c r="K129" s="73">
        <f t="shared" si="13"/>
        <v>19052.163113847713</v>
      </c>
      <c r="L129" s="73">
        <f t="shared" si="13"/>
        <v>22306.493041685935</v>
      </c>
      <c r="M129" s="73">
        <f t="shared" si="13"/>
        <v>25713.076173112488</v>
      </c>
      <c r="N129" s="73">
        <f t="shared" si="13"/>
        <v>29279.035645153101</v>
      </c>
      <c r="O129" s="73">
        <f t="shared" si="13"/>
        <v>33011.827849437599</v>
      </c>
      <c r="P129" s="73">
        <f t="shared" si="13"/>
        <v>36919.258023452894</v>
      </c>
      <c r="Q129" s="73">
        <f t="shared" si="13"/>
        <v>41009.496571229698</v>
      </c>
      <c r="R129" s="73">
        <f t="shared" si="13"/>
        <v>45291.09614758948</v>
      </c>
      <c r="S129" s="73">
        <f t="shared" si="13"/>
        <v>49773.009541674626</v>
      </c>
      <c r="T129" s="73">
        <f t="shared" si="13"/>
        <v>54464.60839715616</v>
      </c>
      <c r="U129" s="73">
        <f t="shared" si="14"/>
        <v>59375.702808262853</v>
      </c>
      <c r="V129" s="73">
        <f t="shared" si="14"/>
        <v>64516.561832606669</v>
      </c>
      <c r="W129" s="73">
        <f t="shared" si="14"/>
        <v>69897.934963696971</v>
      </c>
      <c r="X129" s="73">
        <f t="shared" si="14"/>
        <v>75531.07460804205</v>
      </c>
    </row>
    <row r="130" spans="1:24">
      <c r="A130" s="73">
        <v>51</v>
      </c>
      <c r="B130" s="73">
        <v>2289.81</v>
      </c>
      <c r="C130" s="73">
        <v>5.1439509872841098</v>
      </c>
      <c r="D130" s="73">
        <v>16</v>
      </c>
      <c r="E130" s="73">
        <f t="shared" si="13"/>
        <v>1884.5872656308834</v>
      </c>
      <c r="F130" s="73">
        <f t="shared" si="13"/>
        <v>3866.11677651842</v>
      </c>
      <c r="G130" s="73">
        <f t="shared" si="13"/>
        <v>5949.5751942445768</v>
      </c>
      <c r="H130" s="73">
        <f t="shared" si="13"/>
        <v>8140.2056918190165</v>
      </c>
      <c r="I130" s="73">
        <f t="shared" si="13"/>
        <v>10443.521148501184</v>
      </c>
      <c r="J130" s="73">
        <f t="shared" si="13"/>
        <v>12865.31802335762</v>
      </c>
      <c r="K130" s="73">
        <f t="shared" si="13"/>
        <v>15411.690942468242</v>
      </c>
      <c r="L130" s="73">
        <f t="shared" si="13"/>
        <v>18089.048036491404</v>
      </c>
      <c r="M130" s="73">
        <f t="shared" si="13"/>
        <v>20904.127067185684</v>
      </c>
      <c r="N130" s="73">
        <f t="shared" si="13"/>
        <v>23864.012383472193</v>
      </c>
      <c r="O130" s="73">
        <f t="shared" si="13"/>
        <v>26976.15274970829</v>
      </c>
      <c r="P130" s="73">
        <f t="shared" si="13"/>
        <v>30248.380091039071</v>
      </c>
      <c r="Q130" s="73">
        <f t="shared" si="13"/>
        <v>33688.9292030004</v>
      </c>
      <c r="R130" s="73">
        <f t="shared" si="13"/>
        <v>37306.458474974475</v>
      </c>
      <c r="S130" s="73">
        <f t="shared" si="13"/>
        <v>41110.071679649533</v>
      </c>
      <c r="T130" s="73">
        <f t="shared" si="13"/>
        <v>45109.340883318968</v>
      </c>
      <c r="U130" s="73">
        <f t="shared" si="14"/>
        <v>49314.330534674693</v>
      </c>
      <c r="V130" s="73">
        <f t="shared" si="14"/>
        <v>53735.622792716524</v>
      </c>
      <c r="W130" s="73">
        <f t="shared" si="14"/>
        <v>58384.344157516614</v>
      </c>
      <c r="X130" s="73">
        <f t="shared" si="14"/>
        <v>63272.193470857426</v>
      </c>
    </row>
    <row r="131" spans="1:24">
      <c r="A131" s="73">
        <v>52</v>
      </c>
      <c r="B131" s="73">
        <v>2254.37</v>
      </c>
      <c r="C131" s="73">
        <v>4.9900802048313304</v>
      </c>
      <c r="D131" s="73">
        <v>11</v>
      </c>
      <c r="E131" s="73">
        <f t="shared" si="13"/>
        <v>1237.4435822502185</v>
      </c>
      <c r="F131" s="73">
        <f t="shared" si="13"/>
        <v>2536.6365917442636</v>
      </c>
      <c r="G131" s="73">
        <f t="shared" si="13"/>
        <v>3900.660374427619</v>
      </c>
      <c r="H131" s="73">
        <f t="shared" si="13"/>
        <v>5332.7500378798541</v>
      </c>
      <c r="I131" s="73">
        <f t="shared" si="13"/>
        <v>6836.3021241434499</v>
      </c>
      <c r="J131" s="73">
        <f t="shared" si="13"/>
        <v>8414.8826654330187</v>
      </c>
      <c r="K131" s="73">
        <f t="shared" si="13"/>
        <v>10072.23564183079</v>
      </c>
      <c r="L131" s="73">
        <f t="shared" si="13"/>
        <v>11812.291861027979</v>
      </c>
      <c r="M131" s="73">
        <f t="shared" si="13"/>
        <v>13639.178281172261</v>
      </c>
      <c r="N131" s="73">
        <f t="shared" si="13"/>
        <v>15557.227798932912</v>
      </c>
      <c r="O131" s="73">
        <f t="shared" si="13"/>
        <v>17570.989525998197</v>
      </c>
      <c r="P131" s="73">
        <f t="shared" si="13"/>
        <v>19685.239578378241</v>
      </c>
      <c r="Q131" s="73">
        <f t="shared" si="13"/>
        <v>21904.992404102744</v>
      </c>
      <c r="R131" s="73">
        <f t="shared" si="13"/>
        <v>24235.512676179904</v>
      </c>
      <c r="S131" s="73">
        <f t="shared" si="13"/>
        <v>26682.327779023559</v>
      </c>
      <c r="T131" s="73">
        <f t="shared" si="13"/>
        <v>29251.240917963049</v>
      </c>
      <c r="U131" s="73">
        <f t="shared" si="14"/>
        <v>31948.344882928061</v>
      </c>
      <c r="V131" s="73">
        <f t="shared" si="14"/>
        <v>34780.036498952526</v>
      </c>
      <c r="W131" s="73">
        <f t="shared" si="14"/>
        <v>37753.031797770083</v>
      </c>
      <c r="X131" s="73">
        <f t="shared" si="14"/>
        <v>40874.381946484515</v>
      </c>
    </row>
    <row r="132" spans="1:24">
      <c r="A132" s="73">
        <v>53</v>
      </c>
      <c r="B132" s="73">
        <v>2171.86</v>
      </c>
      <c r="C132" s="73">
        <v>5.9991804782151696</v>
      </c>
      <c r="D132" s="73">
        <v>21</v>
      </c>
      <c r="E132" s="73">
        <f t="shared" si="13"/>
        <v>2736.1698238174445</v>
      </c>
      <c r="F132" s="73">
        <f t="shared" si="13"/>
        <v>5636.4874135561595</v>
      </c>
      <c r="G132" s="73">
        <f t="shared" si="13"/>
        <v>8710.8002899447165</v>
      </c>
      <c r="H132" s="73">
        <f t="shared" si="13"/>
        <v>11969.546744252835</v>
      </c>
      <c r="I132" s="73">
        <f t="shared" si="13"/>
        <v>15423.791279682338</v>
      </c>
      <c r="J132" s="73">
        <f t="shared" si="13"/>
        <v>19085.26217895114</v>
      </c>
      <c r="K132" s="73">
        <f t="shared" si="13"/>
        <v>22966.391325624394</v>
      </c>
      <c r="L132" s="73">
        <f t="shared" si="13"/>
        <v>27080.356414399208</v>
      </c>
      <c r="M132" s="73">
        <f t="shared" si="13"/>
        <v>31441.125693660379</v>
      </c>
      <c r="N132" s="73">
        <f t="shared" si="13"/>
        <v>36063.505392222993</v>
      </c>
      <c r="O132" s="73">
        <f t="shared" si="13"/>
        <v>40963.189991290747</v>
      </c>
      <c r="P132" s="73">
        <f t="shared" si="13"/>
        <v>46156.815512319889</v>
      </c>
      <c r="Q132" s="73">
        <f t="shared" si="13"/>
        <v>51662.016001718242</v>
      </c>
      <c r="R132" s="73">
        <f t="shared" si="13"/>
        <v>57497.483404163162</v>
      </c>
      <c r="S132" s="73">
        <f t="shared" si="13"/>
        <v>63683.031027828154</v>
      </c>
      <c r="T132" s="73">
        <f t="shared" si="13"/>
        <v>70239.660817002776</v>
      </c>
      <c r="U132" s="73">
        <f t="shared" si="14"/>
        <v>77189.634660518408</v>
      </c>
      <c r="V132" s="73">
        <f t="shared" si="14"/>
        <v>84556.549978095296</v>
      </c>
      <c r="W132" s="73">
        <f t="shared" si="14"/>
        <v>92365.419841250856</v>
      </c>
      <c r="X132" s="73">
        <f t="shared" si="14"/>
        <v>100642.75790080611</v>
      </c>
    </row>
    <row r="133" spans="1:24">
      <c r="A133" s="73">
        <v>54</v>
      </c>
      <c r="B133" s="73">
        <v>2118.3200000000002</v>
      </c>
      <c r="C133" s="73">
        <v>5.4769702360594303</v>
      </c>
      <c r="D133" s="73">
        <v>27</v>
      </c>
      <c r="E133" s="73">
        <f t="shared" si="13"/>
        <v>3132.5334094213354</v>
      </c>
      <c r="F133" s="73">
        <f t="shared" si="13"/>
        <v>6436.6347413112944</v>
      </c>
      <c r="G133" s="73">
        <f t="shared" si="13"/>
        <v>9921.7007197181028</v>
      </c>
      <c r="H133" s="73">
        <f t="shared" si="13"/>
        <v>13597.642724469293</v>
      </c>
      <c r="I133" s="73">
        <f t="shared" si="13"/>
        <v>17474.914978715511</v>
      </c>
      <c r="J133" s="73">
        <f t="shared" si="13"/>
        <v>21564.544280297778</v>
      </c>
      <c r="K133" s="73">
        <f t="shared" si="13"/>
        <v>25878.161361492876</v>
      </c>
      <c r="L133" s="73">
        <f t="shared" si="13"/>
        <v>30428.0339663226</v>
      </c>
      <c r="M133" s="73">
        <f t="shared" si="13"/>
        <v>35227.10173949747</v>
      </c>
      <c r="N133" s="73">
        <f t="shared" si="13"/>
        <v>40289.01302621745</v>
      </c>
      <c r="O133" s="73">
        <f t="shared" si="13"/>
        <v>45628.163687486813</v>
      </c>
      <c r="P133" s="73">
        <f t="shared" si="13"/>
        <v>51259.738041332275</v>
      </c>
      <c r="Q133" s="73">
        <f t="shared" si="13"/>
        <v>57199.752046359412</v>
      </c>
      <c r="R133" s="73">
        <f t="shared" si="13"/>
        <v>63465.098850459617</v>
      </c>
      <c r="S133" s="73">
        <f t="shared" si="13"/>
        <v>70073.596834206328</v>
      </c>
      <c r="T133" s="73">
        <f t="shared" si="13"/>
        <v>77044.040285573414</v>
      </c>
      <c r="U133" s="73">
        <f t="shared" si="14"/>
        <v>84396.252850093209</v>
      </c>
      <c r="V133" s="73">
        <f t="shared" si="14"/>
        <v>92151.143908463608</v>
      </c>
      <c r="W133" s="73">
        <f t="shared" si="14"/>
        <v>100330.76804193978</v>
      </c>
      <c r="X133" s="73">
        <f t="shared" si="14"/>
        <v>108958.38775462795</v>
      </c>
    </row>
    <row r="134" spans="1:24">
      <c r="A134" s="73">
        <v>55</v>
      </c>
      <c r="B134" s="73">
        <v>2226.09</v>
      </c>
      <c r="C134" s="73">
        <v>5.8005982166748096</v>
      </c>
      <c r="D134" s="73">
        <v>38</v>
      </c>
      <c r="E134" s="73">
        <f t="shared" si="13"/>
        <v>4906.8083999798919</v>
      </c>
      <c r="F134" s="73">
        <f t="shared" si="13"/>
        <v>10098.241040504661</v>
      </c>
      <c r="G134" s="73">
        <f t="shared" ref="G134:X134" si="15">$D134*((1+$C134/100)^G$2-1)*$B134</f>
        <v>15590.807830195594</v>
      </c>
      <c r="H134" s="73">
        <f t="shared" si="15"/>
        <v>21401.976351139001</v>
      </c>
      <c r="I134" s="73">
        <f t="shared" si="15"/>
        <v>27550.227409676223</v>
      </c>
      <c r="J134" s="73">
        <f t="shared" si="15"/>
        <v>34055.113809471644</v>
      </c>
      <c r="K134" s="73">
        <f t="shared" si="15"/>
        <v>40937.322533770333</v>
      </c>
      <c r="L134" s="73">
        <f t="shared" si="15"/>
        <v>48218.740534598503</v>
      </c>
      <c r="M134" s="73">
        <f t="shared" si="15"/>
        <v>55922.524338131363</v>
      </c>
      <c r="N134" s="73">
        <f t="shared" si="15"/>
        <v>64073.173687588423</v>
      </c>
      <c r="O134" s="73">
        <f t="shared" si="15"/>
        <v>72696.609457857528</v>
      </c>
      <c r="P134" s="73">
        <f t="shared" si="15"/>
        <v>81820.256089632938</v>
      </c>
      <c r="Q134" s="73">
        <f t="shared" si="15"/>
        <v>91473.128805226836</v>
      </c>
      <c r="R134" s="73">
        <f t="shared" si="15"/>
        <v>101685.92588341936</v>
      </c>
      <c r="S134" s="73">
        <f t="shared" si="15"/>
        <v>112491.12628680216</v>
      </c>
      <c r="T134" s="73">
        <f t="shared" si="15"/>
        <v>123923.09295209167</v>
      </c>
      <c r="U134" s="73">
        <f t="shared" si="15"/>
        <v>136018.18207189886</v>
      </c>
      <c r="V134" s="73">
        <f t="shared" si="15"/>
        <v>148814.85871549477</v>
      </c>
      <c r="W134" s="73">
        <f t="shared" si="15"/>
        <v>162353.81915627277</v>
      </c>
      <c r="X134" s="73">
        <f t="shared" si="15"/>
        <v>176678.12029493487</v>
      </c>
    </row>
    <row r="135" spans="1:24" ht="12.75">
      <c r="I135" s="72">
        <f>SUM(E105:I134)</f>
        <v>1104033.894846397</v>
      </c>
      <c r="X135" s="73">
        <f>SUM(E105:X134)</f>
        <v>20034429.033893492</v>
      </c>
    </row>
    <row r="137" spans="1:24" ht="12.75">
      <c r="I137" s="72">
        <f>SUM(I33,I67,I101,I135)</f>
        <v>16243443.802553799</v>
      </c>
      <c r="X137" s="73">
        <f>SUM(X33,X67,X101,X135)</f>
        <v>295756753.27298099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D71CD-9402-1A4D-B3A5-7EF806BF4E60}">
  <sheetPr codeName="Sheet18">
    <tabColor rgb="FF00B0F0"/>
  </sheetPr>
  <dimension ref="A1:X137"/>
  <sheetViews>
    <sheetView topLeftCell="A125" workbookViewId="0">
      <selection activeCell="D117" sqref="D117"/>
    </sheetView>
  </sheetViews>
  <sheetFormatPr defaultColWidth="10.85546875" defaultRowHeight="12.95"/>
  <cols>
    <col min="1" max="4" width="10.85546875" style="73"/>
    <col min="5" max="6" width="11.7109375" style="73" bestFit="1" customWidth="1"/>
    <col min="7" max="7" width="12.7109375" style="73" bestFit="1" customWidth="1"/>
    <col min="8" max="8" width="13.7109375" style="73" bestFit="1" customWidth="1"/>
    <col min="9" max="9" width="14.7109375" style="73" bestFit="1" customWidth="1"/>
    <col min="10" max="18" width="12.7109375" style="73" bestFit="1" customWidth="1"/>
    <col min="19" max="24" width="14.140625" style="73" bestFit="1" customWidth="1"/>
    <col min="25" max="16384" width="10.85546875" style="73"/>
  </cols>
  <sheetData>
    <row r="1" spans="1:24">
      <c r="E1" s="73" t="s">
        <v>31</v>
      </c>
    </row>
    <row r="2" spans="1:24">
      <c r="A2" s="73" t="s">
        <v>0</v>
      </c>
      <c r="B2" s="73" t="s">
        <v>32</v>
      </c>
      <c r="C2" s="73" t="s">
        <v>33</v>
      </c>
      <c r="D2" s="73" t="s">
        <v>34</v>
      </c>
      <c r="E2" s="73">
        <v>1</v>
      </c>
      <c r="F2" s="73">
        <v>2</v>
      </c>
      <c r="G2" s="73">
        <v>3</v>
      </c>
      <c r="H2" s="73">
        <v>4</v>
      </c>
      <c r="I2" s="73">
        <v>5</v>
      </c>
      <c r="J2" s="73">
        <v>6</v>
      </c>
      <c r="K2" s="73">
        <v>7</v>
      </c>
      <c r="L2" s="73">
        <v>8</v>
      </c>
      <c r="M2" s="73">
        <v>9</v>
      </c>
      <c r="N2" s="73">
        <v>10</v>
      </c>
      <c r="O2" s="73">
        <v>11</v>
      </c>
      <c r="P2" s="73">
        <v>12</v>
      </c>
      <c r="Q2" s="73">
        <v>13</v>
      </c>
      <c r="R2" s="73">
        <v>14</v>
      </c>
      <c r="S2" s="73">
        <v>15</v>
      </c>
      <c r="T2" s="73">
        <v>16</v>
      </c>
      <c r="U2" s="73">
        <v>17</v>
      </c>
      <c r="V2" s="73">
        <v>18</v>
      </c>
      <c r="W2" s="73">
        <v>19</v>
      </c>
      <c r="X2" s="73">
        <v>20</v>
      </c>
    </row>
    <row r="3" spans="1:24">
      <c r="A3" s="73">
        <v>26</v>
      </c>
      <c r="B3" s="73">
        <v>46.59</v>
      </c>
      <c r="C3" s="73">
        <v>3.6199834500503898</v>
      </c>
      <c r="D3" s="73">
        <v>1060</v>
      </c>
      <c r="E3" s="73">
        <f>$D3*((1+$C3/100)^E$2-1)*$B3</f>
        <v>1787.7433067411855</v>
      </c>
      <c r="F3" s="73">
        <f t="shared" ref="F3:X17" si="0">$D3*((1+$C3/100)^F$2-1)*$B3</f>
        <v>3640.2026253157901</v>
      </c>
      <c r="G3" s="73">
        <f t="shared" si="0"/>
        <v>5559.720664641708</v>
      </c>
      <c r="H3" s="73">
        <f t="shared" si="0"/>
        <v>7548.7249393119555</v>
      </c>
      <c r="I3" s="73">
        <f t="shared" si="0"/>
        <v>9609.730839546055</v>
      </c>
      <c r="J3" s="73">
        <f t="shared" si="0"/>
        <v>11745.344812273206</v>
      </c>
      <c r="K3" s="73">
        <f t="shared" si="0"/>
        <v>13958.267657370034</v>
      </c>
      <c r="L3" s="73">
        <f t="shared" si="0"/>
        <v>16251.297943221749</v>
      </c>
      <c r="M3" s="73">
        <f t="shared" si="0"/>
        <v>18627.335545925944</v>
      </c>
      <c r="N3" s="73">
        <f t="shared" si="0"/>
        <v>21089.385316615007</v>
      </c>
      <c r="O3" s="73">
        <f t="shared" si="0"/>
        <v>23640.560881535017</v>
      </c>
      <c r="P3" s="73">
        <f t="shared" si="0"/>
        <v>26284.088579686861</v>
      </c>
      <c r="Q3" s="73">
        <f t="shared" si="0"/>
        <v>29023.311543009288</v>
      </c>
      <c r="R3" s="73">
        <f t="shared" si="0"/>
        <v>31861.693924263978</v>
      </c>
      <c r="S3" s="73">
        <f t="shared" si="0"/>
        <v>34802.825277969241</v>
      </c>
      <c r="T3" s="73">
        <f t="shared" si="0"/>
        <v>37850.425099922861</v>
      </c>
      <c r="U3" s="73">
        <f t="shared" si="0"/>
        <v>41008.347531054977</v>
      </c>
      <c r="V3" s="73">
        <f t="shared" si="0"/>
        <v>44280.586231559508</v>
      </c>
      <c r="W3" s="73">
        <f t="shared" si="0"/>
        <v>47671.279431468436</v>
      </c>
      <c r="X3" s="73">
        <f t="shared" si="0"/>
        <v>51184.715164056055</v>
      </c>
    </row>
    <row r="4" spans="1:24">
      <c r="A4" s="73">
        <v>27</v>
      </c>
      <c r="B4" s="73">
        <v>48.81</v>
      </c>
      <c r="C4" s="73">
        <v>4.1909581588592904</v>
      </c>
      <c r="D4" s="73">
        <v>1160</v>
      </c>
      <c r="E4" s="73">
        <f t="shared" ref="E4:T32" si="1">$D4*((1+$C4/100)^E$2-1)*$B4</f>
        <v>2372.90374571349</v>
      </c>
      <c r="F4" s="73">
        <f t="shared" si="1"/>
        <v>4845.2548945598373</v>
      </c>
      <c r="G4" s="73">
        <f t="shared" si="1"/>
        <v>7421.2212455944154</v>
      </c>
      <c r="H4" s="73">
        <f t="shared" si="1"/>
        <v>10105.145268587137</v>
      </c>
      <c r="I4" s="73">
        <f t="shared" si="1"/>
        <v>12901.551424399062</v>
      </c>
      <c r="J4" s="73">
        <f t="shared" si="1"/>
        <v>15815.153792152832</v>
      </c>
      <c r="K4" s="73">
        <f t="shared" si="1"/>
        <v>18850.864016054697</v>
      </c>
      <c r="L4" s="73">
        <f t="shared" si="1"/>
        <v>22013.799585264493</v>
      </c>
      <c r="M4" s="73">
        <f t="shared" si="1"/>
        <v>25309.292460771558</v>
      </c>
      <c r="N4" s="73">
        <f t="shared" si="1"/>
        <v>28742.898063819306</v>
      </c>
      <c r="O4" s="73">
        <f t="shared" si="1"/>
        <v>32320.404641031058</v>
      </c>
      <c r="P4" s="73">
        <f t="shared" si="1"/>
        <v>36047.843022024157</v>
      </c>
      <c r="Q4" s="73">
        <f t="shared" si="1"/>
        <v>39931.496785961943</v>
      </c>
      <c r="R4" s="73">
        <f t="shared" si="1"/>
        <v>43977.912854181348</v>
      </c>
      <c r="S4" s="73">
        <f t="shared" si="1"/>
        <v>48193.912526753178</v>
      </c>
      <c r="T4" s="73">
        <f t="shared" si="1"/>
        <v>52586.602981580138</v>
      </c>
      <c r="U4" s="73">
        <f t="shared" si="0"/>
        <v>57163.389255417096</v>
      </c>
      <c r="V4" s="73">
        <f t="shared" si="0"/>
        <v>61931.986727010975</v>
      </c>
      <c r="W4" s="73">
        <f t="shared" si="0"/>
        <v>66900.4341234038</v>
      </c>
      <c r="X4" s="73">
        <f t="shared" si="0"/>
        <v>72077.107071324339</v>
      </c>
    </row>
    <row r="5" spans="1:24">
      <c r="A5" s="73">
        <v>28</v>
      </c>
      <c r="B5" s="73">
        <v>49.85</v>
      </c>
      <c r="C5" s="73">
        <v>4.3218937786115301</v>
      </c>
      <c r="D5" s="73">
        <v>1216</v>
      </c>
      <c r="E5" s="73">
        <f t="shared" si="1"/>
        <v>2619.8282831436295</v>
      </c>
      <c r="F5" s="73">
        <f t="shared" si="0"/>
        <v>5352.8827618667528</v>
      </c>
      <c r="G5" s="73">
        <f t="shared" si="0"/>
        <v>8204.0569520718691</v>
      </c>
      <c r="H5" s="73">
        <f t="shared" si="0"/>
        <v>11178.45586222085</v>
      </c>
      <c r="I5" s="73">
        <f t="shared" si="0"/>
        <v>14281.405133818635</v>
      </c>
      <c r="J5" s="73">
        <f t="shared" si="0"/>
        <v>17518.460576939091</v>
      </c>
      <c r="K5" s="73">
        <f t="shared" si="0"/>
        <v>20895.418117865967</v>
      </c>
      <c r="L5" s="73">
        <f t="shared" si="0"/>
        <v>24418.324176660521</v>
      </c>
      <c r="M5" s="73">
        <f t="shared" si="0"/>
        <v>28093.48649323644</v>
      </c>
      <c r="N5" s="73">
        <f t="shared" si="0"/>
        <v>31927.485421326324</v>
      </c>
      <c r="O5" s="73">
        <f t="shared" si="0"/>
        <v>35927.18571056136</v>
      </c>
      <c r="P5" s="73">
        <f t="shared" si="0"/>
        <v>40099.748797759981</v>
      </c>
      <c r="Q5" s="73">
        <f t="shared" si="0"/>
        <v>44452.645629432845</v>
      </c>
      <c r="R5" s="73">
        <f t="shared" si="0"/>
        <v>48993.670038463184</v>
      </c>
      <c r="S5" s="73">
        <f t="shared" si="0"/>
        <v>53730.952698912617</v>
      </c>
      <c r="T5" s="73">
        <f t="shared" si="0"/>
        <v>58672.975683939265</v>
      </c>
      <c r="U5" s="73">
        <f t="shared" si="0"/>
        <v>63828.58765289333</v>
      </c>
      <c r="V5" s="73">
        <f t="shared" si="0"/>
        <v>69207.019694782983</v>
      </c>
      <c r="W5" s="73">
        <f t="shared" si="0"/>
        <v>74817.901856477882</v>
      </c>
      <c r="X5" s="73">
        <f t="shared" si="0"/>
        <v>80671.280385244347</v>
      </c>
    </row>
    <row r="6" spans="1:24">
      <c r="A6" s="73">
        <v>29</v>
      </c>
      <c r="B6" s="73">
        <v>51.13</v>
      </c>
      <c r="C6" s="73">
        <v>4.7001672296495602</v>
      </c>
      <c r="D6" s="73">
        <v>1148</v>
      </c>
      <c r="E6" s="73">
        <f t="shared" si="1"/>
        <v>2758.8684391887568</v>
      </c>
      <c r="F6" s="73">
        <f t="shared" si="0"/>
        <v>5647.4083086654036</v>
      </c>
      <c r="G6" s="73">
        <f t="shared" si="0"/>
        <v>8671.7143825025578</v>
      </c>
      <c r="H6" s="73">
        <f t="shared" si="0"/>
        <v>11838.167899346501</v>
      </c>
      <c r="I6" s="73">
        <f t="shared" si="0"/>
        <v>15153.450026731234</v>
      </c>
      <c r="J6" s="73">
        <f t="shared" si="0"/>
        <v>18624.555958237732</v>
      </c>
      <c r="K6" s="73">
        <f t="shared" si="0"/>
        <v>22258.809673243319</v>
      </c>
      <c r="L6" s="73">
        <f t="shared" si="0"/>
        <v>26063.879390403916</v>
      </c>
      <c r="M6" s="73">
        <f t="shared" si="0"/>
        <v>30047.793747475826</v>
      </c>
      <c r="N6" s="73">
        <f t="shared" si="0"/>
        <v>34218.958741616123</v>
      </c>
      <c r="O6" s="73">
        <f t="shared" si="0"/>
        <v>38586.175465905624</v>
      </c>
      <c r="P6" s="73">
        <f t="shared" si="0"/>
        <v>43158.658679517954</v>
      </c>
      <c r="Q6" s="73">
        <f t="shared" si="0"/>
        <v>47946.056250717709</v>
      </c>
      <c r="R6" s="73">
        <f t="shared" si="0"/>
        <v>52958.469513712058</v>
      </c>
      <c r="S6" s="73">
        <f t="shared" si="0"/>
        <v>58206.474582308249</v>
      </c>
      <c r="T6" s="73">
        <f t="shared" si="0"/>
        <v>63701.144665348955</v>
      </c>
      <c r="U6" s="73">
        <f t="shared" si="0"/>
        <v>69454.073431010111</v>
      </c>
      <c r="V6" s="73">
        <f t="shared" si="0"/>
        <v>75477.399469259937</v>
      </c>
      <c r="W6" s="73">
        <f t="shared" si="0"/>
        <v>81783.831904094564</v>
      </c>
      <c r="X6" s="73">
        <f t="shared" si="0"/>
        <v>88386.677209591217</v>
      </c>
    </row>
    <row r="7" spans="1:24">
      <c r="A7" s="73">
        <v>30</v>
      </c>
      <c r="B7" s="73">
        <v>52.36</v>
      </c>
      <c r="C7" s="73">
        <v>4.25765773015672</v>
      </c>
      <c r="D7" s="73">
        <v>1312</v>
      </c>
      <c r="E7" s="73">
        <f t="shared" si="1"/>
        <v>2924.8541788131943</v>
      </c>
      <c r="F7" s="73">
        <f t="shared" si="0"/>
        <v>5974.2386376664444</v>
      </c>
      <c r="G7" s="73">
        <f t="shared" si="0"/>
        <v>9153.4554496542587</v>
      </c>
      <c r="H7" s="73">
        <f t="shared" si="0"/>
        <v>12468.032431996107</v>
      </c>
      <c r="I7" s="73">
        <f t="shared" si="0"/>
        <v>15923.732757448635</v>
      </c>
      <c r="J7" s="73">
        <f t="shared" si="0"/>
        <v>19526.564974938836</v>
      </c>
      <c r="K7" s="73">
        <f t="shared" si="0"/>
        <v>23282.793456841591</v>
      </c>
      <c r="L7" s="73">
        <f t="shared" si="0"/>
        <v>27198.949291066434</v>
      </c>
      <c r="M7" s="73">
        <f t="shared" si="0"/>
        <v>31281.841636892117</v>
      </c>
      <c r="N7" s="73">
        <f t="shared" si="0"/>
        <v>35538.569564293852</v>
      </c>
      <c r="O7" s="73">
        <f t="shared" si="0"/>
        <v>39976.534397348318</v>
      </c>
      <c r="P7" s="73">
        <f t="shared" si="0"/>
        <v>44603.452583178972</v>
      </c>
      <c r="Q7" s="73">
        <f t="shared" si="0"/>
        <v>49427.369108816674</v>
      </c>
      <c r="R7" s="73">
        <f t="shared" si="0"/>
        <v>54456.671489304485</v>
      </c>
      <c r="S7" s="73">
        <f t="shared" si="0"/>
        <v>59700.104351368122</v>
      </c>
      <c r="T7" s="73">
        <f t="shared" si="0"/>
        <v>65166.784638008976</v>
      </c>
      <c r="U7" s="73">
        <f t="shared" si="0"/>
        <v>70866.21746045693</v>
      </c>
      <c r="V7" s="73">
        <f t="shared" si="0"/>
        <v>76808.312625044957</v>
      </c>
      <c r="W7" s="73">
        <f t="shared" si="0"/>
        <v>83003.40186374131</v>
      </c>
      <c r="X7" s="73">
        <f t="shared" si="0"/>
        <v>89462.25679829916</v>
      </c>
    </row>
    <row r="8" spans="1:24">
      <c r="A8" s="73">
        <v>31</v>
      </c>
      <c r="B8" s="73">
        <v>53.26</v>
      </c>
      <c r="C8" s="73">
        <v>3.9116837013954</v>
      </c>
      <c r="D8" s="73">
        <v>1277</v>
      </c>
      <c r="E8" s="73">
        <f t="shared" si="1"/>
        <v>2660.4542181667985</v>
      </c>
      <c r="F8" s="73">
        <f t="shared" si="0"/>
        <v>5424.9769903687093</v>
      </c>
      <c r="G8" s="73">
        <f t="shared" si="0"/>
        <v>8297.6391492722123</v>
      </c>
      <c r="H8" s="73">
        <f t="shared" si="0"/>
        <v>11282.670765641682</v>
      </c>
      <c r="I8" s="73">
        <f t="shared" si="0"/>
        <v>14384.46737723019</v>
      </c>
      <c r="J8" s="73">
        <f t="shared" si="0"/>
        <v>17607.596461324632</v>
      </c>
      <c r="K8" s="73">
        <f t="shared" si="0"/>
        <v>20956.804160476539</v>
      </c>
      <c r="L8" s="73">
        <f t="shared" si="0"/>
        <v>24437.022271322046</v>
      </c>
      <c r="M8" s="73">
        <f t="shared" si="0"/>
        <v>28053.375506782511</v>
      </c>
      <c r="N8" s="73">
        <f t="shared" si="0"/>
        <v>31811.189042339374</v>
      </c>
      <c r="O8" s="73">
        <f t="shared" si="0"/>
        <v>35715.996357495445</v>
      </c>
      <c r="P8" s="73">
        <f t="shared" si="0"/>
        <v>39773.547383969351</v>
      </c>
      <c r="Q8" s="73">
        <f t="shared" si="0"/>
        <v>43989.816972621658</v>
      </c>
      <c r="R8" s="73">
        <f t="shared" si="0"/>
        <v>48371.013691580149</v>
      </c>
      <c r="S8" s="73">
        <f t="shared" si="0"/>
        <v>52923.588968520235</v>
      </c>
      <c r="T8" s="73">
        <f t="shared" si="0"/>
        <v>57654.246590562128</v>
      </c>
      <c r="U8" s="73">
        <f t="shared" si="0"/>
        <v>62569.952575774267</v>
      </c>
      <c r="V8" s="73">
        <f t="shared" si="0"/>
        <v>67677.945430818436</v>
      </c>
      <c r="W8" s="73">
        <f t="shared" si="0"/>
        <v>72985.746809841847</v>
      </c>
      <c r="X8" s="73">
        <f t="shared" si="0"/>
        <v>78501.172590310933</v>
      </c>
    </row>
    <row r="9" spans="1:24">
      <c r="A9" s="73">
        <v>32</v>
      </c>
      <c r="B9" s="73">
        <v>55.15</v>
      </c>
      <c r="C9" s="73">
        <v>3.5414883290647499</v>
      </c>
      <c r="D9" s="73">
        <v>1283</v>
      </c>
      <c r="E9" s="73">
        <f t="shared" si="1"/>
        <v>2505.8668336938308</v>
      </c>
      <c r="F9" s="73">
        <f t="shared" si="0"/>
        <v>5100.478648844829</v>
      </c>
      <c r="G9" s="73">
        <f t="shared" si="0"/>
        <v>7786.978338613937</v>
      </c>
      <c r="H9" s="73">
        <f t="shared" si="0"/>
        <v>10568.620101356579</v>
      </c>
      <c r="I9" s="73">
        <f t="shared" si="0"/>
        <v>13448.773382483147</v>
      </c>
      <c r="J9" s="73">
        <f t="shared" si="0"/>
        <v>16430.926955919971</v>
      </c>
      <c r="K9" s="73">
        <f t="shared" si="0"/>
        <v>19518.693150114876</v>
      </c>
      <c r="L9" s="73">
        <f t="shared" si="0"/>
        <v>22715.81222370598</v>
      </c>
      <c r="M9" s="73">
        <f t="shared" si="0"/>
        <v>26026.156896154625</v>
      </c>
      <c r="N9" s="73">
        <f t="shared" si="0"/>
        <v>29453.737038829851</v>
      </c>
      <c r="O9" s="73">
        <f t="shared" si="0"/>
        <v>33002.704532227261</v>
      </c>
      <c r="P9" s="73">
        <f t="shared" si="0"/>
        <v>36677.358295205639</v>
      </c>
      <c r="Q9" s="73">
        <f t="shared" si="0"/>
        <v>40482.149492333439</v>
      </c>
      <c r="R9" s="73">
        <f t="shared" si="0"/>
        <v>44421.686925652793</v>
      </c>
      <c r="S9" s="73">
        <f t="shared" si="0"/>
        <v>48500.742617392316</v>
      </c>
      <c r="T9" s="73">
        <f t="shared" si="0"/>
        <v>52724.257590390822</v>
      </c>
      <c r="U9" s="73">
        <f t="shared" si="0"/>
        <v>57097.34785323438</v>
      </c>
      <c r="V9" s="73">
        <f t="shared" si="0"/>
        <v>61625.310597356016</v>
      </c>
      <c r="W9" s="73">
        <f t="shared" si="0"/>
        <v>66313.630613605113</v>
      </c>
      <c r="X9" s="73">
        <f t="shared" si="0"/>
        <v>71167.986936058878</v>
      </c>
    </row>
    <row r="10" spans="1:24">
      <c r="A10" s="73">
        <v>33</v>
      </c>
      <c r="B10" s="73">
        <v>57.17</v>
      </c>
      <c r="C10" s="73">
        <v>4.5287470525386802</v>
      </c>
      <c r="D10" s="73">
        <v>1402</v>
      </c>
      <c r="E10" s="73">
        <f t="shared" si="1"/>
        <v>3629.8967352907762</v>
      </c>
      <c r="F10" s="73">
        <f t="shared" si="0"/>
        <v>7424.1823119912242</v>
      </c>
      <c r="G10" s="73">
        <f t="shared" si="0"/>
        <v>11390.301484911392</v>
      </c>
      <c r="H10" s="73">
        <f t="shared" si="0"/>
        <v>15536.036162975355</v>
      </c>
      <c r="I10" s="73">
        <f t="shared" si="0"/>
        <v>19869.520678078217</v>
      </c>
      <c r="J10" s="73">
        <f t="shared" si="0"/>
        <v>24399.257745431009</v>
      </c>
      <c r="K10" s="73">
        <f t="shared" si="0"/>
        <v>29134.135146709305</v>
      </c>
      <c r="L10" s="73">
        <f t="shared" si="0"/>
        <v>34083.443168739315</v>
      </c>
      <c r="M10" s="73">
        <f t="shared" si="0"/>
        <v>39256.892831938072</v>
      </c>
      <c r="N10" s="73">
        <f t="shared" si="0"/>
        <v>44664.634944273494</v>
      </c>
      <c r="O10" s="73">
        <f t="shared" si="0"/>
        <v>50317.280018130208</v>
      </c>
      <c r="P10" s="73">
        <f t="shared" si="0"/>
        <v>56225.919089159666</v>
      </c>
      <c r="Q10" s="73">
        <f t="shared" si="0"/>
        <v>62402.145477963546</v>
      </c>
      <c r="R10" s="73">
        <f t="shared" si="0"/>
        <v>68858.077537308462</v>
      </c>
      <c r="S10" s="73">
        <f t="shared" si="0"/>
        <v>75606.382429504898</v>
      </c>
      <c r="T10" s="73">
        <f t="shared" si="0"/>
        <v>82660.300980602988</v>
      </c>
      <c r="U10" s="73">
        <f t="shared" si="0"/>
        <v>90033.673660172411</v>
      </c>
      <c r="V10" s="73">
        <f t="shared" si="0"/>
        <v>97740.967737640531</v>
      </c>
      <c r="W10" s="73">
        <f t="shared" si="0"/>
        <v>105797.30566847243</v>
      </c>
      <c r="X10" s="73">
        <f t="shared" si="0"/>
        <v>114218.49476588947</v>
      </c>
    </row>
    <row r="11" spans="1:24">
      <c r="A11" s="73">
        <v>34</v>
      </c>
      <c r="B11" s="73">
        <v>58.87</v>
      </c>
      <c r="C11" s="73">
        <v>4.286442018012</v>
      </c>
      <c r="D11" s="73">
        <v>1392</v>
      </c>
      <c r="E11" s="73">
        <f t="shared" si="1"/>
        <v>3512.6123550771044</v>
      </c>
      <c r="F11" s="73">
        <f t="shared" si="0"/>
        <v>7175.7908020721134</v>
      </c>
      <c r="G11" s="73">
        <f t="shared" si="0"/>
        <v>10995.989269213886</v>
      </c>
      <c r="H11" s="73">
        <f t="shared" si="0"/>
        <v>14979.938328622648</v>
      </c>
      <c r="I11" s="73">
        <f t="shared" si="0"/>
        <v>19134.657054490115</v>
      </c>
      <c r="J11" s="73">
        <f t="shared" si="0"/>
        <v>23467.465389553388</v>
      </c>
      <c r="K11" s="73">
        <f t="shared" si="0"/>
        <v>27985.997041650739</v>
      </c>
      <c r="L11" s="73">
        <f t="shared" si="0"/>
        <v>32698.212933080737</v>
      </c>
      <c r="M11" s="73">
        <f t="shared" si="0"/>
        <v>37612.415226460456</v>
      </c>
      <c r="N11" s="73">
        <f t="shared" si="0"/>
        <v>42737.261951793706</v>
      </c>
      <c r="O11" s="73">
        <f t="shared" si="0"/>
        <v>48081.782260520355</v>
      </c>
      <c r="P11" s="73">
        <f t="shared" si="0"/>
        <v>53655.39233342142</v>
      </c>
      <c r="Q11" s="73">
        <f t="shared" si="0"/>
        <v>59467.911970407491</v>
      </c>
      <c r="R11" s="73">
        <f t="shared" si="0"/>
        <v>65529.581891418551</v>
      </c>
      <c r="S11" s="73">
        <f t="shared" si="0"/>
        <v>71851.081778916996</v>
      </c>
      <c r="T11" s="73">
        <f t="shared" si="0"/>
        <v>78443.549093761758</v>
      </c>
      <c r="U11" s="73">
        <f t="shared" si="0"/>
        <v>85318.598697613736</v>
      </c>
      <c r="V11" s="73">
        <f t="shared" si="0"/>
        <v>92488.3433164444</v>
      </c>
      <c r="W11" s="73">
        <f t="shared" si="0"/>
        <v>99965.414881200792</v>
      </c>
      <c r="X11" s="73">
        <f t="shared" si="0"/>
        <v>107762.98678322566</v>
      </c>
    </row>
    <row r="12" spans="1:24">
      <c r="A12" s="73">
        <v>35</v>
      </c>
      <c r="B12" s="73">
        <v>61.05</v>
      </c>
      <c r="C12" s="73">
        <v>4.31854210041696</v>
      </c>
      <c r="D12" s="73">
        <v>1407</v>
      </c>
      <c r="E12" s="73">
        <f t="shared" si="1"/>
        <v>3709.5132228925036</v>
      </c>
      <c r="F12" s="73">
        <f t="shared" si="0"/>
        <v>7579.2233360361597</v>
      </c>
      <c r="G12" s="73">
        <f t="shared" si="0"/>
        <v>11616.048509580012</v>
      </c>
      <c r="H12" s="73">
        <f t="shared" si="0"/>
        <v>15827.205677763586</v>
      </c>
      <c r="I12" s="73">
        <f t="shared" si="0"/>
        <v>20220.223441169899</v>
      </c>
      <c r="J12" s="73">
        <f t="shared" si="0"/>
        <v>24802.955526167694</v>
      </c>
      <c r="K12" s="73">
        <f t="shared" si="0"/>
        <v>29583.594825605462</v>
      </c>
      <c r="L12" s="73">
        <f t="shared" si="0"/>
        <v>34570.688045858507</v>
      </c>
      <c r="M12" s="73">
        <f t="shared" si="0"/>
        <v>39773.150986415225</v>
      </c>
      <c r="N12" s="73">
        <f t="shared" si="0"/>
        <v>45200.28447931847</v>
      </c>
      <c r="O12" s="73">
        <f t="shared" si="0"/>
        <v>50861.791016958588</v>
      </c>
      <c r="P12" s="73">
        <f t="shared" si="0"/>
        <v>56767.792097944541</v>
      </c>
      <c r="Q12" s="73">
        <f t="shared" si="0"/>
        <v>62928.846322063939</v>
      </c>
      <c r="R12" s="73">
        <f t="shared" si="0"/>
        <v>69355.968266681462</v>
      </c>
      <c r="S12" s="73">
        <f t="shared" si="0"/>
        <v>76060.648178322444</v>
      </c>
      <c r="T12" s="73">
        <f t="shared" si="0"/>
        <v>83054.872514645831</v>
      </c>
      <c r="U12" s="73">
        <f t="shared" si="0"/>
        <v>90351.145373530962</v>
      </c>
      <c r="V12" s="73">
        <f t="shared" si="0"/>
        <v>97962.510847588332</v>
      </c>
      <c r="W12" s="73">
        <f t="shared" si="0"/>
        <v>105902.57634405947</v>
      </c>
      <c r="X12" s="73">
        <f t="shared" si="0"/>
        <v>114185.53691179637</v>
      </c>
    </row>
    <row r="13" spans="1:24">
      <c r="A13" s="73">
        <v>36</v>
      </c>
      <c r="B13" s="73">
        <v>63.85</v>
      </c>
      <c r="C13" s="73">
        <v>4.3547453367423499</v>
      </c>
      <c r="D13" s="73">
        <v>1462</v>
      </c>
      <c r="E13" s="73">
        <f t="shared" si="1"/>
        <v>4065.0981601596159</v>
      </c>
      <c r="F13" s="73">
        <f t="shared" si="0"/>
        <v>8307.2209928827924</v>
      </c>
      <c r="G13" s="73">
        <f t="shared" si="0"/>
        <v>12734.077471842849</v>
      </c>
      <c r="H13" s="73">
        <f t="shared" si="0"/>
        <v>17353.712276884726</v>
      </c>
      <c r="I13" s="73">
        <f t="shared" si="0"/>
        <v>22174.520413173668</v>
      </c>
      <c r="J13" s="73">
        <f t="shared" si="0"/>
        <v>27205.262466970958</v>
      </c>
      <c r="K13" s="73">
        <f t="shared" si="0"/>
        <v>32455.080525759502</v>
      </c>
      <c r="L13" s="73">
        <f t="shared" si="0"/>
        <v>37933.514791650654</v>
      </c>
      <c r="M13" s="73">
        <f t="shared" si="0"/>
        <v>43650.520918262155</v>
      </c>
      <c r="N13" s="73">
        <f t="shared" si="0"/>
        <v>49616.488102573552</v>
      </c>
      <c r="O13" s="73">
        <f t="shared" si="0"/>
        <v>55842.257964635297</v>
      </c>
      <c r="P13" s="73">
        <f t="shared" si="0"/>
        <v>62339.144249441561</v>
      </c>
      <c r="Q13" s="73">
        <f t="shared" si="0"/>
        <v>69118.953386768815</v>
      </c>
      <c r="R13" s="73">
        <f t="shared" si="0"/>
        <v>76194.005946343881</v>
      </c>
      <c r="S13" s="73">
        <f t="shared" si="0"/>
        <v>83577.159027329093</v>
      </c>
      <c r="T13" s="73">
        <f t="shared" si="0"/>
        <v>91281.829622813137</v>
      </c>
      <c r="U13" s="73">
        <f t="shared" si="0"/>
        <v>99322.019001765308</v>
      </c>
      <c r="V13" s="73">
        <f t="shared" si="0"/>
        <v>107712.33815276269</v>
      </c>
      <c r="W13" s="73">
        <f t="shared" si="0"/>
        <v>116468.03433572588</v>
      </c>
      <c r="X13" s="73">
        <f t="shared" si="0"/>
        <v>125605.01878991605</v>
      </c>
    </row>
    <row r="14" spans="1:24">
      <c r="A14" s="73">
        <v>37</v>
      </c>
      <c r="B14" s="73">
        <v>66.38</v>
      </c>
      <c r="C14" s="73">
        <v>4.0540152137043801</v>
      </c>
      <c r="D14" s="73">
        <v>1433</v>
      </c>
      <c r="E14" s="73">
        <f t="shared" si="1"/>
        <v>3856.282243262041</v>
      </c>
      <c r="F14" s="73">
        <f t="shared" si="0"/>
        <v>7868.8987553493062</v>
      </c>
      <c r="G14" s="73">
        <f t="shared" si="0"/>
        <v>12044.187351304205</v>
      </c>
      <c r="H14" s="73">
        <f t="shared" si="0"/>
        <v>16388.742782155176</v>
      </c>
      <c r="I14" s="73">
        <f t="shared" si="0"/>
        <v>20909.427151140659</v>
      </c>
      <c r="J14" s="73">
        <f t="shared" si="0"/>
        <v>25613.380752208392</v>
      </c>
      <c r="K14" s="73">
        <f t="shared" si="0"/>
        <v>30508.033347908986</v>
      </c>
      <c r="L14" s="73">
        <f t="shared" si="0"/>
        <v>35601.115904497259</v>
      </c>
      <c r="M14" s="73">
        <f t="shared" si="0"/>
        <v>40900.672802776164</v>
      </c>
      <c r="N14" s="73">
        <f t="shared" si="0"/>
        <v>46415.074543970193</v>
      </c>
      <c r="O14" s="73">
        <f t="shared" si="0"/>
        <v>52153.030970697022</v>
      </c>
      <c r="P14" s="73">
        <f t="shared" si="0"/>
        <v>58123.605023919066</v>
      </c>
      <c r="Q14" s="73">
        <f t="shared" si="0"/>
        <v>64336.227057604228</v>
      </c>
      <c r="R14" s="73">
        <f t="shared" si="0"/>
        <v>70800.709733704978</v>
      </c>
      <c r="S14" s="73">
        <f t="shared" si="0"/>
        <v>77527.263520982073</v>
      </c>
      <c r="T14" s="73">
        <f t="shared" si="0"/>
        <v>84526.512822153411</v>
      </c>
      <c r="U14" s="73">
        <f t="shared" si="0"/>
        <v>91809.512754839336</v>
      </c>
      <c r="V14" s="73">
        <f t="shared" si="0"/>
        <v>99387.766612810417</v>
      </c>
      <c r="W14" s="73">
        <f t="shared" si="0"/>
        <v>107273.24403511682</v>
      </c>
      <c r="X14" s="73">
        <f t="shared" si="0"/>
        <v>115478.39991179675</v>
      </c>
    </row>
    <row r="15" spans="1:24">
      <c r="A15" s="73">
        <v>38</v>
      </c>
      <c r="B15" s="73">
        <v>69.16</v>
      </c>
      <c r="C15" s="73">
        <v>4.64065057397075</v>
      </c>
      <c r="D15" s="73">
        <v>1428</v>
      </c>
      <c r="E15" s="73">
        <f t="shared" si="1"/>
        <v>4583.1287819762565</v>
      </c>
      <c r="F15" s="73">
        <f t="shared" si="0"/>
        <v>9378.9445560791082</v>
      </c>
      <c r="G15" s="73">
        <f t="shared" si="0"/>
        <v>14397.317382429455</v>
      </c>
      <c r="H15" s="73">
        <f t="shared" si="0"/>
        <v>19648.575356149813</v>
      </c>
      <c r="I15" s="73">
        <f t="shared" si="0"/>
        <v>25143.52586316831</v>
      </c>
      <c r="J15" s="73">
        <f t="shared" si="0"/>
        <v>30893.477822430166</v>
      </c>
      <c r="K15" s="73">
        <f t="shared" si="0"/>
        <v>36910.264960292545</v>
      </c>
      <c r="L15" s="73">
        <f t="shared" si="0"/>
        <v>43206.270165002752</v>
      </c>
      <c r="M15" s="73">
        <f t="shared" si="0"/>
        <v>49794.450971382568</v>
      </c>
      <c r="N15" s="73">
        <f t="shared" si="0"/>
        <v>56688.366228167848</v>
      </c>
      <c r="O15" s="73">
        <f t="shared" si="0"/>
        <v>63902.204002886225</v>
      </c>
      <c r="P15" s="73">
        <f t="shared" si="0"/>
        <v>71450.810781702385</v>
      </c>
      <c r="Q15" s="73">
        <f t="shared" si="0"/>
        <v>79349.72202432646</v>
      </c>
      <c r="R15" s="73">
        <f t="shared" si="0"/>
        <v>87615.194136868799</v>
      </c>
      <c r="S15" s="73">
        <f t="shared" si="0"/>
        <v>96264.237928443239</v>
      </c>
      <c r="T15" s="73">
        <f t="shared" si="0"/>
        <v>105314.65362037437</v>
      </c>
      <c r="U15" s="73">
        <f t="shared" si="0"/>
        <v>114785.06748005984</v>
      </c>
      <c r="V15" s="73">
        <f t="shared" si="0"/>
        <v>124694.97015488215</v>
      </c>
      <c r="W15" s="73">
        <f t="shared" si="0"/>
        <v>135064.75678506363</v>
      </c>
      <c r="X15" s="73">
        <f t="shared" si="0"/>
        <v>145915.76897801811</v>
      </c>
    </row>
    <row r="16" spans="1:24">
      <c r="A16" s="73">
        <v>39</v>
      </c>
      <c r="B16" s="73">
        <v>71.430000000000007</v>
      </c>
      <c r="C16" s="73">
        <v>5.2953628980956404</v>
      </c>
      <c r="D16" s="73">
        <v>1468</v>
      </c>
      <c r="E16" s="73">
        <f t="shared" si="1"/>
        <v>5552.67729018507</v>
      </c>
      <c r="F16" s="73">
        <f t="shared" si="0"/>
        <v>11399.388993445576</v>
      </c>
      <c r="G16" s="73">
        <f t="shared" si="0"/>
        <v>17555.705298999157</v>
      </c>
      <c r="H16" s="73">
        <f t="shared" si="0"/>
        <v>24038.020894086432</v>
      </c>
      <c r="I16" s="73">
        <f t="shared" si="0"/>
        <v>30863.598624133429</v>
      </c>
      <c r="J16" s="73">
        <f t="shared" si="0"/>
        <v>38050.615464878007</v>
      </c>
      <c r="K16" s="73">
        <f t="shared" si="0"/>
        <v>45618.210928887274</v>
      </c>
      <c r="L16" s="73">
        <f t="shared" si="0"/>
        <v>53586.538035375641</v>
      </c>
      <c r="M16" s="73">
        <f t="shared" si="0"/>
        <v>61976.816979059906</v>
      </c>
      <c r="N16" s="73">
        <f t="shared" si="0"/>
        <v>70811.391640974747</v>
      </c>
      <c r="O16" s="73">
        <f t="shared" si="0"/>
        <v>80113.789091741171</v>
      </c>
      <c r="P16" s="73">
        <f t="shared" si="0"/>
        <v>89908.782245748909</v>
      </c>
      <c r="Q16" s="73">
        <f t="shared" si="0"/>
        <v>100222.45583310495</v>
      </c>
      <c r="R16" s="73">
        <f t="shared" si="0"/>
        <v>111082.27586503656</v>
      </c>
      <c r="S16" s="73">
        <f t="shared" si="0"/>
        <v>122517.16277773901</v>
      </c>
      <c r="T16" s="73">
        <f t="shared" si="0"/>
        <v>134557.56844945592</v>
      </c>
      <c r="U16" s="73">
        <f t="shared" si="0"/>
        <v>147235.55729589312</v>
      </c>
      <c r="V16" s="73">
        <f t="shared" si="0"/>
        <v>160584.89165992924</v>
      </c>
      <c r="W16" s="73">
        <f t="shared" si="0"/>
        <v>174641.12172302129</v>
      </c>
      <c r="X16" s="73">
        <f t="shared" si="0"/>
        <v>189441.68017774529</v>
      </c>
    </row>
    <row r="17" spans="1:24">
      <c r="A17" s="73">
        <v>40</v>
      </c>
      <c r="B17" s="73">
        <v>73.739999999999995</v>
      </c>
      <c r="C17" s="73">
        <v>4.5630655179063204</v>
      </c>
      <c r="D17" s="73">
        <v>1438</v>
      </c>
      <c r="E17" s="73">
        <f t="shared" si="1"/>
        <v>4838.5888895561338</v>
      </c>
      <c r="F17" s="73">
        <f t="shared" si="0"/>
        <v>9897.9657602848492</v>
      </c>
      <c r="G17" s="73">
        <f t="shared" si="0"/>
        <v>15188.205312422719</v>
      </c>
      <c r="H17" s="73">
        <f t="shared" si="0"/>
        <v>20719.841961378825</v>
      </c>
      <c r="I17" s="73">
        <f t="shared" si="0"/>
        <v>26503.890814839328</v>
      </c>
      <c r="J17" s="73">
        <f t="shared" ref="J17:AB31" si="2">$D17*((1+$C17/100)^J$2-1)*$B17</f>
        <v>32551.869607070945</v>
      </c>
      <c r="K17" s="73">
        <f t="shared" si="2"/>
        <v>38875.821634101158</v>
      </c>
      <c r="L17" s="73">
        <f t="shared" si="2"/>
        <v>45488.339735445727</v>
      </c>
      <c r="M17" s="73">
        <f t="shared" si="2"/>
        <v>52402.591370138056</v>
      </c>
      <c r="N17" s="73">
        <f t="shared" si="2"/>
        <v>59632.344836994329</v>
      </c>
      <c r="O17" s="73">
        <f t="shared" si="2"/>
        <v>67191.996691326334</v>
      </c>
      <c r="P17" s="73">
        <f t="shared" si="2"/>
        <v>75096.600412697138</v>
      </c>
      <c r="Q17" s="73">
        <f t="shared" si="2"/>
        <v>83361.896380804959</v>
      </c>
      <c r="R17" s="73">
        <f t="shared" si="2"/>
        <v>92004.343219186427</v>
      </c>
      <c r="S17" s="73">
        <f t="shared" si="2"/>
        <v>101041.15056915344</v>
      </c>
      <c r="T17" s="73">
        <f t="shared" si="2"/>
        <v>110490.31335922646</v>
      </c>
      <c r="U17" s="73">
        <f t="shared" si="2"/>
        <v>120370.64763830412</v>
      </c>
      <c r="V17" s="73">
        <f t="shared" si="2"/>
        <v>130701.82804392419</v>
      </c>
      <c r="W17" s="73">
        <f t="shared" si="2"/>
        <v>141504.42698022589</v>
      </c>
      <c r="X17" s="73">
        <f t="shared" si="2"/>
        <v>152799.95558362763</v>
      </c>
    </row>
    <row r="18" spans="1:24">
      <c r="A18" s="73">
        <v>41</v>
      </c>
      <c r="B18" s="73">
        <v>76.709999999999994</v>
      </c>
      <c r="C18" s="73">
        <v>4.8425634702278604</v>
      </c>
      <c r="D18" s="73">
        <v>1445</v>
      </c>
      <c r="E18" s="73">
        <f t="shared" si="1"/>
        <v>5367.7854829270464</v>
      </c>
      <c r="F18" s="73">
        <f t="shared" si="1"/>
        <v>10995.509384810504</v>
      </c>
      <c r="G18" s="73">
        <f t="shared" si="1"/>
        <v>16895.759388571871</v>
      </c>
      <c r="H18" s="73">
        <f t="shared" si="1"/>
        <v>23081.732743667482</v>
      </c>
      <c r="I18" s="73">
        <f t="shared" si="1"/>
        <v>29567.265784734991</v>
      </c>
      <c r="J18" s="73">
        <f t="shared" si="1"/>
        <v>36366.864879698784</v>
      </c>
      <c r="K18" s="73">
        <f t="shared" si="1"/>
        <v>43495.738876557276</v>
      </c>
      <c r="L18" s="73">
        <f t="shared" si="1"/>
        <v>50969.833121426149</v>
      </c>
      <c r="M18" s="73">
        <f t="shared" si="1"/>
        <v>58805.865123927491</v>
      </c>
      <c r="N18" s="73">
        <f t="shared" si="1"/>
        <v>67021.361949697312</v>
      </c>
      <c r="O18" s="73">
        <f t="shared" si="1"/>
        <v>75634.699423649596</v>
      </c>
      <c r="P18" s="73">
        <f t="shared" si="1"/>
        <v>84665.143231682945</v>
      </c>
      <c r="Q18" s="73">
        <f t="shared" si="1"/>
        <v>94132.892012763565</v>
      </c>
      <c r="R18" s="73">
        <f t="shared" si="1"/>
        <v>104059.12253776971</v>
      </c>
      <c r="S18" s="73">
        <f t="shared" si="1"/>
        <v>114466.03707615052</v>
      </c>
      <c r="T18" s="73">
        <f t="shared" si="1"/>
        <v>125376.91305634465</v>
      </c>
      <c r="U18" s="73">
        <f t="shared" si="2"/>
        <v>136816.15513103758</v>
      </c>
      <c r="V18" s="73">
        <f t="shared" si="2"/>
        <v>148809.34976371055</v>
      </c>
      <c r="W18" s="73">
        <f t="shared" si="2"/>
        <v>161383.32245857868</v>
      </c>
      <c r="X18" s="73">
        <f t="shared" si="2"/>
        <v>174566.19776192485</v>
      </c>
    </row>
    <row r="19" spans="1:24">
      <c r="A19" s="73">
        <v>42</v>
      </c>
      <c r="B19" s="73">
        <v>79.48</v>
      </c>
      <c r="C19" s="73">
        <v>4.30971053863981</v>
      </c>
      <c r="D19" s="73">
        <v>1463</v>
      </c>
      <c r="E19" s="73">
        <f t="shared" si="1"/>
        <v>5011.2986605302649</v>
      </c>
      <c r="F19" s="73">
        <f t="shared" si="1"/>
        <v>10238.569787556127</v>
      </c>
      <c r="G19" s="73">
        <f t="shared" si="1"/>
        <v>15691.121169226688</v>
      </c>
      <c r="H19" s="73">
        <f t="shared" si="1"/>
        <v>21378.661732417873</v>
      </c>
      <c r="I19" s="73">
        <f t="shared" si="1"/>
        <v>27311.318830650296</v>
      </c>
      <c r="J19" s="73">
        <f t="shared" si="1"/>
        <v>33499.656277066642</v>
      </c>
      <c r="K19" s="73">
        <f t="shared" si="1"/>
        <v>39954.693154577748</v>
      </c>
      <c r="L19" s="73">
        <f t="shared" si="1"/>
        <v>46687.92343667207</v>
      </c>
      <c r="M19" s="73">
        <f t="shared" si="1"/>
        <v>53711.336453824675</v>
      </c>
      <c r="N19" s="73">
        <f t="shared" si="1"/>
        <v>61037.438241949705</v>
      </c>
      <c r="O19" s="73">
        <f t="shared" si="1"/>
        <v>68679.273810909042</v>
      </c>
      <c r="P19" s="73">
        <f t="shared" si="1"/>
        <v>76650.450372729349</v>
      </c>
      <c r="Q19" s="73">
        <f t="shared" si="1"/>
        <v>84965.161570888013</v>
      </c>
      <c r="R19" s="73">
        <f t="shared" si="1"/>
        <v>93638.212753811196</v>
      </c>
      <c r="S19" s="73">
        <f t="shared" si="1"/>
        <v>102685.04733758641</v>
      </c>
      <c r="T19" s="73">
        <f t="shared" si="1"/>
        <v>112121.77430483191</v>
      </c>
      <c r="U19" s="73">
        <f t="shared" si="2"/>
        <v>121965.19688868744</v>
      </c>
      <c r="V19" s="73">
        <f t="shared" si="2"/>
        <v>132232.8424930023</v>
      </c>
      <c r="W19" s="73">
        <f t="shared" si="2"/>
        <v>142942.99390199644</v>
      </c>
      <c r="X19" s="73">
        <f t="shared" si="2"/>
        <v>154114.72183496828</v>
      </c>
    </row>
    <row r="20" spans="1:24">
      <c r="A20" s="73">
        <v>43</v>
      </c>
      <c r="B20" s="73">
        <v>83.01</v>
      </c>
      <c r="C20" s="73">
        <v>4.5596221556596896</v>
      </c>
      <c r="D20" s="73">
        <v>1482</v>
      </c>
      <c r="E20" s="73">
        <f t="shared" si="1"/>
        <v>5609.2845647942167</v>
      </c>
      <c r="F20" s="73">
        <f t="shared" si="1"/>
        <v>11474.331311378803</v>
      </c>
      <c r="G20" s="73">
        <f t="shared" si="1"/>
        <v>17606.802028860446</v>
      </c>
      <c r="H20" s="73">
        <f t="shared" si="1"/>
        <v>24018.890239865726</v>
      </c>
      <c r="I20" s="73">
        <f t="shared" si="1"/>
        <v>30723.345445580449</v>
      </c>
      <c r="J20" s="73">
        <f t="shared" si="1"/>
        <v>37733.498476271212</v>
      </c>
      <c r="K20" s="73">
        <f t="shared" si="1"/>
        <v>45063.287997695006</v>
      </c>
      <c r="L20" s="73">
        <f t="shared" si="1"/>
        <v>52727.288226100864</v>
      </c>
      <c r="M20" s="73">
        <f t="shared" si="1"/>
        <v>60740.73790693091</v>
      </c>
      <c r="N20" s="73">
        <f t="shared" si="1"/>
        <v>69119.570614840733</v>
      </c>
      <c r="O20" s="73">
        <f t="shared" si="1"/>
        <v>77880.446435286081</v>
      </c>
      <c r="P20" s="73">
        <f t="shared" si="1"/>
        <v>87040.785090670266</v>
      </c>
      <c r="Q20" s="73">
        <f t="shared" si="1"/>
        <v>96618.800576918846</v>
      </c>
      <c r="R20" s="73">
        <f t="shared" si="1"/>
        <v>106633.53737935091</v>
      </c>
      <c r="S20" s="73">
        <f t="shared" si="1"/>
        <v>117104.90833985765</v>
      </c>
      <c r="T20" s="73">
        <f t="shared" si="1"/>
        <v>128053.73425068098</v>
      </c>
      <c r="U20" s="73">
        <f t="shared" si="2"/>
        <v>139501.78525351884</v>
      </c>
      <c r="V20" s="73">
        <f t="shared" si="2"/>
        <v>151471.82412627334</v>
      </c>
      <c r="W20" s="73">
        <f t="shared" si="2"/>
        <v>163987.65154351096</v>
      </c>
      <c r="X20" s="73">
        <f t="shared" si="2"/>
        <v>177074.15340062912</v>
      </c>
    </row>
    <row r="21" spans="1:24">
      <c r="A21" s="73">
        <v>44</v>
      </c>
      <c r="B21" s="73">
        <v>86.72</v>
      </c>
      <c r="C21" s="73">
        <v>4.7133076956446596</v>
      </c>
      <c r="D21" s="73">
        <v>1451</v>
      </c>
      <c r="E21" s="73">
        <f t="shared" si="1"/>
        <v>5930.7890092450898</v>
      </c>
      <c r="F21" s="73">
        <f t="shared" si="1"/>
        <v>12141.114353275372</v>
      </c>
      <c r="G21" s="73">
        <f t="shared" si="1"/>
        <v>18644.151439670401</v>
      </c>
      <c r="H21" s="73">
        <f t="shared" si="1"/>
        <v>25453.696673509115</v>
      </c>
      <c r="I21" s="73">
        <f t="shared" si="1"/>
        <v>32584.196726892755</v>
      </c>
      <c r="J21" s="73">
        <f t="shared" si="1"/>
        <v>40050.779188030479</v>
      </c>
      <c r="K21" s="73">
        <f t="shared" si="1"/>
        <v>47869.284654910654</v>
      </c>
      <c r="L21" s="73">
        <f t="shared" si="1"/>
        <v>56056.300341645678</v>
      </c>
      <c r="M21" s="73">
        <f t="shared" si="1"/>
        <v>64629.195268787247</v>
      </c>
      <c r="N21" s="73">
        <f t="shared" si="1"/>
        <v>73606.157112269299</v>
      </c>
      <c r="O21" s="73">
        <f t="shared" si="1"/>
        <v>83006.230789155263</v>
      </c>
      <c r="P21" s="73">
        <f t="shared" si="1"/>
        <v>92849.358862050169</v>
      </c>
      <c r="Q21" s="73">
        <f t="shared" si="1"/>
        <v>103156.42384789699</v>
      </c>
      <c r="R21" s="73">
        <f t="shared" si="1"/>
        <v>113949.29252091686</v>
      </c>
      <c r="S21" s="73">
        <f t="shared" si="1"/>
        <v>125250.86230368294</v>
      </c>
      <c r="T21" s="73">
        <f t="shared" si="1"/>
        <v>137085.1098447488</v>
      </c>
      <c r="U21" s="73">
        <f t="shared" si="2"/>
        <v>149477.14188588934</v>
      </c>
      <c r="V21" s="73">
        <f t="shared" si="2"/>
        <v>162453.24852687176</v>
      </c>
      <c r="W21" s="73">
        <f t="shared" si="2"/>
        <v>176040.95900075865</v>
      </c>
      <c r="X21" s="73">
        <f t="shared" si="2"/>
        <v>190269.10007807316</v>
      </c>
    </row>
    <row r="22" spans="1:24">
      <c r="A22" s="73">
        <v>45</v>
      </c>
      <c r="B22" s="73">
        <v>90.13</v>
      </c>
      <c r="C22" s="73">
        <v>3.97722331387518</v>
      </c>
      <c r="D22" s="73">
        <v>1567</v>
      </c>
      <c r="E22" s="73">
        <f t="shared" si="1"/>
        <v>5617.1800411708582</v>
      </c>
      <c r="F22" s="73">
        <f t="shared" si="1"/>
        <v>11457.767876521519</v>
      </c>
      <c r="G22" s="73">
        <f t="shared" si="1"/>
        <v>17530.648932927077</v>
      </c>
      <c r="H22" s="73">
        <f t="shared" si="1"/>
        <v>23845.062030531943</v>
      </c>
      <c r="I22" s="73">
        <f t="shared" si="1"/>
        <v>30410.613437989105</v>
      </c>
      <c r="J22" s="73">
        <f t="shared" si="1"/>
        <v>37237.291486708164</v>
      </c>
      <c r="K22" s="73">
        <f t="shared" si="1"/>
        <v>44335.481766344012</v>
      </c>
      <c r="L22" s="73">
        <f t="shared" si="1"/>
        <v>51715.982924644813</v>
      </c>
      <c r="M22" s="73">
        <f t="shared" si="1"/>
        <v>59390.023095694363</v>
      </c>
      <c r="N22" s="73">
        <f t="shared" si="1"/>
        <v>67369.276981543007</v>
      </c>
      <c r="O22" s="73">
        <f t="shared" si="1"/>
        <v>75665.883613212936</v>
      </c>
      <c r="P22" s="73">
        <f t="shared" si="1"/>
        <v>84292.464818098204</v>
      </c>
      <c r="Q22" s="73">
        <f t="shared" si="1"/>
        <v>93262.144421854478</v>
      </c>
      <c r="R22" s="73">
        <f t="shared" si="1"/>
        <v>102588.56821399134</v>
      </c>
      <c r="S22" s="73">
        <f t="shared" si="1"/>
        <v>112285.92470753973</v>
      </c>
      <c r="T22" s="73">
        <f t="shared" si="1"/>
        <v>122368.96672437922</v>
      </c>
      <c r="U22" s="73">
        <f t="shared" si="2"/>
        <v>132853.03383906026</v>
      </c>
      <c r="V22" s="73">
        <f t="shared" si="2"/>
        <v>143754.07571526876</v>
      </c>
      <c r="W22" s="73">
        <f t="shared" si="2"/>
        <v>155088.67637043304</v>
      </c>
      <c r="X22" s="73">
        <f t="shared" si="2"/>
        <v>166874.07940538917</v>
      </c>
    </row>
    <row r="23" spans="1:24">
      <c r="A23" s="73">
        <v>46</v>
      </c>
      <c r="B23" s="73">
        <v>94.05</v>
      </c>
      <c r="C23" s="73">
        <v>4.9954797175261101</v>
      </c>
      <c r="D23" s="73">
        <v>1560</v>
      </c>
      <c r="E23" s="73">
        <f t="shared" si="1"/>
        <v>7329.2679319599711</v>
      </c>
      <c r="F23" s="73">
        <f t="shared" si="1"/>
        <v>15024.667956904163</v>
      </c>
      <c r="G23" s="73">
        <f t="shared" si="1"/>
        <v>23104.490129276925</v>
      </c>
      <c r="H23" s="73">
        <f t="shared" si="1"/>
        <v>31587.938179482779</v>
      </c>
      <c r="I23" s="73">
        <f t="shared" si="1"/>
        <v>40495.175156383499</v>
      </c>
      <c r="J23" s="73">
        <f t="shared" si="1"/>
        <v>49847.371349857312</v>
      </c>
      <c r="K23" s="73">
        <f t="shared" si="1"/>
        <v>59666.754607319315</v>
      </c>
      <c r="L23" s="73">
        <f t="shared" si="1"/>
        <v>69976.663163794045</v>
      </c>
      <c r="M23" s="73">
        <f t="shared" si="1"/>
        <v>80801.601111102922</v>
      </c>
      <c r="N23" s="73">
        <f t="shared" si="1"/>
        <v>92167.296638004424</v>
      </c>
      <c r="O23" s="73">
        <f t="shared" si="1"/>
        <v>104100.76317970801</v>
      </c>
      <c r="P23" s="73">
        <f t="shared" si="1"/>
        <v>116630.36362210024</v>
      </c>
      <c r="Q23" s="73">
        <f t="shared" si="1"/>
        <v>129785.8777132792</v>
      </c>
      <c r="R23" s="73">
        <f t="shared" si="1"/>
        <v>143598.57284261932</v>
      </c>
      <c r="S23" s="73">
        <f t="shared" si="1"/>
        <v>158101.27835558928</v>
      </c>
      <c r="T23" s="73">
        <f t="shared" si="1"/>
        <v>173328.46358095232</v>
      </c>
      <c r="U23" s="73">
        <f t="shared" si="2"/>
        <v>189316.31975579844</v>
      </c>
      <c r="V23" s="73">
        <f t="shared" si="2"/>
        <v>206102.84604312619</v>
      </c>
      <c r="W23" s="73">
        <f t="shared" si="2"/>
        <v>223727.93984641464</v>
      </c>
      <c r="X23" s="73">
        <f t="shared" si="2"/>
        <v>242233.49163584135</v>
      </c>
    </row>
    <row r="24" spans="1:24">
      <c r="A24" s="73">
        <v>47</v>
      </c>
      <c r="B24" s="73">
        <v>97.3</v>
      </c>
      <c r="C24" s="73">
        <v>5.4628516390183801</v>
      </c>
      <c r="D24" s="73">
        <v>1621</v>
      </c>
      <c r="E24" s="73">
        <f t="shared" si="1"/>
        <v>8616.1898791638832</v>
      </c>
      <c r="F24" s="73">
        <f t="shared" si="1"/>
        <v>17703.069428362622</v>
      </c>
      <c r="G24" s="73">
        <f t="shared" si="1"/>
        <v>27286.351725950375</v>
      </c>
      <c r="H24" s="73">
        <f t="shared" si="1"/>
        <v>37393.154517603667</v>
      </c>
      <c r="I24" s="73">
        <f t="shared" si="1"/>
        <v>48052.076951213152</v>
      </c>
      <c r="J24" s="73">
        <f t="shared" si="1"/>
        <v>59293.280503688788</v>
      </c>
      <c r="K24" s="73">
        <f t="shared" si="1"/>
        <v>71148.574328676172</v>
      </c>
      <c r="L24" s="73">
        <f t="shared" si="1"/>
        <v>83651.505266692358</v>
      </c>
      <c r="M24" s="73">
        <f t="shared" si="1"/>
        <v>96837.452772381279</v>
      </c>
      <c r="N24" s="73">
        <f t="shared" si="1"/>
        <v>110743.7290275049</v>
      </c>
      <c r="O24" s="73">
        <f t="shared" si="1"/>
        <v>125409.68452295788</v>
      </c>
      <c r="P24" s="73">
        <f t="shared" si="1"/>
        <v>140876.81940857199</v>
      </c>
      <c r="Q24" s="73">
        <f t="shared" si="1"/>
        <v>157188.90092579403</v>
      </c>
      <c r="R24" s="73">
        <f t="shared" si="1"/>
        <v>174392.08725553763</v>
      </c>
      <c r="S24" s="73">
        <f t="shared" si="1"/>
        <v>192535.058131659</v>
      </c>
      <c r="T24" s="73">
        <f t="shared" si="1"/>
        <v>211669.15258965327</v>
      </c>
      <c r="U24" s="73">
        <f t="shared" si="2"/>
        <v>231848.51424035733</v>
      </c>
      <c r="V24" s="73">
        <f t="shared" si="2"/>
        <v>253130.24447974045</v>
      </c>
      <c r="W24" s="73">
        <f t="shared" si="2"/>
        <v>275574.56406831706</v>
      </c>
      <c r="X24" s="73">
        <f t="shared" si="2"/>
        <v>299244.98353740474</v>
      </c>
    </row>
    <row r="25" spans="1:24">
      <c r="A25" s="73">
        <v>48</v>
      </c>
      <c r="B25" s="73">
        <v>101.4</v>
      </c>
      <c r="C25" s="73">
        <v>4.49237805623439</v>
      </c>
      <c r="D25" s="73">
        <v>1589</v>
      </c>
      <c r="E25" s="73">
        <f t="shared" si="1"/>
        <v>7238.3261735954393</v>
      </c>
      <c r="F25" s="73">
        <f t="shared" si="1"/>
        <v>14801.825323852165</v>
      </c>
      <c r="G25" s="73">
        <f t="shared" si="1"/>
        <v>22705.105450218485</v>
      </c>
      <c r="H25" s="73">
        <f t="shared" si="1"/>
        <v>30963.430798704419</v>
      </c>
      <c r="I25" s="73">
        <f t="shared" si="1"/>
        <v>39592.751342958174</v>
      </c>
      <c r="J25" s="73">
        <f t="shared" si="1"/>
        <v>48609.73358974413</v>
      </c>
      <c r="K25" s="73">
        <f t="shared" si="1"/>
        <v>58031.792768319261</v>
      </c>
      <c r="L25" s="73">
        <f t="shared" si="1"/>
        <v>67877.126465878056</v>
      </c>
      <c r="M25" s="73">
        <f t="shared" si="1"/>
        <v>78164.749774029086</v>
      </c>
      <c r="N25" s="73">
        <f t="shared" si="1"/>
        <v>88914.53201418354</v>
      </c>
      <c r="O25" s="73">
        <f t="shared" si="1"/>
        <v>100147.23511278766</v>
      </c>
      <c r="P25" s="73">
        <f t="shared" si="1"/>
        <v>111884.55370051543</v>
      </c>
      <c r="Q25" s="73">
        <f t="shared" si="1"/>
        <v>124149.15701286861</v>
      </c>
      <c r="R25" s="73">
        <f t="shared" si="1"/>
        <v>136964.73267311015</v>
      </c>
      <c r="S25" s="73">
        <f t="shared" si="1"/>
        <v>150356.03244209252</v>
      </c>
      <c r="T25" s="73">
        <f t="shared" si="1"/>
        <v>164348.92002334114</v>
      </c>
      <c r="U25" s="73">
        <f t="shared" si="2"/>
        <v>178970.42101572338</v>
      </c>
      <c r="V25" s="73">
        <f t="shared" si="2"/>
        <v>194248.77511017953</v>
      </c>
      <c r="W25" s="73">
        <f t="shared" si="2"/>
        <v>210213.49063132872</v>
      </c>
      <c r="X25" s="73">
        <f t="shared" si="2"/>
        <v>226895.40152929034</v>
      </c>
    </row>
    <row r="26" spans="1:24">
      <c r="A26" s="73">
        <v>49</v>
      </c>
      <c r="B26" s="73">
        <v>105.01</v>
      </c>
      <c r="C26" s="73">
        <v>4.6313448834716198</v>
      </c>
      <c r="D26" s="73">
        <v>1556</v>
      </c>
      <c r="E26" s="73">
        <f t="shared" si="1"/>
        <v>7567.4119078797858</v>
      </c>
      <c r="F26" s="73">
        <f t="shared" si="1"/>
        <v>15485.296759966392</v>
      </c>
      <c r="G26" s="73">
        <f t="shared" si="1"/>
        <v>23769.886167029275</v>
      </c>
      <c r="H26" s="73">
        <f t="shared" si="1"/>
        <v>32438.163481712814</v>
      </c>
      <c r="I26" s="73">
        <f t="shared" si="1"/>
        <v>41507.898614295074</v>
      </c>
      <c r="J26" s="73">
        <f t="shared" si="1"/>
        <v>50997.684460884593</v>
      </c>
      <c r="K26" s="73">
        <f t="shared" si="1"/>
        <v>60926.975018732541</v>
      </c>
      <c r="L26" s="73">
        <f t="shared" si="1"/>
        <v>71316.125266796458</v>
      </c>
      <c r="M26" s="73">
        <f t="shared" si="1"/>
        <v>82186.432893310237</v>
      </c>
      <c r="N26" s="73">
        <f t="shared" si="1"/>
        <v>93560.181955902168</v>
      </c>
      <c r="O26" s="73">
        <f t="shared" si="1"/>
        <v>105460.68856376338</v>
      </c>
      <c r="P26" s="73">
        <f t="shared" si="1"/>
        <v>117912.34867551495</v>
      </c>
      <c r="Q26" s="73">
        <f t="shared" si="1"/>
        <v>130940.68811075941</v>
      </c>
      <c r="R26" s="73">
        <f t="shared" si="1"/>
        <v>144572.41487783939</v>
      </c>
      <c r="S26" s="73">
        <f t="shared" si="1"/>
        <v>158835.47392507532</v>
      </c>
      <c r="T26" s="73">
        <f t="shared" si="1"/>
        <v>173759.10442772202</v>
      </c>
      <c r="U26" s="73">
        <f t="shared" si="2"/>
        <v>189373.89972808116</v>
      </c>
      <c r="V26" s="73">
        <f t="shared" si="2"/>
        <v>205711.87005164812</v>
      </c>
      <c r="W26" s="73">
        <f t="shared" si="2"/>
        <v>222806.50812785869</v>
      </c>
      <c r="X26" s="73">
        <f t="shared" si="2"/>
        <v>240692.8578499599</v>
      </c>
    </row>
    <row r="27" spans="1:24">
      <c r="A27" s="73">
        <v>50</v>
      </c>
      <c r="B27" s="73">
        <v>109.57</v>
      </c>
      <c r="C27" s="73">
        <v>4.6784808843725303</v>
      </c>
      <c r="D27" s="73">
        <v>1548</v>
      </c>
      <c r="E27" s="73">
        <f t="shared" si="1"/>
        <v>7935.3754097508008</v>
      </c>
      <c r="F27" s="73">
        <f t="shared" si="1"/>
        <v>16242.005841149987</v>
      </c>
      <c r="G27" s="73">
        <f t="shared" si="1"/>
        <v>24937.260389417672</v>
      </c>
      <c r="H27" s="73">
        <f t="shared" si="1"/>
        <v>34039.320759573566</v>
      </c>
      <c r="I27" s="73">
        <f t="shared" si="1"/>
        <v>43567.219284231258</v>
      </c>
      <c r="J27" s="73">
        <f t="shared" si="1"/>
        <v>53540.878720047484</v>
      </c>
      <c r="K27" s="73">
        <f t="shared" si="1"/>
        <v>63981.15390604081</v>
      </c>
      <c r="L27" s="73">
        <f t="shared" si="1"/>
        <v>74909.875370886657</v>
      </c>
      <c r="M27" s="73">
        <f t="shared" si="1"/>
        <v>86349.894980371668</v>
      </c>
      <c r="N27" s="73">
        <f t="shared" si="1"/>
        <v>98325.133720454905</v>
      </c>
      <c r="O27" s="73">
        <f t="shared" si="1"/>
        <v>110860.6317158509</v>
      </c>
      <c r="P27" s="73">
        <f t="shared" si="1"/>
        <v>123982.60058872245</v>
      </c>
      <c r="Q27" s="73">
        <f t="shared" si="1"/>
        <v>137718.47826696455</v>
      </c>
      <c r="R27" s="73">
        <f t="shared" si="1"/>
        <v>152096.98635668401</v>
      </c>
      <c r="S27" s="73">
        <f t="shared" si="1"/>
        <v>167148.19019883897</v>
      </c>
      <c r="T27" s="73">
        <f t="shared" si="1"/>
        <v>182903.561735617</v>
      </c>
      <c r="U27" s="73">
        <f t="shared" si="2"/>
        <v>199396.04531800514</v>
      </c>
      <c r="V27" s="73">
        <f t="shared" si="2"/>
        <v>216660.1265921536</v>
      </c>
      <c r="W27" s="73">
        <f t="shared" si="2"/>
        <v>234731.90460857566</v>
      </c>
      <c r="X27" s="73">
        <f t="shared" si="2"/>
        <v>253649.16730496223</v>
      </c>
    </row>
    <row r="28" spans="1:24">
      <c r="A28" s="73">
        <v>51</v>
      </c>
      <c r="B28" s="73">
        <v>114.11</v>
      </c>
      <c r="C28" s="73">
        <v>5.1439509872841098</v>
      </c>
      <c r="D28" s="73">
        <v>1625</v>
      </c>
      <c r="E28" s="73">
        <f t="shared" si="1"/>
        <v>9538.3640163335785</v>
      </c>
      <c r="F28" s="73">
        <f t="shared" si="1"/>
        <v>19567.376802656116</v>
      </c>
      <c r="G28" s="73">
        <f t="shared" si="1"/>
        <v>30112.27709121551</v>
      </c>
      <c r="H28" s="73">
        <f t="shared" si="1"/>
        <v>41199.601882276409</v>
      </c>
      <c r="I28" s="73">
        <f t="shared" si="1"/>
        <v>52857.25322639048</v>
      </c>
      <c r="J28" s="73">
        <f t="shared" si="1"/>
        <v>65114.568441914249</v>
      </c>
      <c r="K28" s="73">
        <f t="shared" si="1"/>
        <v>78002.393944481417</v>
      </c>
      <c r="L28" s="73">
        <f t="shared" si="1"/>
        <v>91553.162874227433</v>
      </c>
      <c r="M28" s="73">
        <f t="shared" si="1"/>
        <v>105800.97671611967</v>
      </c>
      <c r="N28" s="73">
        <f t="shared" si="1"/>
        <v>120781.69111879832</v>
      </c>
      <c r="O28" s="73">
        <f t="shared" si="1"/>
        <v>136533.00612789576</v>
      </c>
      <c r="P28" s="73">
        <f t="shared" si="1"/>
        <v>153094.5610609139</v>
      </c>
      <c r="Q28" s="73">
        <f t="shared" si="1"/>
        <v>170508.03426241863</v>
      </c>
      <c r="R28" s="73">
        <f t="shared" si="1"/>
        <v>188817.24799059264</v>
      </c>
      <c r="S28" s="73">
        <f t="shared" si="1"/>
        <v>208068.27869910095</v>
      </c>
      <c r="T28" s="73">
        <f t="shared" si="1"/>
        <v>228309.57299180204</v>
      </c>
      <c r="U28" s="73">
        <f t="shared" si="2"/>
        <v>249592.06954211157</v>
      </c>
      <c r="V28" s="73">
        <f t="shared" si="2"/>
        <v>271969.32728383946</v>
      </c>
      <c r="W28" s="73">
        <f t="shared" si="2"/>
        <v>295497.66019610001</v>
      </c>
      <c r="X28" s="73">
        <f t="shared" si="2"/>
        <v>320236.27902149234</v>
      </c>
    </row>
    <row r="29" spans="1:24">
      <c r="A29" s="73">
        <v>52</v>
      </c>
      <c r="B29" s="73">
        <v>116.34</v>
      </c>
      <c r="C29" s="73">
        <v>4.9900802048313304</v>
      </c>
      <c r="D29" s="73">
        <v>1607</v>
      </c>
      <c r="E29" s="73">
        <f t="shared" si="1"/>
        <v>9329.3731116533509</v>
      </c>
      <c r="F29" s="73">
        <f t="shared" si="1"/>
        <v>19124.289424186194</v>
      </c>
      <c r="G29" s="73">
        <f t="shared" si="1"/>
        <v>29407.979916710501</v>
      </c>
      <c r="H29" s="73">
        <f t="shared" si="1"/>
        <v>40204.83481282842</v>
      </c>
      <c r="I29" s="73">
        <f t="shared" si="1"/>
        <v>51540.461427861861</v>
      </c>
      <c r="J29" s="73">
        <f t="shared" si="1"/>
        <v>63441.744902705701</v>
      </c>
      <c r="K29" s="73">
        <f t="shared" si="1"/>
        <v>75936.911968348548</v>
      </c>
      <c r="L29" s="73">
        <f t="shared" si="1"/>
        <v>89055.597892294696</v>
      </c>
      <c r="M29" s="73">
        <f t="shared" si="1"/>
        <v>102828.91676566565</v>
      </c>
      <c r="N29" s="73">
        <f t="shared" si="1"/>
        <v>117289.535297685</v>
      </c>
      <c r="O29" s="73">
        <f t="shared" si="1"/>
        <v>132471.75029256675</v>
      </c>
      <c r="P29" s="73">
        <f t="shared" si="1"/>
        <v>148411.56999256313</v>
      </c>
      <c r="Q29" s="73">
        <f t="shared" si="1"/>
        <v>165146.79948009478</v>
      </c>
      <c r="R29" s="73">
        <f t="shared" si="1"/>
        <v>182717.13034151689</v>
      </c>
      <c r="S29" s="73">
        <f t="shared" si="1"/>
        <v>201164.2348051781</v>
      </c>
      <c r="T29" s="73">
        <f t="shared" si="1"/>
        <v>220531.86457704511</v>
      </c>
      <c r="U29" s="73">
        <f t="shared" si="2"/>
        <v>240865.954608303</v>
      </c>
      <c r="V29" s="73">
        <f t="shared" si="2"/>
        <v>262214.7320410434</v>
      </c>
      <c r="W29" s="73">
        <f t="shared" si="2"/>
        <v>284628.83059042838</v>
      </c>
      <c r="X29" s="73">
        <f t="shared" si="2"/>
        <v>308161.41063461761</v>
      </c>
    </row>
    <row r="30" spans="1:24">
      <c r="A30" s="73">
        <v>53</v>
      </c>
      <c r="B30" s="73">
        <v>118.02</v>
      </c>
      <c r="C30" s="73">
        <v>5.9991804782151696</v>
      </c>
      <c r="D30" s="73">
        <v>1578</v>
      </c>
      <c r="E30" s="73">
        <f t="shared" si="1"/>
        <v>11172.607359014703</v>
      </c>
      <c r="F30" s="73">
        <f t="shared" si="1"/>
        <v>23015.479597619047</v>
      </c>
      <c r="G30" s="73">
        <f t="shared" si="1"/>
        <v>35568.827115621687</v>
      </c>
      <c r="H30" s="73">
        <f t="shared" si="1"/>
        <v>48875.272607286875</v>
      </c>
      <c r="I30" s="73">
        <f t="shared" si="1"/>
        <v>62979.995779232384</v>
      </c>
      <c r="J30" s="73">
        <f t="shared" si="1"/>
        <v>77930.886750215519</v>
      </c>
      <c r="K30" s="73">
        <f t="shared" si="1"/>
        <v>93778.708653649097</v>
      </c>
      <c r="L30" s="73">
        <f t="shared" si="1"/>
        <v>110577.26999493582</v>
      </c>
      <c r="M30" s="73">
        <f t="shared" si="1"/>
        <v>128383.60734882999</v>
      </c>
      <c r="N30" s="73">
        <f t="shared" si="1"/>
        <v>147258.17901714414</v>
      </c>
      <c r="O30" s="73">
        <f t="shared" si="1"/>
        <v>167265.07030433047</v>
      </c>
      <c r="P30" s="73">
        <f t="shared" si="1"/>
        <v>188472.21110791544</v>
      </c>
      <c r="Q30" s="73">
        <f t="shared" si="1"/>
        <v>210951.60656257675</v>
      </c>
      <c r="R30" s="73">
        <f t="shared" si="1"/>
        <v>234779.58152097481</v>
      </c>
      <c r="S30" s="73">
        <f t="shared" si="1"/>
        <v>260037.03970143103</v>
      </c>
      <c r="T30" s="73">
        <f t="shared" si="1"/>
        <v>286809.73838234262</v>
      </c>
      <c r="U30" s="73">
        <f t="shared" si="2"/>
        <v>315188.57957601087</v>
      </c>
      <c r="V30" s="73">
        <f t="shared" si="2"/>
        <v>345269.91867051332</v>
      </c>
      <c r="W30" s="73">
        <f t="shared" si="2"/>
        <v>377155.89158755884</v>
      </c>
      <c r="X30" s="73">
        <f t="shared" si="2"/>
        <v>410954.76156713266</v>
      </c>
    </row>
    <row r="31" spans="1:24">
      <c r="A31" s="73">
        <v>54</v>
      </c>
      <c r="B31" s="73">
        <v>119.32</v>
      </c>
      <c r="C31" s="73">
        <v>5.4769702360594303</v>
      </c>
      <c r="D31" s="73">
        <v>1656</v>
      </c>
      <c r="E31" s="73">
        <f t="shared" si="1"/>
        <v>10822.160186663059</v>
      </c>
      <c r="F31" s="73">
        <f t="shared" si="1"/>
        <v>22237.046865648324</v>
      </c>
      <c r="G31" s="73">
        <f t="shared" si="1"/>
        <v>34277.12349052151</v>
      </c>
      <c r="H31" s="73">
        <f t="shared" si="1"/>
        <v>46976.631528537764</v>
      </c>
      <c r="I31" s="73">
        <f t="shared" si="1"/>
        <v>60371.687841922147</v>
      </c>
      <c r="J31" s="73">
        <f t="shared" si="1"/>
        <v>74500.387402693959</v>
      </c>
      <c r="K31" s="73">
        <f t="shared" si="1"/>
        <v>89402.911633151525</v>
      </c>
      <c r="L31" s="73">
        <f t="shared" si="1"/>
        <v>105121.64268013278</v>
      </c>
      <c r="M31" s="73">
        <f t="shared" si="1"/>
        <v>121701.28394804343</v>
      </c>
      <c r="N31" s="73">
        <f t="shared" si="1"/>
        <v>139188.98723344301</v>
      </c>
      <c r="O31" s="73">
        <f t="shared" si="1"/>
        <v>157634.48682275423</v>
      </c>
      <c r="P31" s="73">
        <f t="shared" si="1"/>
        <v>177090.24093446456</v>
      </c>
      <c r="Q31" s="73">
        <f t="shared" si="1"/>
        <v>197611.58090807419</v>
      </c>
      <c r="R31" s="73">
        <f t="shared" si="1"/>
        <v>219256.86856407885</v>
      </c>
      <c r="S31" s="73">
        <f t="shared" si="1"/>
        <v>242087.66218251249</v>
      </c>
      <c r="T31" s="73">
        <f t="shared" si="1"/>
        <v>266168.89157208381</v>
      </c>
      <c r="U31" s="73">
        <f t="shared" si="2"/>
        <v>291569.0427277991</v>
      </c>
      <c r="V31" s="73">
        <f t="shared" si="2"/>
        <v>318360.35260222713</v>
      </c>
      <c r="W31" s="73">
        <f t="shared" si="2"/>
        <v>346619.01454432792</v>
      </c>
      <c r="X31" s="73">
        <f t="shared" si="2"/>
        <v>376425.39499010629</v>
      </c>
    </row>
    <row r="32" spans="1:24">
      <c r="A32" s="73">
        <v>55</v>
      </c>
      <c r="B32" s="73">
        <v>117.71</v>
      </c>
      <c r="C32" s="73">
        <v>5.8005982166748096</v>
      </c>
      <c r="D32" s="73">
        <v>1593</v>
      </c>
      <c r="E32" s="73">
        <f t="shared" si="1"/>
        <v>10876.819468230718</v>
      </c>
      <c r="F32" s="73">
        <f t="shared" si="1"/>
        <v>22384.559532566553</v>
      </c>
      <c r="G32" s="73">
        <f t="shared" ref="G32:Y34" si="3">$D32*((1+$C32/100)^G$2-1)*$B32</f>
        <v>34559.817361853849</v>
      </c>
      <c r="H32" s="73">
        <f t="shared" si="3"/>
        <v>47441.312979662311</v>
      </c>
      <c r="I32" s="73">
        <f t="shared" si="3"/>
        <v>61070.012402558437</v>
      </c>
      <c r="J32" s="73">
        <f t="shared" si="3"/>
        <v>75489.257921135053</v>
      </c>
      <c r="K32" s="73">
        <f t="shared" si="3"/>
        <v>90744.905938120181</v>
      </c>
      <c r="L32" s="73">
        <f t="shared" si="3"/>
        <v>106885.47280192068</v>
      </c>
      <c r="M32" s="73">
        <f t="shared" si="3"/>
        <v>123962.28909938404</v>
      </c>
      <c r="N32" s="73">
        <f t="shared" si="3"/>
        <v>142029.66289846288</v>
      </c>
      <c r="O32" s="73">
        <f t="shared" si="3"/>
        <v>161145.05245993109</v>
      </c>
      <c r="P32" s="73">
        <f t="shared" si="3"/>
        <v>181369.24896741222</v>
      </c>
      <c r="Q32" s="73">
        <f t="shared" si="3"/>
        <v>202766.5698568431</v>
      </c>
      <c r="R32" s="73">
        <f t="shared" si="3"/>
        <v>225405.06336020253</v>
      </c>
      <c r="S32" s="73">
        <f t="shared" si="3"/>
        <v>249356.72491399993</v>
      </c>
      <c r="T32" s="73">
        <f t="shared" si="3"/>
        <v>274697.72612075077</v>
      </c>
      <c r="U32" s="73">
        <f t="shared" si="3"/>
        <v>301508.65699158801</v>
      </c>
      <c r="V32" s="73">
        <f t="shared" si="3"/>
        <v>329874.78224039287</v>
      </c>
      <c r="W32" s="73">
        <f t="shared" si="3"/>
        <v>359886.31244451972</v>
      </c>
      <c r="X32" s="73">
        <f t="shared" si="3"/>
        <v>391638.69093446393</v>
      </c>
    </row>
    <row r="33" spans="1:24" ht="12.75">
      <c r="H33" s="72"/>
      <c r="I33" s="72">
        <f>SUM(E3:I32)</f>
        <v>2710898.0814796672</v>
      </c>
      <c r="X33" s="73">
        <f>SUM(E3:X32)</f>
        <v>49412085.002306677</v>
      </c>
    </row>
    <row r="35" spans="1:24">
      <c r="E35" s="73" t="s">
        <v>31</v>
      </c>
    </row>
    <row r="36" spans="1:24">
      <c r="A36" s="73" t="s">
        <v>0</v>
      </c>
      <c r="B36" s="73" t="s">
        <v>32</v>
      </c>
      <c r="C36" s="73" t="s">
        <v>33</v>
      </c>
      <c r="D36" s="73" t="s">
        <v>34</v>
      </c>
      <c r="E36" s="73">
        <v>1</v>
      </c>
      <c r="F36" s="73">
        <v>2</v>
      </c>
      <c r="G36" s="73">
        <v>3</v>
      </c>
      <c r="H36" s="73">
        <v>4</v>
      </c>
      <c r="I36" s="73">
        <v>5</v>
      </c>
      <c r="J36" s="73">
        <v>6</v>
      </c>
      <c r="K36" s="73">
        <v>7</v>
      </c>
      <c r="L36" s="73">
        <v>8</v>
      </c>
      <c r="M36" s="73">
        <v>9</v>
      </c>
      <c r="N36" s="73">
        <v>10</v>
      </c>
      <c r="O36" s="73">
        <v>11</v>
      </c>
      <c r="P36" s="73">
        <v>12</v>
      </c>
      <c r="Q36" s="73">
        <v>13</v>
      </c>
      <c r="R36" s="73">
        <v>14</v>
      </c>
      <c r="S36" s="73">
        <v>15</v>
      </c>
      <c r="T36" s="73">
        <v>16</v>
      </c>
      <c r="U36" s="73">
        <v>17</v>
      </c>
      <c r="V36" s="73">
        <v>18</v>
      </c>
      <c r="W36" s="73">
        <v>19</v>
      </c>
      <c r="X36" s="73">
        <v>20</v>
      </c>
    </row>
    <row r="37" spans="1:24">
      <c r="A37" s="73">
        <v>26</v>
      </c>
      <c r="B37" s="73">
        <v>64.3</v>
      </c>
      <c r="C37" s="73">
        <v>3.6199834500503898</v>
      </c>
      <c r="D37" s="73">
        <v>297</v>
      </c>
      <c r="E37" s="73">
        <f>$D37*((1+$C37/100)^E$2-1)*$B37</f>
        <v>691.31185943957303</v>
      </c>
      <c r="F37" s="73">
        <f t="shared" ref="F37:X51" si="4">$D37*((1+$C37/100)^F$2-1)*$B37</f>
        <v>1407.6490937790959</v>
      </c>
      <c r="G37" s="73">
        <f t="shared" si="4"/>
        <v>2149.9176174482568</v>
      </c>
      <c r="H37" s="73">
        <f t="shared" si="4"/>
        <v>2919.0561388291749</v>
      </c>
      <c r="I37" s="73">
        <f t="shared" si="4"/>
        <v>3716.0373473920417</v>
      </c>
      <c r="J37" s="73">
        <f t="shared" si="4"/>
        <v>4541.8691438049027</v>
      </c>
      <c r="K37" s="73">
        <f t="shared" si="4"/>
        <v>5397.5959145731586</v>
      </c>
      <c r="L37" s="73">
        <f t="shared" si="4"/>
        <v>6284.2998528208755</v>
      </c>
      <c r="M37" s="73">
        <f t="shared" si="4"/>
        <v>7203.1023268841054</v>
      </c>
      <c r="N37" s="73">
        <f t="shared" si="4"/>
        <v>8155.1652984470793</v>
      </c>
      <c r="O37" s="73">
        <f t="shared" si="4"/>
        <v>9141.69279201469</v>
      </c>
      <c r="P37" s="73">
        <f t="shared" si="4"/>
        <v>10163.932417579646</v>
      </c>
      <c r="Q37" s="73">
        <f t="shared" si="4"/>
        <v>11223.176948409908</v>
      </c>
      <c r="R37" s="73">
        <f t="shared" si="4"/>
        <v>12320.765955951791</v>
      </c>
      <c r="S37" s="73">
        <f t="shared" si="4"/>
        <v>13458.087503916264</v>
      </c>
      <c r="T37" s="73">
        <f t="shared" si="4"/>
        <v>14636.579903690905</v>
      </c>
      <c r="U37" s="73">
        <f t="shared" si="4"/>
        <v>15857.733533297491</v>
      </c>
      <c r="V37" s="73">
        <f t="shared" si="4"/>
        <v>17123.092722195524</v>
      </c>
      <c r="W37" s="73">
        <f t="shared" si="4"/>
        <v>18434.257704315361</v>
      </c>
      <c r="X37" s="73">
        <f t="shared" si="4"/>
        <v>19792.886641790788</v>
      </c>
    </row>
    <row r="38" spans="1:24">
      <c r="A38" s="73">
        <v>27</v>
      </c>
      <c r="B38" s="73">
        <v>67.34</v>
      </c>
      <c r="C38" s="73">
        <v>4.1909581588592904</v>
      </c>
      <c r="D38" s="73">
        <v>303</v>
      </c>
      <c r="E38" s="73">
        <f t="shared" ref="E38:T66" si="5">$D38*((1+$C38/100)^E$2-1)*$B38</f>
        <v>855.12394092527961</v>
      </c>
      <c r="F38" s="73">
        <f t="shared" si="5"/>
        <v>1746.0857684211262</v>
      </c>
      <c r="G38" s="73">
        <f t="shared" si="5"/>
        <v>2674.3874333187337</v>
      </c>
      <c r="H38" s="73">
        <f t="shared" si="5"/>
        <v>3641.5938325801899</v>
      </c>
      <c r="I38" s="73">
        <f t="shared" si="5"/>
        <v>4649.3354473445052</v>
      </c>
      <c r="J38" s="73">
        <f t="shared" si="5"/>
        <v>5699.3110915330071</v>
      </c>
      <c r="K38" s="73">
        <f t="shared" si="5"/>
        <v>6793.2907756476616</v>
      </c>
      <c r="L38" s="73">
        <f t="shared" si="5"/>
        <v>7933.1186905899804</v>
      </c>
      <c r="M38" s="73">
        <f t="shared" si="5"/>
        <v>9120.7163165305319</v>
      </c>
      <c r="N38" s="73">
        <f t="shared" si="5"/>
        <v>10358.085662069856</v>
      </c>
      <c r="O38" s="73">
        <f t="shared" si="5"/>
        <v>11647.312639151292</v>
      </c>
      <c r="P38" s="73">
        <f t="shared" si="5"/>
        <v>12990.570579414925</v>
      </c>
      <c r="Q38" s="73">
        <f t="shared" si="5"/>
        <v>14390.123897920566</v>
      </c>
      <c r="R38" s="73">
        <f t="shared" si="5"/>
        <v>15848.331910415709</v>
      </c>
      <c r="S38" s="73">
        <f t="shared" si="5"/>
        <v>17367.652810583655</v>
      </c>
      <c r="T38" s="73">
        <f t="shared" si="5"/>
        <v>18950.647813976448</v>
      </c>
      <c r="U38" s="73">
        <f t="shared" si="4"/>
        <v>20599.985475618258</v>
      </c>
      <c r="V38" s="73">
        <f t="shared" si="4"/>
        <v>22318.446188557784</v>
      </c>
      <c r="W38" s="73">
        <f t="shared" si="4"/>
        <v>24108.926870953055</v>
      </c>
      <c r="X38" s="73">
        <f t="shared" si="4"/>
        <v>25974.445849589956</v>
      </c>
    </row>
    <row r="39" spans="1:24">
      <c r="A39" s="73">
        <v>28</v>
      </c>
      <c r="B39" s="73">
        <v>70.88</v>
      </c>
      <c r="C39" s="73">
        <v>4.3218937786115301</v>
      </c>
      <c r="D39" s="73">
        <v>294</v>
      </c>
      <c r="E39" s="73">
        <f t="shared" si="5"/>
        <v>900.62734322227891</v>
      </c>
      <c r="F39" s="73">
        <f t="shared" si="4"/>
        <v>1840.1788435597573</v>
      </c>
      <c r="G39" s="73">
        <f t="shared" si="4"/>
        <v>2820.33676173717</v>
      </c>
      <c r="H39" s="73">
        <f t="shared" si="4"/>
        <v>3842.8560640008654</v>
      </c>
      <c r="I39" s="73">
        <f t="shared" si="4"/>
        <v>4909.5675643741924</v>
      </c>
      <c r="J39" s="73">
        <f t="shared" si="4"/>
        <v>6022.3812027178928</v>
      </c>
      <c r="K39" s="73">
        <f t="shared" si="4"/>
        <v>7183.2894644647076</v>
      </c>
      <c r="L39" s="73">
        <f t="shared" si="4"/>
        <v>8394.370948151347</v>
      </c>
      <c r="M39" s="73">
        <f t="shared" si="4"/>
        <v>9657.7940871353549</v>
      </c>
      <c r="N39" s="73">
        <f t="shared" si="4"/>
        <v>10975.821032160648</v>
      </c>
      <c r="O39" s="73">
        <f t="shared" si="4"/>
        <v>12350.811701723414</v>
      </c>
      <c r="P39" s="73">
        <f t="shared" si="4"/>
        <v>13785.228007490508</v>
      </c>
      <c r="Q39" s="73">
        <f t="shared" si="4"/>
        <v>15281.638262335933</v>
      </c>
      <c r="R39" s="73">
        <f t="shared" si="4"/>
        <v>16842.721778888033</v>
      </c>
      <c r="S39" s="73">
        <f t="shared" si="4"/>
        <v>18471.273666820925</v>
      </c>
      <c r="T39" s="73">
        <f t="shared" si="4"/>
        <v>20170.209837479852</v>
      </c>
      <c r="U39" s="73">
        <f t="shared" si="4"/>
        <v>21942.572224801068</v>
      </c>
      <c r="V39" s="73">
        <f t="shared" si="4"/>
        <v>23791.534231874371</v>
      </c>
      <c r="W39" s="73">
        <f t="shared" si="4"/>
        <v>25720.406412900258</v>
      </c>
      <c r="X39" s="73">
        <f t="shared" si="4"/>
        <v>27732.642400715285</v>
      </c>
    </row>
    <row r="40" spans="1:24">
      <c r="A40" s="73">
        <v>29</v>
      </c>
      <c r="B40" s="73">
        <v>75.650000000000006</v>
      </c>
      <c r="C40" s="73">
        <v>4.7001672296495602</v>
      </c>
      <c r="D40" s="73">
        <v>314</v>
      </c>
      <c r="E40" s="73">
        <f t="shared" si="5"/>
        <v>1116.4824238981876</v>
      </c>
      <c r="F40" s="73">
        <f t="shared" si="4"/>
        <v>2285.4413888092331</v>
      </c>
      <c r="G40" s="73">
        <f t="shared" si="4"/>
        <v>3509.3433799170798</v>
      </c>
      <c r="H40" s="73">
        <f t="shared" si="4"/>
        <v>4790.7708113340032</v>
      </c>
      <c r="I40" s="73">
        <f t="shared" si="4"/>
        <v>6132.4274749541282</v>
      </c>
      <c r="J40" s="73">
        <f t="shared" si="4"/>
        <v>7537.1442454121343</v>
      </c>
      <c r="K40" s="73">
        <f t="shared" si="4"/>
        <v>9007.8850531845983</v>
      </c>
      <c r="L40" s="73">
        <f t="shared" si="4"/>
        <v>10547.753138437067</v>
      </c>
      <c r="M40" s="73">
        <f t="shared" si="4"/>
        <v>12159.997598812404</v>
      </c>
      <c r="N40" s="73">
        <f t="shared" si="4"/>
        <v>13848.020244976145</v>
      </c>
      <c r="O40" s="73">
        <f t="shared" si="4"/>
        <v>15615.382778383939</v>
      </c>
      <c r="P40" s="73">
        <f t="shared" si="4"/>
        <v>17465.814306416069</v>
      </c>
      <c r="Q40" s="73">
        <f t="shared" si="4"/>
        <v>19403.219210735864</v>
      </c>
      <c r="R40" s="73">
        <f t="shared" si="4"/>
        <v>21431.685385474131</v>
      </c>
      <c r="S40" s="73">
        <f t="shared" si="4"/>
        <v>23555.492862621966</v>
      </c>
      <c r="T40" s="73">
        <f t="shared" si="4"/>
        <v>25779.122842831552</v>
      </c>
      <c r="U40" s="73">
        <f t="shared" si="4"/>
        <v>28107.26715067961</v>
      </c>
      <c r="V40" s="73">
        <f t="shared" si="4"/>
        <v>30544.838134344096</v>
      </c>
      <c r="W40" s="73">
        <f t="shared" si="4"/>
        <v>33096.979030582232</v>
      </c>
      <c r="X40" s="73">
        <f t="shared" si="4"/>
        <v>35769.074816879816</v>
      </c>
    </row>
    <row r="41" spans="1:24">
      <c r="A41" s="73">
        <v>30</v>
      </c>
      <c r="B41" s="73">
        <v>81.63</v>
      </c>
      <c r="C41" s="73">
        <v>4.25765773015672</v>
      </c>
      <c r="D41" s="73">
        <v>325</v>
      </c>
      <c r="E41" s="73">
        <f t="shared" si="5"/>
        <v>1129.5459516662515</v>
      </c>
      <c r="F41" s="73">
        <f t="shared" si="4"/>
        <v>2307.1841038592947</v>
      </c>
      <c r="G41" s="73">
        <f t="shared" si="4"/>
        <v>3534.9620578724598</v>
      </c>
      <c r="H41" s="73">
        <f t="shared" si="4"/>
        <v>4815.0145948538247</v>
      </c>
      <c r="I41" s="73">
        <f t="shared" si="4"/>
        <v>6149.5673876260462</v>
      </c>
      <c r="J41" s="73">
        <f t="shared" si="4"/>
        <v>7540.9408705427531</v>
      </c>
      <c r="K41" s="73">
        <f t="shared" si="4"/>
        <v>8991.5542741102181</v>
      </c>
      <c r="L41" s="73">
        <f t="shared" si="4"/>
        <v>10503.929831389363</v>
      </c>
      <c r="M41" s="73">
        <f t="shared" si="4"/>
        <v>12080.697163491997</v>
      </c>
      <c r="N41" s="73">
        <f t="shared" si="4"/>
        <v>13724.597851796498</v>
      </c>
      <c r="O41" s="73">
        <f t="shared" si="4"/>
        <v>15438.49020483268</v>
      </c>
      <c r="P41" s="73">
        <f t="shared" si="4"/>
        <v>17225.354228124481</v>
      </c>
      <c r="Q41" s="73">
        <f t="shared" si="4"/>
        <v>19088.296805631351</v>
      </c>
      <c r="R41" s="73">
        <f t="shared" si="4"/>
        <v>21030.557101797822</v>
      </c>
      <c r="S41" s="73">
        <f t="shared" si="4"/>
        <v>23055.512193603798</v>
      </c>
      <c r="T41" s="73">
        <f t="shared" si="4"/>
        <v>25166.682942408246</v>
      </c>
      <c r="U41" s="73">
        <f t="shared" si="4"/>
        <v>27367.740115795976</v>
      </c>
      <c r="V41" s="73">
        <f t="shared" si="4"/>
        <v>29662.510770071618</v>
      </c>
      <c r="W41" s="73">
        <f t="shared" si="4"/>
        <v>32054.984904498393</v>
      </c>
      <c r="X41" s="73">
        <f t="shared" si="4"/>
        <v>34549.322398851597</v>
      </c>
    </row>
    <row r="42" spans="1:24">
      <c r="A42" s="73">
        <v>31</v>
      </c>
      <c r="B42" s="73">
        <v>88.92</v>
      </c>
      <c r="C42" s="73">
        <v>3.9116837013954</v>
      </c>
      <c r="D42" s="73">
        <v>307</v>
      </c>
      <c r="E42" s="73">
        <f t="shared" si="5"/>
        <v>1067.8286282152046</v>
      </c>
      <c r="F42" s="73">
        <f t="shared" si="4"/>
        <v>2177.4273348391348</v>
      </c>
      <c r="G42" s="73">
        <f t="shared" si="4"/>
        <v>3330.4300332209709</v>
      </c>
      <c r="H42" s="73">
        <f t="shared" si="4"/>
        <v>4528.5345502320515</v>
      </c>
      <c r="I42" s="73">
        <f t="shared" si="4"/>
        <v>5773.5051263607438</v>
      </c>
      <c r="J42" s="73">
        <f t="shared" si="4"/>
        <v>7067.175013603025</v>
      </c>
      <c r="K42" s="73">
        <f t="shared" si="4"/>
        <v>8411.4491749744266</v>
      </c>
      <c r="L42" s="73">
        <f t="shared" si="4"/>
        <v>9808.3070896182617</v>
      </c>
      <c r="M42" s="73">
        <f t="shared" si="4"/>
        <v>11259.805667640872</v>
      </c>
      <c r="N42" s="73">
        <f t="shared" si="4"/>
        <v>12768.082278965981</v>
      </c>
      <c r="O42" s="73">
        <f t="shared" si="4"/>
        <v>14335.357900668256</v>
      </c>
      <c r="P42" s="73">
        <f t="shared" si="4"/>
        <v>15963.940387420591</v>
      </c>
      <c r="Q42" s="73">
        <f t="shared" si="4"/>
        <v>17656.227869871003</v>
      </c>
      <c r="R42" s="73">
        <f t="shared" si="4"/>
        <v>19414.712285953177</v>
      </c>
      <c r="S42" s="73">
        <f t="shared" si="4"/>
        <v>21241.983050330826</v>
      </c>
      <c r="T42" s="73">
        <f t="shared" si="4"/>
        <v>23140.730867378996</v>
      </c>
      <c r="U42" s="73">
        <f t="shared" si="4"/>
        <v>25113.751693317237</v>
      </c>
      <c r="V42" s="73">
        <f t="shared" si="4"/>
        <v>27163.950853328843</v>
      </c>
      <c r="W42" s="73">
        <f t="shared" si="4"/>
        <v>29294.347319728771</v>
      </c>
      <c r="X42" s="73">
        <f t="shared" si="4"/>
        <v>31508.078157479966</v>
      </c>
    </row>
    <row r="43" spans="1:24">
      <c r="A43" s="73">
        <v>32</v>
      </c>
      <c r="B43" s="73">
        <v>98.85</v>
      </c>
      <c r="C43" s="73">
        <v>3.5414883290647499</v>
      </c>
      <c r="D43" s="73">
        <v>293</v>
      </c>
      <c r="E43" s="73">
        <f t="shared" si="5"/>
        <v>1025.7230354911901</v>
      </c>
      <c r="F43" s="73">
        <f t="shared" si="4"/>
        <v>2087.7719325728276</v>
      </c>
      <c r="G43" s="73">
        <f t="shared" si="4"/>
        <v>3187.4331673935735</v>
      </c>
      <c r="H43" s="73">
        <f t="shared" si="4"/>
        <v>4326.0387765047444</v>
      </c>
      <c r="I43" s="73">
        <f t="shared" si="4"/>
        <v>5504.9679703766669</v>
      </c>
      <c r="J43" s="73">
        <f t="shared" si="4"/>
        <v>6725.6488040574941</v>
      </c>
      <c r="K43" s="73">
        <f t="shared" si="4"/>
        <v>7989.5599069982682</v>
      </c>
      <c r="L43" s="73">
        <f t="shared" si="4"/>
        <v>9298.2322741394364</v>
      </c>
      <c r="M43" s="73">
        <f t="shared" si="4"/>
        <v>10653.251120428607</v>
      </c>
      <c r="N43" s="73">
        <f t="shared" si="4"/>
        <v>12056.257801015734</v>
      </c>
      <c r="O43" s="73">
        <f t="shared" si="4"/>
        <v>13508.951799451856</v>
      </c>
      <c r="P43" s="73">
        <f t="shared" si="4"/>
        <v>15013.092786299614</v>
      </c>
      <c r="Q43" s="73">
        <f t="shared" si="4"/>
        <v>16570.50275064927</v>
      </c>
      <c r="R43" s="73">
        <f t="shared" si="4"/>
        <v>18183.068207122051</v>
      </c>
      <c r="S43" s="73">
        <f t="shared" si="4"/>
        <v>19852.742481034358</v>
      </c>
      <c r="T43" s="73">
        <f t="shared" si="4"/>
        <v>21581.548074490656</v>
      </c>
      <c r="U43" s="73">
        <f t="shared" si="4"/>
        <v>23371.57911627143</v>
      </c>
      <c r="V43" s="73">
        <f t="shared" si="4"/>
        <v>25225.003898483512</v>
      </c>
      <c r="W43" s="73">
        <f t="shared" si="4"/>
        <v>27144.067503045622</v>
      </c>
      <c r="X43" s="73">
        <f t="shared" si="4"/>
        <v>29131.094521190629</v>
      </c>
    </row>
    <row r="44" spans="1:24">
      <c r="A44" s="73">
        <v>33</v>
      </c>
      <c r="B44" s="73">
        <v>108.59</v>
      </c>
      <c r="C44" s="73">
        <v>4.5287470525386802</v>
      </c>
      <c r="D44" s="73">
        <v>267</v>
      </c>
      <c r="E44" s="73">
        <f t="shared" si="5"/>
        <v>1313.0436353019159</v>
      </c>
      <c r="F44" s="73">
        <f t="shared" si="4"/>
        <v>2685.5516955361122</v>
      </c>
      <c r="G44" s="73">
        <f t="shared" si="4"/>
        <v>4120.2171740940184</v>
      </c>
      <c r="H44" s="73">
        <f t="shared" si="4"/>
        <v>5619.8550232259076</v>
      </c>
      <c r="I44" s="73">
        <f t="shared" si="4"/>
        <v>7187.4076772491117</v>
      </c>
      <c r="J44" s="73">
        <f t="shared" si="4"/>
        <v>8825.9508258883816</v>
      </c>
      <c r="K44" s="73">
        <f t="shared" si="4"/>
        <v>10538.69944907623</v>
      </c>
      <c r="L44" s="73">
        <f t="shared" si="4"/>
        <v>12329.014125054095</v>
      </c>
      <c r="M44" s="73">
        <f t="shared" si="4"/>
        <v>14200.407624151476</v>
      </c>
      <c r="N44" s="73">
        <f t="shared" si="4"/>
        <v>16156.551801180625</v>
      </c>
      <c r="O44" s="73">
        <f t="shared" si="4"/>
        <v>18201.284799970392</v>
      </c>
      <c r="P44" s="73">
        <f t="shared" si="4"/>
        <v>20338.618584175125</v>
      </c>
      <c r="Q44" s="73">
        <f t="shared" si="4"/>
        <v>22572.746809134958</v>
      </c>
      <c r="R44" s="73">
        <f t="shared" si="4"/>
        <v>24908.053050232586</v>
      </c>
      <c r="S44" s="73">
        <f t="shared" si="4"/>
        <v>27349.119403891676</v>
      </c>
      <c r="T44" s="73">
        <f t="shared" si="4"/>
        <v>29900.735478092618</v>
      </c>
      <c r="U44" s="73">
        <f t="shared" si="4"/>
        <v>32567.90779004604</v>
      </c>
      <c r="V44" s="73">
        <f t="shared" si="4"/>
        <v>35355.869589463175</v>
      </c>
      <c r="W44" s="73">
        <f t="shared" si="4"/>
        <v>38270.091126697305</v>
      </c>
      <c r="X44" s="73">
        <f t="shared" si="4"/>
        <v>41316.29038590339</v>
      </c>
    </row>
    <row r="45" spans="1:24">
      <c r="A45" s="73">
        <v>34</v>
      </c>
      <c r="B45" s="73">
        <v>121.76</v>
      </c>
      <c r="C45" s="73">
        <v>4.286442018012</v>
      </c>
      <c r="D45" s="73">
        <v>307</v>
      </c>
      <c r="E45" s="73">
        <f t="shared" si="5"/>
        <v>1602.2857429473449</v>
      </c>
      <c r="F45" s="73">
        <f t="shared" si="4"/>
        <v>3273.2525352290004</v>
      </c>
      <c r="G45" s="73">
        <f t="shared" si="4"/>
        <v>5015.8443502020473</v>
      </c>
      <c r="H45" s="73">
        <f t="shared" si="4"/>
        <v>6833.1313529345271</v>
      </c>
      <c r="I45" s="73">
        <f t="shared" si="4"/>
        <v>8728.3153093400088</v>
      </c>
      <c r="J45" s="73">
        <f t="shared" si="4"/>
        <v>10704.735227171481</v>
      </c>
      <c r="K45" s="73">
        <f t="shared" si="4"/>
        <v>12765.873238813238</v>
      </c>
      <c r="L45" s="73">
        <f t="shared" si="4"/>
        <v>14915.360736235218</v>
      </c>
      <c r="M45" s="73">
        <f t="shared" si="4"/>
        <v>17156.984768918614</v>
      </c>
      <c r="N45" s="73">
        <f t="shared" si="4"/>
        <v>19494.694716024806</v>
      </c>
      <c r="O45" s="73">
        <f t="shared" si="4"/>
        <v>21932.609244563006</v>
      </c>
      <c r="P45" s="73">
        <f t="shared" si="4"/>
        <v>24475.023565815674</v>
      </c>
      <c r="Q45" s="73">
        <f t="shared" si="4"/>
        <v>27126.41700280648</v>
      </c>
      <c r="R45" s="73">
        <f t="shared" si="4"/>
        <v>29891.460882143278</v>
      </c>
      <c r="S45" s="73">
        <f t="shared" si="4"/>
        <v>32775.026764140435</v>
      </c>
      <c r="T45" s="73">
        <f t="shared" si="4"/>
        <v>35782.195025720568</v>
      </c>
      <c r="U45" s="73">
        <f t="shared" si="4"/>
        <v>38918.263811217395</v>
      </c>
      <c r="V45" s="73">
        <f t="shared" si="4"/>
        <v>42188.758366849535</v>
      </c>
      <c r="W45" s="73">
        <f t="shared" si="4"/>
        <v>45599.440775311079</v>
      </c>
      <c r="X45" s="73">
        <f t="shared" si="4"/>
        <v>49156.320107629828</v>
      </c>
    </row>
    <row r="46" spans="1:24">
      <c r="A46" s="73">
        <v>35</v>
      </c>
      <c r="B46" s="73">
        <v>136.12</v>
      </c>
      <c r="C46" s="73">
        <v>4.31854210041696</v>
      </c>
      <c r="D46" s="73">
        <v>284</v>
      </c>
      <c r="E46" s="73">
        <f t="shared" si="5"/>
        <v>1669.465460012867</v>
      </c>
      <c r="F46" s="73">
        <f t="shared" si="4"/>
        <v>3411.0274887683122</v>
      </c>
      <c r="G46" s="73">
        <f t="shared" si="4"/>
        <v>5227.7996069404335</v>
      </c>
      <c r="H46" s="73">
        <f t="shared" si="4"/>
        <v>7123.0297939044576</v>
      </c>
      <c r="I46" s="73">
        <f t="shared" si="4"/>
        <v>9100.1062943923334</v>
      </c>
      <c r="J46" s="73">
        <f t="shared" si="4"/>
        <v>11162.563675911224</v>
      </c>
      <c r="K46" s="73">
        <f t="shared" si="4"/>
        <v>13314.089147754174</v>
      </c>
      <c r="L46" s="73">
        <f t="shared" si="4"/>
        <v>15558.529152899851</v>
      </c>
      <c r="M46" s="73">
        <f t="shared" si="4"/>
        <v>17899.896244586347</v>
      </c>
      <c r="N46" s="73">
        <f t="shared" si="4"/>
        <v>20342.376259852626</v>
      </c>
      <c r="O46" s="73">
        <f t="shared" si="4"/>
        <v>22890.335802872454</v>
      </c>
      <c r="P46" s="73">
        <f t="shared" si="4"/>
        <v>25548.330051459194</v>
      </c>
      <c r="Q46" s="73">
        <f t="shared" si="4"/>
        <v>28321.110900697797</v>
      </c>
      <c r="R46" s="73">
        <f t="shared" si="4"/>
        <v>31213.63545826307</v>
      </c>
      <c r="S46" s="73">
        <f t="shared" si="4"/>
        <v>34231.074906611713</v>
      </c>
      <c r="T46" s="73">
        <f t="shared" si="4"/>
        <v>37378.823747891867</v>
      </c>
      <c r="U46" s="73">
        <f t="shared" si="4"/>
        <v>40662.509448098113</v>
      </c>
      <c r="V46" s="73">
        <f t="shared" si="4"/>
        <v>44088.002497713111</v>
      </c>
      <c r="W46" s="73">
        <f t="shared" si="4"/>
        <v>47661.426906822606</v>
      </c>
      <c r="X46" s="73">
        <f t="shared" si="4"/>
        <v>51389.17115346605</v>
      </c>
    </row>
    <row r="47" spans="1:24">
      <c r="A47" s="73">
        <v>36</v>
      </c>
      <c r="B47" s="73">
        <v>153.36000000000001</v>
      </c>
      <c r="C47" s="73">
        <v>4.3547453367423499</v>
      </c>
      <c r="D47" s="73">
        <v>266</v>
      </c>
      <c r="E47" s="73">
        <f t="shared" si="5"/>
        <v>1776.4643612818707</v>
      </c>
      <c r="F47" s="73">
        <f t="shared" si="4"/>
        <v>3630.2892214955577</v>
      </c>
      <c r="G47" s="73">
        <f t="shared" si="4"/>
        <v>5564.8434333607647</v>
      </c>
      <c r="H47" s="73">
        <f t="shared" si="4"/>
        <v>7583.6425545539378</v>
      </c>
      <c r="I47" s="73">
        <f t="shared" si="4"/>
        <v>9690.3552363354556</v>
      </c>
      <c r="J47" s="73">
        <f t="shared" si="4"/>
        <v>11888.809890385419</v>
      </c>
      <c r="K47" s="73">
        <f t="shared" si="4"/>
        <v>14183.001645963008</v>
      </c>
      <c r="L47" s="73">
        <f t="shared" si="4"/>
        <v>16577.099610032565</v>
      </c>
      <c r="M47" s="73">
        <f t="shared" si="4"/>
        <v>19075.454443549464</v>
      </c>
      <c r="N47" s="73">
        <f t="shared" si="4"/>
        <v>21682.606267674222</v>
      </c>
      <c r="O47" s="73">
        <f t="shared" si="4"/>
        <v>24403.292914281839</v>
      </c>
      <c r="P47" s="73">
        <f t="shared" si="4"/>
        <v>27242.458535759997</v>
      </c>
      <c r="Q47" s="73">
        <f t="shared" si="4"/>
        <v>30205.262589741844</v>
      </c>
      <c r="R47" s="73">
        <f t="shared" si="4"/>
        <v>33297.089215101289</v>
      </c>
      <c r="S47" s="73">
        <f t="shared" si="4"/>
        <v>36523.55701624872</v>
      </c>
      <c r="T47" s="73">
        <f t="shared" si="4"/>
        <v>39890.529273508146</v>
      </c>
      <c r="U47" s="73">
        <f t="shared" si="4"/>
        <v>43404.124598129951</v>
      </c>
      <c r="V47" s="73">
        <f t="shared" si="4"/>
        <v>47070.728051302751</v>
      </c>
      <c r="W47" s="73">
        <f t="shared" si="4"/>
        <v>50897.002747369392</v>
      </c>
      <c r="X47" s="73">
        <f t="shared" si="4"/>
        <v>54889.901962333985</v>
      </c>
    </row>
    <row r="48" spans="1:24">
      <c r="A48" s="73">
        <v>37</v>
      </c>
      <c r="B48" s="73">
        <v>171.43</v>
      </c>
      <c r="C48" s="73">
        <v>4.0540152137043801</v>
      </c>
      <c r="D48" s="73">
        <v>250</v>
      </c>
      <c r="E48" s="73">
        <f t="shared" si="5"/>
        <v>1737.4495702133579</v>
      </c>
      <c r="F48" s="73">
        <f t="shared" si="4"/>
        <v>3545.3356103336068</v>
      </c>
      <c r="G48" s="73">
        <f t="shared" si="4"/>
        <v>5426.5136255667685</v>
      </c>
      <c r="H48" s="73">
        <f t="shared" si="4"/>
        <v>7383.9548837343436</v>
      </c>
      <c r="I48" s="73">
        <f t="shared" si="4"/>
        <v>9420.7511083073568</v>
      </c>
      <c r="J48" s="73">
        <f t="shared" si="4"/>
        <v>11540.119361696727</v>
      </c>
      <c r="K48" s="73">
        <f t="shared" si="4"/>
        <v>13745.407126512911</v>
      </c>
      <c r="L48" s="73">
        <f t="shared" si="4"/>
        <v>16040.097592820708</v>
      </c>
      <c r="M48" s="73">
        <f t="shared" si="4"/>
        <v>18427.815159740054</v>
      </c>
      <c r="N48" s="73">
        <f t="shared" si="4"/>
        <v>20912.331160082591</v>
      </c>
      <c r="O48" s="73">
        <f t="shared" si="4"/>
        <v>23497.569817065945</v>
      </c>
      <c r="P48" s="73">
        <f t="shared" si="4"/>
        <v>26187.614442513954</v>
      </c>
      <c r="Q48" s="73">
        <f t="shared" si="4"/>
        <v>28986.71388633308</v>
      </c>
      <c r="R48" s="73">
        <f t="shared" si="4"/>
        <v>31899.28924745135</v>
      </c>
      <c r="S48" s="73">
        <f t="shared" si="4"/>
        <v>34929.940856819943</v>
      </c>
      <c r="T48" s="73">
        <f t="shared" si="4"/>
        <v>38083.45554350673</v>
      </c>
      <c r="U48" s="73">
        <f t="shared" si="4"/>
        <v>41364.814195358194</v>
      </c>
      <c r="V48" s="73">
        <f t="shared" si="4"/>
        <v>44779.19962617191</v>
      </c>
      <c r="W48" s="73">
        <f t="shared" si="4"/>
        <v>48332.004761805343</v>
      </c>
      <c r="X48" s="73">
        <f t="shared" si="4"/>
        <v>52028.84115815063</v>
      </c>
    </row>
    <row r="49" spans="1:24">
      <c r="A49" s="73">
        <v>38</v>
      </c>
      <c r="B49" s="73">
        <v>189.53</v>
      </c>
      <c r="C49" s="73">
        <v>4.64065057397075</v>
      </c>
      <c r="D49" s="73">
        <v>275</v>
      </c>
      <c r="E49" s="73">
        <f t="shared" si="5"/>
        <v>2418.7418840328542</v>
      </c>
      <c r="F49" s="73">
        <f t="shared" si="4"/>
        <v>4949.7291271899476</v>
      </c>
      <c r="G49" s="73">
        <f t="shared" si="4"/>
        <v>7598.1706443737421</v>
      </c>
      <c r="H49" s="73">
        <f t="shared" si="4"/>
        <v>10369.517078026001</v>
      </c>
      <c r="I49" s="73">
        <f t="shared" si="4"/>
        <v>13269.472015858264</v>
      </c>
      <c r="J49" s="73">
        <f t="shared" si="4"/>
        <v>16304.00372915793</v>
      </c>
      <c r="K49" s="73">
        <f t="shared" si="4"/>
        <v>19479.357455828162</v>
      </c>
      <c r="L49" s="73">
        <f t="shared" si="4"/>
        <v>22802.068253440724</v>
      </c>
      <c r="M49" s="73">
        <f t="shared" si="4"/>
        <v>26278.974448754077</v>
      </c>
      <c r="N49" s="73">
        <f t="shared" si="4"/>
        <v>29917.231711376651</v>
      </c>
      <c r="O49" s="73">
        <f t="shared" si="4"/>
        <v>33724.327780539672</v>
      </c>
      <c r="P49" s="73">
        <f t="shared" si="4"/>
        <v>37708.097875287916</v>
      </c>
      <c r="Q49" s="73">
        <f t="shared" si="4"/>
        <v>41876.740819803766</v>
      </c>
      <c r="R49" s="73">
        <f t="shared" si="4"/>
        <v>46238.835917051081</v>
      </c>
      <c r="S49" s="73">
        <f t="shared" si="4"/>
        <v>50803.360605465954</v>
      </c>
      <c r="T49" s="73">
        <f t="shared" si="4"/>
        <v>55579.708935032795</v>
      </c>
      <c r="U49" s="73">
        <f t="shared" si="4"/>
        <v>60577.710900770529</v>
      </c>
      <c r="V49" s="73">
        <f t="shared" si="4"/>
        <v>65807.652673418284</v>
      </c>
      <c r="W49" s="73">
        <f t="shared" si="4"/>
        <v>71280.297768956822</v>
      </c>
      <c r="X49" s="73">
        <f t="shared" si="4"/>
        <v>77006.909200532842</v>
      </c>
    </row>
    <row r="50" spans="1:24">
      <c r="A50" s="73">
        <v>39</v>
      </c>
      <c r="B50" s="73">
        <v>212.18</v>
      </c>
      <c r="C50" s="73">
        <v>5.2953628980956404</v>
      </c>
      <c r="D50" s="73">
        <v>244</v>
      </c>
      <c r="E50" s="73">
        <f t="shared" si="5"/>
        <v>2741.5110433117593</v>
      </c>
      <c r="F50" s="73">
        <f t="shared" si="4"/>
        <v>5628.1950452582414</v>
      </c>
      <c r="G50" s="73">
        <f t="shared" si="4"/>
        <v>8667.7394408290602</v>
      </c>
      <c r="H50" s="73">
        <f t="shared" si="4"/>
        <v>11868.238742594083</v>
      </c>
      <c r="I50" s="73">
        <f t="shared" si="4"/>
        <v>15238.216096938579</v>
      </c>
      <c r="J50" s="73">
        <f t="shared" si="4"/>
        <v>18786.64598177926</v>
      </c>
      <c r="K50" s="73">
        <f t="shared" si="4"/>
        <v>22522.978106206738</v>
      </c>
      <c r="L50" s="73">
        <f t="shared" si="4"/>
        <v>26457.162575700764</v>
      </c>
      <c r="M50" s="73">
        <f t="shared" si="4"/>
        <v>30599.676389935034</v>
      </c>
      <c r="N50" s="73">
        <f t="shared" si="4"/>
        <v>34961.551343736741</v>
      </c>
      <c r="O50" s="73">
        <f t="shared" si="4"/>
        <v>39554.403405503384</v>
      </c>
      <c r="P50" s="73">
        <f t="shared" si="4"/>
        <v>44390.46365131325</v>
      </c>
      <c r="Q50" s="73">
        <f t="shared" si="4"/>
        <v>49482.610837109278</v>
      </c>
      <c r="R50" s="73">
        <f t="shared" si="4"/>
        <v>54844.405695698377</v>
      </c>
      <c r="S50" s="73">
        <f t="shared" si="4"/>
        <v>60490.127049901195</v>
      </c>
      <c r="T50" s="73">
        <f t="shared" si="4"/>
        <v>66434.809838024346</v>
      </c>
      <c r="U50" s="73">
        <f t="shared" si="4"/>
        <v>72694.285152919241</v>
      </c>
      <c r="V50" s="73">
        <f t="shared" si="4"/>
        <v>79285.222401254519</v>
      </c>
      <c r="W50" s="73">
        <f t="shared" si="4"/>
        <v>86225.17369527492</v>
      </c>
      <c r="X50" s="73">
        <f t="shared" si="4"/>
        <v>93532.620595264802</v>
      </c>
    </row>
    <row r="51" spans="1:24">
      <c r="A51" s="73">
        <v>40</v>
      </c>
      <c r="B51" s="73">
        <v>236.48</v>
      </c>
      <c r="C51" s="73">
        <v>4.5630655179063204</v>
      </c>
      <c r="D51" s="73">
        <v>266</v>
      </c>
      <c r="E51" s="73">
        <f t="shared" si="5"/>
        <v>2870.3361315741395</v>
      </c>
      <c r="F51" s="73">
        <f t="shared" si="4"/>
        <v>5871.647581416144</v>
      </c>
      <c r="G51" s="73">
        <f t="shared" si="4"/>
        <v>9009.9108391108657</v>
      </c>
      <c r="H51" s="73">
        <f t="shared" si="4"/>
        <v>12291.375105378575</v>
      </c>
      <c r="I51" s="73">
        <f t="shared" si="4"/>
        <v>15722.57473606277</v>
      </c>
      <c r="J51" s="73">
        <f t="shared" ref="J51:X65" si="6">$D51*((1+$C51/100)^J$2-1)*$B51</f>
        <v>19310.342253945244</v>
      </c>
      <c r="K51" s="73">
        <f t="shared" si="6"/>
        <v>23061.821954298855</v>
      </c>
      <c r="L51" s="73">
        <f t="shared" si="6"/>
        <v>26984.484131270554</v>
      </c>
      <c r="M51" s="73">
        <f t="shared" si="6"/>
        <v>31086.139953423601</v>
      </c>
      <c r="N51" s="73">
        <f t="shared" si="6"/>
        <v>35374.957018060515</v>
      </c>
      <c r="O51" s="73">
        <f t="shared" si="6"/>
        <v>39859.475615299962</v>
      </c>
      <c r="P51" s="73">
        <f t="shared" si="6"/>
        <v>44548.625734294132</v>
      </c>
      <c r="Q51" s="73">
        <f t="shared" si="6"/>
        <v>49451.744845450994</v>
      </c>
      <c r="R51" s="73">
        <f t="shared" si="6"/>
        <v>54578.596494070931</v>
      </c>
      <c r="S51" s="73">
        <f t="shared" si="6"/>
        <v>59939.389742423256</v>
      </c>
      <c r="T51" s="73">
        <f t="shared" si="6"/>
        <v>65544.799498977402</v>
      </c>
      <c r="U51" s="73">
        <f t="shared" si="6"/>
        <v>71405.98777527023</v>
      </c>
      <c r="V51" s="73">
        <f t="shared" si="6"/>
        <v>77534.62591273812</v>
      </c>
      <c r="W51" s="73">
        <f t="shared" si="6"/>
        <v>83942.917823774085</v>
      </c>
      <c r="X51" s="73">
        <f t="shared" si="6"/>
        <v>90643.624293289293</v>
      </c>
    </row>
    <row r="52" spans="1:24">
      <c r="A52" s="73">
        <v>41</v>
      </c>
      <c r="B52" s="73">
        <v>262.14</v>
      </c>
      <c r="C52" s="73">
        <v>4.8425634702278604</v>
      </c>
      <c r="D52" s="73">
        <v>264</v>
      </c>
      <c r="E52" s="73">
        <f t="shared" si="5"/>
        <v>3351.2941125458074</v>
      </c>
      <c r="F52" s="73">
        <f t="shared" si="5"/>
        <v>6864.8767695656506</v>
      </c>
      <c r="G52" s="73">
        <f t="shared" si="5"/>
        <v>10548.606896830608</v>
      </c>
      <c r="H52" s="73">
        <f t="shared" si="5"/>
        <v>14410.723993580265</v>
      </c>
      <c r="I52" s="73">
        <f t="shared" si="5"/>
        <v>18459.866562034553</v>
      </c>
      <c r="J52" s="73">
        <f t="shared" si="5"/>
        <v>22705.091429366243</v>
      </c>
      <c r="K52" s="73">
        <f t="shared" si="5"/>
        <v>27155.894005352395</v>
      </c>
      <c r="L52" s="73">
        <f t="shared" si="5"/>
        <v>31822.229521015179</v>
      </c>
      <c r="M52" s="73">
        <f t="shared" si="5"/>
        <v>36714.535295757734</v>
      </c>
      <c r="N52" s="73">
        <f t="shared" si="5"/>
        <v>41843.754082799824</v>
      </c>
      <c r="O52" s="73">
        <f t="shared" si="5"/>
        <v>47221.358545131268</v>
      </c>
      <c r="P52" s="73">
        <f t="shared" si="5"/>
        <v>52859.376916728928</v>
      </c>
      <c r="Q52" s="73">
        <f t="shared" si="5"/>
        <v>58770.419906434312</v>
      </c>
      <c r="R52" s="73">
        <f t="shared" si="5"/>
        <v>64967.708904668609</v>
      </c>
      <c r="S52" s="73">
        <f t="shared" si="5"/>
        <v>71465.105556075912</v>
      </c>
      <c r="T52" s="73">
        <f t="shared" si="5"/>
        <v>78277.142764240009</v>
      </c>
      <c r="U52" s="73">
        <f t="shared" si="6"/>
        <v>85419.057197824994</v>
      </c>
      <c r="V52" s="73">
        <f t="shared" si="6"/>
        <v>92906.823370845741</v>
      </c>
      <c r="W52" s="73">
        <f t="shared" si="6"/>
        <v>100757.18937329725</v>
      </c>
      <c r="X52" s="73">
        <f t="shared" si="6"/>
        <v>108987.71433206263</v>
      </c>
    </row>
    <row r="53" spans="1:24">
      <c r="A53" s="73">
        <v>42</v>
      </c>
      <c r="B53" s="73">
        <v>286.13</v>
      </c>
      <c r="C53" s="73">
        <v>4.30971053863981</v>
      </c>
      <c r="D53" s="73">
        <v>267</v>
      </c>
      <c r="E53" s="73">
        <f t="shared" si="5"/>
        <v>3292.4770620440854</v>
      </c>
      <c r="F53" s="73">
        <f t="shared" si="5"/>
        <v>6726.8503550133883</v>
      </c>
      <c r="G53" s="73">
        <f t="shared" si="5"/>
        <v>10309.235195726014</v>
      </c>
      <c r="H53" s="73">
        <f t="shared" si="5"/>
        <v>14046.010453453478</v>
      </c>
      <c r="I53" s="73">
        <f t="shared" si="5"/>
        <v>17943.82990826849</v>
      </c>
      <c r="J53" s="73">
        <f t="shared" si="5"/>
        <v>22009.63409890484</v>
      </c>
      <c r="K53" s="73">
        <f t="shared" si="5"/>
        <v>26250.66268122548</v>
      </c>
      <c r="L53" s="73">
        <f t="shared" si="5"/>
        <v>30674.467319305139</v>
      </c>
      <c r="M53" s="73">
        <f t="shared" si="5"/>
        <v>35288.925132080934</v>
      </c>
      <c r="N53" s="73">
        <f t="shared" si="5"/>
        <v>40102.25271951504</v>
      </c>
      <c r="O53" s="73">
        <f t="shared" si="5"/>
        <v>45123.020793244032</v>
      </c>
      <c r="P53" s="73">
        <f t="shared" si="5"/>
        <v>50360.169437767196</v>
      </c>
      <c r="Q53" s="73">
        <f t="shared" si="5"/>
        <v>55823.024029347587</v>
      </c>
      <c r="R53" s="73">
        <f t="shared" si="5"/>
        <v>61521.311840971903</v>
      </c>
      <c r="S53" s="73">
        <f t="shared" si="5"/>
        <v>67465.1793629358</v>
      </c>
      <c r="T53" s="73">
        <f t="shared" si="5"/>
        <v>73665.210369896595</v>
      </c>
      <c r="U53" s="73">
        <f t="shared" si="6"/>
        <v>80132.444766563291</v>
      </c>
      <c r="V53" s="73">
        <f t="shared" si="6"/>
        <v>86878.398245581702</v>
      </c>
      <c r="W53" s="73">
        <f t="shared" si="6"/>
        <v>93915.08279261706</v>
      </c>
      <c r="X53" s="73">
        <f t="shared" si="6"/>
        <v>101255.02807514685</v>
      </c>
    </row>
    <row r="54" spans="1:24">
      <c r="A54" s="73">
        <v>43</v>
      </c>
      <c r="B54" s="73">
        <v>313.7</v>
      </c>
      <c r="C54" s="73">
        <v>4.5596221556596896</v>
      </c>
      <c r="D54" s="73">
        <v>270</v>
      </c>
      <c r="E54" s="73">
        <f t="shared" si="5"/>
        <v>3861.9543696221936</v>
      </c>
      <c r="F54" s="73">
        <f t="shared" si="5"/>
        <v>7899.9992663231569</v>
      </c>
      <c r="G54" s="73">
        <f t="shared" si="5"/>
        <v>12122.163752789575</v>
      </c>
      <c r="H54" s="73">
        <f t="shared" si="5"/>
        <v>16536.842986629312</v>
      </c>
      <c r="I54" s="73">
        <f t="shared" si="5"/>
        <v>21152.814912916514</v>
      </c>
      <c r="J54" s="73">
        <f t="shared" si="5"/>
        <v>25979.257717853736</v>
      </c>
      <c r="K54" s="73">
        <f t="shared" si="5"/>
        <v>31025.768078255118</v>
      </c>
      <c r="L54" s="73">
        <f t="shared" si="5"/>
        <v>36302.380243137028</v>
      </c>
      <c r="M54" s="73">
        <f t="shared" si="5"/>
        <v>41819.585985357116</v>
      </c>
      <c r="N54" s="73">
        <f t="shared" si="5"/>
        <v>47588.35546297281</v>
      </c>
      <c r="O54" s="73">
        <f t="shared" si="5"/>
        <v>53620.159031798801</v>
      </c>
      <c r="P54" s="73">
        <f t="shared" si="5"/>
        <v>59926.990052534857</v>
      </c>
      <c r="Q54" s="73">
        <f t="shared" si="5"/>
        <v>66521.38873781242</v>
      </c>
      <c r="R54" s="73">
        <f t="shared" si="5"/>
        <v>73416.467086576406</v>
      </c>
      <c r="S54" s="73">
        <f t="shared" si="5"/>
        <v>80625.934955380755</v>
      </c>
      <c r="T54" s="73">
        <f t="shared" si="5"/>
        <v>88164.127318436251</v>
      </c>
      <c r="U54" s="73">
        <f t="shared" si="6"/>
        <v>96046.032770613892</v>
      </c>
      <c r="V54" s="73">
        <f t="shared" si="6"/>
        <v>104287.32333007717</v>
      </c>
      <c r="W54" s="73">
        <f t="shared" si="6"/>
        <v>112904.385599802</v>
      </c>
      <c r="X54" s="73">
        <f t="shared" si="6"/>
        <v>121914.35334994421</v>
      </c>
    </row>
    <row r="55" spans="1:24">
      <c r="A55" s="73">
        <v>44</v>
      </c>
      <c r="B55" s="73">
        <v>345.08</v>
      </c>
      <c r="C55" s="73">
        <v>4.7133076956446596</v>
      </c>
      <c r="D55" s="73">
        <v>249</v>
      </c>
      <c r="E55" s="73">
        <f t="shared" si="5"/>
        <v>4049.905866836521</v>
      </c>
      <c r="F55" s="73">
        <f t="shared" si="5"/>
        <v>8290.696258561009</v>
      </c>
      <c r="G55" s="73">
        <f t="shared" si="5"/>
        <v>12731.368150174807</v>
      </c>
      <c r="H55" s="73">
        <f t="shared" si="5"/>
        <v>17381.342571794368</v>
      </c>
      <c r="I55" s="73">
        <f t="shared" si="5"/>
        <v>22250.484595673628</v>
      </c>
      <c r="J55" s="73">
        <f t="shared" si="5"/>
        <v>27349.124265276267</v>
      </c>
      <c r="K55" s="73">
        <f t="shared" si="5"/>
        <v>32688.078510799471</v>
      </c>
      <c r="L55" s="73">
        <f t="shared" si="5"/>
        <v>38278.674097643867</v>
      </c>
      <c r="M55" s="73">
        <f t="shared" si="5"/>
        <v>44132.771656515375</v>
      </c>
      <c r="N55" s="73">
        <f t="shared" si="5"/>
        <v>50262.790846139716</v>
      </c>
      <c r="O55" s="73">
        <f t="shared" si="5"/>
        <v>56681.736701973125</v>
      </c>
      <c r="P55" s="73">
        <f t="shared" si="5"/>
        <v>63403.227226808776</v>
      </c>
      <c r="Q55" s="73">
        <f t="shared" si="5"/>
        <v>70441.522281813537</v>
      </c>
      <c r="R55" s="73">
        <f t="shared" si="5"/>
        <v>77811.553839288041</v>
      </c>
      <c r="S55" s="73">
        <f t="shared" si="5"/>
        <v>85528.957661332388</v>
      </c>
      <c r="T55" s="73">
        <f t="shared" si="5"/>
        <v>93610.106471625157</v>
      </c>
      <c r="U55" s="73">
        <f t="shared" si="6"/>
        <v>102072.14469068994</v>
      </c>
      <c r="V55" s="73">
        <f t="shared" si="6"/>
        <v>110933.02480834228</v>
      </c>
      <c r="W55" s="73">
        <f t="shared" si="6"/>
        <v>120211.54547048181</v>
      </c>
      <c r="X55" s="73">
        <f t="shared" si="6"/>
        <v>129927.39136103193</v>
      </c>
    </row>
    <row r="56" spans="1:24">
      <c r="A56" s="73">
        <v>45</v>
      </c>
      <c r="B56" s="73">
        <v>379.77</v>
      </c>
      <c r="C56" s="73">
        <v>3.97722331387518</v>
      </c>
      <c r="D56" s="73">
        <v>247</v>
      </c>
      <c r="E56" s="73">
        <f t="shared" si="5"/>
        <v>3730.7623418386293</v>
      </c>
      <c r="F56" s="73">
        <f t="shared" si="5"/>
        <v>7609.9054333221484</v>
      </c>
      <c r="G56" s="73">
        <f t="shared" si="5"/>
        <v>11643.330708218709</v>
      </c>
      <c r="H56" s="73">
        <f t="shared" si="5"/>
        <v>15837.174313496216</v>
      </c>
      <c r="I56" s="73">
        <f t="shared" si="5"/>
        <v>20197.816444390264</v>
      </c>
      <c r="J56" s="73">
        <f t="shared" si="5"/>
        <v>24731.89105074892</v>
      </c>
      <c r="K56" s="73">
        <f t="shared" si="5"/>
        <v>29446.295929420128</v>
      </c>
      <c r="L56" s="73">
        <f t="shared" si="5"/>
        <v>34348.203218036353</v>
      </c>
      <c r="M56" s="73">
        <f t="shared" si="5"/>
        <v>39445.070306159956</v>
      </c>
      <c r="N56" s="73">
        <f t="shared" si="5"/>
        <v>44744.651180389628</v>
      </c>
      <c r="O56" s="73">
        <f t="shared" si="5"/>
        <v>50255.008220686832</v>
      </c>
      <c r="P56" s="73">
        <f t="shared" si="5"/>
        <v>55984.524465868533</v>
      </c>
      <c r="Q56" s="73">
        <f t="shared" si="5"/>
        <v>61941.91636692582</v>
      </c>
      <c r="R56" s="73">
        <f t="shared" si="5"/>
        <v>68136.247047570942</v>
      </c>
      <c r="S56" s="73">
        <f t="shared" si="5"/>
        <v>74576.940092185105</v>
      </c>
      <c r="T56" s="73">
        <f t="shared" si="5"/>
        <v>81273.793882144877</v>
      </c>
      <c r="U56" s="73">
        <f t="shared" si="6"/>
        <v>88236.996502335023</v>
      </c>
      <c r="V56" s="73">
        <f t="shared" si="6"/>
        <v>95477.141240527781</v>
      </c>
      <c r="W56" s="73">
        <f t="shared" si="6"/>
        <v>103005.24270320618</v>
      </c>
      <c r="X56" s="73">
        <f t="shared" si="6"/>
        <v>110832.75357235044</v>
      </c>
    </row>
    <row r="57" spans="1:24">
      <c r="A57" s="73">
        <v>46</v>
      </c>
      <c r="B57" s="73">
        <v>413.16</v>
      </c>
      <c r="C57" s="73">
        <v>4.9954797175261101</v>
      </c>
      <c r="D57" s="73">
        <v>242</v>
      </c>
      <c r="E57" s="73">
        <f t="shared" si="5"/>
        <v>4994.7164082252812</v>
      </c>
      <c r="F57" s="73">
        <f t="shared" si="5"/>
        <v>10238.942861571417</v>
      </c>
      <c r="G57" s="73">
        <f t="shared" si="5"/>
        <v>15745.143583735584</v>
      </c>
      <c r="H57" s="73">
        <f t="shared" si="5"/>
        <v>21526.405446181758</v>
      </c>
      <c r="I57" s="73">
        <f t="shared" si="5"/>
        <v>27596.469072383486</v>
      </c>
      <c r="J57" s="73">
        <f t="shared" si="5"/>
        <v>33969.761495873077</v>
      </c>
      <c r="K57" s="73">
        <f t="shared" si="5"/>
        <v>40661.430449716681</v>
      </c>
      <c r="L57" s="73">
        <f t="shared" si="5"/>
        <v>47687.380368913575</v>
      </c>
      <c r="M57" s="73">
        <f t="shared" si="5"/>
        <v>55064.310191287477</v>
      </c>
      <c r="N57" s="73">
        <f t="shared" si="5"/>
        <v>62809.753046714191</v>
      </c>
      <c r="O57" s="73">
        <f t="shared" si="5"/>
        <v>70942.117929016313</v>
      </c>
      <c r="P57" s="73">
        <f t="shared" si="5"/>
        <v>79480.733449569103</v>
      </c>
      <c r="Q57" s="73">
        <f t="shared" si="5"/>
        <v>88445.893776608616</v>
      </c>
      <c r="R57" s="73">
        <f t="shared" si="5"/>
        <v>97858.906869429091</v>
      </c>
      <c r="S57" s="73">
        <f t="shared" si="5"/>
        <v>107742.14512210945</v>
      </c>
      <c r="T57" s="73">
        <f t="shared" si="5"/>
        <v>118119.09853713734</v>
      </c>
      <c r="U57" s="73">
        <f t="shared" si="6"/>
        <v>129014.43055531001</v>
      </c>
      <c r="V57" s="73">
        <f t="shared" si="6"/>
        <v>140454.03667460763</v>
      </c>
      <c r="W57" s="73">
        <f t="shared" si="6"/>
        <v>152465.10599735964</v>
      </c>
      <c r="X57" s="73">
        <f t="shared" si="6"/>
        <v>165076.18585198777</v>
      </c>
    </row>
    <row r="58" spans="1:24">
      <c r="A58" s="73">
        <v>47</v>
      </c>
      <c r="B58" s="73">
        <v>451.67</v>
      </c>
      <c r="C58" s="73">
        <v>5.4628516390183801</v>
      </c>
      <c r="D58" s="73">
        <v>206</v>
      </c>
      <c r="E58" s="73">
        <f t="shared" si="5"/>
        <v>5082.8567715785939</v>
      </c>
      <c r="F58" s="73">
        <f t="shared" si="5"/>
        <v>10443.382467612335</v>
      </c>
      <c r="G58" s="73">
        <f t="shared" si="5"/>
        <v>16096.745729491846</v>
      </c>
      <c r="H58" s="73">
        <f t="shared" si="5"/>
        <v>22058.943838982614</v>
      </c>
      <c r="I58" s="73">
        <f t="shared" si="5"/>
        <v>28346.847985619217</v>
      </c>
      <c r="J58" s="73">
        <f t="shared" si="5"/>
        <v>34978.251006990271</v>
      </c>
      <c r="K58" s="73">
        <f t="shared" si="5"/>
        <v>41971.917737004187</v>
      </c>
      <c r="L58" s="73">
        <f t="shared" si="5"/>
        <v>49347.638104606165</v>
      </c>
      <c r="M58" s="73">
        <f t="shared" si="5"/>
        <v>57126.283133199089</v>
      </c>
      <c r="N58" s="73">
        <f t="shared" si="5"/>
        <v>65329.863999229972</v>
      </c>
      <c r="O58" s="73">
        <f t="shared" si="5"/>
        <v>73981.59431705896</v>
      </c>
      <c r="P58" s="73">
        <f t="shared" si="5"/>
        <v>83105.955826358942</v>
      </c>
      <c r="Q58" s="73">
        <f t="shared" si="5"/>
        <v>92728.767667919703</v>
      </c>
      <c r="R58" s="73">
        <f t="shared" si="5"/>
        <v>102877.2594438868</v>
      </c>
      <c r="S58" s="73">
        <f t="shared" si="5"/>
        <v>113580.14826917293</v>
      </c>
      <c r="T58" s="73">
        <f t="shared" si="5"/>
        <v>124867.7200320736</v>
      </c>
      <c r="U58" s="73">
        <f t="shared" si="6"/>
        <v>136771.91509402919</v>
      </c>
      <c r="V58" s="73">
        <f t="shared" si="6"/>
        <v>149326.41867103882</v>
      </c>
      <c r="W58" s="73">
        <f t="shared" si="6"/>
        <v>162566.75615247572</v>
      </c>
      <c r="X58" s="73">
        <f t="shared" si="6"/>
        <v>176530.39362702882</v>
      </c>
    </row>
    <row r="59" spans="1:24">
      <c r="A59" s="73">
        <v>48</v>
      </c>
      <c r="B59" s="73">
        <v>492.05</v>
      </c>
      <c r="C59" s="73">
        <v>4.49237805623439</v>
      </c>
      <c r="D59" s="73">
        <v>202</v>
      </c>
      <c r="E59" s="73">
        <f t="shared" si="5"/>
        <v>4465.1587375916679</v>
      </c>
      <c r="F59" s="73">
        <f t="shared" si="5"/>
        <v>9130.9092864869435</v>
      </c>
      <c r="G59" s="73">
        <f t="shared" si="5"/>
        <v>14006.26298919942</v>
      </c>
      <c r="H59" s="73">
        <f t="shared" si="5"/>
        <v>19100.636011816365</v>
      </c>
      <c r="I59" s="73">
        <f t="shared" si="5"/>
        <v>24423.867530204072</v>
      </c>
      <c r="J59" s="73">
        <f t="shared" si="5"/>
        <v>29986.238733206392</v>
      </c>
      <c r="K59" s="73">
        <f t="shared" si="5"/>
        <v>35798.4926795387</v>
      </c>
      <c r="L59" s="73">
        <f t="shared" si="5"/>
        <v>41871.855046728619</v>
      </c>
      <c r="M59" s="73">
        <f t="shared" si="5"/>
        <v>48218.055812177801</v>
      </c>
      <c r="N59" s="73">
        <f t="shared" si="5"/>
        <v>54849.35190821861</v>
      </c>
      <c r="O59" s="73">
        <f t="shared" si="5"/>
        <v>61778.550894921864</v>
      </c>
      <c r="P59" s="73">
        <f t="shared" si="5"/>
        <v>69019.035696376581</v>
      </c>
      <c r="Q59" s="73">
        <f t="shared" si="5"/>
        <v>76584.790448216867</v>
      </c>
      <c r="R59" s="73">
        <f t="shared" si="5"/>
        <v>84490.427506317326</v>
      </c>
      <c r="S59" s="73">
        <f t="shared" si="5"/>
        <v>92751.215668821445</v>
      </c>
      <c r="T59" s="73">
        <f t="shared" si="5"/>
        <v>101383.10966600987</v>
      </c>
      <c r="U59" s="73">
        <f t="shared" si="6"/>
        <v>110402.7809749654</v>
      </c>
      <c r="V59" s="73">
        <f t="shared" si="6"/>
        <v>119827.65001854897</v>
      </c>
      <c r="W59" s="73">
        <f t="shared" si="6"/>
        <v>129675.91981087525</v>
      </c>
      <c r="X59" s="73">
        <f t="shared" si="6"/>
        <v>139966.61111427081</v>
      </c>
    </row>
    <row r="60" spans="1:24">
      <c r="A60" s="73">
        <v>49</v>
      </c>
      <c r="B60" s="73">
        <v>527.49</v>
      </c>
      <c r="C60" s="73">
        <v>4.6313448834716198</v>
      </c>
      <c r="D60" s="73">
        <v>209</v>
      </c>
      <c r="E60" s="73">
        <f t="shared" si="5"/>
        <v>5105.8451552973002</v>
      </c>
      <c r="F60" s="73">
        <f t="shared" si="5"/>
        <v>10448.159608952448</v>
      </c>
      <c r="G60" s="73">
        <f t="shared" si="5"/>
        <v>16037.895069715914</v>
      </c>
      <c r="H60" s="73">
        <f t="shared" si="5"/>
        <v>21886.51045774106</v>
      </c>
      <c r="I60" s="73">
        <f t="shared" si="5"/>
        <v>28005.99539529343</v>
      </c>
      <c r="J60" s="73">
        <f t="shared" si="5"/>
        <v>34408.894785395954</v>
      </c>
      <c r="K60" s="73">
        <f t="shared" si="5"/>
        <v>41108.334528795807</v>
      </c>
      <c r="L60" s="73">
        <f t="shared" si="5"/>
        <v>48118.048431972908</v>
      </c>
      <c r="M60" s="73">
        <f t="shared" si="5"/>
        <v>55452.406361350775</v>
      </c>
      <c r="N60" s="73">
        <f t="shared" si="5"/>
        <v>63126.443701426375</v>
      </c>
      <c r="O60" s="73">
        <f t="shared" si="5"/>
        <v>71155.892177207279</v>
      </c>
      <c r="P60" s="73">
        <f t="shared" si="5"/>
        <v>79557.212104142251</v>
      </c>
      <c r="Q60" s="73">
        <f t="shared" si="5"/>
        <v>88347.626131657409</v>
      </c>
      <c r="R60" s="73">
        <f t="shared" si="5"/>
        <v>97545.154549471845</v>
      </c>
      <c r="S60" s="73">
        <f t="shared" si="5"/>
        <v>107168.65222907061</v>
      </c>
      <c r="T60" s="73">
        <f t="shared" si="5"/>
        <v>117237.84727606448</v>
      </c>
      <c r="U60" s="73">
        <f t="shared" si="6"/>
        <v>127773.38147267402</v>
      </c>
      <c r="V60" s="73">
        <f t="shared" si="6"/>
        <v>138796.85259324469</v>
      </c>
      <c r="W60" s="73">
        <f t="shared" si="6"/>
        <v>150330.85867953885</v>
      </c>
      <c r="X60" s="73">
        <f t="shared" si="6"/>
        <v>162399.04436656996</v>
      </c>
    </row>
    <row r="61" spans="1:24">
      <c r="A61" s="73">
        <v>50</v>
      </c>
      <c r="B61" s="73">
        <v>561.97</v>
      </c>
      <c r="C61" s="73">
        <v>4.6784808843725303</v>
      </c>
      <c r="D61" s="73">
        <v>197</v>
      </c>
      <c r="E61" s="73">
        <f t="shared" si="5"/>
        <v>5179.4568281039337</v>
      </c>
      <c r="F61" s="73">
        <f t="shared" si="5"/>
        <v>10601.233553825034</v>
      </c>
      <c r="G61" s="73">
        <f t="shared" si="5"/>
        <v>16276.667067252365</v>
      </c>
      <c r="H61" s="73">
        <f t="shared" si="5"/>
        <v>22217.624652710645</v>
      </c>
      <c r="I61" s="73">
        <f t="shared" si="5"/>
        <v>28436.528803153284</v>
      </c>
      <c r="J61" s="73">
        <f t="shared" si="5"/>
        <v>34946.383195491835</v>
      </c>
      <c r="K61" s="73">
        <f t="shared" si="5"/>
        <v>41760.799881176441</v>
      </c>
      <c r="L61" s="73">
        <f t="shared" si="5"/>
        <v>48894.027748882254</v>
      </c>
      <c r="M61" s="73">
        <f t="shared" si="5"/>
        <v>56360.982318817434</v>
      </c>
      <c r="N61" s="73">
        <f t="shared" si="5"/>
        <v>64177.276930951826</v>
      </c>
      <c r="O61" s="73">
        <f t="shared" si="5"/>
        <v>72359.25539238115</v>
      </c>
      <c r="P61" s="73">
        <f t="shared" si="5"/>
        <v>80924.02615209193</v>
      </c>
      <c r="Q61" s="73">
        <f t="shared" si="5"/>
        <v>89889.498074586125</v>
      </c>
      <c r="R61" s="73">
        <f t="shared" si="5"/>
        <v>99274.417887167961</v>
      </c>
      <c r="S61" s="73">
        <f t="shared" si="5"/>
        <v>109098.40937919516</v>
      </c>
      <c r="T61" s="73">
        <f t="shared" si="5"/>
        <v>119382.01443525917</v>
      </c>
      <c r="U61" s="73">
        <f t="shared" si="6"/>
        <v>130146.73598809555</v>
      </c>
      <c r="V61" s="73">
        <f t="shared" si="6"/>
        <v>141415.0829810373</v>
      </c>
      <c r="W61" s="73">
        <f t="shared" si="6"/>
        <v>153210.61743402865</v>
      </c>
      <c r="X61" s="73">
        <f t="shared" si="6"/>
        <v>165558.00371161275</v>
      </c>
    </row>
    <row r="62" spans="1:24">
      <c r="A62" s="73">
        <v>51</v>
      </c>
      <c r="B62" s="73">
        <v>594.49</v>
      </c>
      <c r="C62" s="73">
        <v>5.1439509872841098</v>
      </c>
      <c r="D62" s="73">
        <v>205</v>
      </c>
      <c r="E62" s="73">
        <f t="shared" si="5"/>
        <v>6268.9562159825846</v>
      </c>
      <c r="F62" s="73">
        <f t="shared" si="5"/>
        <v>12860.384467129623</v>
      </c>
      <c r="G62" s="73">
        <f t="shared" si="5"/>
        <v>19790.872556877646</v>
      </c>
      <c r="H62" s="73">
        <f t="shared" si="5"/>
        <v>27077.861557141885</v>
      </c>
      <c r="I62" s="73">
        <f t="shared" si="5"/>
        <v>34739.689700028503</v>
      </c>
      <c r="J62" s="73">
        <f t="shared" si="5"/>
        <v>42795.638527315146</v>
      </c>
      <c r="K62" s="73">
        <f t="shared" si="5"/>
        <v>51265.981413838068</v>
      </c>
      <c r="L62" s="73">
        <f t="shared" si="5"/>
        <v>60172.034586898684</v>
      </c>
      <c r="M62" s="73">
        <f t="shared" si="5"/>
        <v>69536.21077008298</v>
      </c>
      <c r="N62" s="73">
        <f t="shared" si="5"/>
        <v>79382.075586493229</v>
      </c>
      <c r="O62" s="73">
        <f t="shared" si="5"/>
        <v>89734.406863333832</v>
      </c>
      <c r="P62" s="73">
        <f t="shared" si="5"/>
        <v>100619.25698709642</v>
      </c>
      <c r="Q62" s="73">
        <f t="shared" si="5"/>
        <v>112064.01846626468</v>
      </c>
      <c r="R62" s="73">
        <f t="shared" si="5"/>
        <v>124097.49286653296</v>
      </c>
      <c r="S62" s="73">
        <f t="shared" si="5"/>
        <v>136749.96329201834</v>
      </c>
      <c r="T62" s="73">
        <f t="shared" si="5"/>
        <v>150053.27059487143</v>
      </c>
      <c r="U62" s="73">
        <f t="shared" si="6"/>
        <v>164040.893505071</v>
      </c>
      <c r="V62" s="73">
        <f t="shared" si="6"/>
        <v>178748.03288205736</v>
      </c>
      <c r="W62" s="73">
        <f t="shared" si="6"/>
        <v>194211.70030022747</v>
      </c>
      <c r="X62" s="73">
        <f t="shared" si="6"/>
        <v>210470.81119122484</v>
      </c>
    </row>
    <row r="63" spans="1:24">
      <c r="A63" s="73">
        <v>52</v>
      </c>
      <c r="B63" s="73">
        <v>626.03</v>
      </c>
      <c r="C63" s="73">
        <v>4.9900802048313304</v>
      </c>
      <c r="D63" s="73">
        <v>191</v>
      </c>
      <c r="E63" s="73">
        <f t="shared" si="5"/>
        <v>5966.7252293043739</v>
      </c>
      <c r="F63" s="73">
        <f t="shared" si="5"/>
        <v>12231.194833152955</v>
      </c>
      <c r="G63" s="73">
        <f t="shared" si="5"/>
        <v>18808.26649464084</v>
      </c>
      <c r="H63" s="73">
        <f t="shared" si="5"/>
        <v>25713.539307166229</v>
      </c>
      <c r="I63" s="73">
        <f t="shared" si="5"/>
        <v>32963.390771399027</v>
      </c>
      <c r="J63" s="73">
        <f t="shared" si="5"/>
        <v>40575.015638428202</v>
      </c>
      <c r="K63" s="73">
        <f t="shared" si="5"/>
        <v>48566.466691212983</v>
      </c>
      <c r="L63" s="73">
        <f t="shared" si="5"/>
        <v>56956.697561061614</v>
      </c>
      <c r="M63" s="73">
        <f t="shared" si="5"/>
        <v>65765.607680686182</v>
      </c>
      <c r="N63" s="73">
        <f t="shared" si="5"/>
        <v>75014.089480451526</v>
      </c>
      <c r="O63" s="73">
        <f t="shared" si="5"/>
        <v>84724.077939754337</v>
      </c>
      <c r="P63" s="73">
        <f t="shared" si="5"/>
        <v>94918.602611056311</v>
      </c>
      <c r="Q63" s="73">
        <f t="shared" si="5"/>
        <v>105621.84223995754</v>
      </c>
      <c r="R63" s="73">
        <f t="shared" si="5"/>
        <v>116859.18211085624</v>
      </c>
      <c r="S63" s="73">
        <f t="shared" si="5"/>
        <v>128657.27425420223</v>
      </c>
      <c r="T63" s="73">
        <f t="shared" si="5"/>
        <v>141044.10065814113</v>
      </c>
      <c r="U63" s="73">
        <f t="shared" si="6"/>
        <v>154049.03963446975</v>
      </c>
      <c r="V63" s="73">
        <f t="shared" si="6"/>
        <v>167702.93549630666</v>
      </c>
      <c r="W63" s="73">
        <f t="shared" si="6"/>
        <v>182038.17171273328</v>
      </c>
      <c r="X63" s="73">
        <f t="shared" si="6"/>
        <v>197088.74771391164</v>
      </c>
    </row>
    <row r="64" spans="1:24">
      <c r="A64" s="73">
        <v>53</v>
      </c>
      <c r="B64" s="73">
        <v>665.31</v>
      </c>
      <c r="C64" s="73">
        <v>5.9991804782151696</v>
      </c>
      <c r="D64" s="73">
        <v>206</v>
      </c>
      <c r="E64" s="73">
        <f t="shared" si="5"/>
        <v>8222.1084137603502</v>
      </c>
      <c r="F64" s="73">
        <f t="shared" si="5"/>
        <v>16937.475950376702</v>
      </c>
      <c r="G64" s="73">
        <f t="shared" si="5"/>
        <v>26175.694114854425</v>
      </c>
      <c r="H64" s="73">
        <f t="shared" si="5"/>
        <v>35968.129659990445</v>
      </c>
      <c r="I64" s="73">
        <f t="shared" si="5"/>
        <v>46348.03108669207</v>
      </c>
      <c r="J64" s="73">
        <f t="shared" si="5"/>
        <v>57350.641533442336</v>
      </c>
      <c r="K64" s="73">
        <f t="shared" si="5"/>
        <v>69013.318438208109</v>
      </c>
      <c r="L64" s="73">
        <f t="shared" si="5"/>
        <v>81375.660379081935</v>
      </c>
      <c r="M64" s="73">
        <f t="shared" si="5"/>
        <v>94479.64152432284</v>
      </c>
      <c r="N64" s="73">
        <f t="shared" si="5"/>
        <v>108369.75414829805</v>
      </c>
      <c r="O64" s="73">
        <f t="shared" si="5"/>
        <v>123093.15969721285</v>
      </c>
      <c r="P64" s="73">
        <f t="shared" si="5"/>
        <v>138699.84891754659</v>
      </c>
      <c r="Q64" s="73">
        <f t="shared" si="5"/>
        <v>155242.8115908824</v>
      </c>
      <c r="R64" s="73">
        <f t="shared" si="5"/>
        <v>172778.21645143529</v>
      </c>
      <c r="S64" s="73">
        <f t="shared" si="5"/>
        <v>191365.60189715849</v>
      </c>
      <c r="T64" s="73">
        <f t="shared" si="5"/>
        <v>211068.07814195211</v>
      </c>
      <c r="U64" s="73">
        <f t="shared" si="6"/>
        <v>231952.54149534844</v>
      </c>
      <c r="V64" s="73">
        <f t="shared" si="6"/>
        <v>254089.90149722167</v>
      </c>
      <c r="W64" s="73">
        <f t="shared" si="6"/>
        <v>277555.32167871948</v>
      </c>
      <c r="X64" s="73">
        <f t="shared" si="6"/>
        <v>302428.4747668769</v>
      </c>
    </row>
    <row r="65" spans="1:24">
      <c r="A65" s="73">
        <v>54</v>
      </c>
      <c r="B65" s="73">
        <v>687.51</v>
      </c>
      <c r="C65" s="73">
        <v>5.4769702360594303</v>
      </c>
      <c r="D65" s="73">
        <v>228</v>
      </c>
      <c r="E65" s="73">
        <f t="shared" si="5"/>
        <v>8585.2757199445223</v>
      </c>
      <c r="F65" s="73">
        <f t="shared" si="5"/>
        <v>17640.764435754041</v>
      </c>
      <c r="G65" s="73">
        <f t="shared" si="5"/>
        <v>27192.219573258149</v>
      </c>
      <c r="H65" s="73">
        <f t="shared" si="5"/>
        <v>37266.805065753942</v>
      </c>
      <c r="I65" s="73">
        <f t="shared" si="5"/>
        <v>47893.172607080094</v>
      </c>
      <c r="J65" s="73">
        <f t="shared" si="5"/>
        <v>59101.543135818931</v>
      </c>
      <c r="K65" s="73">
        <f t="shared" si="5"/>
        <v>70923.792782364078</v>
      </c>
      <c r="L65" s="73">
        <f t="shared" si="5"/>
        <v>83393.543523283137</v>
      </c>
      <c r="M65" s="73">
        <f t="shared" si="5"/>
        <v>96546.258800793104</v>
      </c>
      <c r="N65" s="73">
        <f t="shared" si="5"/>
        <v>110419.34437928598</v>
      </c>
      <c r="O65" s="73">
        <f t="shared" si="5"/>
        <v>125052.25472573591</v>
      </c>
      <c r="P65" s="73">
        <f t="shared" si="5"/>
        <v>140486.60521653021</v>
      </c>
      <c r="Q65" s="73">
        <f t="shared" si="5"/>
        <v>156766.29048983441</v>
      </c>
      <c r="R65" s="73">
        <f t="shared" si="5"/>
        <v>173937.60928008155</v>
      </c>
      <c r="S65" s="73">
        <f t="shared" si="5"/>
        <v>192049.39608960945</v>
      </c>
      <c r="T65" s="73">
        <f t="shared" si="5"/>
        <v>211153.16007191376</v>
      </c>
      <c r="U65" s="73">
        <f t="shared" si="6"/>
        <v>231303.23152149585</v>
      </c>
      <c r="V65" s="73">
        <f t="shared" si="6"/>
        <v>252556.91638691636</v>
      </c>
      <c r="W65" s="73">
        <f t="shared" si="6"/>
        <v>274974.65924648172</v>
      </c>
      <c r="X65" s="73">
        <f t="shared" si="6"/>
        <v>298620.21521006181</v>
      </c>
    </row>
    <row r="66" spans="1:24">
      <c r="A66" s="73">
        <v>55</v>
      </c>
      <c r="B66" s="73">
        <v>694.45</v>
      </c>
      <c r="C66" s="73">
        <v>5.8005982166748096</v>
      </c>
      <c r="D66" s="73">
        <v>215</v>
      </c>
      <c r="E66" s="73">
        <f t="shared" si="5"/>
        <v>8660.684677875106</v>
      </c>
      <c r="F66" s="73">
        <f t="shared" si="5"/>
        <v>17823.74087672685</v>
      </c>
      <c r="G66" s="73">
        <f t="shared" ref="G66:X66" si="7">$D66*((1+$C66/100)^G$2-1)*$B66</f>
        <v>27518.309150042118</v>
      </c>
      <c r="H66" s="73">
        <f t="shared" si="7"/>
        <v>37775.220377733618</v>
      </c>
      <c r="I66" s="73">
        <f t="shared" si="7"/>
        <v>48627.093815184511</v>
      </c>
      <c r="J66" s="73">
        <f t="shared" si="7"/>
        <v>60108.440829724001</v>
      </c>
      <c r="K66" s="73">
        <f t="shared" si="7"/>
        <v>72255.774654439112</v>
      </c>
      <c r="L66" s="73">
        <f t="shared" si="7"/>
        <v>85107.726508364154</v>
      </c>
      <c r="M66" s="73">
        <f t="shared" si="7"/>
        <v>98705.168452335885</v>
      </c>
      <c r="N66" s="73">
        <f t="shared" si="7"/>
        <v>113091.34337122302</v>
      </c>
      <c r="O66" s="73">
        <f t="shared" si="7"/>
        <v>128312.00249590288</v>
      </c>
      <c r="P66" s="73">
        <f t="shared" si="7"/>
        <v>144415.55090233503</v>
      </c>
      <c r="Q66" s="73">
        <f t="shared" si="7"/>
        <v>161453.20145045209</v>
      </c>
      <c r="R66" s="73">
        <f t="shared" si="7"/>
        <v>179479.13765242649</v>
      </c>
      <c r="S66" s="73">
        <f t="shared" si="7"/>
        <v>198550.68598827161</v>
      </c>
      <c r="T66" s="73">
        <f t="shared" si="7"/>
        <v>218728.49821677792</v>
      </c>
      <c r="U66" s="73">
        <f t="shared" si="7"/>
        <v>240076.74426157505</v>
      </c>
      <c r="V66" s="73">
        <f t="shared" si="7"/>
        <v>262663.31628573796</v>
      </c>
      <c r="W66" s="73">
        <f t="shared" si="7"/>
        <v>286560.04460394249</v>
      </c>
      <c r="X66" s="73">
        <f t="shared" si="7"/>
        <v>311842.92611881637</v>
      </c>
    </row>
    <row r="67" spans="1:24" ht="12.75">
      <c r="H67" s="72"/>
      <c r="I67" s="72">
        <f>SUM(E37:I66)</f>
        <v>1662488.9186958119</v>
      </c>
      <c r="X67" s="73">
        <f>SUM(E37:X66)</f>
        <v>30449410.111868285</v>
      </c>
    </row>
    <row r="69" spans="1:24">
      <c r="E69" s="73" t="s">
        <v>31</v>
      </c>
    </row>
    <row r="70" spans="1:24">
      <c r="A70" s="73" t="s">
        <v>0</v>
      </c>
      <c r="B70" s="73" t="s">
        <v>32</v>
      </c>
      <c r="C70" s="73" t="s">
        <v>33</v>
      </c>
      <c r="D70" s="73" t="s">
        <v>34</v>
      </c>
      <c r="E70" s="73">
        <v>1</v>
      </c>
      <c r="F70" s="73">
        <v>2</v>
      </c>
      <c r="G70" s="73">
        <v>3</v>
      </c>
      <c r="H70" s="73">
        <v>4</v>
      </c>
      <c r="I70" s="73">
        <v>5</v>
      </c>
      <c r="J70" s="73">
        <v>6</v>
      </c>
      <c r="K70" s="73">
        <v>7</v>
      </c>
      <c r="L70" s="73">
        <v>8</v>
      </c>
      <c r="M70" s="73">
        <v>9</v>
      </c>
      <c r="N70" s="73">
        <v>10</v>
      </c>
      <c r="O70" s="73">
        <v>11</v>
      </c>
      <c r="P70" s="73">
        <v>12</v>
      </c>
      <c r="Q70" s="73">
        <v>13</v>
      </c>
      <c r="R70" s="73">
        <v>14</v>
      </c>
      <c r="S70" s="73">
        <v>15</v>
      </c>
      <c r="T70" s="73">
        <v>16</v>
      </c>
      <c r="U70" s="73">
        <v>17</v>
      </c>
      <c r="V70" s="73">
        <v>18</v>
      </c>
      <c r="W70" s="73">
        <v>19</v>
      </c>
      <c r="X70" s="73">
        <v>20</v>
      </c>
    </row>
    <row r="71" spans="1:24">
      <c r="A71" s="73">
        <v>26</v>
      </c>
      <c r="B71" s="73">
        <v>33.24</v>
      </c>
      <c r="C71" s="73">
        <v>3.6199834500503898</v>
      </c>
      <c r="D71" s="73">
        <v>683</v>
      </c>
      <c r="E71" s="73">
        <f>$D71*((1+$C71/100)^E$2-1)*$B71</f>
        <v>821.84194667818008</v>
      </c>
      <c r="F71" s="73">
        <f t="shared" ref="F71:X85" si="8">$D71*((1+$C71/100)^F$2-1)*$B71</f>
        <v>1673.4344358116844</v>
      </c>
      <c r="G71" s="73">
        <f t="shared" si="8"/>
        <v>2555.8544321136919</v>
      </c>
      <c r="H71" s="73">
        <f t="shared" si="8"/>
        <v>3470.2178862417677</v>
      </c>
      <c r="I71" s="73">
        <f t="shared" si="8"/>
        <v>4417.6811460825857</v>
      </c>
      <c r="J71" s="73">
        <f t="shared" si="8"/>
        <v>5399.4424191249564</v>
      </c>
      <c r="K71" s="73">
        <f t="shared" si="8"/>
        <v>6416.7432877704614</v>
      </c>
      <c r="L71" s="73">
        <f t="shared" si="8"/>
        <v>7470.87027949815</v>
      </c>
      <c r="M71" s="73">
        <f t="shared" si="8"/>
        <v>8563.1564938688971</v>
      </c>
      <c r="N71" s="73">
        <f t="shared" si="8"/>
        <v>9694.983288427049</v>
      </c>
      <c r="O71" s="73">
        <f t="shared" si="8"/>
        <v>10867.782025631439</v>
      </c>
      <c r="P71" s="73">
        <f t="shared" si="8"/>
        <v>12083.035883025032</v>
      </c>
      <c r="Q71" s="73">
        <f t="shared" si="8"/>
        <v>13342.281728932365</v>
      </c>
      <c r="R71" s="73">
        <f t="shared" si="8"/>
        <v>14647.112066056994</v>
      </c>
      <c r="S71" s="73">
        <f t="shared" si="8"/>
        <v>15999.177045436778</v>
      </c>
      <c r="T71" s="73">
        <f t="shared" si="8"/>
        <v>17400.186553304029</v>
      </c>
      <c r="U71" s="73">
        <f t="shared" si="8"/>
        <v>18851.912373489708</v>
      </c>
      <c r="V71" s="73">
        <f t="shared" si="8"/>
        <v>20356.190428106223</v>
      </c>
      <c r="W71" s="73">
        <f t="shared" si="8"/>
        <v>21914.923099342588</v>
      </c>
      <c r="X71" s="73">
        <f t="shared" si="8"/>
        <v>23530.081635308237</v>
      </c>
    </row>
    <row r="72" spans="1:24">
      <c r="A72" s="73">
        <v>27</v>
      </c>
      <c r="B72" s="73">
        <v>33.78</v>
      </c>
      <c r="C72" s="73">
        <v>4.1909581588592904</v>
      </c>
      <c r="D72" s="73">
        <v>787</v>
      </c>
      <c r="E72" s="73">
        <f t="shared" ref="E72:T100" si="9">$D72*((1+$C72/100)^E$2-1)*$B72</f>
        <v>1114.1603591913176</v>
      </c>
      <c r="F72" s="73">
        <f t="shared" si="9"/>
        <v>2275.0147128589401</v>
      </c>
      <c r="G72" s="73">
        <f t="shared" si="9"/>
        <v>3484.5199867740707</v>
      </c>
      <c r="H72" s="73">
        <f t="shared" si="9"/>
        <v>4744.7151206481758</v>
      </c>
      <c r="I72" s="73">
        <f t="shared" si="9"/>
        <v>6057.7245053029274</v>
      </c>
      <c r="J72" s="73">
        <f t="shared" si="9"/>
        <v>7425.7615638904563</v>
      </c>
      <c r="K72" s="73">
        <f t="shared" si="9"/>
        <v>8851.1324832010796</v>
      </c>
      <c r="L72" s="73">
        <f t="shared" si="9"/>
        <v>10336.240101348556</v>
      </c>
      <c r="M72" s="73">
        <f t="shared" si="9"/>
        <v>11883.587958386624</v>
      </c>
      <c r="N72" s="73">
        <f t="shared" si="9"/>
        <v>13495.784516685164</v>
      </c>
      <c r="O72" s="73">
        <f t="shared" si="9"/>
        <v>15175.547558180575</v>
      </c>
      <c r="P72" s="73">
        <f t="shared" si="9"/>
        <v>16925.708765913023</v>
      </c>
      <c r="Q72" s="73">
        <f t="shared" si="9"/>
        <v>18749.218497574133</v>
      </c>
      <c r="R72" s="73">
        <f t="shared" si="9"/>
        <v>20649.15075911189</v>
      </c>
      <c r="S72" s="73">
        <f t="shared" si="9"/>
        <v>22628.708386777362</v>
      </c>
      <c r="T72" s="73">
        <f t="shared" si="9"/>
        <v>24691.228446348799</v>
      </c>
      <c r="U72" s="73">
        <f t="shared" si="8"/>
        <v>26840.187858634952</v>
      </c>
      <c r="V72" s="73">
        <f t="shared" si="8"/>
        <v>29079.209260740889</v>
      </c>
      <c r="W72" s="73">
        <f t="shared" si="8"/>
        <v>31412.067112977002</v>
      </c>
      <c r="X72" s="73">
        <f t="shared" si="8"/>
        <v>33842.694061705981</v>
      </c>
    </row>
    <row r="73" spans="1:24">
      <c r="A73" s="73">
        <v>28</v>
      </c>
      <c r="B73" s="73">
        <v>34.520000000000003</v>
      </c>
      <c r="C73" s="73">
        <v>4.3218937786115301</v>
      </c>
      <c r="D73" s="73">
        <v>885</v>
      </c>
      <c r="E73" s="73">
        <f t="shared" si="9"/>
        <v>1320.3471931533829</v>
      </c>
      <c r="F73" s="73">
        <f t="shared" si="8"/>
        <v>2697.7583895037365</v>
      </c>
      <c r="G73" s="73">
        <f t="shared" si="8"/>
        <v>4134.6998346550508</v>
      </c>
      <c r="H73" s="73">
        <f t="shared" si="8"/>
        <v>5633.7443627266575</v>
      </c>
      <c r="I73" s="73">
        <f t="shared" si="8"/>
        <v>7197.5760029956</v>
      </c>
      <c r="J73" s="73">
        <f t="shared" si="8"/>
        <v>8828.994785633291</v>
      </c>
      <c r="K73" s="73">
        <f t="shared" si="8"/>
        <v>10530.921755140898</v>
      </c>
      <c r="L73" s="73">
        <f t="shared" si="8"/>
        <v>12306.404200460169</v>
      </c>
      <c r="M73" s="73">
        <f t="shared" si="8"/>
        <v>14158.62111112403</v>
      </c>
      <c r="N73" s="73">
        <f t="shared" si="8"/>
        <v>16090.88886921626</v>
      </c>
      <c r="O73" s="73">
        <f t="shared" si="8"/>
        <v>18106.667187331594</v>
      </c>
      <c r="P73" s="73">
        <f t="shared" si="8"/>
        <v>20209.565303168169</v>
      </c>
      <c r="Q73" s="73">
        <f t="shared" si="8"/>
        <v>22403.348441843613</v>
      </c>
      <c r="R73" s="73">
        <f t="shared" si="8"/>
        <v>24691.944557505707</v>
      </c>
      <c r="S73" s="73">
        <f t="shared" si="8"/>
        <v>27079.451366308138</v>
      </c>
      <c r="T73" s="73">
        <f t="shared" si="8"/>
        <v>29570.143683344133</v>
      </c>
      <c r="U73" s="73">
        <f t="shared" si="8"/>
        <v>32168.481076674463</v>
      </c>
      <c r="V73" s="73">
        <f t="shared" si="8"/>
        <v>34879.115852154478</v>
      </c>
      <c r="W73" s="73">
        <f t="shared" si="8"/>
        <v>37706.901383356824</v>
      </c>
      <c r="X73" s="73">
        <f t="shared" si="8"/>
        <v>40656.900801504707</v>
      </c>
    </row>
    <row r="74" spans="1:24">
      <c r="A74" s="73">
        <v>29</v>
      </c>
      <c r="B74" s="73">
        <v>35.67</v>
      </c>
      <c r="C74" s="73">
        <v>4.7001672296495602</v>
      </c>
      <c r="D74" s="73">
        <v>916</v>
      </c>
      <c r="E74" s="73">
        <f t="shared" si="9"/>
        <v>1535.7194801474561</v>
      </c>
      <c r="F74" s="73">
        <f t="shared" si="8"/>
        <v>3143.6203440401455</v>
      </c>
      <c r="G74" s="73">
        <f t="shared" si="8"/>
        <v>4827.0952374227727</v>
      </c>
      <c r="H74" s="73">
        <f t="shared" si="8"/>
        <v>6589.6962660635445</v>
      </c>
      <c r="I74" s="73">
        <f t="shared" si="8"/>
        <v>8435.1424906419597</v>
      </c>
      <c r="J74" s="73">
        <f t="shared" si="8"/>
        <v>10367.327773908815</v>
      </c>
      <c r="K74" s="73">
        <f t="shared" si="8"/>
        <v>12390.328996675886</v>
      </c>
      <c r="L74" s="73">
        <f t="shared" si="8"/>
        <v>14508.414659970866</v>
      </c>
      <c r="M74" s="73">
        <f t="shared" si="8"/>
        <v>16726.053891507945</v>
      </c>
      <c r="N74" s="73">
        <f t="shared" si="8"/>
        <v>19047.925875477576</v>
      </c>
      <c r="O74" s="73">
        <f t="shared" si="8"/>
        <v>21478.929725552171</v>
      </c>
      <c r="P74" s="73">
        <f t="shared" si="8"/>
        <v>24024.194821939487</v>
      </c>
      <c r="Q74" s="73">
        <f t="shared" si="8"/>
        <v>26689.091634294902</v>
      </c>
      <c r="R74" s="73">
        <f t="shared" si="8"/>
        <v>29479.243053328639</v>
      </c>
      <c r="S74" s="73">
        <f t="shared" si="8"/>
        <v>32400.536255017389</v>
      </c>
      <c r="T74" s="73">
        <f t="shared" si="8"/>
        <v>35459.135122453896</v>
      </c>
      <c r="U74" s="73">
        <f t="shared" si="8"/>
        <v>38661.493251544096</v>
      </c>
      <c r="V74" s="73">
        <f t="shared" si="8"/>
        <v>42014.367567993788</v>
      </c>
      <c r="W74" s="73">
        <f t="shared" si="8"/>
        <v>45524.832584316609</v>
      </c>
      <c r="X74" s="73">
        <f t="shared" si="8"/>
        <v>49200.295326944928</v>
      </c>
    </row>
    <row r="75" spans="1:24">
      <c r="A75" s="73">
        <v>30</v>
      </c>
      <c r="B75" s="73">
        <v>36.71</v>
      </c>
      <c r="C75" s="73">
        <v>4.25765773015672</v>
      </c>
      <c r="D75" s="73">
        <v>960</v>
      </c>
      <c r="E75" s="73">
        <f t="shared" si="9"/>
        <v>1500.4667066309094</v>
      </c>
      <c r="F75" s="73">
        <f t="shared" si="8"/>
        <v>3064.8181499851198</v>
      </c>
      <c r="G75" s="73">
        <f t="shared" si="8"/>
        <v>4695.774323494119</v>
      </c>
      <c r="H75" s="73">
        <f t="shared" si="8"/>
        <v>6396.1710285999898</v>
      </c>
      <c r="I75" s="73">
        <f t="shared" si="8"/>
        <v>8168.9648054641348</v>
      </c>
      <c r="J75" s="73">
        <f t="shared" si="8"/>
        <v>10017.238073608667</v>
      </c>
      <c r="K75" s="73">
        <f t="shared" si="8"/>
        <v>11944.20449142878</v>
      </c>
      <c r="L75" s="73">
        <f t="shared" si="8"/>
        <v>13953.214543894737</v>
      </c>
      <c r="M75" s="73">
        <f t="shared" si="8"/>
        <v>16047.761368159127</v>
      </c>
      <c r="N75" s="73">
        <f t="shared" si="8"/>
        <v>18231.486827198576</v>
      </c>
      <c r="O75" s="73">
        <f t="shared" si="8"/>
        <v>20508.187842050203</v>
      </c>
      <c r="P75" s="73">
        <f t="shared" si="8"/>
        <v>22881.82299365323</v>
      </c>
      <c r="Q75" s="73">
        <f t="shared" si="8"/>
        <v>25356.519405774194</v>
      </c>
      <c r="R75" s="73">
        <f t="shared" si="8"/>
        <v>27936.579920983731</v>
      </c>
      <c r="S75" s="73">
        <f t="shared" si="8"/>
        <v>30626.490582161823</v>
      </c>
      <c r="T75" s="73">
        <f t="shared" si="8"/>
        <v>33430.928432539869</v>
      </c>
      <c r="U75" s="73">
        <f t="shared" si="8"/>
        <v>36354.769647841968</v>
      </c>
      <c r="V75" s="73">
        <f t="shared" si="8"/>
        <v>39403.098014664902</v>
      </c>
      <c r="W75" s="73">
        <f t="shared" si="8"/>
        <v>42581.21376983841</v>
      </c>
      <c r="X75" s="73">
        <f t="shared" si="8"/>
        <v>45894.64281613542</v>
      </c>
    </row>
    <row r="76" spans="1:24">
      <c r="A76" s="73">
        <v>31</v>
      </c>
      <c r="B76" s="73">
        <v>38.03</v>
      </c>
      <c r="C76" s="73">
        <v>3.9116837013954</v>
      </c>
      <c r="D76" s="73">
        <v>1030</v>
      </c>
      <c r="E76" s="73">
        <f t="shared" si="9"/>
        <v>1532.2417109898938</v>
      </c>
      <c r="F76" s="73">
        <f t="shared" si="8"/>
        <v>3124.4198712545581</v>
      </c>
      <c r="G76" s="73">
        <f t="shared" si="8"/>
        <v>4778.8790051114765</v>
      </c>
      <c r="H76" s="73">
        <f t="shared" si="8"/>
        <v>6498.0553472537149</v>
      </c>
      <c r="I76" s="73">
        <f t="shared" si="8"/>
        <v>8284.4804301697841</v>
      </c>
      <c r="J76" s="73">
        <f t="shared" si="8"/>
        <v>10140.784811891916</v>
      </c>
      <c r="K76" s="73">
        <f t="shared" si="8"/>
        <v>12069.701949562164</v>
      </c>
      <c r="L76" s="73">
        <f t="shared" si="8"/>
        <v>14074.072224520081</v>
      </c>
      <c r="M76" s="73">
        <f t="shared" si="8"/>
        <v>16156.847124839143</v>
      </c>
      <c r="N76" s="73">
        <f t="shared" si="8"/>
        <v>18321.093591470744</v>
      </c>
      <c r="O76" s="73">
        <f t="shared" si="8"/>
        <v>20569.998534395596</v>
      </c>
      <c r="P76" s="73">
        <f t="shared" si="8"/>
        <v>22906.873525432708</v>
      </c>
      <c r="Q76" s="73">
        <f t="shared" si="8"/>
        <v>25335.159674616207</v>
      </c>
      <c r="R76" s="73">
        <f t="shared" si="8"/>
        <v>27858.432697320557</v>
      </c>
      <c r="S76" s="73">
        <f t="shared" si="8"/>
        <v>30480.40817959575</v>
      </c>
      <c r="T76" s="73">
        <f t="shared" si="8"/>
        <v>33204.947049465678</v>
      </c>
      <c r="U76" s="73">
        <f t="shared" si="8"/>
        <v>36036.061262246498</v>
      </c>
      <c r="V76" s="73">
        <f t="shared" si="8"/>
        <v>38977.919708256537</v>
      </c>
      <c r="W76" s="73">
        <f t="shared" si="8"/>
        <v>42034.854351617294</v>
      </c>
      <c r="X76" s="73">
        <f t="shared" si="8"/>
        <v>45211.366609184697</v>
      </c>
    </row>
    <row r="77" spans="1:24">
      <c r="A77" s="73">
        <v>32</v>
      </c>
      <c r="B77" s="73">
        <v>39.49</v>
      </c>
      <c r="C77" s="73">
        <v>3.5414883290647499</v>
      </c>
      <c r="D77" s="73">
        <v>1084</v>
      </c>
      <c r="E77" s="73">
        <f t="shared" si="9"/>
        <v>1516.0105754040771</v>
      </c>
      <c r="F77" s="73">
        <f t="shared" si="8"/>
        <v>3085.7104884034748</v>
      </c>
      <c r="G77" s="73">
        <f t="shared" si="8"/>
        <v>4711.0011406230869</v>
      </c>
      <c r="H77" s="73">
        <f t="shared" si="8"/>
        <v>6393.8512716044352</v>
      </c>
      <c r="I77" s="73">
        <f t="shared" si="8"/>
        <v>8136.2993435701446</v>
      </c>
      <c r="J77" s="73">
        <f t="shared" si="8"/>
        <v>9940.4560106445206</v>
      </c>
      <c r="K77" s="73">
        <f t="shared" si="8"/>
        <v>11808.506675521399</v>
      </c>
      <c r="L77" s="73">
        <f t="shared" si="8"/>
        <v>13742.714136675893</v>
      </c>
      <c r="M77" s="73">
        <f t="shared" si="8"/>
        <v>15745.421329327082</v>
      </c>
      <c r="N77" s="73">
        <f t="shared" si="8"/>
        <v>17819.054163471348</v>
      </c>
      <c r="O77" s="73">
        <f t="shared" si="8"/>
        <v>19966.12446242449</v>
      </c>
      <c r="P77" s="73">
        <f t="shared" si="8"/>
        <v>22189.233005431866</v>
      </c>
      <c r="Q77" s="73">
        <f t="shared" si="8"/>
        <v>24491.072678032298</v>
      </c>
      <c r="R77" s="73">
        <f t="shared" si="8"/>
        <v>26874.431733991649</v>
      </c>
      <c r="S77" s="73">
        <f t="shared" si="8"/>
        <v>29342.197172757526</v>
      </c>
      <c r="T77" s="73">
        <f t="shared" si="8"/>
        <v>31897.358236525972</v>
      </c>
      <c r="U77" s="73">
        <f t="shared" si="8"/>
        <v>34543.010031156591</v>
      </c>
      <c r="V77" s="73">
        <f t="shared" si="8"/>
        <v>37282.357275321745</v>
      </c>
      <c r="W77" s="73">
        <f t="shared" si="8"/>
        <v>40118.718182431563</v>
      </c>
      <c r="X77" s="73">
        <f t="shared" si="8"/>
        <v>43055.528480036832</v>
      </c>
    </row>
    <row r="78" spans="1:24">
      <c r="A78" s="73">
        <v>33</v>
      </c>
      <c r="B78" s="73">
        <v>41.01</v>
      </c>
      <c r="C78" s="73">
        <v>4.5287470525386802</v>
      </c>
      <c r="D78" s="73">
        <v>1101</v>
      </c>
      <c r="E78" s="73">
        <f t="shared" si="9"/>
        <v>2044.8203220369667</v>
      </c>
      <c r="F78" s="73">
        <f t="shared" si="8"/>
        <v>4182.2453841378911</v>
      </c>
      <c r="G78" s="73">
        <f t="shared" si="8"/>
        <v>6416.4690207389322</v>
      </c>
      <c r="H78" s="73">
        <f t="shared" si="8"/>
        <v>8751.8749944296669</v>
      </c>
      <c r="I78" s="73">
        <f t="shared" si="8"/>
        <v>11193.045597318735</v>
      </c>
      <c r="J78" s="73">
        <f t="shared" si="8"/>
        <v>13744.770641933577</v>
      </c>
      <c r="K78" s="73">
        <f t="shared" si="8"/>
        <v>16412.056859295313</v>
      </c>
      <c r="L78" s="73">
        <f t="shared" si="8"/>
        <v>19200.137722608586</v>
      </c>
      <c r="M78" s="73">
        <f t="shared" si="8"/>
        <v>22114.483715841558</v>
      </c>
      <c r="N78" s="73">
        <f t="shared" si="8"/>
        <v>25160.813067343835</v>
      </c>
      <c r="O78" s="73">
        <f t="shared" si="8"/>
        <v>28345.1029695629</v>
      </c>
      <c r="P78" s="73">
        <f t="shared" si="8"/>
        <v>31673.601306872984</v>
      </c>
      <c r="Q78" s="73">
        <f t="shared" si="8"/>
        <v>35152.83891452782</v>
      </c>
      <c r="R78" s="73">
        <f t="shared" si="8"/>
        <v>38789.64239279012</v>
      </c>
      <c r="S78" s="73">
        <f t="shared" si="8"/>
        <v>42591.147501380859</v>
      </c>
      <c r="T78" s="73">
        <f t="shared" si="8"/>
        <v>46564.813160529004</v>
      </c>
      <c r="U78" s="73">
        <f t="shared" si="8"/>
        <v>50718.436086093563</v>
      </c>
      <c r="V78" s="73">
        <f t="shared" si="8"/>
        <v>55060.166087473204</v>
      </c>
      <c r="W78" s="73">
        <f t="shared" si="8"/>
        <v>59598.52205831949</v>
      </c>
      <c r="X78" s="73">
        <f t="shared" si="8"/>
        <v>64342.408691429206</v>
      </c>
    </row>
    <row r="79" spans="1:24">
      <c r="A79" s="73">
        <v>34</v>
      </c>
      <c r="B79" s="73">
        <v>42.5</v>
      </c>
      <c r="C79" s="73">
        <v>4.286442018012</v>
      </c>
      <c r="D79" s="73">
        <v>1156</v>
      </c>
      <c r="E79" s="73">
        <f t="shared" si="9"/>
        <v>2105.928963449298</v>
      </c>
      <c r="F79" s="73">
        <f t="shared" si="8"/>
        <v>4302.1273508573704</v>
      </c>
      <c r="G79" s="73">
        <f t="shared" si="8"/>
        <v>6592.4645087422086</v>
      </c>
      <c r="H79" s="73">
        <f t="shared" si="8"/>
        <v>8980.975640916753</v>
      </c>
      <c r="I79" s="73">
        <f t="shared" si="8"/>
        <v>11471.868917865726</v>
      </c>
      <c r="J79" s="73">
        <f t="shared" si="8"/>
        <v>14069.532890861685</v>
      </c>
      <c r="K79" s="73">
        <f t="shared" si="8"/>
        <v>16778.544223882898</v>
      </c>
      <c r="L79" s="73">
        <f t="shared" si="8"/>
        <v>19603.675756955428</v>
      </c>
      <c r="M79" s="73">
        <f t="shared" si="8"/>
        <v>22549.904915125702</v>
      </c>
      <c r="N79" s="73">
        <f t="shared" si="8"/>
        <v>25622.422477878696</v>
      </c>
      <c r="O79" s="73">
        <f t="shared" si="8"/>
        <v>28826.641724452344</v>
      </c>
      <c r="P79" s="73">
        <f t="shared" si="8"/>
        <v>32168.207971160333</v>
      </c>
      <c r="Q79" s="73">
        <f t="shared" si="8"/>
        <v>35653.008517526934</v>
      </c>
      <c r="R79" s="73">
        <f t="shared" si="8"/>
        <v>39287.183018756907</v>
      </c>
      <c r="S79" s="73">
        <f t="shared" si="8"/>
        <v>43077.134302815481</v>
      </c>
      <c r="T79" s="73">
        <f t="shared" si="8"/>
        <v>47029.539651176114</v>
      </c>
      <c r="U79" s="73">
        <f t="shared" si="8"/>
        <v>51151.362563111034</v>
      </c>
      <c r="V79" s="73">
        <f t="shared" si="8"/>
        <v>55449.865024251194</v>
      </c>
      <c r="W79" s="73">
        <f t="shared" si="8"/>
        <v>59932.620301030947</v>
      </c>
      <c r="X79" s="73">
        <f t="shared" si="8"/>
        <v>64607.526283559193</v>
      </c>
    </row>
    <row r="80" spans="1:24">
      <c r="A80" s="73">
        <v>35</v>
      </c>
      <c r="B80" s="73">
        <v>44.42</v>
      </c>
      <c r="C80" s="73">
        <v>4.31854210041696</v>
      </c>
      <c r="D80" s="73">
        <v>1127</v>
      </c>
      <c r="E80" s="73">
        <f t="shared" si="9"/>
        <v>2161.9200439328738</v>
      </c>
      <c r="F80" s="73">
        <f t="shared" si="8"/>
        <v>4417.2035151403443</v>
      </c>
      <c r="G80" s="73">
        <f t="shared" si="8"/>
        <v>6769.8823525356511</v>
      </c>
      <c r="H80" s="73">
        <f t="shared" si="8"/>
        <v>9224.1626160114774</v>
      </c>
      <c r="I80" s="73">
        <f t="shared" si="8"/>
        <v>11784.432005927731</v>
      </c>
      <c r="J80" s="73">
        <f t="shared" si="8"/>
        <v>14455.267707331599</v>
      </c>
      <c r="K80" s="73">
        <f t="shared" si="8"/>
        <v>17241.444572933575</v>
      </c>
      <c r="L80" s="73">
        <f t="shared" si="8"/>
        <v>20147.943659468638</v>
      </c>
      <c r="M80" s="73">
        <f t="shared" si="8"/>
        <v>23179.96113270396</v>
      </c>
      <c r="N80" s="73">
        <f t="shared" si="8"/>
        <v>26342.917557012934</v>
      </c>
      <c r="O80" s="73">
        <f t="shared" si="8"/>
        <v>29642.467586123548</v>
      </c>
      <c r="P80" s="73">
        <f t="shared" si="8"/>
        <v>33084.510072365629</v>
      </c>
      <c r="Q80" s="73">
        <f t="shared" si="8"/>
        <v>36675.198612490291</v>
      </c>
      <c r="R80" s="73">
        <f t="shared" si="8"/>
        <v>40420.952548915091</v>
      </c>
      <c r="S80" s="73">
        <f t="shared" si="8"/>
        <v>44328.468446062434</v>
      </c>
      <c r="T80" s="73">
        <f t="shared" si="8"/>
        <v>48404.732062308562</v>
      </c>
      <c r="U80" s="73">
        <f t="shared" si="8"/>
        <v>52657.030838946266</v>
      </c>
      <c r="V80" s="73">
        <f t="shared" si="8"/>
        <v>57092.966928488568</v>
      </c>
      <c r="W80" s="73">
        <f t="shared" si="8"/>
        <v>61720.470785605365</v>
      </c>
      <c r="X80" s="73">
        <f t="shared" si="8"/>
        <v>66547.815344990129</v>
      </c>
    </row>
    <row r="81" spans="1:24">
      <c r="A81" s="73">
        <v>36</v>
      </c>
      <c r="B81" s="73">
        <v>46.24</v>
      </c>
      <c r="C81" s="73">
        <v>4.3547453367423499</v>
      </c>
      <c r="D81" s="73">
        <v>1157</v>
      </c>
      <c r="E81" s="73">
        <f t="shared" si="9"/>
        <v>2329.7748199720854</v>
      </c>
      <c r="F81" s="73">
        <f t="shared" si="8"/>
        <v>4761.0054002735087</v>
      </c>
      <c r="G81" s="73">
        <f t="shared" si="8"/>
        <v>7298.1098808960551</v>
      </c>
      <c r="H81" s="73">
        <f t="shared" si="8"/>
        <v>9945.6988005768071</v>
      </c>
      <c r="I81" s="73">
        <f t="shared" si="8"/>
        <v>12708.583475273452</v>
      </c>
      <c r="J81" s="73">
        <f t="shared" si="8"/>
        <v>15591.784741501027</v>
      </c>
      <c r="K81" s="73">
        <f t="shared" si="8"/>
        <v>18600.542080418531</v>
      </c>
      <c r="L81" s="73">
        <f t="shared" si="8"/>
        <v>21740.323139246466</v>
      </c>
      <c r="M81" s="73">
        <f t="shared" si="8"/>
        <v>25016.833667317609</v>
      </c>
      <c r="N81" s="73">
        <f t="shared" si="8"/>
        <v>28436.027884817806</v>
      </c>
      <c r="O81" s="73">
        <f t="shared" si="8"/>
        <v>32004.119303058746</v>
      </c>
      <c r="P81" s="73">
        <f t="shared" si="8"/>
        <v>35727.592015946269</v>
      </c>
      <c r="Q81" s="73">
        <f t="shared" si="8"/>
        <v>39613.212483163108</v>
      </c>
      <c r="R81" s="73">
        <f t="shared" si="8"/>
        <v>43668.041826479588</v>
      </c>
      <c r="S81" s="73">
        <f t="shared" si="8"/>
        <v>47899.448661536997</v>
      </c>
      <c r="T81" s="73">
        <f t="shared" si="8"/>
        <v>52315.12248842269</v>
      </c>
      <c r="U81" s="73">
        <f t="shared" si="8"/>
        <v>56923.087665370411</v>
      </c>
      <c r="V81" s="73">
        <f t="shared" si="8"/>
        <v>61731.717990980011</v>
      </c>
      <c r="W81" s="73">
        <f t="shared" si="8"/>
        <v>66749.751921455216</v>
      </c>
      <c r="X81" s="73">
        <f t="shared" si="8"/>
        <v>71986.308450514</v>
      </c>
    </row>
    <row r="82" spans="1:24">
      <c r="A82" s="73">
        <v>37</v>
      </c>
      <c r="B82" s="73">
        <v>48.58</v>
      </c>
      <c r="C82" s="73">
        <v>4.0540152137043801</v>
      </c>
      <c r="D82" s="73">
        <v>1159</v>
      </c>
      <c r="E82" s="73">
        <f t="shared" si="9"/>
        <v>2282.581644757588</v>
      </c>
      <c r="F82" s="73">
        <f t="shared" si="8"/>
        <v>4657.6994966588727</v>
      </c>
      <c r="G82" s="73">
        <f t="shared" si="8"/>
        <v>7129.1049876196457</v>
      </c>
      <c r="H82" s="73">
        <f t="shared" si="8"/>
        <v>9700.7016331762916</v>
      </c>
      <c r="I82" s="73">
        <f t="shared" si="8"/>
        <v>12376.551197978912</v>
      </c>
      <c r="J82" s="73">
        <f t="shared" si="8"/>
        <v>15160.880111234488</v>
      </c>
      <c r="K82" s="73">
        <f t="shared" si="8"/>
        <v>18058.086142232998</v>
      </c>
      <c r="L82" s="73">
        <f t="shared" si="8"/>
        <v>21072.745346500553</v>
      </c>
      <c r="M82" s="73">
        <f t="shared" si="8"/>
        <v>24209.619293550462</v>
      </c>
      <c r="N82" s="73">
        <f t="shared" si="8"/>
        <v>27473.66258764849</v>
      </c>
      <c r="O82" s="73">
        <f t="shared" si="8"/>
        <v>30870.030693471166</v>
      </c>
      <c r="P82" s="73">
        <f t="shared" si="8"/>
        <v>34404.088079017281</v>
      </c>
      <c r="Q82" s="73">
        <f t="shared" si="8"/>
        <v>38081.416688634483</v>
      </c>
      <c r="R82" s="73">
        <f t="shared" si="8"/>
        <v>41907.824759543495</v>
      </c>
      <c r="S82" s="73">
        <f t="shared" si="8"/>
        <v>45889.355995785532</v>
      </c>
      <c r="T82" s="73">
        <f t="shared" si="8"/>
        <v>50032.299114083231</v>
      </c>
      <c r="U82" s="73">
        <f t="shared" si="8"/>
        <v>54343.197776691835</v>
      </c>
      <c r="V82" s="73">
        <f t="shared" si="8"/>
        <v>58828.86092692997</v>
      </c>
      <c r="W82" s="73">
        <f t="shared" si="8"/>
        <v>63496.373543714297</v>
      </c>
      <c r="X82" s="73">
        <f t="shared" si="8"/>
        <v>68353.107832084643</v>
      </c>
    </row>
    <row r="83" spans="1:24">
      <c r="A83" s="73">
        <v>38</v>
      </c>
      <c r="B83" s="73">
        <v>50.12</v>
      </c>
      <c r="C83" s="73">
        <v>4.64065057397075</v>
      </c>
      <c r="D83" s="73">
        <v>1265</v>
      </c>
      <c r="E83" s="73">
        <f t="shared" si="9"/>
        <v>2942.2559956077798</v>
      </c>
      <c r="F83" s="73">
        <f t="shared" si="8"/>
        <v>6021.0518109634177</v>
      </c>
      <c r="G83" s="73">
        <f t="shared" si="8"/>
        <v>9242.7237819957518</v>
      </c>
      <c r="H83" s="73">
        <f t="shared" si="8"/>
        <v>12613.902291843246</v>
      </c>
      <c r="I83" s="73">
        <f t="shared" si="8"/>
        <v>16141.525416557561</v>
      </c>
      <c r="J83" s="73">
        <f t="shared" si="8"/>
        <v>19832.85320405645</v>
      </c>
      <c r="K83" s="73">
        <f t="shared" si="8"/>
        <v>23695.482615713048</v>
      </c>
      <c r="L83" s="73">
        <f t="shared" si="8"/>
        <v>27737.363161332058</v>
      </c>
      <c r="M83" s="73">
        <f t="shared" si="8"/>
        <v>31966.813259690549</v>
      </c>
      <c r="N83" s="73">
        <f t="shared" si="8"/>
        <v>36392.537358314301</v>
      </c>
      <c r="O83" s="73">
        <f t="shared" si="8"/>
        <v>41023.643847723222</v>
      </c>
      <c r="P83" s="73">
        <f t="shared" si="8"/>
        <v>45869.663807014083</v>
      </c>
      <c r="Q83" s="73">
        <f t="shared" si="8"/>
        <v>50940.570619360507</v>
      </c>
      <c r="R83" s="73">
        <f t="shared" si="8"/>
        <v>56246.800497799602</v>
      </c>
      <c r="S83" s="73">
        <f t="shared" si="8"/>
        <v>61799.273963548701</v>
      </c>
      <c r="T83" s="73">
        <f t="shared" si="8"/>
        <v>67609.418321055666</v>
      </c>
      <c r="U83" s="73">
        <f t="shared" si="8"/>
        <v>73689.191176037799</v>
      </c>
      <c r="V83" s="73">
        <f t="shared" si="8"/>
        <v>80051.105044910742</v>
      </c>
      <c r="W83" s="73">
        <f t="shared" si="8"/>
        <v>86708.253106255128</v>
      </c>
      <c r="X83" s="73">
        <f t="shared" si="8"/>
        <v>93674.336147318332</v>
      </c>
    </row>
    <row r="84" spans="1:24">
      <c r="A84" s="73">
        <v>39</v>
      </c>
      <c r="B84" s="73">
        <v>52.12</v>
      </c>
      <c r="C84" s="73">
        <v>5.2953628980956404</v>
      </c>
      <c r="D84" s="73">
        <v>1274</v>
      </c>
      <c r="E84" s="73">
        <f t="shared" si="9"/>
        <v>3516.1675635290121</v>
      </c>
      <c r="F84" s="73">
        <f t="shared" si="8"/>
        <v>7218.5289596520106</v>
      </c>
      <c r="G84" s="73">
        <f t="shared" si="8"/>
        <v>11116.943827498719</v>
      </c>
      <c r="H84" s="73">
        <f t="shared" si="8"/>
        <v>15221.79390987123</v>
      </c>
      <c r="I84" s="73">
        <f t="shared" si="8"/>
        <v>19544.010700528142</v>
      </c>
      <c r="J84" s="73">
        <f t="shared" si="8"/>
        <v>24095.104555492762</v>
      </c>
      <c r="K84" s="73">
        <f t="shared" si="8"/>
        <v>28887.195345910692</v>
      </c>
      <c r="L84" s="73">
        <f t="shared" si="8"/>
        <v>33933.04473408746</v>
      </c>
      <c r="M84" s="73">
        <f t="shared" si="8"/>
        <v>39246.090158659543</v>
      </c>
      <c r="N84" s="73">
        <f t="shared" si="8"/>
        <v>44840.480619403366</v>
      </c>
      <c r="O84" s="73">
        <f t="shared" si="8"/>
        <v>50731.114356980019</v>
      </c>
      <c r="P84" s="73">
        <f t="shared" si="8"/>
        <v>56933.678527959026</v>
      </c>
      <c r="Q84" s="73">
        <f t="shared" si="8"/>
        <v>63464.690980778621</v>
      </c>
      <c r="R84" s="73">
        <f t="shared" si="8"/>
        <v>70341.544243894838</v>
      </c>
      <c r="S84" s="73">
        <f t="shared" si="8"/>
        <v>77582.551843262583</v>
      </c>
      <c r="T84" s="73">
        <f t="shared" si="8"/>
        <v>85206.997072495535</v>
      </c>
      <c r="U84" s="73">
        <f t="shared" si="8"/>
        <v>93235.184345582908</v>
      </c>
      <c r="V84" s="73">
        <f t="shared" si="8"/>
        <v>101688.493268919</v>
      </c>
      <c r="W84" s="73">
        <f t="shared" si="8"/>
        <v>110589.43557664285</v>
      </c>
      <c r="X84" s="73">
        <f t="shared" si="8"/>
        <v>119961.71508091078</v>
      </c>
    </row>
    <row r="85" spans="1:24">
      <c r="A85" s="73">
        <v>40</v>
      </c>
      <c r="B85" s="73">
        <v>54.02</v>
      </c>
      <c r="C85" s="73">
        <v>4.5630655179063204</v>
      </c>
      <c r="D85" s="73">
        <v>1353</v>
      </c>
      <c r="E85" s="73">
        <f t="shared" si="9"/>
        <v>3335.1016942218675</v>
      </c>
      <c r="F85" s="73">
        <f t="shared" si="8"/>
        <v>6822.3862638398823</v>
      </c>
      <c r="G85" s="73">
        <f t="shared" si="8"/>
        <v>10468.797913165406</v>
      </c>
      <c r="H85" s="73">
        <f t="shared" si="8"/>
        <v>14281.597715102218</v>
      </c>
      <c r="I85" s="73">
        <f t="shared" si="8"/>
        <v>18268.378070068014</v>
      </c>
      <c r="J85" s="73">
        <f t="shared" ref="J85:X99" si="10">$D85*((1+$C85/100)^J$2-1)*$B85</f>
        <v>22437.077824685923</v>
      </c>
      <c r="K85" s="73">
        <f t="shared" si="10"/>
        <v>26795.998080351841</v>
      </c>
      <c r="L85" s="73">
        <f t="shared" si="10"/>
        <v>31353.818723157085</v>
      </c>
      <c r="M85" s="73">
        <f t="shared" si="10"/>
        <v>36119.615708082187</v>
      </c>
      <c r="N85" s="73">
        <f t="shared" si="10"/>
        <v>41102.879131879832</v>
      </c>
      <c r="O85" s="73">
        <f t="shared" si="10"/>
        <v>46313.532130635213</v>
      </c>
      <c r="P85" s="73">
        <f t="shared" si="10"/>
        <v>51761.950639634568</v>
      </c>
      <c r="Q85" s="73">
        <f t="shared" si="10"/>
        <v>57458.98405488929</v>
      </c>
      <c r="R85" s="73">
        <f t="shared" si="10"/>
        <v>63415.976837459122</v>
      </c>
      <c r="S85" s="73">
        <f t="shared" si="10"/>
        <v>69644.791103594544</v>
      </c>
      <c r="T85" s="73">
        <f t="shared" si="10"/>
        <v>76157.830245682446</v>
      </c>
      <c r="U85" s="73">
        <f t="shared" si="10"/>
        <v>82968.063631030702</v>
      </c>
      <c r="V85" s="73">
        <f t="shared" si="10"/>
        <v>90089.052427674673</v>
      </c>
      <c r="W85" s="73">
        <f t="shared" si="10"/>
        <v>97534.976608632336</v>
      </c>
      <c r="X85" s="73">
        <f t="shared" si="10"/>
        <v>105320.6631883807</v>
      </c>
    </row>
    <row r="86" spans="1:24">
      <c r="A86" s="73">
        <v>41</v>
      </c>
      <c r="B86" s="73">
        <v>56.47</v>
      </c>
      <c r="C86" s="73">
        <v>4.8425634702278604</v>
      </c>
      <c r="D86" s="73">
        <v>1267</v>
      </c>
      <c r="E86" s="73">
        <f t="shared" si="9"/>
        <v>3464.7326146049363</v>
      </c>
      <c r="F86" s="73">
        <f t="shared" si="9"/>
        <v>7097.2471051457978</v>
      </c>
      <c r="G86" s="73">
        <f t="shared" si="9"/>
        <v>10905.668415456335</v>
      </c>
      <c r="H86" s="73">
        <f t="shared" si="9"/>
        <v>14898.514944932333</v>
      </c>
      <c r="I86" s="73">
        <f t="shared" si="9"/>
        <v>19084.717601866996</v>
      </c>
      <c r="J86" s="73">
        <f t="shared" si="9"/>
        <v>23473.63977945608</v>
      </c>
      <c r="K86" s="73">
        <f t="shared" si="9"/>
        <v>28075.098299153855</v>
      </c>
      <c r="L86" s="73">
        <f t="shared" si="9"/>
        <v>32899.385368224161</v>
      </c>
      <c r="M86" s="73">
        <f t="shared" si="9"/>
        <v>37957.291600600212</v>
      </c>
      <c r="N86" s="73">
        <f t="shared" si="9"/>
        <v>43260.130152543687</v>
      </c>
      <c r="O86" s="73">
        <f t="shared" si="9"/>
        <v>48819.762027088727</v>
      </c>
      <c r="P86" s="73">
        <f t="shared" si="9"/>
        <v>54648.62260386964</v>
      </c>
      <c r="Q86" s="73">
        <f t="shared" si="9"/>
        <v>60759.749453672252</v>
      </c>
      <c r="R86" s="73">
        <f t="shared" si="9"/>
        <v>67166.811499922667</v>
      </c>
      <c r="S86" s="73">
        <f t="shared" si="9"/>
        <v>73884.139592339721</v>
      </c>
      <c r="T86" s="73">
        <f t="shared" si="9"/>
        <v>80926.758561135415</v>
      </c>
      <c r="U86" s="73">
        <f t="shared" si="10"/>
        <v>88310.420823461391</v>
      </c>
      <c r="V86" s="73">
        <f t="shared" si="10"/>
        <v>96051.641617267771</v>
      </c>
      <c r="W86" s="73">
        <f t="shared" si="10"/>
        <v>104167.73594138472</v>
      </c>
      <c r="X86" s="73">
        <f t="shared" si="10"/>
        <v>112676.85728445055</v>
      </c>
    </row>
    <row r="87" spans="1:24">
      <c r="A87" s="73">
        <v>42</v>
      </c>
      <c r="B87" s="73">
        <v>58.92</v>
      </c>
      <c r="C87" s="73">
        <v>4.30971053863981</v>
      </c>
      <c r="D87" s="73">
        <v>1281</v>
      </c>
      <c r="E87" s="73">
        <f t="shared" si="9"/>
        <v>3252.8195366385762</v>
      </c>
      <c r="F87" s="73">
        <f t="shared" si="9"/>
        <v>6645.826179650604</v>
      </c>
      <c r="G87" s="73">
        <f t="shared" si="9"/>
        <v>10185.061587533264</v>
      </c>
      <c r="H87" s="73">
        <f t="shared" si="9"/>
        <v>13876.827796776728</v>
      </c>
      <c r="I87" s="73">
        <f t="shared" si="9"/>
        <v>17727.698443401881</v>
      </c>
      <c r="J87" s="73">
        <f t="shared" si="9"/>
        <v>21744.530468114048</v>
      </c>
      <c r="K87" s="73">
        <f t="shared" si="9"/>
        <v>25934.476325914675</v>
      </c>
      <c r="L87" s="73">
        <f t="shared" si="9"/>
        <v>30304.996721912252</v>
      </c>
      <c r="M87" s="73">
        <f t="shared" si="9"/>
        <v>34863.873896009529</v>
      </c>
      <c r="N87" s="73">
        <f t="shared" si="9"/>
        <v>39619.225480122521</v>
      </c>
      <c r="O87" s="73">
        <f t="shared" si="9"/>
        <v>44579.518952605402</v>
      </c>
      <c r="P87" s="73">
        <f t="shared" si="9"/>
        <v>49753.586715619349</v>
      </c>
      <c r="Q87" s="73">
        <f t="shared" si="9"/>
        <v>55150.641822292266</v>
      </c>
      <c r="R87" s="73">
        <f t="shared" si="9"/>
        <v>60780.294381673673</v>
      </c>
      <c r="S87" s="73">
        <f t="shared" si="9"/>
        <v>66652.568670695531</v>
      </c>
      <c r="T87" s="73">
        <f t="shared" si="9"/>
        <v>72777.92098360922</v>
      </c>
      <c r="U87" s="73">
        <f t="shared" si="10"/>
        <v>79167.258250681349</v>
      </c>
      <c r="V87" s="73">
        <f t="shared" si="10"/>
        <v>85831.957459301746</v>
      </c>
      <c r="W87" s="73">
        <f t="shared" si="10"/>
        <v>92783.885912084676</v>
      </c>
      <c r="X87" s="73">
        <f t="shared" si="10"/>
        <v>100035.4223580359</v>
      </c>
    </row>
    <row r="88" spans="1:24">
      <c r="A88" s="73">
        <v>43</v>
      </c>
      <c r="B88" s="73">
        <v>61.37</v>
      </c>
      <c r="C88" s="73">
        <v>4.5596221556596896</v>
      </c>
      <c r="D88" s="73">
        <v>1398</v>
      </c>
      <c r="E88" s="73">
        <f t="shared" si="9"/>
        <v>3911.9396834658282</v>
      </c>
      <c r="F88" s="73">
        <f t="shared" si="9"/>
        <v>8002.2490354550173</v>
      </c>
      <c r="G88" s="73">
        <f t="shared" si="9"/>
        <v>12279.061038892518</v>
      </c>
      <c r="H88" s="73">
        <f t="shared" si="9"/>
        <v>16750.879509994666</v>
      </c>
      <c r="I88" s="73">
        <f t="shared" si="9"/>
        <v>21426.596006866072</v>
      </c>
      <c r="J88" s="73">
        <f t="shared" si="9"/>
        <v>26315.507509064664</v>
      </c>
      <c r="K88" s="73">
        <f t="shared" si="9"/>
        <v>31427.334903288091</v>
      </c>
      <c r="L88" s="73">
        <f t="shared" si="9"/>
        <v>36772.242311937618</v>
      </c>
      <c r="M88" s="73">
        <f t="shared" si="9"/>
        <v>42360.857302991419</v>
      </c>
      <c r="N88" s="73">
        <f t="shared" si="9"/>
        <v>48204.292021371832</v>
      </c>
      <c r="O88" s="73">
        <f t="shared" si="9"/>
        <v>54314.165283823029</v>
      </c>
      <c r="P88" s="73">
        <f t="shared" si="9"/>
        <v>60702.625681231679</v>
      </c>
      <c r="Q88" s="73">
        <f t="shared" si="9"/>
        <v>67382.375734326124</v>
      </c>
      <c r="R88" s="73">
        <f t="shared" si="9"/>
        <v>74366.697150784123</v>
      </c>
      <c r="S88" s="73">
        <f t="shared" si="9"/>
        <v>81669.477233969475</v>
      </c>
      <c r="T88" s="73">
        <f t="shared" si="9"/>
        <v>89305.236495806806</v>
      </c>
      <c r="U88" s="73">
        <f t="shared" si="10"/>
        <v>97289.157528699739</v>
      </c>
      <c r="V88" s="73">
        <f t="shared" si="10"/>
        <v>105637.11519389882</v>
      </c>
      <c r="W88" s="73">
        <f t="shared" si="10"/>
        <v>114365.70818634539</v>
      </c>
      <c r="X88" s="73">
        <f t="shared" si="10"/>
        <v>123492.29203875293</v>
      </c>
    </row>
    <row r="89" spans="1:24">
      <c r="A89" s="73">
        <v>44</v>
      </c>
      <c r="B89" s="73">
        <v>63.15</v>
      </c>
      <c r="C89" s="73">
        <v>4.7133076956446596</v>
      </c>
      <c r="D89" s="73">
        <v>1316</v>
      </c>
      <c r="E89" s="73">
        <f t="shared" si="9"/>
        <v>3917.0132136962807</v>
      </c>
      <c r="F89" s="73">
        <f t="shared" si="9"/>
        <v>8018.647312633123</v>
      </c>
      <c r="G89" s="73">
        <f t="shared" si="9"/>
        <v>12313.60404720234</v>
      </c>
      <c r="H89" s="73">
        <f t="shared" si="9"/>
        <v>16810.99530806662</v>
      </c>
      <c r="I89" s="73">
        <f t="shared" si="9"/>
        <v>21520.362457332463</v>
      </c>
      <c r="J89" s="73">
        <f t="shared" si="9"/>
        <v>26451.696570860819</v>
      </c>
      <c r="K89" s="73">
        <f t="shared" si="9"/>
        <v>31615.459634660056</v>
      </c>
      <c r="L89" s="73">
        <f t="shared" si="9"/>
        <v>37022.606740330186</v>
      </c>
      <c r="M89" s="73">
        <f t="shared" si="9"/>
        <v>42684.609326646714</v>
      </c>
      <c r="N89" s="73">
        <f t="shared" si="9"/>
        <v>48613.479516591695</v>
      </c>
      <c r="O89" s="73">
        <f t="shared" si="9"/>
        <v>54821.795601464124</v>
      </c>
      <c r="P89" s="73">
        <f t="shared" si="9"/>
        <v>61322.728726134796</v>
      </c>
      <c r="Q89" s="73">
        <f t="shared" si="9"/>
        <v>68130.070832059282</v>
      </c>
      <c r="R89" s="73">
        <f t="shared" si="9"/>
        <v>75258.263917331176</v>
      </c>
      <c r="S89" s="73">
        <f t="shared" si="9"/>
        <v>82722.430675851589</v>
      </c>
      <c r="T89" s="73">
        <f t="shared" si="9"/>
        <v>90538.406580617084</v>
      </c>
      <c r="U89" s="73">
        <f t="shared" si="10"/>
        <v>98722.773479191645</v>
      </c>
      <c r="V89" s="73">
        <f t="shared" si="10"/>
        <v>107292.89477263651</v>
      </c>
      <c r="W89" s="73">
        <f t="shared" si="10"/>
        <v>116266.9522525314</v>
      </c>
      <c r="X89" s="73">
        <f t="shared" si="10"/>
        <v>125663.98467423774</v>
      </c>
    </row>
    <row r="90" spans="1:24">
      <c r="A90" s="73">
        <v>45</v>
      </c>
      <c r="B90" s="73">
        <v>65.83</v>
      </c>
      <c r="C90" s="73">
        <v>3.97722331387518</v>
      </c>
      <c r="D90" s="73">
        <v>1335</v>
      </c>
      <c r="E90" s="73">
        <f t="shared" si="9"/>
        <v>3495.3051535445793</v>
      </c>
      <c r="F90" s="73">
        <f t="shared" si="9"/>
        <v>7129.6263985470214</v>
      </c>
      <c r="G90" s="73">
        <f t="shared" si="9"/>
        <v>10908.492715406803</v>
      </c>
      <c r="H90" s="73">
        <f t="shared" si="9"/>
        <v>14837.652984420931</v>
      </c>
      <c r="I90" s="73">
        <f t="shared" si="9"/>
        <v>18923.084731693791</v>
      </c>
      <c r="J90" s="73">
        <f t="shared" si="9"/>
        <v>23171.003222891675</v>
      </c>
      <c r="K90" s="73">
        <f t="shared" si="9"/>
        <v>27587.87091867585</v>
      </c>
      <c r="L90" s="73">
        <f t="shared" si="9"/>
        <v>32180.407306199821</v>
      </c>
      <c r="M90" s="73">
        <f t="shared" si="9"/>
        <v>36955.599121626576</v>
      </c>
      <c r="N90" s="73">
        <f t="shared" si="9"/>
        <v>41920.710979218733</v>
      </c>
      <c r="O90" s="73">
        <f t="shared" si="9"/>
        <v>47083.296423171021</v>
      </c>
      <c r="P90" s="73">
        <f t="shared" si="9"/>
        <v>52451.209418998944</v>
      </c>
      <c r="Q90" s="73">
        <f t="shared" si="9"/>
        <v>58032.616301965427</v>
      </c>
      <c r="R90" s="73">
        <f t="shared" si="9"/>
        <v>63836.008200723547</v>
      </c>
      <c r="S90" s="73">
        <f t="shared" si="9"/>
        <v>69870.213955074534</v>
      </c>
      <c r="T90" s="73">
        <f t="shared" si="9"/>
        <v>76144.413547494842</v>
      </c>
      <c r="U90" s="73">
        <f t="shared" si="10"/>
        <v>82668.152068863914</v>
      </c>
      <c r="V90" s="73">
        <f t="shared" si="10"/>
        <v>89451.354239641165</v>
      </c>
      <c r="W90" s="73">
        <f t="shared" si="10"/>
        <v>96504.339508581805</v>
      </c>
      <c r="X90" s="73">
        <f t="shared" si="10"/>
        <v>103837.83775196296</v>
      </c>
    </row>
    <row r="91" spans="1:24">
      <c r="A91" s="73">
        <v>46</v>
      </c>
      <c r="B91" s="73">
        <v>69.5</v>
      </c>
      <c r="C91" s="73">
        <v>4.9954797175261101</v>
      </c>
      <c r="D91" s="73">
        <v>1384</v>
      </c>
      <c r="E91" s="73">
        <f t="shared" si="9"/>
        <v>4805.0520306940234</v>
      </c>
      <c r="F91" s="73">
        <f t="shared" si="9"/>
        <v>9850.1394609979543</v>
      </c>
      <c r="G91" s="73">
        <f t="shared" si="9"/>
        <v>15147.253210614163</v>
      </c>
      <c r="H91" s="73">
        <f t="shared" si="9"/>
        <v>20708.983203206761</v>
      </c>
      <c r="I91" s="73">
        <f t="shared" si="9"/>
        <v>26548.548289522871</v>
      </c>
      <c r="J91" s="73">
        <f t="shared" si="9"/>
        <v>32679.827665317651</v>
      </c>
      <c r="K91" s="73">
        <f t="shared" si="9"/>
        <v>39117.393858755102</v>
      </c>
      <c r="L91" s="73">
        <f t="shared" si="9"/>
        <v>45876.547365688064</v>
      </c>
      <c r="M91" s="73">
        <f t="shared" si="9"/>
        <v>52973.353015136301</v>
      </c>
      <c r="N91" s="73">
        <f t="shared" si="9"/>
        <v>60424.678151394983</v>
      </c>
      <c r="O91" s="73">
        <f t="shared" si="9"/>
        <v>68248.232723522378</v>
      </c>
      <c r="P91" s="73">
        <f t="shared" si="9"/>
        <v>76462.611377490015</v>
      </c>
      <c r="Q91" s="73">
        <f t="shared" si="9"/>
        <v>85087.337651037364</v>
      </c>
      <c r="R91" s="73">
        <f t="shared" si="9"/>
        <v>94142.910376271931</v>
      </c>
      <c r="S91" s="73">
        <f t="shared" si="9"/>
        <v>103650.8524003014</v>
      </c>
      <c r="T91" s="73">
        <f t="shared" si="9"/>
        <v>113633.76173969547</v>
      </c>
      <c r="U91" s="73">
        <f t="shared" si="10"/>
        <v>124115.36529035798</v>
      </c>
      <c r="V91" s="73">
        <f t="shared" si="10"/>
        <v>135120.57522046528</v>
      </c>
      <c r="W91" s="73">
        <f t="shared" si="10"/>
        <v>146675.54818050226</v>
      </c>
      <c r="X91" s="73">
        <f t="shared" si="10"/>
        <v>158807.74747112356</v>
      </c>
    </row>
    <row r="92" spans="1:24">
      <c r="A92" s="73">
        <v>47</v>
      </c>
      <c r="B92" s="73">
        <v>72.900000000000006</v>
      </c>
      <c r="C92" s="73">
        <v>5.4628516390183801</v>
      </c>
      <c r="D92" s="73">
        <v>1419</v>
      </c>
      <c r="E92" s="73">
        <f t="shared" si="9"/>
        <v>5651.0523408342078</v>
      </c>
      <c r="F92" s="73">
        <f t="shared" si="9"/>
        <v>11610.813287091472</v>
      </c>
      <c r="G92" s="73">
        <f t="shared" si="9"/>
        <v>17896.147131882921</v>
      </c>
      <c r="H92" s="73">
        <f t="shared" si="9"/>
        <v>24524.839439632338</v>
      </c>
      <c r="I92" s="73">
        <f t="shared" si="9"/>
        <v>31515.647373761134</v>
      </c>
      <c r="J92" s="73">
        <f t="shared" si="9"/>
        <v>38888.35277370012</v>
      </c>
      <c r="K92" s="73">
        <f t="shared" si="9"/>
        <v>46663.818131419648</v>
      </c>
      <c r="L92" s="73">
        <f t="shared" si="9"/>
        <v>54864.045625874671</v>
      </c>
      <c r="M92" s="73">
        <f t="shared" si="9"/>
        <v>63512.239382413754</v>
      </c>
      <c r="N92" s="73">
        <f t="shared" si="9"/>
        <v>72632.87113332747</v>
      </c>
      <c r="O92" s="73">
        <f t="shared" si="9"/>
        <v>82251.749465334738</v>
      </c>
      <c r="P92" s="73">
        <f t="shared" si="9"/>
        <v>92396.092849957306</v>
      </c>
      <c r="Q92" s="73">
        <f t="shared" si="9"/>
        <v>103094.60666343437</v>
      </c>
      <c r="R92" s="73">
        <f t="shared" si="9"/>
        <v>114377.56441412156</v>
      </c>
      <c r="S92" s="73">
        <f t="shared" si="9"/>
        <v>126276.89340722188</v>
      </c>
      <c r="T92" s="73">
        <f t="shared" si="9"/>
        <v>138826.26508925404</v>
      </c>
      <c r="U92" s="73">
        <f t="shared" si="10"/>
        <v>152061.19032790459</v>
      </c>
      <c r="V92" s="73">
        <f t="shared" si="10"/>
        <v>166019.11989687762</v>
      </c>
      <c r="W92" s="73">
        <f t="shared" si="10"/>
        <v>180739.55045008232</v>
      </c>
      <c r="X92" s="73">
        <f t="shared" si="10"/>
        <v>196264.13628503328</v>
      </c>
    </row>
    <row r="93" spans="1:24">
      <c r="A93" s="73">
        <v>48</v>
      </c>
      <c r="B93" s="73">
        <v>76.44</v>
      </c>
      <c r="C93" s="73">
        <v>4.49237805623439</v>
      </c>
      <c r="D93" s="73">
        <v>1512</v>
      </c>
      <c r="E93" s="73">
        <f t="shared" si="9"/>
        <v>5192.168364712581</v>
      </c>
      <c r="F93" s="73">
        <f t="shared" si="9"/>
        <v>10617.588561684264</v>
      </c>
      <c r="G93" s="73">
        <f t="shared" si="9"/>
        <v>16286.739145043201</v>
      </c>
      <c r="H93" s="73">
        <f t="shared" si="9"/>
        <v>22210.56940518384</v>
      </c>
      <c r="I93" s="73">
        <f t="shared" si="9"/>
        <v>28400.520516019602</v>
      </c>
      <c r="J93" s="73">
        <f t="shared" si="9"/>
        <v>34868.547632250207</v>
      </c>
      <c r="K93" s="73">
        <f t="shared" si="9"/>
        <v>41627.142979321652</v>
      </c>
      <c r="L93" s="73">
        <f t="shared" si="9"/>
        <v>48689.359980674577</v>
      </c>
      <c r="M93" s="73">
        <f t="shared" si="9"/>
        <v>56068.838468879956</v>
      </c>
      <c r="N93" s="73">
        <f t="shared" si="9"/>
        <v>63779.83102935402</v>
      </c>
      <c r="O93" s="73">
        <f t="shared" si="9"/>
        <v>71837.230527532665</v>
      </c>
      <c r="P93" s="73">
        <f t="shared" si="9"/>
        <v>80256.598872670642</v>
      </c>
      <c r="Q93" s="73">
        <f t="shared" si="9"/>
        <v>89054.19707381913</v>
      </c>
      <c r="R93" s="73">
        <f t="shared" si="9"/>
        <v>98247.016646031698</v>
      </c>
      <c r="S93" s="73">
        <f t="shared" si="9"/>
        <v>107852.81242745559</v>
      </c>
      <c r="T93" s="73">
        <f t="shared" si="9"/>
        <v>117890.13687069078</v>
      </c>
      <c r="U93" s="73">
        <f t="shared" si="10"/>
        <v>128378.37587464695</v>
      </c>
      <c r="V93" s="73">
        <f t="shared" si="10"/>
        <v>139337.78622610233</v>
      </c>
      <c r="W93" s="73">
        <f t="shared" si="10"/>
        <v>150789.5347232791</v>
      </c>
      <c r="X93" s="73">
        <f t="shared" si="10"/>
        <v>162755.73905699822</v>
      </c>
    </row>
    <row r="94" spans="1:24">
      <c r="A94" s="73">
        <v>49</v>
      </c>
      <c r="B94" s="73">
        <v>78.53</v>
      </c>
      <c r="C94" s="73">
        <v>4.6313448834716198</v>
      </c>
      <c r="D94" s="73">
        <v>1378</v>
      </c>
      <c r="E94" s="73">
        <f t="shared" si="9"/>
        <v>5011.7792987725734</v>
      </c>
      <c r="F94" s="73">
        <f t="shared" si="9"/>
        <v>10255.671381669745</v>
      </c>
      <c r="G94" s="73">
        <f t="shared" si="9"/>
        <v>15742.426192242938</v>
      </c>
      <c r="H94" s="73">
        <f t="shared" si="9"/>
        <v>21483.291541004262</v>
      </c>
      <c r="I94" s="73">
        <f t="shared" si="9"/>
        <v>27490.036163362427</v>
      </c>
      <c r="J94" s="73">
        <f t="shared" si="9"/>
        <v>33774.973845451386</v>
      </c>
      <c r="K94" s="73">
        <f t="shared" si="9"/>
        <v>40350.988667309139</v>
      </c>
      <c r="L94" s="73">
        <f t="shared" si="9"/>
        <v>47231.56141515536</v>
      </c>
      <c r="M94" s="73">
        <f t="shared" si="9"/>
        <v>54430.797216912484</v>
      </c>
      <c r="N94" s="73">
        <f t="shared" si="9"/>
        <v>61963.454457623338</v>
      </c>
      <c r="O94" s="73">
        <f t="shared" si="9"/>
        <v>69844.975034041316</v>
      </c>
      <c r="P94" s="73">
        <f t="shared" si="9"/>
        <v>78091.516010414998</v>
      </c>
      <c r="Q94" s="73">
        <f t="shared" si="9"/>
        <v>86719.982740361345</v>
      </c>
      <c r="R94" s="73">
        <f t="shared" si="9"/>
        <v>95748.063522727098</v>
      </c>
      <c r="S94" s="73">
        <f t="shared" si="9"/>
        <v>105194.26586248266</v>
      </c>
      <c r="T94" s="73">
        <f t="shared" si="9"/>
        <v>115077.95441098287</v>
      </c>
      <c r="U94" s="73">
        <f t="shared" si="10"/>
        <v>125419.39066337227</v>
      </c>
      <c r="V94" s="73">
        <f t="shared" si="10"/>
        <v>136239.77449451422</v>
      </c>
      <c r="W94" s="73">
        <f t="shared" si="10"/>
        <v>147561.28761859174</v>
      </c>
      <c r="X94" s="73">
        <f t="shared" si="10"/>
        <v>159407.13906147284</v>
      </c>
    </row>
    <row r="95" spans="1:24">
      <c r="A95" s="73">
        <v>50</v>
      </c>
      <c r="B95" s="73">
        <v>80.98</v>
      </c>
      <c r="C95" s="73">
        <v>4.6784808843725303</v>
      </c>
      <c r="D95" s="73">
        <v>1426</v>
      </c>
      <c r="E95" s="73">
        <f t="shared" si="9"/>
        <v>5402.5918275551076</v>
      </c>
      <c r="F95" s="73">
        <f t="shared" si="9"/>
        <v>11057.942881023053</v>
      </c>
      <c r="G95" s="73">
        <f t="shared" si="9"/>
        <v>16977.878452471661</v>
      </c>
      <c r="H95" s="73">
        <f t="shared" si="9"/>
        <v>23174.777077997653</v>
      </c>
      <c r="I95" s="73">
        <f t="shared" si="9"/>
        <v>29661.596421142822</v>
      </c>
      <c r="J95" s="73">
        <f t="shared" si="9"/>
        <v>36451.900367260823</v>
      </c>
      <c r="K95" s="73">
        <f t="shared" si="9"/>
        <v>43559.887385488764</v>
      </c>
      <c r="L95" s="73">
        <f t="shared" si="9"/>
        <v>51000.420217628132</v>
      </c>
      <c r="M95" s="73">
        <f t="shared" si="9"/>
        <v>58789.056956014632</v>
      </c>
      <c r="N95" s="73">
        <f t="shared" si="9"/>
        <v>66942.083575359764</v>
      </c>
      <c r="O95" s="73">
        <f t="shared" si="9"/>
        <v>75476.547986588761</v>
      </c>
      <c r="P95" s="73">
        <f t="shared" si="9"/>
        <v>84410.295683880686</v>
      </c>
      <c r="Q95" s="73">
        <f t="shared" si="9"/>
        <v>93762.007059448471</v>
      </c>
      <c r="R95" s="73">
        <f t="shared" si="9"/>
        <v>103551.23646408389</v>
      </c>
      <c r="S95" s="73">
        <f t="shared" si="9"/>
        <v>113798.45309514257</v>
      </c>
      <c r="T95" s="73">
        <f t="shared" si="9"/>
        <v>124525.0837974655</v>
      </c>
      <c r="U95" s="73">
        <f t="shared" si="10"/>
        <v>135753.5578667339</v>
      </c>
      <c r="V95" s="73">
        <f t="shared" si="10"/>
        <v>147507.35394893974</v>
      </c>
      <c r="W95" s="73">
        <f t="shared" si="10"/>
        <v>159811.04913403976</v>
      </c>
      <c r="X95" s="73">
        <f t="shared" si="10"/>
        <v>172690.37034644609</v>
      </c>
    </row>
    <row r="96" spans="1:24">
      <c r="A96" s="73">
        <v>51</v>
      </c>
      <c r="B96" s="73">
        <v>83.73</v>
      </c>
      <c r="C96" s="73">
        <v>5.1439509872841098</v>
      </c>
      <c r="D96" s="73">
        <v>1426</v>
      </c>
      <c r="E96" s="73">
        <f t="shared" si="9"/>
        <v>6141.8250105171546</v>
      </c>
      <c r="F96" s="73">
        <f t="shared" si="9"/>
        <v>12599.582489300075</v>
      </c>
      <c r="G96" s="73">
        <f t="shared" si="9"/>
        <v>19389.523847669247</v>
      </c>
      <c r="H96" s="73">
        <f t="shared" si="9"/>
        <v>26528.736461578279</v>
      </c>
      <c r="I96" s="73">
        <f t="shared" si="9"/>
        <v>34035.186673224795</v>
      </c>
      <c r="J96" s="73">
        <f t="shared" si="9"/>
        <v>41927.765004643297</v>
      </c>
      <c r="K96" s="73">
        <f t="shared" si="9"/>
        <v>50226.333697062939</v>
      </c>
      <c r="L96" s="73">
        <f t="shared" si="9"/>
        <v>58951.776695666791</v>
      </c>
      <c r="M96" s="73">
        <f t="shared" si="9"/>
        <v>68126.052205542219</v>
      </c>
      <c r="N96" s="73">
        <f t="shared" si="9"/>
        <v>77772.247951084064</v>
      </c>
      <c r="O96" s="73">
        <f t="shared" si="9"/>
        <v>87914.639277914044</v>
      </c>
      <c r="P96" s="73">
        <f t="shared" si="9"/>
        <v>98578.750243534727</v>
      </c>
      <c r="Q96" s="73">
        <f t="shared" si="9"/>
        <v>109791.41785045652</v>
      </c>
      <c r="R96" s="73">
        <f t="shared" si="9"/>
        <v>121580.85958344546</v>
      </c>
      <c r="S96" s="73">
        <f t="shared" si="9"/>
        <v>133976.74442085373</v>
      </c>
      <c r="T96" s="73">
        <f t="shared" si="9"/>
        <v>147010.26749873854</v>
      </c>
      <c r="U96" s="73">
        <f t="shared" si="10"/>
        <v>160714.2286156661</v>
      </c>
      <c r="V96" s="73">
        <f t="shared" si="10"/>
        <v>175123.11477576484</v>
      </c>
      <c r="W96" s="73">
        <f t="shared" si="10"/>
        <v>190273.1869777526</v>
      </c>
      <c r="X96" s="73">
        <f t="shared" si="10"/>
        <v>206202.57146834885</v>
      </c>
    </row>
    <row r="97" spans="1:24">
      <c r="A97" s="73">
        <v>52</v>
      </c>
      <c r="B97" s="73">
        <v>85.75</v>
      </c>
      <c r="C97" s="73">
        <v>4.9900802048313304</v>
      </c>
      <c r="D97" s="73">
        <v>1436</v>
      </c>
      <c r="E97" s="73">
        <f t="shared" si="9"/>
        <v>6144.6350618231636</v>
      </c>
      <c r="F97" s="73">
        <f t="shared" si="9"/>
        <v>12595.892341525505</v>
      </c>
      <c r="G97" s="73">
        <f t="shared" si="9"/>
        <v>19369.072533704992</v>
      </c>
      <c r="H97" s="73">
        <f t="shared" si="9"/>
        <v>26480.239849892008</v>
      </c>
      <c r="I97" s="73">
        <f t="shared" si="9"/>
        <v>33946.260118656493</v>
      </c>
      <c r="J97" s="73">
        <f t="shared" si="9"/>
        <v>41784.840786941306</v>
      </c>
      <c r="K97" s="73">
        <f t="shared" si="9"/>
        <v>50014.572917493912</v>
      </c>
      <c r="L97" s="73">
        <f t="shared" si="9"/>
        <v>58654.975282003892</v>
      </c>
      <c r="M97" s="73">
        <f t="shared" si="9"/>
        <v>67726.540654523065</v>
      </c>
      <c r="N97" s="73">
        <f t="shared" si="9"/>
        <v>77250.784414964641</v>
      </c>
      <c r="O97" s="73">
        <f t="shared" si="9"/>
        <v>87250.295577955854</v>
      </c>
      <c r="P97" s="73">
        <f t="shared" si="9"/>
        <v>97748.790368071466</v>
      </c>
      <c r="Q97" s="73">
        <f t="shared" si="9"/>
        <v>108771.16846851386</v>
      </c>
      <c r="R97" s="73">
        <f t="shared" si="9"/>
        <v>120343.57207664811</v>
      </c>
      <c r="S97" s="73">
        <f t="shared" si="9"/>
        <v>132493.44790645497</v>
      </c>
      <c r="T97" s="73">
        <f t="shared" si="9"/>
        <v>145249.6122849567</v>
      </c>
      <c r="U97" s="73">
        <f t="shared" si="10"/>
        <v>158642.31949700572</v>
      </c>
      <c r="V97" s="73">
        <f t="shared" si="10"/>
        <v>172703.33354053431</v>
      </c>
      <c r="W97" s="73">
        <f t="shared" si="10"/>
        <v>187466.00346244749</v>
      </c>
      <c r="X97" s="73">
        <f t="shared" si="10"/>
        <v>202965.3424538387</v>
      </c>
    </row>
    <row r="98" spans="1:24">
      <c r="A98" s="73">
        <v>53</v>
      </c>
      <c r="B98" s="73">
        <v>87.05</v>
      </c>
      <c r="C98" s="73">
        <v>5.9991804782151696</v>
      </c>
      <c r="D98" s="73">
        <v>1455</v>
      </c>
      <c r="E98" s="73">
        <f t="shared" si="9"/>
        <v>7598.4270121465761</v>
      </c>
      <c r="F98" s="73">
        <f t="shared" si="9"/>
        <v>15652.697374257277</v>
      </c>
      <c r="G98" s="73">
        <f t="shared" si="9"/>
        <v>24190.157951594385</v>
      </c>
      <c r="H98" s="73">
        <f t="shared" si="9"/>
        <v>33239.796197222429</v>
      </c>
      <c r="I98" s="73">
        <f t="shared" si="9"/>
        <v>42832.338573831286</v>
      </c>
      <c r="J98" s="73">
        <f t="shared" si="9"/>
        <v>53000.354880062165</v>
      </c>
      <c r="K98" s="73">
        <f t="shared" si="9"/>
        <v>63778.368835558176</v>
      </c>
      <c r="L98" s="73">
        <f t="shared" si="9"/>
        <v>75202.975300211649</v>
      </c>
      <c r="M98" s="73">
        <f t="shared" si="9"/>
        <v>87312.964525605494</v>
      </c>
      <c r="N98" s="73">
        <f t="shared" si="9"/>
        <v>100149.45386052314</v>
      </c>
      <c r="O98" s="73">
        <f t="shared" si="9"/>
        <v>113756.02735770929</v>
      </c>
      <c r="P98" s="73">
        <f t="shared" si="9"/>
        <v>128178.88375589268</v>
      </c>
      <c r="Q98" s="73">
        <f t="shared" si="9"/>
        <v>143466.99333951692</v>
      </c>
      <c r="R98" s="73">
        <f t="shared" si="9"/>
        <v>159672.26420877004</v>
      </c>
      <c r="S98" s="73">
        <f t="shared" si="9"/>
        <v>176849.71852445326</v>
      </c>
      <c r="T98" s="73">
        <f t="shared" si="9"/>
        <v>195057.67932609734</v>
      </c>
      <c r="U98" s="73">
        <f t="shared" si="10"/>
        <v>214357.96855763471</v>
      </c>
      <c r="V98" s="73">
        <f t="shared" si="10"/>
        <v>234816.11697298952</v>
      </c>
      <c r="W98" s="73">
        <f t="shared" si="10"/>
        <v>256501.58663428255</v>
      </c>
      <c r="X98" s="73">
        <f t="shared" si="10"/>
        <v>279488.00675810518</v>
      </c>
    </row>
    <row r="99" spans="1:24">
      <c r="A99" s="73">
        <v>54</v>
      </c>
      <c r="B99" s="73">
        <v>87.54</v>
      </c>
      <c r="C99" s="73">
        <v>5.4769702360594303</v>
      </c>
      <c r="D99" s="73">
        <v>1466</v>
      </c>
      <c r="E99" s="73">
        <f t="shared" si="9"/>
        <v>7028.7952656516463</v>
      </c>
      <c r="F99" s="73">
        <f t="shared" si="9"/>
        <v>14442.555555956586</v>
      </c>
      <c r="G99" s="73">
        <f t="shared" si="9"/>
        <v>22262.365290734306</v>
      </c>
      <c r="H99" s="73">
        <f t="shared" si="9"/>
        <v>30510.463677202293</v>
      </c>
      <c r="I99" s="73">
        <f t="shared" si="9"/>
        <v>39210.307957338031</v>
      </c>
      <c r="J99" s="73">
        <f t="shared" si="9"/>
        <v>48386.640119280302</v>
      </c>
      <c r="K99" s="73">
        <f t="shared" si="9"/>
        <v>58065.55726249412</v>
      </c>
      <c r="L99" s="73">
        <f t="shared" si="9"/>
        <v>68274.585816814593</v>
      </c>
      <c r="M99" s="73">
        <f t="shared" si="9"/>
        <v>79042.75982644601</v>
      </c>
      <c r="N99" s="73">
        <f t="shared" si="9"/>
        <v>90400.703521552045</v>
      </c>
      <c r="O99" s="73">
        <f t="shared" si="9"/>
        <v>102380.71841226739</v>
      </c>
      <c r="P99" s="73">
        <f t="shared" si="9"/>
        <v>115016.87515282274</v>
      </c>
      <c r="Q99" s="73">
        <f t="shared" si="9"/>
        <v>128345.11043704012</v>
      </c>
      <c r="R99" s="73">
        <f t="shared" si="9"/>
        <v>142403.32920076599</v>
      </c>
      <c r="S99" s="73">
        <f t="shared" si="9"/>
        <v>157231.51242190131</v>
      </c>
      <c r="T99" s="73">
        <f t="shared" si="9"/>
        <v>172871.83082460656</v>
      </c>
      <c r="U99" s="73">
        <f t="shared" si="10"/>
        <v>189368.76481105285</v>
      </c>
      <c r="V99" s="73">
        <f t="shared" si="10"/>
        <v>206769.23096179927</v>
      </c>
      <c r="W99" s="73">
        <f t="shared" si="10"/>
        <v>225122.71546455755</v>
      </c>
      <c r="X99" s="73">
        <f t="shared" si="10"/>
        <v>244481.41485081174</v>
      </c>
    </row>
    <row r="100" spans="1:24">
      <c r="A100" s="73">
        <v>55</v>
      </c>
      <c r="B100" s="73">
        <v>86.3</v>
      </c>
      <c r="C100" s="73">
        <v>5.8005982166748096</v>
      </c>
      <c r="D100" s="73">
        <v>1462</v>
      </c>
      <c r="E100" s="73">
        <f t="shared" si="9"/>
        <v>7318.6495735678973</v>
      </c>
      <c r="F100" s="73">
        <f t="shared" si="9"/>
        <v>15061.824603784844</v>
      </c>
      <c r="G100" s="73">
        <f t="shared" ref="G100:X100" si="11">$D100*((1+$C100/100)^G$2-1)*$B100</f>
        <v>23254.150106718578</v>
      </c>
      <c r="H100" s="73">
        <f t="shared" si="11"/>
        <v>31921.679496679666</v>
      </c>
      <c r="I100" s="73">
        <f t="shared" si="11"/>
        <v>41091.977441864605</v>
      </c>
      <c r="J100" s="73">
        <f t="shared" si="11"/>
        <v>50794.207526121718</v>
      </c>
      <c r="K100" s="73">
        <f t="shared" si="11"/>
        <v>61059.224995623939</v>
      </c>
      <c r="L100" s="73">
        <f t="shared" si="11"/>
        <v>71919.674885403423</v>
      </c>
      <c r="M100" s="73">
        <f t="shared" si="11"/>
        <v>83410.095837812347</v>
      </c>
      <c r="N100" s="73">
        <f t="shared" si="11"/>
        <v>95567.029943075118</v>
      </c>
      <c r="O100" s="73">
        <f t="shared" si="11"/>
        <v>108429.1389512501</v>
      </c>
      <c r="P100" s="73">
        <f t="shared" si="11"/>
        <v>122037.32722518007</v>
      </c>
      <c r="Q100" s="73">
        <f t="shared" si="11"/>
        <v>136434.87182544931</v>
      </c>
      <c r="R100" s="73">
        <f t="shared" si="11"/>
        <v>151667.56014104679</v>
      </c>
      <c r="S100" s="73">
        <f t="shared" si="11"/>
        <v>167783.83550343048</v>
      </c>
      <c r="T100" s="73">
        <f t="shared" si="11"/>
        <v>184834.95124707889</v>
      </c>
      <c r="U100" s="73">
        <f t="shared" si="11"/>
        <v>202875.1337064766</v>
      </c>
      <c r="V100" s="73">
        <f t="shared" si="11"/>
        <v>221961.75466789899</v>
      </c>
      <c r="W100" s="73">
        <f t="shared" si="11"/>
        <v>242155.51382443315</v>
      </c>
      <c r="X100" s="73">
        <f t="shared" si="11"/>
        <v>263520.63181448076</v>
      </c>
    </row>
    <row r="101" spans="1:24" ht="12.75">
      <c r="I101" s="72">
        <f>SUM(E71:I100)</f>
        <v>1735817.9241050726</v>
      </c>
      <c r="X101" s="73">
        <f>SUM(E71:X100)</f>
        <v>31682246.883099802</v>
      </c>
    </row>
    <row r="103" spans="1:24">
      <c r="E103" s="73" t="s">
        <v>31</v>
      </c>
    </row>
    <row r="104" spans="1:24">
      <c r="A104" s="73" t="s">
        <v>0</v>
      </c>
      <c r="B104" s="73" t="s">
        <v>32</v>
      </c>
      <c r="C104" s="73" t="s">
        <v>33</v>
      </c>
      <c r="D104" s="73" t="s">
        <v>34</v>
      </c>
      <c r="E104" s="73">
        <v>1</v>
      </c>
      <c r="F104" s="73">
        <v>2</v>
      </c>
      <c r="G104" s="73">
        <v>3</v>
      </c>
      <c r="H104" s="73">
        <v>4</v>
      </c>
      <c r="I104" s="73">
        <v>5</v>
      </c>
      <c r="J104" s="73">
        <v>6</v>
      </c>
      <c r="K104" s="73">
        <v>7</v>
      </c>
      <c r="L104" s="73">
        <v>8</v>
      </c>
      <c r="M104" s="73">
        <v>9</v>
      </c>
      <c r="N104" s="73">
        <v>10</v>
      </c>
      <c r="O104" s="73">
        <v>11</v>
      </c>
      <c r="P104" s="73">
        <v>12</v>
      </c>
      <c r="Q104" s="73">
        <v>13</v>
      </c>
      <c r="R104" s="73">
        <v>14</v>
      </c>
      <c r="S104" s="73">
        <v>15</v>
      </c>
      <c r="T104" s="73">
        <v>16</v>
      </c>
      <c r="U104" s="73">
        <v>17</v>
      </c>
      <c r="V104" s="73">
        <v>18</v>
      </c>
      <c r="W104" s="73">
        <v>19</v>
      </c>
      <c r="X104" s="73">
        <v>20</v>
      </c>
    </row>
    <row r="105" spans="1:24">
      <c r="A105" s="73">
        <v>26</v>
      </c>
      <c r="B105" s="73">
        <v>48.34</v>
      </c>
      <c r="C105" s="73">
        <v>3.6199834500503898</v>
      </c>
      <c r="D105" s="73">
        <v>86</v>
      </c>
      <c r="E105" s="73">
        <f>$D105*((1+$C105/100)^E$2-1)*$B105</f>
        <v>150.49139997887485</v>
      </c>
      <c r="F105" s="73">
        <f t="shared" ref="F105:X119" si="12">$D105*((1+$C105/100)^F$2-1)*$B105</f>
        <v>306.43056373073449</v>
      </c>
      <c r="G105" s="73">
        <f t="shared" si="12"/>
        <v>468.01469940255805</v>
      </c>
      <c r="H105" s="73">
        <f t="shared" si="12"/>
        <v>635.44815404360884</v>
      </c>
      <c r="I105" s="73">
        <f t="shared" si="12"/>
        <v>808.94267203251263</v>
      </c>
      <c r="J105" s="73">
        <f t="shared" si="12"/>
        <v>988.71766285936053</v>
      </c>
      <c r="K105" s="73">
        <f t="shared" si="12"/>
        <v>1175.0004786014695</v>
      </c>
      <c r="L105" s="73">
        <f t="shared" si="12"/>
        <v>1368.0267014437302</v>
      </c>
      <c r="M105" s="73">
        <f t="shared" si="12"/>
        <v>1568.0404416071383</v>
      </c>
      <c r="N105" s="73">
        <f t="shared" si="12"/>
        <v>1775.2946460622893</v>
      </c>
      <c r="O105" s="73">
        <f t="shared" si="12"/>
        <v>1990.0514184182496</v>
      </c>
      <c r="P105" s="73">
        <f t="shared" si="12"/>
        <v>2212.5823503913584</v>
      </c>
      <c r="Q105" s="73">
        <f t="shared" si="12"/>
        <v>2443.1688652731359</v>
      </c>
      <c r="R105" s="73">
        <f t="shared" si="12"/>
        <v>2682.1025738316825</v>
      </c>
      <c r="S105" s="73">
        <f t="shared" si="12"/>
        <v>2929.6856430966409</v>
      </c>
      <c r="T105" s="73">
        <f t="shared" si="12"/>
        <v>3186.2311784941162</v>
      </c>
      <c r="U105" s="73">
        <f t="shared" si="12"/>
        <v>3452.0636198148231</v>
      </c>
      <c r="V105" s="73">
        <f t="shared" si="12"/>
        <v>3727.519151516206</v>
      </c>
      <c r="W105" s="73">
        <f t="shared" si="12"/>
        <v>4012.9461278774261</v>
      </c>
      <c r="X105" s="73">
        <f t="shared" si="12"/>
        <v>4308.7055135449018</v>
      </c>
    </row>
    <row r="106" spans="1:24">
      <c r="A106" s="73">
        <v>27</v>
      </c>
      <c r="B106" s="73">
        <v>50.17</v>
      </c>
      <c r="C106" s="73">
        <v>4.1909581588592904</v>
      </c>
      <c r="D106" s="73">
        <v>98</v>
      </c>
      <c r="E106" s="73">
        <f t="shared" ref="E106:T134" si="13">$D106*((1+$C106/100)^E$2-1)*$B106</f>
        <v>206.05516341337076</v>
      </c>
      <c r="F106" s="73">
        <f t="shared" si="13"/>
        <v>420.74601250956499</v>
      </c>
      <c r="G106" s="73">
        <f t="shared" si="13"/>
        <v>644.43446526228104</v>
      </c>
      <c r="H106" s="73">
        <f t="shared" si="13"/>
        <v>877.49760747606194</v>
      </c>
      <c r="I106" s="73">
        <f t="shared" si="13"/>
        <v>1120.3283284637455</v>
      </c>
      <c r="J106" s="73">
        <f t="shared" si="13"/>
        <v>1373.3359833648797</v>
      </c>
      <c r="K106" s="73">
        <f t="shared" si="13"/>
        <v>1636.9470832216314</v>
      </c>
      <c r="L106" s="73">
        <f t="shared" si="13"/>
        <v>1911.6060139754879</v>
      </c>
      <c r="M106" s="73">
        <f t="shared" si="13"/>
        <v>2197.7757855968093</v>
      </c>
      <c r="N106" s="73">
        <f t="shared" si="13"/>
        <v>2495.9388126100826</v>
      </c>
      <c r="O106" s="73">
        <f t="shared" si="13"/>
        <v>2806.5977273306726</v>
      </c>
      <c r="P106" s="73">
        <f t="shared" si="13"/>
        <v>3130.2762271839661</v>
      </c>
      <c r="Q106" s="73">
        <f t="shared" si="13"/>
        <v>3467.5199575353349</v>
      </c>
      <c r="R106" s="73">
        <f t="shared" si="13"/>
        <v>3818.8974315191081</v>
      </c>
      <c r="S106" s="73">
        <f t="shared" si="13"/>
        <v>4185.0009884171968</v>
      </c>
      <c r="T106" s="73">
        <f t="shared" si="13"/>
        <v>4566.4477922029791</v>
      </c>
      <c r="U106" s="73">
        <f t="shared" si="12"/>
        <v>4963.8808719337294</v>
      </c>
      <c r="V106" s="73">
        <f t="shared" si="12"/>
        <v>5377.9702057454624</v>
      </c>
      <c r="W106" s="73">
        <f t="shared" si="12"/>
        <v>5809.4138502775459</v>
      </c>
      <c r="X106" s="73">
        <f t="shared" si="12"/>
        <v>6258.9391174310231</v>
      </c>
    </row>
    <row r="107" spans="1:24">
      <c r="A107" s="73">
        <v>28</v>
      </c>
      <c r="B107" s="73">
        <v>56.59</v>
      </c>
      <c r="C107" s="73">
        <v>4.3218937786115301</v>
      </c>
      <c r="D107" s="73">
        <v>116</v>
      </c>
      <c r="E107" s="73">
        <f t="shared" si="13"/>
        <v>283.70812396068743</v>
      </c>
      <c r="F107" s="73">
        <f t="shared" si="12"/>
        <v>579.67781168024783</v>
      </c>
      <c r="G107" s="73">
        <f t="shared" si="12"/>
        <v>888.438994919935</v>
      </c>
      <c r="H107" s="73">
        <f t="shared" si="12"/>
        <v>1210.5445085288275</v>
      </c>
      <c r="I107" s="73">
        <f t="shared" si="12"/>
        <v>1546.5710802909455</v>
      </c>
      <c r="J107" s="73">
        <f t="shared" si="12"/>
        <v>1897.1203635525335</v>
      </c>
      <c r="K107" s="73">
        <f t="shared" si="12"/>
        <v>2262.8200144783705</v>
      </c>
      <c r="L107" s="73">
        <f t="shared" si="12"/>
        <v>2644.3248158659762</v>
      </c>
      <c r="M107" s="73">
        <f t="shared" si="12"/>
        <v>3042.3178495298566</v>
      </c>
      <c r="N107" s="73">
        <f t="shared" si="12"/>
        <v>3457.5117193549627</v>
      </c>
      <c r="O107" s="73">
        <f t="shared" si="12"/>
        <v>3890.6498272092167</v>
      </c>
      <c r="P107" s="73">
        <f t="shared" si="12"/>
        <v>4342.5077039996222</v>
      </c>
      <c r="Q107" s="73">
        <f t="shared" si="12"/>
        <v>4813.8943982551955</v>
      </c>
      <c r="R107" s="73">
        <f t="shared" si="12"/>
        <v>5305.6539247230057</v>
      </c>
      <c r="S107" s="73">
        <f t="shared" si="12"/>
        <v>5818.666775570955</v>
      </c>
      <c r="T107" s="73">
        <f t="shared" si="12"/>
        <v>6353.8514969031812</v>
      </c>
      <c r="U107" s="73">
        <f t="shared" si="12"/>
        <v>6912.1663334107434</v>
      </c>
      <c r="V107" s="73">
        <f t="shared" si="12"/>
        <v>7494.6109441023928</v>
      </c>
      <c r="W107" s="73">
        <f t="shared" si="12"/>
        <v>8102.22819218738</v>
      </c>
      <c r="X107" s="73">
        <f t="shared" si="12"/>
        <v>8736.1060123151256</v>
      </c>
    </row>
    <row r="108" spans="1:24">
      <c r="A108" s="73">
        <v>29</v>
      </c>
      <c r="B108" s="73">
        <v>63.21</v>
      </c>
      <c r="C108" s="73">
        <v>4.7001672296495602</v>
      </c>
      <c r="D108" s="73">
        <v>85</v>
      </c>
      <c r="E108" s="73">
        <f t="shared" si="13"/>
        <v>252.53293499822669</v>
      </c>
      <c r="F108" s="73">
        <f t="shared" si="12"/>
        <v>516.93534025131191</v>
      </c>
      <c r="G108" s="73">
        <f t="shared" si="12"/>
        <v>793.76510071050814</v>
      </c>
      <c r="H108" s="73">
        <f t="shared" si="12"/>
        <v>1083.6063228527241</v>
      </c>
      <c r="I108" s="73">
        <f t="shared" si="12"/>
        <v>1387.0705671360852</v>
      </c>
      <c r="J108" s="73">
        <f t="shared" si="12"/>
        <v>1704.7981383829563</v>
      </c>
      <c r="K108" s="73">
        <f t="shared" si="12"/>
        <v>2037.4594368131338</v>
      </c>
      <c r="L108" s="73">
        <f t="shared" si="12"/>
        <v>2385.7563725778532</v>
      </c>
      <c r="M108" s="73">
        <f t="shared" si="12"/>
        <v>2750.4238467792607</v>
      </c>
      <c r="N108" s="73">
        <f t="shared" si="12"/>
        <v>3132.2313021002724</v>
      </c>
      <c r="O108" s="73">
        <f t="shared" si="12"/>
        <v>3531.9843463166412</v>
      </c>
      <c r="P108" s="73">
        <f t="shared" si="12"/>
        <v>3950.5264521167951</v>
      </c>
      <c r="Q108" s="73">
        <f t="shared" si="12"/>
        <v>4388.740736816052</v>
      </c>
      <c r="R108" s="73">
        <f t="shared" si="12"/>
        <v>4847.5518257203885</v>
      </c>
      <c r="S108" s="73">
        <f t="shared" si="12"/>
        <v>5327.9278030714031</v>
      </c>
      <c r="T108" s="73">
        <f t="shared" si="12"/>
        <v>5830.8822546889796</v>
      </c>
      <c r="U108" s="73">
        <f t="shared" si="12"/>
        <v>6357.4764066215503</v>
      </c>
      <c r="V108" s="73">
        <f t="shared" si="12"/>
        <v>6908.8213643165036</v>
      </c>
      <c r="W108" s="73">
        <f t="shared" si="12"/>
        <v>7486.0804570353639</v>
      </c>
      <c r="X108" s="73">
        <f t="shared" si="12"/>
        <v>8090.4716924603645</v>
      </c>
    </row>
    <row r="109" spans="1:24">
      <c r="A109" s="73">
        <v>30</v>
      </c>
      <c r="B109" s="73">
        <v>73.290000000000006</v>
      </c>
      <c r="C109" s="73">
        <v>4.25765773015672</v>
      </c>
      <c r="D109" s="73">
        <v>113</v>
      </c>
      <c r="E109" s="73">
        <f t="shared" si="13"/>
        <v>352.60942059879989</v>
      </c>
      <c r="F109" s="73">
        <f t="shared" si="12"/>
        <v>720.23174345098596</v>
      </c>
      <c r="G109" s="73">
        <f t="shared" si="12"/>
        <v>1103.5061665498697</v>
      </c>
      <c r="H109" s="73">
        <f t="shared" si="12"/>
        <v>1503.0991027515361</v>
      </c>
      <c r="I109" s="73">
        <f t="shared" si="12"/>
        <v>1919.7053384905539</v>
      </c>
      <c r="J109" s="73">
        <f t="shared" si="12"/>
        <v>2354.0492418298277</v>
      </c>
      <c r="K109" s="73">
        <f t="shared" si="12"/>
        <v>2806.8860219450917</v>
      </c>
      <c r="L109" s="73">
        <f t="shared" si="12"/>
        <v>3279.003042233926</v>
      </c>
      <c r="M109" s="73">
        <f t="shared" si="12"/>
        <v>3771.2211893324716</v>
      </c>
      <c r="N109" s="73">
        <f t="shared" si="12"/>
        <v>4284.396300420196</v>
      </c>
      <c r="O109" s="73">
        <f t="shared" si="12"/>
        <v>4819.4206512943829</v>
      </c>
      <c r="P109" s="73">
        <f t="shared" si="12"/>
        <v>5377.2245078017886</v>
      </c>
      <c r="Q109" s="73">
        <f t="shared" si="12"/>
        <v>5958.777743324893</v>
      </c>
      <c r="R109" s="73">
        <f t="shared" si="12"/>
        <v>6565.0915251352226</v>
      </c>
      <c r="S109" s="73">
        <f t="shared" si="12"/>
        <v>7197.2200725458079</v>
      </c>
      <c r="T109" s="73">
        <f t="shared" si="12"/>
        <v>7856.2624899197453</v>
      </c>
      <c r="U109" s="73">
        <f t="shared" si="12"/>
        <v>8543.3646777220165</v>
      </c>
      <c r="V109" s="73">
        <f t="shared" si="12"/>
        <v>9259.7213249373272</v>
      </c>
      <c r="W109" s="73">
        <f t="shared" si="12"/>
        <v>10006.577986318291</v>
      </c>
      <c r="X109" s="73">
        <f t="shared" si="12"/>
        <v>10785.233248075734</v>
      </c>
    </row>
    <row r="110" spans="1:24">
      <c r="A110" s="73">
        <v>31</v>
      </c>
      <c r="B110" s="73">
        <v>86.97</v>
      </c>
      <c r="C110" s="73">
        <v>3.9116837013954</v>
      </c>
      <c r="D110" s="73">
        <v>103</v>
      </c>
      <c r="E110" s="73">
        <f t="shared" si="13"/>
        <v>350.40510545566934</v>
      </c>
      <c r="F110" s="73">
        <f t="shared" si="12"/>
        <v>714.51695031030476</v>
      </c>
      <c r="G110" s="73">
        <f t="shared" si="12"/>
        <v>1092.87169885497</v>
      </c>
      <c r="H110" s="73">
        <f t="shared" si="12"/>
        <v>1486.0264884319101</v>
      </c>
      <c r="I110" s="73">
        <f t="shared" si="12"/>
        <v>1894.5602498339892</v>
      </c>
      <c r="J110" s="73">
        <f t="shared" si="12"/>
        <v>2319.0745597955297</v>
      </c>
      <c r="K110" s="73">
        <f t="shared" si="12"/>
        <v>2760.1945268299278</v>
      </c>
      <c r="L110" s="73">
        <f t="shared" si="12"/>
        <v>3218.5697117184104</v>
      </c>
      <c r="M110" s="73">
        <f t="shared" si="12"/>
        <v>3694.8750840054176</v>
      </c>
      <c r="N110" s="73">
        <f t="shared" si="12"/>
        <v>4189.8120159090467</v>
      </c>
      <c r="O110" s="73">
        <f t="shared" si="12"/>
        <v>4704.1093151101368</v>
      </c>
      <c r="P110" s="73">
        <f t="shared" si="12"/>
        <v>5238.5242979407903</v>
      </c>
      <c r="Q110" s="73">
        <f t="shared" si="12"/>
        <v>5793.8439045526475</v>
      </c>
      <c r="R110" s="73">
        <f t="shared" si="12"/>
        <v>6370.8858577069905</v>
      </c>
      <c r="S110" s="73">
        <f t="shared" si="12"/>
        <v>6970.4998668930903</v>
      </c>
      <c r="T110" s="73">
        <f t="shared" si="12"/>
        <v>7593.5688795478036</v>
      </c>
      <c r="U110" s="73">
        <f t="shared" si="12"/>
        <v>8241.0103812189791</v>
      </c>
      <c r="V110" s="73">
        <f t="shared" si="12"/>
        <v>8913.7777465870931</v>
      </c>
      <c r="W110" s="73">
        <f t="shared" si="12"/>
        <v>9612.8616433346215</v>
      </c>
      <c r="X110" s="73">
        <f t="shared" si="12"/>
        <v>10339.2914909303</v>
      </c>
    </row>
    <row r="111" spans="1:24">
      <c r="A111" s="73">
        <v>32</v>
      </c>
      <c r="B111" s="73">
        <v>102.13</v>
      </c>
      <c r="C111" s="73">
        <v>3.5414883290647499</v>
      </c>
      <c r="D111" s="73">
        <v>112</v>
      </c>
      <c r="E111" s="73">
        <f t="shared" si="13"/>
        <v>405.09526741306962</v>
      </c>
      <c r="F111" s="73">
        <f t="shared" si="12"/>
        <v>824.53693644316604</v>
      </c>
      <c r="G111" s="73">
        <f t="shared" si="12"/>
        <v>1258.8330832291983</v>
      </c>
      <c r="H111" s="73">
        <f t="shared" si="12"/>
        <v>1708.5097773672355</v>
      </c>
      <c r="I111" s="73">
        <f t="shared" si="12"/>
        <v>2174.1117191466965</v>
      </c>
      <c r="J111" s="73">
        <f t="shared" si="12"/>
        <v>2656.202899354173</v>
      </c>
      <c r="K111" s="73">
        <f t="shared" si="12"/>
        <v>3155.3672824441524</v>
      </c>
      <c r="L111" s="73">
        <f t="shared" si="12"/>
        <v>3672.209513904108</v>
      </c>
      <c r="M111" s="73">
        <f t="shared" si="12"/>
        <v>4207.3556526708981</v>
      </c>
      <c r="N111" s="73">
        <f t="shared" si="12"/>
        <v>4761.4539294855531</v>
      </c>
      <c r="O111" s="73">
        <f t="shared" si="12"/>
        <v>5335.1755321051478</v>
      </c>
      <c r="P111" s="73">
        <f t="shared" si="12"/>
        <v>5929.2154183228395</v>
      </c>
      <c r="Q111" s="73">
        <f t="shared" si="12"/>
        <v>6544.2931577809204</v>
      </c>
      <c r="R111" s="73">
        <f t="shared" si="12"/>
        <v>7181.1538035965823</v>
      </c>
      <c r="S111" s="73">
        <f t="shared" si="12"/>
        <v>7840.5687948562172</v>
      </c>
      <c r="T111" s="73">
        <f t="shared" si="12"/>
        <v>8523.3368910714125</v>
      </c>
      <c r="U111" s="73">
        <f t="shared" si="12"/>
        <v>9230.2851397286449</v>
      </c>
      <c r="V111" s="73">
        <f t="shared" si="12"/>
        <v>9962.2698781046038</v>
      </c>
      <c r="W111" s="73">
        <f t="shared" si="12"/>
        <v>10720.177770560682</v>
      </c>
      <c r="X111" s="73">
        <f t="shared" si="12"/>
        <v>11504.926882573151</v>
      </c>
    </row>
    <row r="112" spans="1:24">
      <c r="A112" s="73">
        <v>33</v>
      </c>
      <c r="B112" s="73">
        <v>120.71</v>
      </c>
      <c r="C112" s="73">
        <v>4.5287470525386802</v>
      </c>
      <c r="D112" s="73">
        <v>100</v>
      </c>
      <c r="E112" s="73">
        <f t="shared" si="13"/>
        <v>546.66505671194318</v>
      </c>
      <c r="F112" s="73">
        <f t="shared" si="12"/>
        <v>1118.0871910669864</v>
      </c>
      <c r="G112" s="73">
        <f t="shared" si="12"/>
        <v>1715.387588489187</v>
      </c>
      <c r="H112" s="73">
        <f t="shared" si="12"/>
        <v>2339.7382100544478</v>
      </c>
      <c r="I112" s="73">
        <f t="shared" si="12"/>
        <v>2992.3640919913519</v>
      </c>
      <c r="J112" s="73">
        <f t="shared" si="12"/>
        <v>3674.5457493205777</v>
      </c>
      <c r="K112" s="73">
        <f t="shared" si="12"/>
        <v>4387.6216883490606</v>
      </c>
      <c r="L112" s="73">
        <f t="shared" si="12"/>
        <v>5132.9910329486602</v>
      </c>
      <c r="M112" s="73">
        <f t="shared" si="12"/>
        <v>5912.1162697723412</v>
      </c>
      <c r="N112" s="73">
        <f t="shared" si="12"/>
        <v>6726.5261177942557</v>
      </c>
      <c r="O112" s="73">
        <f t="shared" si="12"/>
        <v>7577.8185278040501</v>
      </c>
      <c r="P112" s="73">
        <f t="shared" si="12"/>
        <v>8467.6638177406439</v>
      </c>
      <c r="Q112" s="73">
        <f t="shared" si="12"/>
        <v>9397.8079500174026</v>
      </c>
      <c r="R112" s="73">
        <f t="shared" si="12"/>
        <v>10370.075957269</v>
      </c>
      <c r="S112" s="73">
        <f t="shared" si="12"/>
        <v>11386.375523241786</v>
      </c>
      <c r="T112" s="73">
        <f t="shared" si="12"/>
        <v>12448.700725853525</v>
      </c>
      <c r="U112" s="73">
        <f t="shared" si="12"/>
        <v>13559.13594976692</v>
      </c>
      <c r="V112" s="73">
        <f t="shared" si="12"/>
        <v>14719.859976153644</v>
      </c>
      <c r="W112" s="73">
        <f t="shared" si="12"/>
        <v>15933.15025767346</v>
      </c>
      <c r="X112" s="73">
        <f t="shared" si="12"/>
        <v>17201.387387056348</v>
      </c>
    </row>
    <row r="113" spans="1:24">
      <c r="A113" s="73">
        <v>34</v>
      </c>
      <c r="B113" s="73">
        <v>140.19999999999999</v>
      </c>
      <c r="C113" s="73">
        <v>4.286442018012</v>
      </c>
      <c r="D113" s="73">
        <v>89</v>
      </c>
      <c r="E113" s="73">
        <f t="shared" si="13"/>
        <v>534.85366212350186</v>
      </c>
      <c r="F113" s="73">
        <f t="shared" si="12"/>
        <v>1092.6335163551414</v>
      </c>
      <c r="G113" s="73">
        <f t="shared" si="12"/>
        <v>1674.3222806265728</v>
      </c>
      <c r="H113" s="73">
        <f t="shared" si="12"/>
        <v>2280.9447965037866</v>
      </c>
      <c r="I113" s="73">
        <f t="shared" si="12"/>
        <v>2913.5698347922853</v>
      </c>
      <c r="J113" s="73">
        <f t="shared" si="12"/>
        <v>3573.3119785384474</v>
      </c>
      <c r="K113" s="73">
        <f t="shared" si="12"/>
        <v>4261.3335867446767</v>
      </c>
      <c r="L113" s="73">
        <f t="shared" si="12"/>
        <v>4978.846842258059</v>
      </c>
      <c r="M113" s="73">
        <f t="shared" si="12"/>
        <v>5727.1158874405755</v>
      </c>
      <c r="N113" s="73">
        <f t="shared" si="12"/>
        <v>6507.4590513835701</v>
      </c>
      <c r="O113" s="73">
        <f t="shared" si="12"/>
        <v>7321.2511725905024</v>
      </c>
      <c r="P113" s="73">
        <f t="shared" si="12"/>
        <v>8169.9260212201179</v>
      </c>
      <c r="Q113" s="73">
        <f t="shared" si="12"/>
        <v>9054.9788251576938</v>
      </c>
      <c r="R113" s="73">
        <f t="shared" si="12"/>
        <v>9977.9689043648468</v>
      </c>
      <c r="S113" s="73">
        <f t="shared" si="12"/>
        <v>10940.522418149214</v>
      </c>
      <c r="T113" s="73">
        <f t="shared" si="12"/>
        <v>11944.335230194285</v>
      </c>
      <c r="U113" s="73">
        <f t="shared" si="12"/>
        <v>12991.175896397046</v>
      </c>
      <c r="V113" s="73">
        <f t="shared" si="12"/>
        <v>14082.888780777559</v>
      </c>
      <c r="W113" s="73">
        <f t="shared" si="12"/>
        <v>15221.397304950211</v>
      </c>
      <c r="X113" s="73">
        <f t="shared" si="12"/>
        <v>16408.707336881638</v>
      </c>
    </row>
    <row r="114" spans="1:24">
      <c r="A114" s="73">
        <v>35</v>
      </c>
      <c r="B114" s="73">
        <v>163.33000000000001</v>
      </c>
      <c r="C114" s="73">
        <v>4.31854210041696</v>
      </c>
      <c r="D114" s="73">
        <v>73</v>
      </c>
      <c r="E114" s="73">
        <f t="shared" si="13"/>
        <v>514.90366132060399</v>
      </c>
      <c r="F114" s="73">
        <f t="shared" si="12"/>
        <v>1052.0436540319276</v>
      </c>
      <c r="G114" s="73">
        <f t="shared" si="12"/>
        <v>1612.3802634666654</v>
      </c>
      <c r="H114" s="73">
        <f t="shared" si="12"/>
        <v>2196.9152452838912</v>
      </c>
      <c r="I114" s="73">
        <f t="shared" si="12"/>
        <v>2806.693616382559</v>
      </c>
      <c r="J114" s="73">
        <f t="shared" si="12"/>
        <v>3442.8055231563585</v>
      </c>
      <c r="K114" s="73">
        <f t="shared" si="12"/>
        <v>4106.3881904299524</v>
      </c>
      <c r="L114" s="73">
        <f t="shared" si="12"/>
        <v>4798.627954560824</v>
      </c>
      <c r="M114" s="73">
        <f t="shared" si="12"/>
        <v>5520.762384341514</v>
      </c>
      <c r="N114" s="73">
        <f t="shared" si="12"/>
        <v>6274.0824934938892</v>
      </c>
      <c r="O114" s="73">
        <f t="shared" si="12"/>
        <v>7059.9350487109186</v>
      </c>
      <c r="P114" s="73">
        <f t="shared" si="12"/>
        <v>7879.7249773721969</v>
      </c>
      <c r="Q114" s="73">
        <f t="shared" si="12"/>
        <v>8734.9178792376897</v>
      </c>
      <c r="R114" s="73">
        <f t="shared" si="12"/>
        <v>9627.0426466100198</v>
      </c>
      <c r="S114" s="73">
        <f t="shared" si="12"/>
        <v>10557.694197649575</v>
      </c>
      <c r="T114" s="73">
        <f t="shared" si="12"/>
        <v>11528.536327728954</v>
      </c>
      <c r="U114" s="73">
        <f t="shared" si="12"/>
        <v>12541.304683924398</v>
      </c>
      <c r="V114" s="73">
        <f t="shared" si="12"/>
        <v>13597.809867961842</v>
      </c>
      <c r="W114" s="73">
        <f t="shared" si="12"/>
        <v>14699.940673165031</v>
      </c>
      <c r="X114" s="73">
        <f t="shared" si="12"/>
        <v>15849.667461192577</v>
      </c>
    </row>
    <row r="115" spans="1:24">
      <c r="A115" s="73">
        <v>36</v>
      </c>
      <c r="B115" s="73">
        <v>197.06</v>
      </c>
      <c r="C115" s="73">
        <v>4.3547453367423499</v>
      </c>
      <c r="D115" s="73">
        <v>71</v>
      </c>
      <c r="E115" s="73">
        <f t="shared" si="13"/>
        <v>609.28374240149913</v>
      </c>
      <c r="F115" s="73">
        <f t="shared" si="12"/>
        <v>1245.1002401627584</v>
      </c>
      <c r="G115" s="73">
        <f t="shared" si="12"/>
        <v>1908.6049272105129</v>
      </c>
      <c r="H115" s="73">
        <f t="shared" si="12"/>
        <v>2601.0035536765504</v>
      </c>
      <c r="I115" s="73">
        <f t="shared" si="12"/>
        <v>3323.5543770402824</v>
      </c>
      <c r="J115" s="73">
        <f t="shared" si="12"/>
        <v>4077.5704486900418</v>
      </c>
      <c r="K115" s="73">
        <f t="shared" si="12"/>
        <v>4864.4220000582536</v>
      </c>
      <c r="L115" s="73">
        <f t="shared" si="12"/>
        <v>5685.5389326667655</v>
      </c>
      <c r="M115" s="73">
        <f t="shared" si="12"/>
        <v>6542.4134166072436</v>
      </c>
      <c r="N115" s="73">
        <f t="shared" si="12"/>
        <v>7436.602602178853</v>
      </c>
      <c r="O115" s="73">
        <f t="shared" si="12"/>
        <v>8369.7314496107956</v>
      </c>
      <c r="P115" s="73">
        <f t="shared" si="12"/>
        <v>9343.495682012086</v>
      </c>
      <c r="Q115" s="73">
        <f t="shared" si="12"/>
        <v>10359.664866914731</v>
      </c>
      <c r="R115" s="73">
        <f t="shared" si="12"/>
        <v>11420.085632010339</v>
      </c>
      <c r="S115" s="73">
        <f t="shared" si="12"/>
        <v>12526.685020923789</v>
      </c>
      <c r="T115" s="73">
        <f t="shared" si="12"/>
        <v>13681.47399512238</v>
      </c>
      <c r="U115" s="73">
        <f t="shared" si="12"/>
        <v>14886.551088324088</v>
      </c>
      <c r="V115" s="73">
        <f t="shared" si="12"/>
        <v>16144.106220046157</v>
      </c>
      <c r="W115" s="73">
        <f t="shared" si="12"/>
        <v>17456.424675223843</v>
      </c>
      <c r="X115" s="73">
        <f t="shared" si="12"/>
        <v>18825.891257131603</v>
      </c>
    </row>
    <row r="116" spans="1:24">
      <c r="A116" s="73">
        <v>37</v>
      </c>
      <c r="B116" s="73">
        <v>234.52</v>
      </c>
      <c r="C116" s="73">
        <v>4.0540152137043801</v>
      </c>
      <c r="D116" s="73">
        <v>74</v>
      </c>
      <c r="E116" s="73">
        <f t="shared" si="13"/>
        <v>703.55325945928519</v>
      </c>
      <c r="F116" s="73">
        <f t="shared" si="12"/>
        <v>1435.6286750935631</v>
      </c>
      <c r="G116" s="73">
        <f t="shared" si="12"/>
        <v>2197.3825394534438</v>
      </c>
      <c r="H116" s="73">
        <f t="shared" si="12"/>
        <v>2990.0180213654553</v>
      </c>
      <c r="I116" s="73">
        <f t="shared" si="12"/>
        <v>3814.7870663033973</v>
      </c>
      <c r="J116" s="73">
        <f t="shared" si="12"/>
        <v>4672.992373801053</v>
      </c>
      <c r="K116" s="73">
        <f t="shared" si="12"/>
        <v>5565.9894550294766</v>
      </c>
      <c r="L116" s="73">
        <f t="shared" si="12"/>
        <v>6495.1887737888374</v>
      </c>
      <c r="M116" s="73">
        <f t="shared" si="12"/>
        <v>7462.0579742963437</v>
      </c>
      <c r="N116" s="73">
        <f t="shared" si="12"/>
        <v>8468.1241992890409</v>
      </c>
      <c r="O116" s="73">
        <f t="shared" si="12"/>
        <v>9514.9765021028888</v>
      </c>
      <c r="P116" s="73">
        <f t="shared" si="12"/>
        <v>10604.268356537819</v>
      </c>
      <c r="Q116" s="73">
        <f t="shared" si="12"/>
        <v>11737.720268473187</v>
      </c>
      <c r="R116" s="73">
        <f t="shared" si="12"/>
        <v>12917.122493358445</v>
      </c>
      <c r="S116" s="73">
        <f t="shared" si="12"/>
        <v>14144.337863871309</v>
      </c>
      <c r="T116" s="73">
        <f t="shared" si="12"/>
        <v>15421.304732209685</v>
      </c>
      <c r="U116" s="73">
        <f t="shared" si="12"/>
        <v>16750.040031664463</v>
      </c>
      <c r="V116" s="73">
        <f t="shared" si="12"/>
        <v>18132.642462308999</v>
      </c>
      <c r="W116" s="73">
        <f t="shared" si="12"/>
        <v>19571.295805836915</v>
      </c>
      <c r="X116" s="73">
        <f t="shared" si="12"/>
        <v>21068.272374783923</v>
      </c>
    </row>
    <row r="117" spans="1:24">
      <c r="A117" s="73">
        <v>38</v>
      </c>
      <c r="B117" s="73">
        <v>268.29000000000002</v>
      </c>
      <c r="C117" s="73">
        <v>4.64065057397075</v>
      </c>
      <c r="D117" s="73">
        <v>79</v>
      </c>
      <c r="E117" s="73">
        <f t="shared" si="13"/>
        <v>983.5817125675818</v>
      </c>
      <c r="F117" s="73">
        <f t="shared" si="12"/>
        <v>2012.8080155249011</v>
      </c>
      <c r="G117" s="73">
        <f t="shared" si="12"/>
        <v>3089.7971148178694</v>
      </c>
      <c r="H117" s="73">
        <f t="shared" si="12"/>
        <v>4216.7655149287775</v>
      </c>
      <c r="I117" s="73">
        <f t="shared" si="12"/>
        <v>5396.0325805679022</v>
      </c>
      <c r="J117" s="73">
        <f t="shared" si="12"/>
        <v>6630.0253100572563</v>
      </c>
      <c r="K117" s="73">
        <f t="shared" si="12"/>
        <v>7921.2833302304143</v>
      </c>
      <c r="L117" s="73">
        <f t="shared" si="12"/>
        <v>9272.4641231281839</v>
      </c>
      <c r="M117" s="73">
        <f t="shared" si="12"/>
        <v>10686.348495246948</v>
      </c>
      <c r="N117" s="73">
        <f t="shared" si="12"/>
        <v>12165.846300595716</v>
      </c>
      <c r="O117" s="73">
        <f t="shared" si="12"/>
        <v>13714.002429340293</v>
      </c>
      <c r="P117" s="73">
        <f t="shared" si="12"/>
        <v>15334.003074359418</v>
      </c>
      <c r="Q117" s="73">
        <f t="shared" si="12"/>
        <v>17029.182288609951</v>
      </c>
      <c r="R117" s="73">
        <f t="shared" si="12"/>
        <v>18803.028846796431</v>
      </c>
      <c r="S117" s="73">
        <f t="shared" si="12"/>
        <v>20659.193425466754</v>
      </c>
      <c r="T117" s="73">
        <f t="shared" si="12"/>
        <v>22601.496116310991</v>
      </c>
      <c r="U117" s="73">
        <f t="shared" si="12"/>
        <v>24633.934288126133</v>
      </c>
      <c r="V117" s="73">
        <f t="shared" si="12"/>
        <v>26760.690813627203</v>
      </c>
      <c r="W117" s="73">
        <f t="shared" si="12"/>
        <v>28986.142678035922</v>
      </c>
      <c r="X117" s="73">
        <f t="shared" si="12"/>
        <v>31314.869987163758</v>
      </c>
    </row>
    <row r="118" spans="1:24">
      <c r="A118" s="73">
        <v>39</v>
      </c>
      <c r="B118" s="73">
        <v>302.72000000000003</v>
      </c>
      <c r="C118" s="73">
        <v>5.2953628980956404</v>
      </c>
      <c r="D118" s="73">
        <v>76</v>
      </c>
      <c r="E118" s="73">
        <f t="shared" si="13"/>
        <v>1218.2893149487506</v>
      </c>
      <c r="F118" s="73">
        <f t="shared" si="12"/>
        <v>2501.09147027276</v>
      </c>
      <c r="G118" s="73">
        <f t="shared" si="12"/>
        <v>3851.8226549857677</v>
      </c>
      <c r="H118" s="73">
        <f t="shared" si="12"/>
        <v>5274.0799577070766</v>
      </c>
      <c r="I118" s="73">
        <f t="shared" si="12"/>
        <v>6771.6509459521458</v>
      </c>
      <c r="J118" s="73">
        <f t="shared" si="12"/>
        <v>8348.5237526813871</v>
      </c>
      <c r="K118" s="73">
        <f t="shared" si="12"/>
        <v>10008.897696968332</v>
      </c>
      <c r="L118" s="73">
        <f t="shared" si="12"/>
        <v>11757.194467070687</v>
      </c>
      <c r="M118" s="73">
        <f t="shared" si="12"/>
        <v>13598.069895685656</v>
      </c>
      <c r="N118" s="73">
        <f t="shared" si="12"/>
        <v>15536.426358747656</v>
      </c>
      <c r="O118" s="73">
        <f t="shared" si="12"/>
        <v>17577.425830787477</v>
      </c>
      <c r="P118" s="73">
        <f t="shared" si="12"/>
        <v>19726.503631620028</v>
      </c>
      <c r="Q118" s="73">
        <f t="shared" si="12"/>
        <v>21989.382900969074</v>
      </c>
      <c r="R118" s="73">
        <f t="shared" si="12"/>
        <v>24372.089839575932</v>
      </c>
      <c r="S118" s="73">
        <f t="shared" si="12"/>
        <v>26880.969757380117</v>
      </c>
      <c r="T118" s="73">
        <f t="shared" si="12"/>
        <v>29522.703971509487</v>
      </c>
      <c r="U118" s="73">
        <f t="shared" si="12"/>
        <v>32304.327599080156</v>
      </c>
      <c r="V118" s="73">
        <f t="shared" si="12"/>
        <v>35233.24829218987</v>
      </c>
      <c r="W118" s="73">
        <f t="shared" si="12"/>
        <v>38317.265964997154</v>
      </c>
      <c r="X118" s="73">
        <f t="shared" si="12"/>
        <v>41564.593565420997</v>
      </c>
    </row>
    <row r="119" spans="1:24">
      <c r="A119" s="73">
        <v>40</v>
      </c>
      <c r="B119" s="73">
        <v>346.54</v>
      </c>
      <c r="C119" s="73">
        <v>4.5630655179063204</v>
      </c>
      <c r="D119" s="73">
        <v>62</v>
      </c>
      <c r="E119" s="73">
        <f t="shared" si="13"/>
        <v>980.39652923666063</v>
      </c>
      <c r="F119" s="73">
        <f t="shared" si="12"/>
        <v>2005.5291944376697</v>
      </c>
      <c r="G119" s="73">
        <f t="shared" si="12"/>
        <v>3077.4393347972605</v>
      </c>
      <c r="H119" s="73">
        <f t="shared" si="12"/>
        <v>4198.2614371545396</v>
      </c>
      <c r="I119" s="73">
        <f t="shared" si="12"/>
        <v>5370.2273863815599</v>
      </c>
      <c r="J119" s="73">
        <f t="shared" ref="J119:X133" si="14">$D119*((1+$C119/100)^J$2-1)*$B119</f>
        <v>6595.6709097193607</v>
      </c>
      <c r="K119" s="73">
        <f t="shared" si="14"/>
        <v>7877.0322239120032</v>
      </c>
      <c r="L119" s="73">
        <f t="shared" si="14"/>
        <v>9216.8628943923613</v>
      </c>
      <c r="M119" s="73">
        <f t="shared" si="14"/>
        <v>10617.830916195742</v>
      </c>
      <c r="N119" s="73">
        <f t="shared" si="14"/>
        <v>12082.72602671893</v>
      </c>
      <c r="O119" s="73">
        <f t="shared" si="14"/>
        <v>13614.465260903893</v>
      </c>
      <c r="P119" s="73">
        <f t="shared" si="14"/>
        <v>15216.098759908195</v>
      </c>
      <c r="Q119" s="73">
        <f t="shared" si="14"/>
        <v>16890.815844828801</v>
      </c>
      <c r="R119" s="73">
        <f t="shared" si="14"/>
        <v>18641.951367573904</v>
      </c>
      <c r="S119" s="73">
        <f t="shared" si="14"/>
        <v>20472.992351529199</v>
      </c>
      <c r="T119" s="73">
        <f t="shared" si="14"/>
        <v>22387.584935242088</v>
      </c>
      <c r="U119" s="73">
        <f t="shared" si="14"/>
        <v>24389.541632950779</v>
      </c>
      <c r="V119" s="73">
        <f t="shared" si="14"/>
        <v>26482.848926416016</v>
      </c>
      <c r="W119" s="73">
        <f t="shared" si="14"/>
        <v>28671.675203173196</v>
      </c>
      <c r="X119" s="73">
        <f t="shared" si="14"/>
        <v>30960.379057011949</v>
      </c>
    </row>
    <row r="120" spans="1:24">
      <c r="A120" s="73">
        <v>41</v>
      </c>
      <c r="B120" s="73">
        <v>393.41</v>
      </c>
      <c r="C120" s="73">
        <v>4.8425634702278604</v>
      </c>
      <c r="D120" s="73">
        <v>58</v>
      </c>
      <c r="E120" s="73">
        <f t="shared" si="13"/>
        <v>1104.9654789969604</v>
      </c>
      <c r="F120" s="73">
        <f t="shared" si="13"/>
        <v>2263.4396126384545</v>
      </c>
      <c r="G120" s="73">
        <f t="shared" si="13"/>
        <v>3478.0135914877137</v>
      </c>
      <c r="H120" s="73">
        <f t="shared" si="13"/>
        <v>4751.4040861556159</v>
      </c>
      <c r="I120" s="73">
        <f t="shared" si="13"/>
        <v>6086.4593237516619</v>
      </c>
      <c r="J120" s="73">
        <f t="shared" si="13"/>
        <v>7486.1654585908936</v>
      </c>
      <c r="K120" s="73">
        <f t="shared" si="13"/>
        <v>8953.6532514064002</v>
      </c>
      <c r="L120" s="73">
        <f t="shared" si="13"/>
        <v>10492.205072006829</v>
      </c>
      <c r="M120" s="73">
        <f t="shared" si="13"/>
        <v>12105.262241042188</v>
      </c>
      <c r="N120" s="73">
        <f t="shared" si="13"/>
        <v>13796.432727299143</v>
      </c>
      <c r="O120" s="73">
        <f t="shared" si="13"/>
        <v>15569.499217742854</v>
      </c>
      <c r="P120" s="73">
        <f t="shared" si="13"/>
        <v>17428.427578355644</v>
      </c>
      <c r="Q120" s="73">
        <f t="shared" si="13"/>
        <v>19377.375724697173</v>
      </c>
      <c r="R120" s="73">
        <f t="shared" si="13"/>
        <v>21420.702922027114</v>
      </c>
      <c r="S120" s="73">
        <f t="shared" si="13"/>
        <v>23562.979535792205</v>
      </c>
      <c r="T120" s="73">
        <f t="shared" si="13"/>
        <v>25808.997254286696</v>
      </c>
      <c r="U120" s="73">
        <f t="shared" si="14"/>
        <v>28163.779806351853</v>
      </c>
      <c r="V120" s="73">
        <f t="shared" si="14"/>
        <v>30632.594198086623</v>
      </c>
      <c r="W120" s="73">
        <f t="shared" si="14"/>
        <v>33220.962493703264</v>
      </c>
      <c r="X120" s="73">
        <f t="shared" si="14"/>
        <v>35934.674166878394</v>
      </c>
    </row>
    <row r="121" spans="1:24">
      <c r="A121" s="73">
        <v>42</v>
      </c>
      <c r="B121" s="73">
        <v>445.16</v>
      </c>
      <c r="C121" s="73">
        <v>4.30971053863981</v>
      </c>
      <c r="D121" s="73">
        <v>59</v>
      </c>
      <c r="E121" s="73">
        <f t="shared" si="13"/>
        <v>1131.9213385947271</v>
      </c>
      <c r="F121" s="73">
        <f t="shared" si="13"/>
        <v>2312.6252104079854</v>
      </c>
      <c r="G121" s="73">
        <f t="shared" si="13"/>
        <v>3544.2140014149063</v>
      </c>
      <c r="H121" s="73">
        <f t="shared" si="13"/>
        <v>4828.8807043405623</v>
      </c>
      <c r="I121" s="73">
        <f t="shared" si="13"/>
        <v>6168.912823548596</v>
      </c>
      <c r="J121" s="73">
        <f t="shared" si="13"/>
        <v>7566.6964482193061</v>
      </c>
      <c r="K121" s="73">
        <f t="shared" si="13"/>
        <v>9024.7205010698217</v>
      </c>
      <c r="L121" s="73">
        <f t="shared" si="13"/>
        <v>10545.581170181946</v>
      </c>
      <c r="M121" s="73">
        <f t="shared" si="13"/>
        <v>12131.986531828818</v>
      </c>
      <c r="N121" s="73">
        <f t="shared" si="13"/>
        <v>13786.761372532135</v>
      </c>
      <c r="O121" s="73">
        <f t="shared" si="13"/>
        <v>15512.852218936001</v>
      </c>
      <c r="P121" s="73">
        <f t="shared" si="13"/>
        <v>17313.332584453834</v>
      </c>
      <c r="Q121" s="73">
        <f t="shared" si="13"/>
        <v>19191.408442030526</v>
      </c>
      <c r="R121" s="73">
        <f t="shared" si="13"/>
        <v>21150.423932764857</v>
      </c>
      <c r="S121" s="73">
        <f t="shared" si="13"/>
        <v>23193.867320556943</v>
      </c>
      <c r="T121" s="73">
        <f t="shared" si="13"/>
        <v>25325.377203383854</v>
      </c>
      <c r="U121" s="73">
        <f t="shared" si="14"/>
        <v>27548.748992263088</v>
      </c>
      <c r="V121" s="73">
        <f t="shared" si="14"/>
        <v>29867.941669440817</v>
      </c>
      <c r="W121" s="73">
        <f t="shared" si="14"/>
        <v>32287.084837838222</v>
      </c>
      <c r="X121" s="73">
        <f t="shared" si="14"/>
        <v>34810.486074308836</v>
      </c>
    </row>
    <row r="122" spans="1:24">
      <c r="A122" s="73">
        <v>43</v>
      </c>
      <c r="B122" s="73">
        <v>498.06</v>
      </c>
      <c r="C122" s="73">
        <v>4.5596221556596896</v>
      </c>
      <c r="D122" s="73">
        <v>42</v>
      </c>
      <c r="E122" s="73">
        <f t="shared" si="13"/>
        <v>953.80547255610168</v>
      </c>
      <c r="F122" s="73">
        <f t="shared" si="13"/>
        <v>1951.1008707607677</v>
      </c>
      <c r="G122" s="73">
        <f t="shared" si="13"/>
        <v>2993.869170899347</v>
      </c>
      <c r="H122" s="73">
        <f t="shared" si="13"/>
        <v>4084.1837654832407</v>
      </c>
      <c r="I122" s="73">
        <f t="shared" si="13"/>
        <v>5224.2125858881727</v>
      </c>
      <c r="J122" s="73">
        <f t="shared" si="13"/>
        <v>6416.222412969194</v>
      </c>
      <c r="K122" s="73">
        <f t="shared" si="13"/>
        <v>7662.5833842234406</v>
      </c>
      <c r="L122" s="73">
        <f t="shared" si="13"/>
        <v>8965.7737064624944</v>
      </c>
      <c r="M122" s="73">
        <f t="shared" si="13"/>
        <v>10328.384583364768</v>
      </c>
      <c r="N122" s="73">
        <f t="shared" si="13"/>
        <v>11753.125367705712</v>
      </c>
      <c r="O122" s="73">
        <f t="shared" si="13"/>
        <v>13242.828948510183</v>
      </c>
      <c r="P122" s="73">
        <f t="shared" si="13"/>
        <v>14800.45738383867</v>
      </c>
      <c r="Q122" s="73">
        <f t="shared" si="13"/>
        <v>16429.107790407252</v>
      </c>
      <c r="R122" s="73">
        <f t="shared" si="13"/>
        <v>18132.018501751973</v>
      </c>
      <c r="S122" s="73">
        <f t="shared" si="13"/>
        <v>19912.575507182271</v>
      </c>
      <c r="T122" s="73">
        <f t="shared" si="13"/>
        <v>21774.319184326323</v>
      </c>
      <c r="U122" s="73">
        <f t="shared" si="14"/>
        <v>23720.951338655024</v>
      </c>
      <c r="V122" s="73">
        <f t="shared" si="14"/>
        <v>25756.342563981696</v>
      </c>
      <c r="W122" s="73">
        <f t="shared" si="14"/>
        <v>27884.539938572711</v>
      </c>
      <c r="X122" s="73">
        <f t="shared" si="14"/>
        <v>30109.775072171753</v>
      </c>
    </row>
    <row r="123" spans="1:24">
      <c r="A123" s="73">
        <v>44</v>
      </c>
      <c r="B123" s="73">
        <v>557.34</v>
      </c>
      <c r="C123" s="73">
        <v>4.7133076956446596</v>
      </c>
      <c r="D123" s="73">
        <v>44</v>
      </c>
      <c r="E123" s="73">
        <f t="shared" si="13"/>
        <v>1155.8425608798627</v>
      </c>
      <c r="F123" s="73">
        <f t="shared" si="13"/>
        <v>2366.1635381312117</v>
      </c>
      <c r="G123" s="73">
        <f t="shared" si="13"/>
        <v>3633.5306671453495</v>
      </c>
      <c r="H123" s="73">
        <f t="shared" si="13"/>
        <v>4960.6327085833827</v>
      </c>
      <c r="I123" s="73">
        <f t="shared" si="13"/>
        <v>6350.2851526695695</v>
      </c>
      <c r="J123" s="73">
        <f t="shared" si="13"/>
        <v>7805.4361923455881</v>
      </c>
      <c r="K123" s="73">
        <f t="shared" si="13"/>
        <v>9329.1729779579091</v>
      </c>
      <c r="L123" s="73">
        <f t="shared" si="13"/>
        <v>10924.72816674786</v>
      </c>
      <c r="M123" s="73">
        <f t="shared" si="13"/>
        <v>12595.486781039312</v>
      </c>
      <c r="N123" s="73">
        <f t="shared" si="13"/>
        <v>14344.993389673806</v>
      </c>
      <c r="O123" s="73">
        <f t="shared" si="13"/>
        <v>16176.95962792888</v>
      </c>
      <c r="P123" s="73">
        <f t="shared" si="13"/>
        <v>18095.272071873242</v>
      </c>
      <c r="Q123" s="73">
        <f t="shared" si="13"/>
        <v>20104.000483864547</v>
      </c>
      <c r="R123" s="73">
        <f t="shared" si="13"/>
        <v>22207.406446682839</v>
      </c>
      <c r="S123" s="73">
        <f t="shared" si="13"/>
        <v>24409.952404617288</v>
      </c>
      <c r="T123" s="73">
        <f t="shared" si="13"/>
        <v>26716.311130687176</v>
      </c>
      <c r="U123" s="73">
        <f t="shared" si="14"/>
        <v>29131.375640082086</v>
      </c>
      <c r="V123" s="73">
        <f t="shared" si="14"/>
        <v>31660.269570853088</v>
      </c>
      <c r="W123" s="73">
        <f t="shared" si="14"/>
        <v>34308.358053877819</v>
      </c>
      <c r="X123" s="73">
        <f t="shared" si="14"/>
        <v>37081.259095160429</v>
      </c>
    </row>
    <row r="124" spans="1:24">
      <c r="A124" s="73">
        <v>45</v>
      </c>
      <c r="B124" s="73">
        <v>621.26</v>
      </c>
      <c r="C124" s="73">
        <v>3.97722331387518</v>
      </c>
      <c r="D124" s="73">
        <v>39</v>
      </c>
      <c r="E124" s="73">
        <f t="shared" si="13"/>
        <v>963.64700483145623</v>
      </c>
      <c r="F124" s="73">
        <f t="shared" si="13"/>
        <v>1965.620403002531</v>
      </c>
      <c r="G124" s="73">
        <f t="shared" si="13"/>
        <v>3007.4445207644881</v>
      </c>
      <c r="H124" s="73">
        <f t="shared" si="13"/>
        <v>4090.7043102276552</v>
      </c>
      <c r="I124" s="73">
        <f t="shared" si="13"/>
        <v>5217.0477605871811</v>
      </c>
      <c r="J124" s="73">
        <f t="shared" si="13"/>
        <v>6388.1884052487203</v>
      </c>
      <c r="K124" s="73">
        <f t="shared" si="13"/>
        <v>7605.9079286679944</v>
      </c>
      <c r="L124" s="73">
        <f t="shared" si="13"/>
        <v>8872.0588768703219</v>
      </c>
      <c r="M124" s="73">
        <f t="shared" si="13"/>
        <v>10188.5674757734</v>
      </c>
      <c r="N124" s="73">
        <f t="shared" si="13"/>
        <v>11557.436561601216</v>
      </c>
      <c r="O124" s="73">
        <f t="shared" si="13"/>
        <v>12980.748627847008</v>
      </c>
      <c r="P124" s="73">
        <f t="shared" si="13"/>
        <v>14460.668993420733</v>
      </c>
      <c r="Q124" s="73">
        <f t="shared" si="13"/>
        <v>15999.449096800836</v>
      </c>
      <c r="R124" s="73">
        <f t="shared" si="13"/>
        <v>17599.429921201856</v>
      </c>
      <c r="S124" s="73">
        <f t="shared" si="13"/>
        <v>19263.045555968471</v>
      </c>
      <c r="T124" s="73">
        <f t="shared" si="13"/>
        <v>20992.826899614305</v>
      </c>
      <c r="U124" s="73">
        <f t="shared" si="14"/>
        <v>22791.40551013868</v>
      </c>
      <c r="V124" s="73">
        <f t="shared" si="14"/>
        <v>24661.517608479215</v>
      </c>
      <c r="W124" s="73">
        <f t="shared" si="14"/>
        <v>26606.008241190535</v>
      </c>
      <c r="X124" s="73">
        <f t="shared" si="14"/>
        <v>28627.83560868217</v>
      </c>
    </row>
    <row r="125" spans="1:24">
      <c r="A125" s="73">
        <v>46</v>
      </c>
      <c r="B125" s="73">
        <v>677.48</v>
      </c>
      <c r="C125" s="73">
        <v>4.9954797175261101</v>
      </c>
      <c r="D125" s="73">
        <v>28</v>
      </c>
      <c r="E125" s="73">
        <f t="shared" si="13"/>
        <v>947.6145277282867</v>
      </c>
      <c r="F125" s="73">
        <f t="shared" si="13"/>
        <v>1942.5669469895729</v>
      </c>
      <c r="G125" s="73">
        <f t="shared" si="13"/>
        <v>2987.2220125540894</v>
      </c>
      <c r="H125" s="73">
        <f t="shared" si="13"/>
        <v>4084.0626100369946</v>
      </c>
      <c r="I125" s="73">
        <f t="shared" si="13"/>
        <v>5235.6956571007477</v>
      </c>
      <c r="J125" s="73">
        <f t="shared" si="13"/>
        <v>6444.8582994509006</v>
      </c>
      <c r="K125" s="73">
        <f t="shared" si="13"/>
        <v>7714.4244163515541</v>
      </c>
      <c r="L125" s="73">
        <f t="shared" si="13"/>
        <v>9047.4114511225707</v>
      </c>
      <c r="M125" s="73">
        <f t="shared" si="13"/>
        <v>10446.987582852822</v>
      </c>
      <c r="N125" s="73">
        <f t="shared" si="13"/>
        <v>11916.479256374996</v>
      </c>
      <c r="O125" s="73">
        <f t="shared" si="13"/>
        <v>13459.3790883987</v>
      </c>
      <c r="P125" s="73">
        <f t="shared" si="13"/>
        <v>15079.354168592903</v>
      </c>
      <c r="Q125" s="73">
        <f t="shared" si="13"/>
        <v>16780.254775347177</v>
      </c>
      <c r="R125" s="73">
        <f t="shared" si="13"/>
        <v>18566.123526927142</v>
      </c>
      <c r="S125" s="73">
        <f t="shared" si="13"/>
        <v>20441.204989773916</v>
      </c>
      <c r="T125" s="73">
        <f t="shared" si="13"/>
        <v>22409.955766784307</v>
      </c>
      <c r="U125" s="73">
        <f t="shared" si="14"/>
        <v>24477.055089548885</v>
      </c>
      <c r="V125" s="73">
        <f t="shared" si="14"/>
        <v>26647.41593972328</v>
      </c>
      <c r="W125" s="73">
        <f t="shared" si="14"/>
        <v>28926.196725965267</v>
      </c>
      <c r="X125" s="73">
        <f t="shared" si="14"/>
        <v>31318.81354419086</v>
      </c>
    </row>
    <row r="126" spans="1:24">
      <c r="A126" s="73">
        <v>47</v>
      </c>
      <c r="B126" s="73">
        <v>739.82</v>
      </c>
      <c r="C126" s="73">
        <v>5.4628516390183801</v>
      </c>
      <c r="D126" s="73">
        <v>32</v>
      </c>
      <c r="E126" s="73">
        <f t="shared" si="13"/>
        <v>1293.2886078651461</v>
      </c>
      <c r="F126" s="73">
        <f t="shared" si="13"/>
        <v>2657.2276536422937</v>
      </c>
      <c r="G126" s="73">
        <f t="shared" si="13"/>
        <v>4095.6766659368873</v>
      </c>
      <c r="H126" s="73">
        <f t="shared" si="13"/>
        <v>5612.706013676061</v>
      </c>
      <c r="I126" s="73">
        <f t="shared" si="13"/>
        <v>7212.6084240025948</v>
      </c>
      <c r="J126" s="73">
        <f t="shared" si="13"/>
        <v>8899.9111293743499</v>
      </c>
      <c r="K126" s="73">
        <f t="shared" si="13"/>
        <v>10679.388678241698</v>
      </c>
      <c r="L126" s="73">
        <f t="shared" si="13"/>
        <v>12556.076445553315</v>
      </c>
      <c r="M126" s="73">
        <f t="shared" si="13"/>
        <v>14535.284881320769</v>
      </c>
      <c r="N126" s="73">
        <f t="shared" si="13"/>
        <v>16622.614537561145</v>
      </c>
      <c r="O126" s="73">
        <f t="shared" si="13"/>
        <v>18823.971916139155</v>
      </c>
      <c r="P126" s="73">
        <f t="shared" si="13"/>
        <v>21145.586182353472</v>
      </c>
      <c r="Q126" s="73">
        <f t="shared" si="13"/>
        <v>23594.026791561366</v>
      </c>
      <c r="R126" s="73">
        <f t="shared" si="13"/>
        <v>26176.222078719758</v>
      </c>
      <c r="S126" s="73">
        <f t="shared" si="13"/>
        <v>28899.478863445333</v>
      </c>
      <c r="T126" s="73">
        <f t="shared" si="13"/>
        <v>31771.50312606998</v>
      </c>
      <c r="U126" s="73">
        <f t="shared" si="14"/>
        <v>34800.421813198416</v>
      </c>
      <c r="V126" s="73">
        <f t="shared" si="14"/>
        <v>37994.805834471197</v>
      </c>
      <c r="W126" s="73">
        <f t="shared" si="14"/>
        <v>41363.694315606605</v>
      </c>
      <c r="X126" s="73">
        <f t="shared" si="14"/>
        <v>44916.620176350414</v>
      </c>
    </row>
    <row r="127" spans="1:24">
      <c r="A127" s="73">
        <v>48</v>
      </c>
      <c r="B127" s="73">
        <v>809.45</v>
      </c>
      <c r="C127" s="73">
        <v>4.49237805623439</v>
      </c>
      <c r="D127" s="73">
        <v>39</v>
      </c>
      <c r="E127" s="73">
        <f t="shared" si="13"/>
        <v>1418.1786128713823</v>
      </c>
      <c r="F127" s="73">
        <f t="shared" si="13"/>
        <v>2900.0671705456107</v>
      </c>
      <c r="G127" s="73">
        <f t="shared" si="13"/>
        <v>4448.5277646026416</v>
      </c>
      <c r="H127" s="73">
        <f t="shared" si="13"/>
        <v>6066.5510625965271</v>
      </c>
      <c r="I127" s="73">
        <f t="shared" si="13"/>
        <v>7757.2620841742491</v>
      </c>
      <c r="J127" s="73">
        <f t="shared" si="13"/>
        <v>9523.9262366796684</v>
      </c>
      <c r="K127" s="73">
        <f t="shared" si="13"/>
        <v>11369.955621899602</v>
      </c>
      <c r="L127" s="73">
        <f t="shared" si="13"/>
        <v>13298.915626132788</v>
      </c>
      <c r="M127" s="73">
        <f t="shared" si="13"/>
        <v>15314.531806309687</v>
      </c>
      <c r="N127" s="73">
        <f t="shared" si="13"/>
        <v>17420.697085462765</v>
      </c>
      <c r="O127" s="73">
        <f t="shared" si="13"/>
        <v>19621.479271444539</v>
      </c>
      <c r="P127" s="73">
        <f t="shared" si="13"/>
        <v>21921.128913414876</v>
      </c>
      <c r="Q127" s="73">
        <f t="shared" si="13"/>
        <v>24324.087511271358</v>
      </c>
      <c r="R127" s="73">
        <f t="shared" si="13"/>
        <v>26834.996093878352</v>
      </c>
      <c r="S127" s="73">
        <f t="shared" si="13"/>
        <v>29458.704182662488</v>
      </c>
      <c r="T127" s="73">
        <f t="shared" si="13"/>
        <v>32200.279157886791</v>
      </c>
      <c r="U127" s="73">
        <f t="shared" si="14"/>
        <v>35065.016045693294</v>
      </c>
      <c r="V127" s="73">
        <f t="shared" si="14"/>
        <v>38058.447744816483</v>
      </c>
      <c r="W127" s="73">
        <f t="shared" si="14"/>
        <v>41186.355712719422</v>
      </c>
      <c r="X127" s="73">
        <f t="shared" si="14"/>
        <v>44454.781131791664</v>
      </c>
    </row>
    <row r="128" spans="1:24">
      <c r="A128" s="73">
        <v>49</v>
      </c>
      <c r="B128" s="73">
        <v>875.14</v>
      </c>
      <c r="C128" s="73">
        <v>4.6313448834716198</v>
      </c>
      <c r="D128" s="73">
        <v>18</v>
      </c>
      <c r="E128" s="73">
        <f t="shared" si="13"/>
        <v>729.55352903784217</v>
      </c>
      <c r="F128" s="73">
        <f t="shared" si="13"/>
        <v>1492.8951981149658</v>
      </c>
      <c r="G128" s="73">
        <f t="shared" si="13"/>
        <v>2291.5898525262987</v>
      </c>
      <c r="H128" s="73">
        <f t="shared" si="13"/>
        <v>3127.2748109492741</v>
      </c>
      <c r="I128" s="73">
        <f t="shared" si="13"/>
        <v>4001.6632219361127</v>
      </c>
      <c r="J128" s="73">
        <f t="shared" si="13"/>
        <v>4916.5475758568573</v>
      </c>
      <c r="K128" s="73">
        <f t="shared" si="13"/>
        <v>5873.8033794925932</v>
      </c>
      <c r="L128" s="73">
        <f t="shared" si="13"/>
        <v>6875.3930008117513</v>
      </c>
      <c r="M128" s="73">
        <f t="shared" si="13"/>
        <v>7923.3696918112537</v>
      </c>
      <c r="N128" s="73">
        <f t="shared" si="13"/>
        <v>9019.8817976693354</v>
      </c>
      <c r="O128" s="73">
        <f t="shared" si="13"/>
        <v>10167.177160838728</v>
      </c>
      <c r="P128" s="73">
        <f t="shared" si="13"/>
        <v>11367.607729108568</v>
      </c>
      <c r="Q128" s="73">
        <f t="shared" si="13"/>
        <v>12623.634377081602</v>
      </c>
      <c r="R128" s="73">
        <f t="shared" si="13"/>
        <v>13937.831950950578</v>
      </c>
      <c r="S128" s="73">
        <f t="shared" si="13"/>
        <v>15312.894546915641</v>
      </c>
      <c r="T128" s="73">
        <f t="shared" si="13"/>
        <v>16751.641034063468</v>
      </c>
      <c r="U128" s="73">
        <f t="shared" si="14"/>
        <v>18257.020833029936</v>
      </c>
      <c r="V128" s="73">
        <f t="shared" si="14"/>
        <v>19832.119962292658</v>
      </c>
      <c r="W128" s="73">
        <f t="shared" si="14"/>
        <v>21480.167364488094</v>
      </c>
      <c r="X128" s="73">
        <f t="shared" si="14"/>
        <v>23204.541525722299</v>
      </c>
    </row>
    <row r="129" spans="1:24">
      <c r="A129" s="73">
        <v>50</v>
      </c>
      <c r="B129" s="73">
        <v>950.89</v>
      </c>
      <c r="C129" s="73">
        <v>4.6784808843725303</v>
      </c>
      <c r="D129" s="73">
        <v>18</v>
      </c>
      <c r="E129" s="73">
        <f t="shared" si="13"/>
        <v>800.76972386537852</v>
      </c>
      <c r="F129" s="73">
        <f t="shared" si="13"/>
        <v>1639.0033061896411</v>
      </c>
      <c r="G129" s="73">
        <f t="shared" si="13"/>
        <v>2516.4534864293369</v>
      </c>
      <c r="H129" s="73">
        <f t="shared" si="13"/>
        <v>3434.9550056214362</v>
      </c>
      <c r="I129" s="73">
        <f t="shared" si="13"/>
        <v>4396.4284428116107</v>
      </c>
      <c r="J129" s="73">
        <f t="shared" si="13"/>
        <v>5402.8842309690472</v>
      </c>
      <c r="K129" s="73">
        <f t="shared" si="13"/>
        <v>6456.4268607850927</v>
      </c>
      <c r="L129" s="73">
        <f t="shared" si="13"/>
        <v>7559.2592811457907</v>
      </c>
      <c r="M129" s="73">
        <f t="shared" si="13"/>
        <v>8713.687505479731</v>
      </c>
      <c r="N129" s="73">
        <f t="shared" si="13"/>
        <v>9922.125433612935</v>
      </c>
      <c r="O129" s="73">
        <f t="shared" si="13"/>
        <v>11187.099899213359</v>
      </c>
      <c r="P129" s="73">
        <f t="shared" si="13"/>
        <v>12511.255953379095</v>
      </c>
      <c r="Q129" s="73">
        <f t="shared" si="13"/>
        <v>13897.362395418233</v>
      </c>
      <c r="R129" s="73">
        <f t="shared" si="13"/>
        <v>15348.317562385229</v>
      </c>
      <c r="S129" s="73">
        <f t="shared" si="13"/>
        <v>16867.155389479594</v>
      </c>
      <c r="T129" s="73">
        <f t="shared" si="13"/>
        <v>18457.05175397918</v>
      </c>
      <c r="U129" s="73">
        <f t="shared" si="14"/>
        <v>20121.331115973215</v>
      </c>
      <c r="V129" s="73">
        <f t="shared" si="14"/>
        <v>21863.4734697807</v>
      </c>
      <c r="W129" s="73">
        <f t="shared" si="14"/>
        <v>23687.121620589634</v>
      </c>
      <c r="X129" s="73">
        <f t="shared" si="14"/>
        <v>25596.088801532369</v>
      </c>
    </row>
    <row r="130" spans="1:24">
      <c r="A130" s="73">
        <v>51</v>
      </c>
      <c r="B130" s="73">
        <v>1016.36</v>
      </c>
      <c r="C130" s="73">
        <v>5.1439509872841098</v>
      </c>
      <c r="D130" s="73">
        <v>14</v>
      </c>
      <c r="E130" s="73">
        <f t="shared" si="13"/>
        <v>731.93484356105057</v>
      </c>
      <c r="F130" s="73">
        <f t="shared" si="13"/>
        <v>1501.5200567337372</v>
      </c>
      <c r="G130" s="73">
        <f t="shared" si="13"/>
        <v>2310.6923560774108</v>
      </c>
      <c r="H130" s="73">
        <f t="shared" si="13"/>
        <v>3161.4880819020045</v>
      </c>
      <c r="I130" s="73">
        <f t="shared" si="13"/>
        <v>4056.0483228649236</v>
      </c>
      <c r="J130" s="73">
        <f t="shared" si="13"/>
        <v>4996.6243041747057</v>
      </c>
      <c r="K130" s="73">
        <f t="shared" si="13"/>
        <v>5985.5830529612267</v>
      </c>
      <c r="L130" s="73">
        <f t="shared" si="13"/>
        <v>7025.4133550697888</v>
      </c>
      <c r="M130" s="73">
        <f t="shared" si="13"/>
        <v>8118.7320182697413</v>
      </c>
      <c r="N130" s="73">
        <f t="shared" si="13"/>
        <v>9268.2904576395322</v>
      </c>
      <c r="O130" s="73">
        <f t="shared" si="13"/>
        <v>10476.981619700688</v>
      </c>
      <c r="P130" s="73">
        <f t="shared" si="13"/>
        <v>11747.847262725907</v>
      </c>
      <c r="Q130" s="73">
        <f t="shared" si="13"/>
        <v>13084.085611542576</v>
      </c>
      <c r="R130" s="73">
        <f t="shared" si="13"/>
        <v>14489.05940609567</v>
      </c>
      <c r="S130" s="73">
        <f t="shared" si="13"/>
        <v>15966.304364024754</v>
      </c>
      <c r="T130" s="73">
        <f t="shared" si="13"/>
        <v>17519.538078551846</v>
      </c>
      <c r="U130" s="73">
        <f t="shared" si="14"/>
        <v>19152.669374072186</v>
      </c>
      <c r="V130" s="73">
        <f t="shared" si="14"/>
        <v>20869.808142992082</v>
      </c>
      <c r="W130" s="73">
        <f t="shared" si="14"/>
        <v>22675.275688568872</v>
      </c>
      <c r="X130" s="73">
        <f t="shared" si="14"/>
        <v>24573.615599781457</v>
      </c>
    </row>
    <row r="131" spans="1:24">
      <c r="A131" s="73">
        <v>52</v>
      </c>
      <c r="B131" s="73">
        <v>1075.8900000000001</v>
      </c>
      <c r="C131" s="73">
        <v>4.9900802048313304</v>
      </c>
      <c r="D131" s="73">
        <v>12</v>
      </c>
      <c r="E131" s="73">
        <f t="shared" si="13"/>
        <v>644.25328698911858</v>
      </c>
      <c r="F131" s="73">
        <f t="shared" si="13"/>
        <v>1320.6553297212579</v>
      </c>
      <c r="G131" s="73">
        <f t="shared" si="13"/>
        <v>2030.8103768928461</v>
      </c>
      <c r="H131" s="73">
        <f t="shared" si="13"/>
        <v>2776.4027304969572</v>
      </c>
      <c r="I131" s="73">
        <f t="shared" si="13"/>
        <v>3559.2007405470013</v>
      </c>
      <c r="J131" s="73">
        <f t="shared" si="13"/>
        <v>4381.0609991403671</v>
      </c>
      <c r="K131" s="73">
        <f t="shared" si="13"/>
        <v>5243.9327438091741</v>
      </c>
      <c r="L131" s="73">
        <f t="shared" si="13"/>
        <v>6149.862480601786</v>
      </c>
      <c r="M131" s="73">
        <f t="shared" si="13"/>
        <v>7100.9988378597654</v>
      </c>
      <c r="N131" s="73">
        <f t="shared" si="13"/>
        <v>8099.5976622022281</v>
      </c>
      <c r="O131" s="73">
        <f t="shared" si="13"/>
        <v>9148.0273688038797</v>
      </c>
      <c r="P131" s="73">
        <f t="shared" si="13"/>
        <v>10248.774558656236</v>
      </c>
      <c r="Q131" s="73">
        <f t="shared" si="13"/>
        <v>11404.449916134652</v>
      </c>
      <c r="R131" s="73">
        <f t="shared" si="13"/>
        <v>12617.794400858713</v>
      </c>
      <c r="S131" s="73">
        <f t="shared" si="13"/>
        <v>13891.685748531396</v>
      </c>
      <c r="T131" s="73">
        <f t="shared" si="13"/>
        <v>15229.145296175357</v>
      </c>
      <c r="U131" s="73">
        <f t="shared" si="14"/>
        <v>16633.345147953922</v>
      </c>
      <c r="V131" s="73">
        <f t="shared" si="14"/>
        <v>18107.615698572368</v>
      </c>
      <c r="W131" s="73">
        <f t="shared" si="14"/>
        <v>19655.453532102878</v>
      </c>
      <c r="X131" s="73">
        <f t="shared" si="14"/>
        <v>21280.529714967288</v>
      </c>
    </row>
    <row r="132" spans="1:24">
      <c r="A132" s="73">
        <v>53</v>
      </c>
      <c r="B132" s="73">
        <v>1133.5999999999999</v>
      </c>
      <c r="C132" s="73">
        <v>5.9991804782151696</v>
      </c>
      <c r="D132" s="73">
        <v>19</v>
      </c>
      <c r="E132" s="73">
        <f t="shared" si="13"/>
        <v>1292.1274881198963</v>
      </c>
      <c r="F132" s="73">
        <f t="shared" si="13"/>
        <v>2661.7720362607338</v>
      </c>
      <c r="G132" s="73">
        <f t="shared" si="13"/>
        <v>4113.584032754572</v>
      </c>
      <c r="H132" s="73">
        <f t="shared" si="13"/>
        <v>5652.492851122458</v>
      </c>
      <c r="I132" s="73">
        <f t="shared" si="13"/>
        <v>7283.7235868994021</v>
      </c>
      <c r="J132" s="73">
        <f t="shared" si="13"/>
        <v>9012.8147985317191</v>
      </c>
      <c r="K132" s="73">
        <f t="shared" si="13"/>
        <v>10845.637312582816</v>
      </c>
      <c r="L132" s="73">
        <f t="shared" si="13"/>
        <v>12788.414157097204</v>
      </c>
      <c r="M132" s="73">
        <f t="shared" si="13"/>
        <v>14847.741690802981</v>
      </c>
      <c r="N132" s="73">
        <f t="shared" si="13"/>
        <v>17030.611999893346</v>
      </c>
      <c r="O132" s="73">
        <f t="shared" si="13"/>
        <v>19344.436638431409</v>
      </c>
      <c r="P132" s="73">
        <f t="shared" si="13"/>
        <v>21797.071792984789</v>
      </c>
      <c r="Q132" s="73">
        <f t="shared" si="13"/>
        <v>24396.844956931978</v>
      </c>
      <c r="R132" s="73">
        <f t="shared" si="13"/>
        <v>27152.583205008559</v>
      </c>
      <c r="S132" s="73">
        <f t="shared" si="13"/>
        <v>30073.64316409445</v>
      </c>
      <c r="T132" s="73">
        <f t="shared" si="13"/>
        <v>33169.942782002792</v>
      </c>
      <c r="U132" s="73">
        <f t="shared" si="14"/>
        <v>36451.995002135751</v>
      </c>
      <c r="V132" s="73">
        <f t="shared" si="14"/>
        <v>39930.943458343747</v>
      </c>
      <c r="W132" s="73">
        <f t="shared" si="14"/>
        <v>43618.600311183727</v>
      </c>
      <c r="X132" s="73">
        <f t="shared" si="14"/>
        <v>47527.486354042863</v>
      </c>
    </row>
    <row r="133" spans="1:24">
      <c r="A133" s="73">
        <v>54</v>
      </c>
      <c r="B133" s="73">
        <v>1181.77</v>
      </c>
      <c r="C133" s="73">
        <v>5.4769702360594303</v>
      </c>
      <c r="D133" s="73">
        <v>26</v>
      </c>
      <c r="E133" s="73">
        <f t="shared" si="13"/>
        <v>1682.8549701256645</v>
      </c>
      <c r="F133" s="73">
        <f t="shared" si="13"/>
        <v>3457.8794060811579</v>
      </c>
      <c r="G133" s="73">
        <f t="shared" si="13"/>
        <v>5330.121402076712</v>
      </c>
      <c r="H133" s="73">
        <f t="shared" si="13"/>
        <v>7304.9055349399505</v>
      </c>
      <c r="I133" s="73">
        <f t="shared" si="13"/>
        <v>9387.8480069865345</v>
      </c>
      <c r="J133" s="73">
        <f t="shared" si="13"/>
        <v>11584.872618261345</v>
      </c>
      <c r="K133" s="73">
        <f t="shared" si="13"/>
        <v>13902.227613574581</v>
      </c>
      <c r="L133" s="73">
        <f t="shared" si="13"/>
        <v>16346.503452244957</v>
      </c>
      <c r="M133" s="73">
        <f t="shared" si="13"/>
        <v>18924.651551086499</v>
      </c>
      <c r="N133" s="73">
        <f t="shared" si="13"/>
        <v>21644.004053943132</v>
      </c>
      <c r="O133" s="73">
        <f t="shared" si="13"/>
        <v>24512.294683994747</v>
      </c>
      <c r="P133" s="73">
        <f t="shared" si="13"/>
        <v>27537.680738137984</v>
      </c>
      <c r="Q133" s="73">
        <f t="shared" si="13"/>
        <v>30728.766285992533</v>
      </c>
      <c r="R133" s="73">
        <f t="shared" si="13"/>
        <v>34094.626639510258</v>
      </c>
      <c r="S133" s="73">
        <f t="shared" si="13"/>
        <v>37644.834162777493</v>
      </c>
      <c r="T133" s="73">
        <f t="shared" si="13"/>
        <v>41389.485495412402</v>
      </c>
      <c r="U133" s="73">
        <f t="shared" si="14"/>
        <v>45339.230266979925</v>
      </c>
      <c r="V133" s="73">
        <f t="shared" si="14"/>
        <v>49505.301384086531</v>
      </c>
      <c r="W133" s="73">
        <f t="shared" si="14"/>
        <v>53899.546976290127</v>
      </c>
      <c r="X133" s="73">
        <f t="shared" si="14"/>
        <v>58534.464091678055</v>
      </c>
    </row>
    <row r="134" spans="1:24">
      <c r="A134" s="73">
        <v>55</v>
      </c>
      <c r="B134" s="73">
        <v>1217.29</v>
      </c>
      <c r="C134" s="73">
        <v>5.8005982166748096</v>
      </c>
      <c r="D134" s="73">
        <v>31</v>
      </c>
      <c r="E134" s="73">
        <f t="shared" si="13"/>
        <v>2188.9131629845815</v>
      </c>
      <c r="F134" s="73">
        <f t="shared" si="13"/>
        <v>4504.7963838658034</v>
      </c>
      <c r="G134" s="73">
        <f t="shared" ref="G134:X134" si="15">$D134*((1+$C134/100)^G$2-1)*$B134</f>
        <v>6955.0146855577377</v>
      </c>
      <c r="H134" s="73">
        <f t="shared" si="15"/>
        <v>9547.3603063622504</v>
      </c>
      <c r="I134" s="73">
        <f t="shared" si="15"/>
        <v>12290.077481017197</v>
      </c>
      <c r="J134" s="73">
        <f t="shared" si="15"/>
        <v>15191.888659193615</v>
      </c>
      <c r="K134" s="73">
        <f t="shared" si="15"/>
        <v>18262.022244822605</v>
      </c>
      <c r="L134" s="73">
        <f t="shared" si="15"/>
        <v>21510.241944469115</v>
      </c>
      <c r="M134" s="73">
        <f t="shared" si="15"/>
        <v>24946.877818087003</v>
      </c>
      <c r="N134" s="73">
        <f t="shared" si="15"/>
        <v>28582.85913090358</v>
      </c>
      <c r="O134" s="73">
        <f t="shared" si="15"/>
        <v>32429.749110910027</v>
      </c>
      <c r="P134" s="73">
        <f t="shared" si="15"/>
        <v>36499.781722494161</v>
      </c>
      <c r="Q134" s="73">
        <f t="shared" si="15"/>
        <v>40805.900573163934</v>
      </c>
      <c r="R134" s="73">
        <f t="shared" si="15"/>
        <v>45361.800077093561</v>
      </c>
      <c r="S134" s="73">
        <f t="shared" si="15"/>
        <v>50181.969006401632</v>
      </c>
      <c r="T134" s="73">
        <f t="shared" si="15"/>
        <v>55281.73656866383</v>
      </c>
      <c r="U134" s="73">
        <f t="shared" si="15"/>
        <v>60677.321157197199</v>
      </c>
      <c r="V134" s="73">
        <f t="shared" si="15"/>
        <v>66385.881929152194</v>
      </c>
      <c r="W134" s="73">
        <f t="shared" si="15"/>
        <v>72425.573375443011</v>
      </c>
      <c r="X134" s="73">
        <f t="shared" si="15"/>
        <v>78815.603056060048</v>
      </c>
    </row>
    <row r="135" spans="1:24" ht="12.75">
      <c r="I135" s="72">
        <f>SUM(E105:I134)</f>
        <v>402283.29765211331</v>
      </c>
      <c r="X135" s="73">
        <f>SUM(E105:X134)</f>
        <v>7329058.4524755469</v>
      </c>
    </row>
    <row r="137" spans="1:24" ht="12.75">
      <c r="I137" s="72">
        <f>SUM(I33,I67,I101,I135)</f>
        <v>6511488.2219326645</v>
      </c>
      <c r="X137" s="73">
        <f>SUM(X33,X67,X101,X135)</f>
        <v>118872800.4497503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11AAC-48E3-114E-8565-DA05E6616E07}">
  <sheetPr codeName="Sheet19">
    <tabColor rgb="FF00B0F0"/>
  </sheetPr>
  <dimension ref="A1:X137"/>
  <sheetViews>
    <sheetView workbookViewId="0">
      <selection activeCell="Y12" sqref="Y12"/>
    </sheetView>
  </sheetViews>
  <sheetFormatPr defaultColWidth="10.85546875" defaultRowHeight="12.95"/>
  <cols>
    <col min="1" max="4" width="10.85546875" style="73"/>
    <col min="5" max="6" width="11.7109375" style="73" bestFit="1" customWidth="1"/>
    <col min="7" max="8" width="12.7109375" style="73" bestFit="1" customWidth="1"/>
    <col min="9" max="9" width="13.7109375" style="73" bestFit="1" customWidth="1"/>
    <col min="10" max="18" width="12.7109375" style="73" bestFit="1" customWidth="1"/>
    <col min="19" max="24" width="14.140625" style="73" bestFit="1" customWidth="1"/>
    <col min="25" max="16384" width="10.85546875" style="73"/>
  </cols>
  <sheetData>
    <row r="1" spans="1:24">
      <c r="E1" s="73" t="s">
        <v>31</v>
      </c>
    </row>
    <row r="2" spans="1:24">
      <c r="A2" s="73" t="s">
        <v>0</v>
      </c>
      <c r="B2" s="73" t="s">
        <v>32</v>
      </c>
      <c r="C2" s="73" t="s">
        <v>33</v>
      </c>
      <c r="D2" s="73" t="s">
        <v>34</v>
      </c>
      <c r="E2" s="73">
        <v>1</v>
      </c>
      <c r="F2" s="73">
        <v>2</v>
      </c>
      <c r="G2" s="73">
        <v>3</v>
      </c>
      <c r="H2" s="73">
        <v>4</v>
      </c>
      <c r="I2" s="73">
        <v>5</v>
      </c>
      <c r="J2" s="73">
        <v>6</v>
      </c>
      <c r="K2" s="73">
        <v>7</v>
      </c>
      <c r="L2" s="73">
        <v>8</v>
      </c>
      <c r="M2" s="73">
        <v>9</v>
      </c>
      <c r="N2" s="73">
        <v>10</v>
      </c>
      <c r="O2" s="73">
        <v>11</v>
      </c>
      <c r="P2" s="73">
        <v>12</v>
      </c>
      <c r="Q2" s="73">
        <v>13</v>
      </c>
      <c r="R2" s="73">
        <v>14</v>
      </c>
      <c r="S2" s="73">
        <v>15</v>
      </c>
      <c r="T2" s="73">
        <v>16</v>
      </c>
      <c r="U2" s="73">
        <v>17</v>
      </c>
      <c r="V2" s="73">
        <v>18</v>
      </c>
      <c r="W2" s="73">
        <v>19</v>
      </c>
      <c r="X2" s="73">
        <v>20</v>
      </c>
    </row>
    <row r="3" spans="1:24">
      <c r="A3" s="73">
        <v>26</v>
      </c>
      <c r="B3" s="73">
        <v>78.41</v>
      </c>
      <c r="C3" s="73">
        <v>3.6199834500503898</v>
      </c>
      <c r="D3" s="73">
        <v>1060</v>
      </c>
      <c r="E3" s="73">
        <f>$D3*((1+$C3/100)^E$2-1)*$B3</f>
        <v>3008.7347645755817</v>
      </c>
      <c r="F3" s="73">
        <f t="shared" ref="F3:X17" si="0">$D3*((1+$C3/100)^F$2-1)*$B3</f>
        <v>6126.385229684719</v>
      </c>
      <c r="G3" s="73">
        <f t="shared" si="0"/>
        <v>9356.8941256612197</v>
      </c>
      <c r="H3" s="73">
        <f t="shared" si="0"/>
        <v>12704.346909024476</v>
      </c>
      <c r="I3" s="73">
        <f t="shared" si="0"/>
        <v>16172.976929143724</v>
      </c>
      <c r="J3" s="73">
        <f t="shared" si="0"/>
        <v>19767.170781934794</v>
      </c>
      <c r="K3" s="73">
        <f t="shared" si="0"/>
        <v>23491.473857359611</v>
      </c>
      <c r="L3" s="73">
        <f t="shared" si="0"/>
        <v>27350.596087744521</v>
      </c>
      <c r="M3" s="73">
        <f t="shared" si="0"/>
        <v>31349.417904186586</v>
      </c>
      <c r="N3" s="73">
        <f t="shared" si="0"/>
        <v>35492.996408580868</v>
      </c>
      <c r="O3" s="73">
        <f t="shared" si="0"/>
        <v>39786.571769074057</v>
      </c>
      <c r="P3" s="73">
        <f t="shared" si="0"/>
        <v>44235.573847032545</v>
      </c>
      <c r="Q3" s="73">
        <f t="shared" si="0"/>
        <v>48845.629063905515</v>
      </c>
      <c r="R3" s="73">
        <f t="shared" si="0"/>
        <v>53622.567516667485</v>
      </c>
      <c r="S3" s="73">
        <f t="shared" si="0"/>
        <v>58572.430350838542</v>
      </c>
      <c r="T3" s="73">
        <f t="shared" si="0"/>
        <v>63701.477400406766</v>
      </c>
      <c r="U3" s="73">
        <f t="shared" si="0"/>
        <v>69016.195104314669</v>
      </c>
      <c r="V3" s="73">
        <f t="shared" si="0"/>
        <v>74523.304709520933</v>
      </c>
      <c r="W3" s="73">
        <f t="shared" si="0"/>
        <v>80229.770771011797</v>
      </c>
      <c r="X3" s="73">
        <f t="shared" si="0"/>
        <v>86142.809959511374</v>
      </c>
    </row>
    <row r="4" spans="1:24">
      <c r="A4" s="73">
        <v>27</v>
      </c>
      <c r="B4" s="73">
        <v>81.86</v>
      </c>
      <c r="C4" s="73">
        <v>4.1909581588592904</v>
      </c>
      <c r="D4" s="73">
        <v>1160</v>
      </c>
      <c r="E4" s="73">
        <f t="shared" ref="E4:T32" si="1">$D4*((1+$C4/100)^E$2-1)*$B4</f>
        <v>3979.6332846569612</v>
      </c>
      <c r="F4" s="73">
        <f t="shared" si="1"/>
        <v>8126.051335149933</v>
      </c>
      <c r="G4" s="73">
        <f t="shared" si="1"/>
        <v>12446.244031230462</v>
      </c>
      <c r="H4" s="73">
        <f t="shared" si="1"/>
        <v>16947.494195585805</v>
      </c>
      <c r="I4" s="73">
        <f t="shared" si="1"/>
        <v>21637.389870954867</v>
      </c>
      <c r="J4" s="73">
        <f t="shared" si="1"/>
        <v>26523.837111772809</v>
      </c>
      <c r="K4" s="73">
        <f t="shared" si="1"/>
        <v>31615.073311908163</v>
      </c>
      <c r="L4" s="73">
        <f t="shared" si="1"/>
        <v>36919.681090959872</v>
      </c>
      <c r="M4" s="73">
        <f t="shared" si="1"/>
        <v>42446.602762523245</v>
      </c>
      <c r="N4" s="73">
        <f t="shared" si="1"/>
        <v>48205.15540881476</v>
      </c>
      <c r="O4" s="73">
        <f t="shared" si="1"/>
        <v>54205.046587068267</v>
      </c>
      <c r="P4" s="73">
        <f t="shared" si="1"/>
        <v>60456.390694179412</v>
      </c>
      <c r="Q4" s="73">
        <f t="shared" si="1"/>
        <v>66969.726017185923</v>
      </c>
      <c r="R4" s="73">
        <f t="shared" si="1"/>
        <v>73756.032498325862</v>
      </c>
      <c r="S4" s="73">
        <f t="shared" si="1"/>
        <v>80826.750244622322</v>
      </c>
      <c r="T4" s="73">
        <f t="shared" si="1"/>
        <v>88193.798813197078</v>
      </c>
      <c r="U4" s="73">
        <f t="shared" si="0"/>
        <v>95869.597304823677</v>
      </c>
      <c r="V4" s="73">
        <f t="shared" si="0"/>
        <v>103867.08529959267</v>
      </c>
      <c r="W4" s="73">
        <f t="shared" si="0"/>
        <v>112199.74466998228</v>
      </c>
      <c r="X4" s="73">
        <f t="shared" si="0"/>
        <v>120881.62230810511</v>
      </c>
    </row>
    <row r="5" spans="1:24">
      <c r="A5" s="73">
        <v>28</v>
      </c>
      <c r="B5" s="73">
        <v>82.56</v>
      </c>
      <c r="C5" s="73">
        <v>4.3218937786115301</v>
      </c>
      <c r="D5" s="73">
        <v>1216</v>
      </c>
      <c r="E5" s="73">
        <f t="shared" si="1"/>
        <v>4338.8770924039727</v>
      </c>
      <c r="F5" s="73">
        <f t="shared" si="0"/>
        <v>8865.2758439261615</v>
      </c>
      <c r="G5" s="73">
        <f t="shared" si="0"/>
        <v>13587.300741485526</v>
      </c>
      <c r="H5" s="73">
        <f t="shared" si="0"/>
        <v>18513.406539317017</v>
      </c>
      <c r="I5" s="73">
        <f t="shared" si="0"/>
        <v>23652.413397152788</v>
      </c>
      <c r="J5" s="73">
        <f t="shared" si="0"/>
        <v>29013.522672659805</v>
      </c>
      <c r="K5" s="73">
        <f t="shared" si="0"/>
        <v>34606.333396409515</v>
      </c>
      <c r="L5" s="73">
        <f t="shared" si="0"/>
        <v>40440.859458878484</v>
      </c>
      <c r="M5" s="73">
        <f t="shared" si="0"/>
        <v>46527.547540252774</v>
      </c>
      <c r="N5" s="73">
        <f t="shared" si="0"/>
        <v>52877.295815139449</v>
      </c>
      <c r="O5" s="73">
        <f t="shared" si="0"/>
        <v>59501.473465675946</v>
      </c>
      <c r="P5" s="73">
        <f t="shared" si="0"/>
        <v>66411.941037975208</v>
      </c>
      <c r="Q5" s="73">
        <f t="shared" si="0"/>
        <v>73621.071678354579</v>
      </c>
      <c r="R5" s="73">
        <f t="shared" si="0"/>
        <v>81141.773287372533</v>
      </c>
      <c r="S5" s="73">
        <f t="shared" si="0"/>
        <v>88987.511631338522</v>
      </c>
      <c r="T5" s="73">
        <f t="shared" si="0"/>
        <v>97172.334452678551</v>
      </c>
      <c r="U5" s="73">
        <f t="shared" si="0"/>
        <v>105710.89662232445</v>
      </c>
      <c r="V5" s="73">
        <f t="shared" si="0"/>
        <v>114618.48637916315</v>
      </c>
      <c r="W5" s="73">
        <f t="shared" si="0"/>
        <v>123911.05270352686</v>
      </c>
      <c r="X5" s="73">
        <f t="shared" si="0"/>
        <v>133605.23387373667</v>
      </c>
    </row>
    <row r="6" spans="1:24">
      <c r="A6" s="73">
        <v>29</v>
      </c>
      <c r="B6" s="73">
        <v>83.72</v>
      </c>
      <c r="C6" s="73">
        <v>4.7001672296495602</v>
      </c>
      <c r="D6" s="73">
        <v>1148</v>
      </c>
      <c r="E6" s="73">
        <f t="shared" si="1"/>
        <v>4517.3570453526836</v>
      </c>
      <c r="F6" s="73">
        <f t="shared" si="0"/>
        <v>9247.0374261972938</v>
      </c>
      <c r="G6" s="73">
        <f t="shared" si="0"/>
        <v>14199.02069436953</v>
      </c>
      <c r="H6" s="73">
        <f t="shared" si="0"/>
        <v>19383.75545733012</v>
      </c>
      <c r="I6" s="73">
        <f t="shared" si="0"/>
        <v>24812.181424563638</v>
      </c>
      <c r="J6" s="73">
        <f t="shared" si="0"/>
        <v>30495.752490194856</v>
      </c>
      <c r="K6" s="73">
        <f t="shared" si="0"/>
        <v>36446.460900526705</v>
      </c>
      <c r="L6" s="73">
        <f t="shared" si="0"/>
        <v>42676.862557492976</v>
      </c>
      <c r="M6" s="73">
        <f t="shared" si="0"/>
        <v>49200.103511415524</v>
      </c>
      <c r="N6" s="73">
        <f t="shared" si="0"/>
        <v>56029.947698965414</v>
      </c>
      <c r="O6" s="73">
        <f t="shared" si="0"/>
        <v>63180.805984854662</v>
      </c>
      <c r="P6" s="73">
        <f t="shared" si="0"/>
        <v>70667.766568535939</v>
      </c>
      <c r="Q6" s="73">
        <f t="shared" si="0"/>
        <v>78506.626820068181</v>
      </c>
      <c r="R6" s="73">
        <f t="shared" si="0"/>
        <v>86713.926612321011</v>
      </c>
      <c r="S6" s="73">
        <f t="shared" si="0"/>
        <v>95306.983219848349</v>
      </c>
      <c r="T6" s="73">
        <f t="shared" si="0"/>
        <v>104303.92785806795</v>
      </c>
      <c r="U6" s="73">
        <f t="shared" si="0"/>
        <v>113723.74393984288</v>
      </c>
      <c r="V6" s="73">
        <f t="shared" si="0"/>
        <v>123586.30713018661</v>
      </c>
      <c r="W6" s="73">
        <f t="shared" si="0"/>
        <v>133912.42728360643</v>
      </c>
      <c r="X6" s="73">
        <f t="shared" si="0"/>
        <v>144723.89235257142</v>
      </c>
    </row>
    <row r="7" spans="1:24">
      <c r="A7" s="73">
        <v>30</v>
      </c>
      <c r="B7" s="73">
        <v>84.71</v>
      </c>
      <c r="C7" s="73">
        <v>4.25765773015672</v>
      </c>
      <c r="D7" s="73">
        <v>1312</v>
      </c>
      <c r="E7" s="73">
        <f t="shared" si="1"/>
        <v>4731.9403645390694</v>
      </c>
      <c r="F7" s="73">
        <f t="shared" si="0"/>
        <v>9665.3505537953479</v>
      </c>
      <c r="G7" s="73">
        <f t="shared" si="0"/>
        <v>14808.808463334839</v>
      </c>
      <c r="H7" s="73">
        <f t="shared" si="0"/>
        <v>20171.257206157185</v>
      </c>
      <c r="I7" s="73">
        <f t="shared" si="0"/>
        <v>25762.020662404007</v>
      </c>
      <c r="J7" s="73">
        <f t="shared" si="0"/>
        <v>31590.819691120483</v>
      </c>
      <c r="K7" s="73">
        <f t="shared" si="0"/>
        <v>37667.789032258428</v>
      </c>
      <c r="L7" s="73">
        <f t="shared" si="0"/>
        <v>44003.494928308588</v>
      </c>
      <c r="M7" s="73">
        <f t="shared" si="0"/>
        <v>50608.953496201895</v>
      </c>
      <c r="N7" s="73">
        <f t="shared" si="0"/>
        <v>57495.649881423451</v>
      </c>
      <c r="O7" s="73">
        <f t="shared" si="0"/>
        <v>64675.558227642774</v>
      </c>
      <c r="P7" s="73">
        <f t="shared" si="0"/>
        <v>72161.162496583085</v>
      </c>
      <c r="Q7" s="73">
        <f t="shared" si="0"/>
        <v>79965.478174328891</v>
      </c>
      <c r="R7" s="73">
        <f t="shared" si="0"/>
        <v>88102.074901814034</v>
      </c>
      <c r="S7" s="73">
        <f t="shared" si="0"/>
        <v>96585.100068838685</v>
      </c>
      <c r="T7" s="73">
        <f t="shared" si="0"/>
        <v>105429.30341263827</v>
      </c>
      <c r="U7" s="73">
        <f t="shared" si="0"/>
        <v>114650.0626637759</v>
      </c>
      <c r="V7" s="73">
        <f t="shared" si="0"/>
        <v>124263.41028394878</v>
      </c>
      <c r="W7" s="73">
        <f t="shared" si="0"/>
        <v>134286.06134219872</v>
      </c>
      <c r="X7" s="73">
        <f t="shared" si="0"/>
        <v>144735.44257799696</v>
      </c>
    </row>
    <row r="8" spans="1:24">
      <c r="A8" s="73">
        <v>31</v>
      </c>
      <c r="B8" s="73">
        <v>84.91</v>
      </c>
      <c r="C8" s="73">
        <v>3.9116837013954</v>
      </c>
      <c r="D8" s="73">
        <v>1277</v>
      </c>
      <c r="E8" s="73">
        <f t="shared" si="1"/>
        <v>4241.4413756016311</v>
      </c>
      <c r="F8" s="73">
        <f t="shared" si="0"/>
        <v>8648.7945221969039</v>
      </c>
      <c r="G8" s="73">
        <f t="shared" si="0"/>
        <v>13228.54938349049</v>
      </c>
      <c r="H8" s="73">
        <f t="shared" si="0"/>
        <v>17987.449769257139</v>
      </c>
      <c r="I8" s="73">
        <f t="shared" si="0"/>
        <v>22932.503285779487</v>
      </c>
      <c r="J8" s="73">
        <f t="shared" si="0"/>
        <v>28070.991654732909</v>
      </c>
      <c r="K8" s="73">
        <f t="shared" si="0"/>
        <v>33410.481435712783</v>
      </c>
      <c r="L8" s="73">
        <f t="shared" si="0"/>
        <v>38958.83516819292</v>
      </c>
      <c r="M8" s="73">
        <f t="shared" si="0"/>
        <v>44724.222949322248</v>
      </c>
      <c r="N8" s="73">
        <f t="shared" si="0"/>
        <v>50715.134464608273</v>
      </c>
      <c r="O8" s="73">
        <f t="shared" si="0"/>
        <v>56940.391489202746</v>
      </c>
      <c r="P8" s="73">
        <f t="shared" si="0"/>
        <v>63409.160878198229</v>
      </c>
      <c r="Q8" s="73">
        <f t="shared" si="0"/>
        <v>70130.96806506392</v>
      </c>
      <c r="R8" s="73">
        <f t="shared" si="0"/>
        <v>77115.711088097451</v>
      </c>
      <c r="S8" s="73">
        <f t="shared" si="0"/>
        <v>84373.675165547364</v>
      </c>
      <c r="T8" s="73">
        <f t="shared" si="0"/>
        <v>91915.547840868006</v>
      </c>
      <c r="U8" s="73">
        <f t="shared" si="0"/>
        <v>99752.43472040919</v>
      </c>
      <c r="V8" s="73">
        <f t="shared" si="0"/>
        <v>107895.87582671411</v>
      </c>
      <c r="W8" s="73">
        <f t="shared" si="0"/>
        <v>116357.86259150716</v>
      </c>
      <c r="X8" s="73">
        <f t="shared" si="0"/>
        <v>125150.85551339282</v>
      </c>
    </row>
    <row r="9" spans="1:24">
      <c r="A9" s="73">
        <v>32</v>
      </c>
      <c r="B9" s="73">
        <v>87.09</v>
      </c>
      <c r="C9" s="73">
        <v>3.5414883290647499</v>
      </c>
      <c r="D9" s="73">
        <v>1283</v>
      </c>
      <c r="E9" s="73">
        <f t="shared" si="1"/>
        <v>3957.1340443589434</v>
      </c>
      <c r="F9" s="73">
        <f t="shared" si="0"/>
        <v>8054.4095290643008</v>
      </c>
      <c r="G9" s="73">
        <f t="shared" si="0"/>
        <v>12296.789546870134</v>
      </c>
      <c r="H9" s="73">
        <f t="shared" si="0"/>
        <v>16689.412957881133</v>
      </c>
      <c r="I9" s="73">
        <f t="shared" si="0"/>
        <v>21237.600614332863</v>
      </c>
      <c r="J9" s="73">
        <f t="shared" si="0"/>
        <v>25946.861805821762</v>
      </c>
      <c r="K9" s="73">
        <f t="shared" si="0"/>
        <v>30822.900932792465</v>
      </c>
      <c r="L9" s="73">
        <f t="shared" si="0"/>
        <v>35871.624416365434</v>
      </c>
      <c r="M9" s="73">
        <f t="shared" si="0"/>
        <v>41099.147852875911</v>
      </c>
      <c r="N9" s="73">
        <f t="shared" si="0"/>
        <v>46511.803421789518</v>
      </c>
      <c r="O9" s="73">
        <f t="shared" si="0"/>
        <v>52116.147555968673</v>
      </c>
      <c r="P9" s="73">
        <f t="shared" si="0"/>
        <v>57918.968883580397</v>
      </c>
      <c r="Q9" s="73">
        <f t="shared" si="0"/>
        <v>63927.296451265996</v>
      </c>
      <c r="R9" s="73">
        <f t="shared" si="0"/>
        <v>70148.408238533128</v>
      </c>
      <c r="S9" s="73">
        <f t="shared" si="0"/>
        <v>76589.839973684444</v>
      </c>
      <c r="T9" s="73">
        <f t="shared" si="0"/>
        <v>83259.394261960784</v>
      </c>
      <c r="U9" s="73">
        <f t="shared" si="0"/>
        <v>90165.150036957071</v>
      </c>
      <c r="V9" s="73">
        <f t="shared" si="0"/>
        <v>97315.472346758586</v>
      </c>
      <c r="W9" s="73">
        <f t="shared" si="0"/>
        <v>104719.02248665222</v>
      </c>
      <c r="X9" s="73">
        <f t="shared" si="0"/>
        <v>112384.76849068663</v>
      </c>
    </row>
    <row r="10" spans="1:24">
      <c r="A10" s="73">
        <v>33</v>
      </c>
      <c r="B10" s="73">
        <v>89.39</v>
      </c>
      <c r="C10" s="73">
        <v>4.5287470525386802</v>
      </c>
      <c r="D10" s="73">
        <v>1402</v>
      </c>
      <c r="E10" s="73">
        <f t="shared" si="1"/>
        <v>5675.6422803505766</v>
      </c>
      <c r="F10" s="73">
        <f t="shared" si="0"/>
        <v>11608.320043185158</v>
      </c>
      <c r="G10" s="73">
        <f t="shared" si="0"/>
        <v>17809.673775340725</v>
      </c>
      <c r="H10" s="73">
        <f t="shared" si="0"/>
        <v>24291.871131858788</v>
      </c>
      <c r="I10" s="73">
        <f t="shared" si="0"/>
        <v>31067.630810099909</v>
      </c>
      <c r="J10" s="73">
        <f t="shared" si="0"/>
        <v>38150.247505056461</v>
      </c>
      <c r="K10" s="73">
        <f t="shared" si="0"/>
        <v>45553.617994828492</v>
      </c>
      <c r="L10" s="73">
        <f t="shared" si="0"/>
        <v>53292.268407444586</v>
      </c>
      <c r="M10" s="73">
        <f t="shared" si="0"/>
        <v>61381.382722528317</v>
      </c>
      <c r="N10" s="73">
        <f t="shared" si="0"/>
        <v>69836.832563732867</v>
      </c>
      <c r="O10" s="73">
        <f t="shared" si="0"/>
        <v>78675.20834039984</v>
      </c>
      <c r="P10" s="73">
        <f t="shared" si="0"/>
        <v>87913.851799544907</v>
      </c>
      <c r="Q10" s="73">
        <f t="shared" si="0"/>
        <v>97570.890052040602</v>
      </c>
      <c r="R10" s="73">
        <f t="shared" si="0"/>
        <v>107665.27113975867</v>
      </c>
      <c r="S10" s="73">
        <f t="shared" si="0"/>
        <v>118216.80121345885</v>
      </c>
      <c r="T10" s="73">
        <f t="shared" si="0"/>
        <v>129246.18339436944</v>
      </c>
      <c r="U10" s="73">
        <f t="shared" si="0"/>
        <v>140775.05839571124</v>
      </c>
      <c r="V10" s="73">
        <f t="shared" si="0"/>
        <v>152826.04698386719</v>
      </c>
      <c r="W10" s="73">
        <f t="shared" si="0"/>
        <v>165422.79436251093</v>
      </c>
      <c r="X10" s="73">
        <f t="shared" si="0"/>
        <v>178590.01656678083</v>
      </c>
    </row>
    <row r="11" spans="1:24">
      <c r="A11" s="73">
        <v>34</v>
      </c>
      <c r="B11" s="73">
        <v>90.95</v>
      </c>
      <c r="C11" s="73">
        <v>4.286442018012</v>
      </c>
      <c r="D11" s="73">
        <v>1392</v>
      </c>
      <c r="E11" s="73">
        <f t="shared" si="1"/>
        <v>5426.7384694116299</v>
      </c>
      <c r="F11" s="73">
        <f t="shared" si="0"/>
        <v>11086.090936783741</v>
      </c>
      <c r="G11" s="73">
        <f t="shared" si="0"/>
        <v>16988.028266264701</v>
      </c>
      <c r="H11" s="73">
        <f t="shared" si="0"/>
        <v>23142.948717313229</v>
      </c>
      <c r="I11" s="73">
        <f t="shared" si="0"/>
        <v>29561.696264750739</v>
      </c>
      <c r="J11" s="73">
        <f t="shared" si="0"/>
        <v>36255.579704091739</v>
      </c>
      <c r="K11" s="73">
        <f t="shared" si="0"/>
        <v>43236.392575813399</v>
      </c>
      <c r="L11" s="73">
        <f t="shared" si="0"/>
        <v>50516.433943667289</v>
      </c>
      <c r="M11" s="73">
        <f t="shared" si="0"/>
        <v>58108.530063641563</v>
      </c>
      <c r="N11" s="73">
        <f t="shared" si="0"/>
        <v>66026.056981750255</v>
      </c>
      <c r="O11" s="73">
        <f t="shared" si="0"/>
        <v>74282.964100464174</v>
      </c>
      <c r="P11" s="73">
        <f t="shared" si="0"/>
        <v>82893.798755302851</v>
      </c>
      <c r="Q11" s="73">
        <f t="shared" si="0"/>
        <v>91873.731844888083</v>
      </c>
      <c r="R11" s="73">
        <f t="shared" si="0"/>
        <v>101238.5845596147</v>
      </c>
      <c r="S11" s="73">
        <f t="shared" si="0"/>
        <v>111004.85625603025</v>
      </c>
      <c r="T11" s="73">
        <f t="shared" si="0"/>
        <v>121189.75352603417</v>
      </c>
      <c r="U11" s="73">
        <f t="shared" si="0"/>
        <v>131811.22051211091</v>
      </c>
      <c r="V11" s="73">
        <f t="shared" si="0"/>
        <v>142887.97052200814</v>
      </c>
      <c r="W11" s="73">
        <f t="shared" si="0"/>
        <v>154439.51899855974</v>
      </c>
      <c r="X11" s="73">
        <f t="shared" si="0"/>
        <v>166486.21790274119</v>
      </c>
    </row>
    <row r="12" spans="1:24">
      <c r="A12" s="73">
        <v>35</v>
      </c>
      <c r="B12" s="73">
        <v>93.34</v>
      </c>
      <c r="C12" s="73">
        <v>4.31854210041696</v>
      </c>
      <c r="D12" s="73">
        <v>1407</v>
      </c>
      <c r="E12" s="73">
        <f t="shared" si="1"/>
        <v>5671.5145655165652</v>
      </c>
      <c r="F12" s="73">
        <f t="shared" si="0"/>
        <v>11587.955875276253</v>
      </c>
      <c r="G12" s="73">
        <f t="shared" si="0"/>
        <v>17759.901193844365</v>
      </c>
      <c r="H12" s="73">
        <f t="shared" si="0"/>
        <v>24198.384569409554</v>
      </c>
      <c r="I12" s="73">
        <f t="shared" si="0"/>
        <v>30914.91656017688</v>
      </c>
      <c r="J12" s="73">
        <f t="shared" si="0"/>
        <v>37921.504812653446</v>
      </c>
      <c r="K12" s="73">
        <f t="shared" si="0"/>
        <v>45230.675528616121</v>
      </c>
      <c r="L12" s="73">
        <f t="shared" si="0"/>
        <v>52855.495859138959</v>
      </c>
      <c r="M12" s="73">
        <f t="shared" si="0"/>
        <v>60809.597265716591</v>
      </c>
      <c r="N12" s="73">
        <f t="shared" si="0"/>
        <v>69107.19989024711</v>
      </c>
      <c r="O12" s="73">
        <f t="shared" si="0"/>
        <v>77763.13797744333</v>
      </c>
      <c r="P12" s="73">
        <f t="shared" si="0"/>
        <v>86792.88639512111</v>
      </c>
      <c r="Q12" s="73">
        <f t="shared" si="0"/>
        <v>96212.588299778028</v>
      </c>
      <c r="R12" s="73">
        <f t="shared" si="0"/>
        <v>106039.08399692134</v>
      </c>
      <c r="S12" s="73">
        <f t="shared" si="0"/>
        <v>116289.94104774148</v>
      </c>
      <c r="T12" s="73">
        <f t="shared" si="0"/>
        <v>126983.48567595484</v>
      </c>
      <c r="U12" s="73">
        <f t="shared" si="0"/>
        <v>138138.83553096448</v>
      </c>
      <c r="V12" s="73">
        <f t="shared" si="0"/>
        <v>149775.93386591147</v>
      </c>
      <c r="W12" s="73">
        <f t="shared" si="0"/>
        <v>161915.58519172011</v>
      </c>
      <c r="X12" s="73">
        <f t="shared" si="0"/>
        <v>174579.49247087754</v>
      </c>
    </row>
    <row r="13" spans="1:24">
      <c r="A13" s="73">
        <v>36</v>
      </c>
      <c r="B13" s="73">
        <v>96.77</v>
      </c>
      <c r="C13" s="73">
        <v>4.3547453367423499</v>
      </c>
      <c r="D13" s="73">
        <v>1462</v>
      </c>
      <c r="E13" s="73">
        <f t="shared" si="1"/>
        <v>6160.995285178481</v>
      </c>
      <c r="F13" s="73">
        <f t="shared" si="0"/>
        <v>12590.286225235202</v>
      </c>
      <c r="G13" s="73">
        <f t="shared" si="0"/>
        <v>19299.556412689624</v>
      </c>
      <c r="H13" s="73">
        <f t="shared" si="0"/>
        <v>26300.998230761703</v>
      </c>
      <c r="I13" s="73">
        <f t="shared" si="0"/>
        <v>33607.335009910974</v>
      </c>
      <c r="J13" s="73">
        <f t="shared" si="0"/>
        <v>41231.844149236953</v>
      </c>
      <c r="K13" s="73">
        <f t="shared" si="0"/>
        <v>49188.381244757198</v>
      </c>
      <c r="L13" s="73">
        <f t="shared" si="0"/>
        <v>57491.405268410854</v>
      </c>
      <c r="M13" s="73">
        <f t="shared" si="0"/>
        <v>66156.004843543124</v>
      </c>
      <c r="N13" s="73">
        <f t="shared" si="0"/>
        <v>75197.925664620867</v>
      </c>
      <c r="O13" s="73">
        <f t="shared" si="0"/>
        <v>84633.599111006377</v>
      </c>
      <c r="P13" s="73">
        <f t="shared" si="0"/>
        <v>94480.172106788712</v>
      </c>
      <c r="Q13" s="73">
        <f t="shared" si="0"/>
        <v>104755.53828093372</v>
      </c>
      <c r="R13" s="73">
        <f t="shared" si="0"/>
        <v>115478.37048438055</v>
      </c>
      <c r="S13" s="73">
        <f t="shared" si="0"/>
        <v>126668.15472317363</v>
      </c>
      <c r="T13" s="73">
        <f t="shared" si="0"/>
        <v>138345.22556929721</v>
      </c>
      <c r="U13" s="73">
        <f t="shared" si="0"/>
        <v>150530.80311356034</v>
      </c>
      <c r="V13" s="73">
        <f t="shared" si="0"/>
        <v>163247.03152768748</v>
      </c>
      <c r="W13" s="73">
        <f t="shared" si="0"/>
        <v>176517.01930568821</v>
      </c>
      <c r="X13" s="73">
        <f t="shared" si="0"/>
        <v>190364.88125763784</v>
      </c>
    </row>
    <row r="14" spans="1:24">
      <c r="A14" s="73">
        <v>37</v>
      </c>
      <c r="B14" s="73">
        <v>99.55</v>
      </c>
      <c r="C14" s="73">
        <v>4.0540152137043801</v>
      </c>
      <c r="D14" s="73">
        <v>1433</v>
      </c>
      <c r="E14" s="73">
        <f t="shared" si="1"/>
        <v>5783.2614841328141</v>
      </c>
      <c r="F14" s="73">
        <f t="shared" si="0"/>
        <v>11800.977268680679</v>
      </c>
      <c r="G14" s="73">
        <f t="shared" si="0"/>
        <v>18062.652166651606</v>
      </c>
      <c r="H14" s="73">
        <f t="shared" si="0"/>
        <v>24578.176317618978</v>
      </c>
      <c r="I14" s="73">
        <f t="shared" si="0"/>
        <v>31357.840808919143</v>
      </c>
      <c r="J14" s="73">
        <f t="shared" si="0"/>
        <v>38412.353930134763</v>
      </c>
      <c r="K14" s="73">
        <f t="shared" si="0"/>
        <v>45752.858086537206</v>
      </c>
      <c r="L14" s="73">
        <f t="shared" si="0"/>
        <v>53390.947398202799</v>
      </c>
      <c r="M14" s="73">
        <f t="shared" si="0"/>
        <v>61338.686012599683</v>
      </c>
      <c r="N14" s="73">
        <f t="shared" si="0"/>
        <v>69608.627159569645</v>
      </c>
      <c r="O14" s="73">
        <f t="shared" si="0"/>
        <v>78213.83297880218</v>
      </c>
      <c r="P14" s="73">
        <f t="shared" si="0"/>
        <v>87167.895151116943</v>
      </c>
      <c r="Q14" s="73">
        <f t="shared" si="0"/>
        <v>96484.956366141923</v>
      </c>
      <c r="R14" s="73">
        <f t="shared" si="0"/>
        <v>106179.73266029422</v>
      </c>
      <c r="S14" s="73">
        <f t="shared" si="0"/>
        <v>116267.53666034598</v>
      </c>
      <c r="T14" s="73">
        <f t="shared" si="0"/>
        <v>126764.30176928853</v>
      </c>
      <c r="U14" s="73">
        <f t="shared" si="0"/>
        <v>137686.60733269443</v>
      </c>
      <c r="V14" s="73">
        <f t="shared" si="0"/>
        <v>149051.70482532808</v>
      </c>
      <c r="W14" s="73">
        <f t="shared" si="0"/>
        <v>160877.54509936547</v>
      </c>
      <c r="X14" s="73">
        <f t="shared" si="0"/>
        <v>173182.80673726072</v>
      </c>
    </row>
    <row r="15" spans="1:24">
      <c r="A15" s="73">
        <v>38</v>
      </c>
      <c r="B15" s="73">
        <v>102.59</v>
      </c>
      <c r="C15" s="73">
        <v>4.64065057397075</v>
      </c>
      <c r="D15" s="73">
        <v>1428</v>
      </c>
      <c r="E15" s="73">
        <f t="shared" si="1"/>
        <v>6798.4844092386384</v>
      </c>
      <c r="F15" s="73">
        <f t="shared" si="0"/>
        <v>13912.462724235913</v>
      </c>
      <c r="G15" s="73">
        <f t="shared" si="0"/>
        <v>21356.575914740282</v>
      </c>
      <c r="H15" s="73">
        <f t="shared" si="0"/>
        <v>29146.144386746808</v>
      </c>
      <c r="I15" s="73">
        <f t="shared" si="0"/>
        <v>37297.199512759355</v>
      </c>
      <c r="J15" s="73">
        <f t="shared" si="0"/>
        <v>45826.516625261873</v>
      </c>
      <c r="K15" s="73">
        <f t="shared" si="0"/>
        <v>54751.649541301515</v>
      </c>
      <c r="L15" s="73">
        <f t="shared" si="0"/>
        <v>64090.966689237022</v>
      </c>
      <c r="M15" s="73">
        <f t="shared" si="0"/>
        <v>73863.688912003156</v>
      </c>
      <c r="N15" s="73">
        <f t="shared" si="0"/>
        <v>84089.929024692596</v>
      </c>
      <c r="O15" s="73">
        <f t="shared" si="0"/>
        <v>94790.733207867233</v>
      </c>
      <c r="P15" s="73">
        <f t="shared" si="0"/>
        <v>105988.12432178785</v>
      </c>
      <c r="Q15" s="73">
        <f t="shared" si="0"/>
        <v>117705.14723070635</v>
      </c>
      <c r="R15" s="73">
        <f t="shared" si="0"/>
        <v>129965.91623049986</v>
      </c>
      <c r="S15" s="73">
        <f t="shared" si="0"/>
        <v>142795.66467725553</v>
      </c>
      <c r="T15" s="73">
        <f t="shared" si="0"/>
        <v>156220.7969189446</v>
      </c>
      <c r="U15" s="73">
        <f t="shared" si="0"/>
        <v>170268.94263706391</v>
      </c>
      <c r="V15" s="73">
        <f t="shared" si="0"/>
        <v>184969.01371008329</v>
      </c>
      <c r="W15" s="73">
        <f t="shared" si="0"/>
        <v>200351.26371572699</v>
      </c>
      <c r="X15" s="73">
        <f t="shared" si="0"/>
        <v>216447.35019454712</v>
      </c>
    </row>
    <row r="16" spans="1:24">
      <c r="A16" s="73">
        <v>39</v>
      </c>
      <c r="B16" s="73">
        <v>104.56</v>
      </c>
      <c r="C16" s="73">
        <v>5.2953628980956404</v>
      </c>
      <c r="D16" s="73">
        <v>1468</v>
      </c>
      <c r="E16" s="73">
        <f t="shared" si="1"/>
        <v>8128.0685630932494</v>
      </c>
      <c r="F16" s="73">
        <f t="shared" si="0"/>
        <v>16686.547853208307</v>
      </c>
      <c r="G16" s="73">
        <f t="shared" si="0"/>
        <v>25698.229680293316</v>
      </c>
      <c r="H16" s="73">
        <f t="shared" si="0"/>
        <v>35187.112763344216</v>
      </c>
      <c r="I16" s="73">
        <f t="shared" si="0"/>
        <v>45178.466640618666</v>
      </c>
      <c r="J16" s="73">
        <f t="shared" si="0"/>
        <v>55698.898964127737</v>
      </c>
      <c r="K16" s="73">
        <f t="shared" si="0"/>
        <v>66776.426357615201</v>
      </c>
      <c r="L16" s="73">
        <f t="shared" si="0"/>
        <v>78440.549026723733</v>
      </c>
      <c r="M16" s="73">
        <f t="shared" si="0"/>
        <v>90722.329320040648</v>
      </c>
      <c r="N16" s="73">
        <f t="shared" si="0"/>
        <v>103654.47445023546</v>
      </c>
      <c r="O16" s="73">
        <f t="shared" si="0"/>
        <v>117271.42359558247</v>
      </c>
      <c r="P16" s="73">
        <f t="shared" si="0"/>
        <v>131609.4396138248</v>
      </c>
      <c r="Q16" s="73">
        <f t="shared" si="0"/>
        <v>146706.70561262008</v>
      </c>
      <c r="R16" s="73">
        <f t="shared" si="0"/>
        <v>162603.42663374243</v>
      </c>
      <c r="S16" s="73">
        <f t="shared" si="0"/>
        <v>179341.93672183104</v>
      </c>
      <c r="T16" s="73">
        <f t="shared" si="0"/>
        <v>196966.81166281828</v>
      </c>
      <c r="U16" s="73">
        <f t="shared" si="0"/>
        <v>215524.98769226632</v>
      </c>
      <c r="V16" s="73">
        <f t="shared" si="0"/>
        <v>235065.88648974101</v>
      </c>
      <c r="W16" s="73">
        <f t="shared" si="0"/>
        <v>255641.54679209163</v>
      </c>
      <c r="X16" s="73">
        <f t="shared" si="0"/>
        <v>277306.76297613117</v>
      </c>
    </row>
    <row r="17" spans="1:24">
      <c r="A17" s="73">
        <v>40</v>
      </c>
      <c r="B17" s="73">
        <v>106.46</v>
      </c>
      <c r="C17" s="73">
        <v>4.5630655179063204</v>
      </c>
      <c r="D17" s="73">
        <v>1438</v>
      </c>
      <c r="E17" s="73">
        <f t="shared" si="1"/>
        <v>6985.5732734221046</v>
      </c>
      <c r="F17" s="73">
        <f t="shared" si="0"/>
        <v>14289.902832111813</v>
      </c>
      <c r="G17" s="73">
        <f t="shared" si="0"/>
        <v>21927.533734208333</v>
      </c>
      <c r="H17" s="73">
        <f t="shared" si="0"/>
        <v>29913.674738383372</v>
      </c>
      <c r="I17" s="73">
        <f t="shared" si="0"/>
        <v>38264.228588931313</v>
      </c>
      <c r="J17" s="73">
        <f t="shared" ref="J17:AB31" si="2">$D17*((1+$C17/100)^J$2-1)*$B17</f>
        <v>46995.823682787806</v>
      </c>
      <c r="K17" s="73">
        <f t="shared" si="2"/>
        <v>56125.847181535246</v>
      </c>
      <c r="L17" s="73">
        <f t="shared" si="2"/>
        <v>65672.479634330783</v>
      </c>
      <c r="M17" s="73">
        <f t="shared" si="2"/>
        <v>75654.731180701085</v>
      </c>
      <c r="N17" s="73">
        <f t="shared" si="2"/>
        <v>86092.479405294507</v>
      </c>
      <c r="O17" s="73">
        <f t="shared" si="2"/>
        <v>97006.508919970191</v>
      </c>
      <c r="P17" s="73">
        <f t="shared" si="2"/>
        <v>108418.55275204418</v>
      </c>
      <c r="Q17" s="73">
        <f t="shared" si="2"/>
        <v>120351.33562110791</v>
      </c>
      <c r="R17" s="73">
        <f t="shared" si="2"/>
        <v>132828.61919059651</v>
      </c>
      <c r="S17" s="73">
        <f t="shared" si="2"/>
        <v>145875.24938421583</v>
      </c>
      <c r="T17" s="73">
        <f t="shared" si="2"/>
        <v>159517.20586144898</v>
      </c>
      <c r="U17" s="73">
        <f t="shared" si="2"/>
        <v>173781.65375066255</v>
      </c>
      <c r="V17" s="73">
        <f t="shared" si="2"/>
        <v>188696.99774282845</v>
      </c>
      <c r="W17" s="73">
        <f t="shared" si="2"/>
        <v>204292.93865357808</v>
      </c>
      <c r="X17" s="73">
        <f t="shared" si="2"/>
        <v>220600.5325662191</v>
      </c>
    </row>
    <row r="18" spans="1:24">
      <c r="A18" s="73">
        <v>41</v>
      </c>
      <c r="B18" s="73">
        <v>109.37</v>
      </c>
      <c r="C18" s="73">
        <v>4.8425634702278604</v>
      </c>
      <c r="D18" s="73">
        <v>1445</v>
      </c>
      <c r="E18" s="73">
        <f t="shared" si="1"/>
        <v>7653.1703593759757</v>
      </c>
      <c r="F18" s="73">
        <f t="shared" si="1"/>
        <v>15676.950350889389</v>
      </c>
      <c r="G18" s="73">
        <f t="shared" si="1"/>
        <v>24089.28698120331</v>
      </c>
      <c r="H18" s="73">
        <f t="shared" si="1"/>
        <v>32908.996352169379</v>
      </c>
      <c r="I18" s="73">
        <f t="shared" si="1"/>
        <v>42155.805747314123</v>
      </c>
      <c r="J18" s="73">
        <f t="shared" si="1"/>
        <v>51850.397756389728</v>
      </c>
      <c r="K18" s="73">
        <f t="shared" si="1"/>
        <v>62014.45653668452</v>
      </c>
      <c r="L18" s="73">
        <f t="shared" si="1"/>
        <v>72670.716314566278</v>
      </c>
      <c r="M18" s="73">
        <f t="shared" si="1"/>
        <v>83843.012235744376</v>
      </c>
      <c r="N18" s="73">
        <f t="shared" si="1"/>
        <v>95556.333677987175</v>
      </c>
      <c r="O18" s="73">
        <f t="shared" si="1"/>
        <v>107836.8801455424</v>
      </c>
      <c r="P18" s="73">
        <f t="shared" si="1"/>
        <v>120712.11987027983</v>
      </c>
      <c r="Q18" s="73">
        <f t="shared" si="1"/>
        <v>134210.85125063162</v>
      </c>
      <c r="R18" s="73">
        <f t="shared" si="1"/>
        <v>148363.26726575251</v>
      </c>
      <c r="S18" s="73">
        <f t="shared" si="1"/>
        <v>163201.02300897645</v>
      </c>
      <c r="T18" s="73">
        <f t="shared" si="1"/>
        <v>178757.3064916232</v>
      </c>
      <c r="U18" s="73">
        <f t="shared" si="2"/>
        <v>195066.91287552577</v>
      </c>
      <c r="V18" s="73">
        <f t="shared" si="2"/>
        <v>212166.32230031319</v>
      </c>
      <c r="W18" s="73">
        <f t="shared" si="2"/>
        <v>230093.78147953007</v>
      </c>
      <c r="X18" s="73">
        <f t="shared" si="2"/>
        <v>248889.38924809961</v>
      </c>
    </row>
    <row r="19" spans="1:24">
      <c r="A19" s="73">
        <v>42</v>
      </c>
      <c r="B19" s="73">
        <v>111.76</v>
      </c>
      <c r="C19" s="73">
        <v>4.30971053863981</v>
      </c>
      <c r="D19" s="73">
        <v>1463</v>
      </c>
      <c r="E19" s="73">
        <f t="shared" si="1"/>
        <v>7046.5870445503579</v>
      </c>
      <c r="F19" s="73">
        <f t="shared" si="1"/>
        <v>14396.86159357414</v>
      </c>
      <c r="G19" s="73">
        <f t="shared" si="1"/>
        <v>22063.911699456148</v>
      </c>
      <c r="H19" s="73">
        <f t="shared" si="1"/>
        <v>30061.38947175417</v>
      </c>
      <c r="I19" s="73">
        <f t="shared" si="1"/>
        <v>38403.53538643026</v>
      </c>
      <c r="J19" s="73">
        <f t="shared" si="1"/>
        <v>47105.203642739914</v>
      </c>
      <c r="K19" s="73">
        <f t="shared" si="1"/>
        <v>56181.88861292915</v>
      </c>
      <c r="L19" s="73">
        <f t="shared" si="1"/>
        <v>65649.752431837827</v>
      </c>
      <c r="M19" s="73">
        <f t="shared" si="1"/>
        <v>75525.65377553404</v>
      </c>
      <c r="N19" s="73">
        <f t="shared" si="1"/>
        <v>85827.177880225208</v>
      </c>
      <c r="O19" s="73">
        <f t="shared" si="1"/>
        <v>96572.667854896747</v>
      </c>
      <c r="P19" s="73">
        <f t="shared" si="1"/>
        <v>107781.25734343524</v>
      </c>
      <c r="Q19" s="73">
        <f t="shared" si="1"/>
        <v>119472.90459439412</v>
      </c>
      <c r="R19" s="73">
        <f t="shared" si="1"/>
        <v>131668.42799906817</v>
      </c>
      <c r="S19" s="73">
        <f t="shared" si="1"/>
        <v>144389.54316115571</v>
      </c>
      <c r="T19" s="73">
        <f t="shared" si="1"/>
        <v>157658.9015640163</v>
      </c>
      <c r="U19" s="73">
        <f t="shared" si="2"/>
        <v>171500.13090437479</v>
      </c>
      <c r="V19" s="73">
        <f t="shared" si="2"/>
        <v>185937.87716429212</v>
      </c>
      <c r="W19" s="73">
        <f t="shared" si="2"/>
        <v>200997.8484963151</v>
      </c>
      <c r="X19" s="73">
        <f t="shared" si="2"/>
        <v>216706.86099995038</v>
      </c>
    </row>
    <row r="20" spans="1:24">
      <c r="A20" s="73">
        <v>43</v>
      </c>
      <c r="B20" s="73">
        <v>115.21</v>
      </c>
      <c r="C20" s="73">
        <v>4.5596221556596896</v>
      </c>
      <c r="D20" s="73">
        <v>1482</v>
      </c>
      <c r="E20" s="73">
        <f t="shared" si="1"/>
        <v>7785.1544959636385</v>
      </c>
      <c r="F20" s="73">
        <f t="shared" si="1"/>
        <v>15925.282621177588</v>
      </c>
      <c r="G20" s="73">
        <f t="shared" si="1"/>
        <v>24436.569831887868</v>
      </c>
      <c r="H20" s="73">
        <f t="shared" si="1"/>
        <v>33335.939579989521</v>
      </c>
      <c r="I20" s="73">
        <f t="shared" si="1"/>
        <v>42641.086962839698</v>
      </c>
      <c r="J20" s="73">
        <f t="shared" si="1"/>
        <v>52370.513907375091</v>
      </c>
      <c r="K20" s="73">
        <f t="shared" si="1"/>
        <v>62543.56595849224</v>
      </c>
      <c r="L20" s="73">
        <f t="shared" si="1"/>
        <v>73180.470744838924</v>
      </c>
      <c r="M20" s="73">
        <f t="shared" si="1"/>
        <v>84302.378198500286</v>
      </c>
      <c r="N20" s="73">
        <f t="shared" si="1"/>
        <v>95931.402608550779</v>
      </c>
      <c r="O20" s="73">
        <f t="shared" si="1"/>
        <v>108090.66659208899</v>
      </c>
      <c r="P20" s="73">
        <f t="shared" si="1"/>
        <v>120804.34707018577</v>
      </c>
      <c r="Q20" s="73">
        <f t="shared" si="1"/>
        <v>134097.72334016164</v>
      </c>
      <c r="R20" s="73">
        <f t="shared" si="1"/>
        <v>147997.22733977853</v>
      </c>
      <c r="S20" s="73">
        <f t="shared" si="1"/>
        <v>162530.49620328873</v>
      </c>
      <c r="T20" s="73">
        <f t="shared" si="1"/>
        <v>177726.42721384115</v>
      </c>
      <c r="U20" s="73">
        <f t="shared" si="2"/>
        <v>193615.23526150952</v>
      </c>
      <c r="V20" s="73">
        <f t="shared" si="2"/>
        <v>210228.5129211896</v>
      </c>
      <c r="W20" s="73">
        <f t="shared" si="2"/>
        <v>227599.29326982165</v>
      </c>
      <c r="X20" s="73">
        <f t="shared" si="2"/>
        <v>245762.11556784096</v>
      </c>
    </row>
    <row r="21" spans="1:24">
      <c r="A21" s="73">
        <v>44</v>
      </c>
      <c r="B21" s="73">
        <v>118.78</v>
      </c>
      <c r="C21" s="73">
        <v>4.7133076956446596</v>
      </c>
      <c r="D21" s="73">
        <v>1451</v>
      </c>
      <c r="E21" s="73">
        <f t="shared" si="1"/>
        <v>8123.3754441666488</v>
      </c>
      <c r="F21" s="73">
        <f t="shared" si="1"/>
        <v>16629.630568289307</v>
      </c>
      <c r="G21" s="73">
        <f t="shared" si="1"/>
        <v>25536.811669788403</v>
      </c>
      <c r="H21" s="73">
        <f t="shared" si="1"/>
        <v>34863.815623609466</v>
      </c>
      <c r="I21" s="73">
        <f t="shared" si="1"/>
        <v>44630.429972559054</v>
      </c>
      <c r="J21" s="73">
        <f t="shared" si="1"/>
        <v>54857.374907221638</v>
      </c>
      <c r="K21" s="73">
        <f t="shared" si="1"/>
        <v>65566.347224518991</v>
      </c>
      <c r="L21" s="73">
        <f t="shared" si="1"/>
        <v>76780.066358171971</v>
      </c>
      <c r="M21" s="73">
        <f t="shared" si="1"/>
        <v>88522.322578719439</v>
      </c>
      <c r="N21" s="73">
        <f t="shared" si="1"/>
        <v>100818.02746535225</v>
      </c>
      <c r="O21" s="73">
        <f t="shared" si="1"/>
        <v>113693.26675664049</v>
      </c>
      <c r="P21" s="73">
        <f t="shared" si="1"/>
        <v>127175.35569227766</v>
      </c>
      <c r="Q21" s="73">
        <f t="shared" si="1"/>
        <v>141292.8969632519</v>
      </c>
      <c r="R21" s="73">
        <f t="shared" si="1"/>
        <v>156075.8413933868</v>
      </c>
      <c r="S21" s="73">
        <f t="shared" si="1"/>
        <v>171555.55148099008</v>
      </c>
      <c r="T21" s="73">
        <f t="shared" si="1"/>
        <v>187764.86793541585</v>
      </c>
      <c r="U21" s="73">
        <f t="shared" si="2"/>
        <v>204738.17934969947</v>
      </c>
      <c r="V21" s="73">
        <f t="shared" si="2"/>
        <v>222511.49515707826</v>
      </c>
      <c r="W21" s="73">
        <f t="shared" si="2"/>
        <v>241122.52202617752</v>
      </c>
      <c r="X21" s="73">
        <f t="shared" si="2"/>
        <v>260610.74385693646</v>
      </c>
    </row>
    <row r="22" spans="1:24">
      <c r="A22" s="73">
        <v>45</v>
      </c>
      <c r="B22" s="73">
        <v>121.62</v>
      </c>
      <c r="C22" s="73">
        <v>3.97722331387518</v>
      </c>
      <c r="D22" s="73">
        <v>1567</v>
      </c>
      <c r="E22" s="73">
        <f t="shared" si="1"/>
        <v>7579.7341241229324</v>
      </c>
      <c r="F22" s="73">
        <f t="shared" si="1"/>
        <v>15460.931200960249</v>
      </c>
      <c r="G22" s="73">
        <f t="shared" si="1"/>
        <v>23655.581085349953</v>
      </c>
      <c r="H22" s="73">
        <f t="shared" si="1"/>
        <v>32176.150495432103</v>
      </c>
      <c r="I22" s="73">
        <f t="shared" si="1"/>
        <v>41035.601978566905</v>
      </c>
      <c r="J22" s="73">
        <f t="shared" si="1"/>
        <v>50247.413631570482</v>
      </c>
      <c r="K22" s="73">
        <f t="shared" si="1"/>
        <v>59825.599605267489</v>
      </c>
      <c r="L22" s="73">
        <f t="shared" si="1"/>
        <v>69784.731424556783</v>
      </c>
      <c r="M22" s="73">
        <f t="shared" si="1"/>
        <v>80139.960156422385</v>
      </c>
      <c r="N22" s="73">
        <f t="shared" si="1"/>
        <v>90907.039459616804</v>
      </c>
      <c r="O22" s="73">
        <f t="shared" si="1"/>
        <v>102102.34955108131</v>
      </c>
      <c r="P22" s="73">
        <f t="shared" si="1"/>
        <v>113742.92212556423</v>
      </c>
      <c r="Q22" s="73">
        <f t="shared" si="1"/>
        <v>125846.46626634797</v>
      </c>
      <c r="R22" s="73">
        <f t="shared" si="1"/>
        <v>138431.39538650424</v>
      </c>
      <c r="S22" s="73">
        <f t="shared" si="1"/>
        <v>151516.85524166186</v>
      </c>
      <c r="T22" s="73">
        <f t="shared" si="1"/>
        <v>165122.75305690672</v>
      </c>
      <c r="U22" s="73">
        <f t="shared" si="2"/>
        <v>179269.78781212147</v>
      </c>
      <c r="V22" s="73">
        <f t="shared" si="2"/>
        <v>193979.48173184274</v>
      </c>
      <c r="W22" s="73">
        <f t="shared" si="2"/>
        <v>209274.21302753873</v>
      </c>
      <c r="X22" s="73">
        <f t="shared" si="2"/>
        <v>225177.24994212174</v>
      </c>
    </row>
    <row r="23" spans="1:24">
      <c r="A23" s="73">
        <v>46</v>
      </c>
      <c r="B23" s="73">
        <v>125.07</v>
      </c>
      <c r="C23" s="73">
        <v>4.9954797175261101</v>
      </c>
      <c r="D23" s="73">
        <v>1560</v>
      </c>
      <c r="E23" s="73">
        <f t="shared" si="1"/>
        <v>9746.6405130274707</v>
      </c>
      <c r="F23" s="73">
        <f t="shared" si="1"/>
        <v>19980.172476023432</v>
      </c>
      <c r="G23" s="73">
        <f t="shared" si="1"/>
        <v>30724.918452617385</v>
      </c>
      <c r="H23" s="73">
        <f t="shared" si="1"/>
        <v>42006.416035171831</v>
      </c>
      <c r="I23" s="73">
        <f t="shared" si="1"/>
        <v>53851.478541295946</v>
      </c>
      <c r="J23" s="73">
        <f t="shared" si="1"/>
        <v>66288.258742441831</v>
      </c>
      <c r="K23" s="73">
        <f t="shared" si="1"/>
        <v>79346.315776049189</v>
      </c>
      <c r="L23" s="73">
        <f t="shared" si="1"/>
        <v>93056.685400273476</v>
      </c>
      <c r="M23" s="73">
        <f t="shared" si="1"/>
        <v>107451.95375827371</v>
      </c>
      <c r="N23" s="73">
        <f t="shared" si="1"/>
        <v>122566.33482738132</v>
      </c>
      <c r="O23" s="73">
        <f t="shared" si="1"/>
        <v>138435.75173722574</v>
      </c>
      <c r="P23" s="73">
        <f t="shared" si="1"/>
        <v>155097.92215009118</v>
      </c>
      <c r="Q23" s="73">
        <f t="shared" si="1"/>
        <v>172592.44790643096</v>
      </c>
      <c r="R23" s="73">
        <f t="shared" si="1"/>
        <v>190960.90914860604</v>
      </c>
      <c r="S23" s="73">
        <f t="shared" si="1"/>
        <v>210246.96314655559</v>
      </c>
      <c r="T23" s="73">
        <f t="shared" si="1"/>
        <v>230496.44806028396</v>
      </c>
      <c r="U23" s="73">
        <f t="shared" si="2"/>
        <v>251757.49188578108</v>
      </c>
      <c r="V23" s="73">
        <f t="shared" si="2"/>
        <v>274080.62684331514</v>
      </c>
      <c r="W23" s="73">
        <f t="shared" si="2"/>
        <v>297518.90947996895</v>
      </c>
      <c r="X23" s="73">
        <f t="shared" si="2"/>
        <v>322128.0467718732</v>
      </c>
    </row>
    <row r="24" spans="1:24">
      <c r="A24" s="73">
        <v>47</v>
      </c>
      <c r="B24" s="73">
        <v>127.26</v>
      </c>
      <c r="C24" s="73">
        <v>5.4628516390183801</v>
      </c>
      <c r="D24" s="73">
        <v>1621</v>
      </c>
      <c r="E24" s="73">
        <f t="shared" si="1"/>
        <v>11269.232518215786</v>
      </c>
      <c r="F24" s="73">
        <f t="shared" si="1"/>
        <v>23154.086489757734</v>
      </c>
      <c r="G24" s="73">
        <f t="shared" si="1"/>
        <v>35688.192401278982</v>
      </c>
      <c r="H24" s="73">
        <f t="shared" si="1"/>
        <v>48907.017923024083</v>
      </c>
      <c r="I24" s="73">
        <f t="shared" si="1"/>
        <v>62847.968271442813</v>
      </c>
      <c r="J24" s="73">
        <f t="shared" si="1"/>
        <v>77550.492054464907</v>
      </c>
      <c r="K24" s="73">
        <f t="shared" si="1"/>
        <v>93056.192898944821</v>
      </c>
      <c r="L24" s="73">
        <f t="shared" si="1"/>
        <v>109408.94717614872</v>
      </c>
      <c r="M24" s="73">
        <f t="shared" si="1"/>
        <v>126655.02815840948</v>
      </c>
      <c r="N24" s="73">
        <f t="shared" si="1"/>
        <v>144843.23695827622</v>
      </c>
      <c r="O24" s="73">
        <f t="shared" si="1"/>
        <v>164025.04062067441</v>
      </c>
      <c r="P24" s="73">
        <f t="shared" si="1"/>
        <v>184254.71775883733</v>
      </c>
      <c r="Q24" s="73">
        <f t="shared" si="1"/>
        <v>205589.5121461105</v>
      </c>
      <c r="R24" s="73">
        <f t="shared" si="1"/>
        <v>228089.79469824996</v>
      </c>
      <c r="S24" s="73">
        <f t="shared" si="1"/>
        <v>251819.23430457272</v>
      </c>
      <c r="T24" s="73">
        <f t="shared" si="1"/>
        <v>276844.97799135948</v>
      </c>
      <c r="U24" s="73">
        <f t="shared" si="2"/>
        <v>303237.84092731628</v>
      </c>
      <c r="V24" s="73">
        <f t="shared" si="2"/>
        <v>331072.50680875406</v>
      </c>
      <c r="W24" s="73">
        <f t="shared" si="2"/>
        <v>360427.73919151112</v>
      </c>
      <c r="X24" s="73">
        <f t="shared" si="2"/>
        <v>391386.60436762724</v>
      </c>
    </row>
    <row r="25" spans="1:24">
      <c r="A25" s="73">
        <v>48</v>
      </c>
      <c r="B25" s="73">
        <v>130.5</v>
      </c>
      <c r="C25" s="73">
        <v>4.49237805623439</v>
      </c>
      <c r="D25" s="73">
        <v>1589</v>
      </c>
      <c r="E25" s="73">
        <f t="shared" si="1"/>
        <v>9315.5972944201658</v>
      </c>
      <c r="F25" s="73">
        <f t="shared" si="1"/>
        <v>19049.686437502045</v>
      </c>
      <c r="G25" s="73">
        <f t="shared" si="1"/>
        <v>29221.067665222014</v>
      </c>
      <c r="H25" s="73">
        <f t="shared" si="1"/>
        <v>39849.385791232016</v>
      </c>
      <c r="I25" s="73">
        <f t="shared" si="1"/>
        <v>50955.168148481665</v>
      </c>
      <c r="J25" s="73">
        <f t="shared" si="1"/>
        <v>62559.864235321576</v>
      </c>
      <c r="K25" s="73">
        <f t="shared" si="1"/>
        <v>74685.887142659398</v>
      </c>
      <c r="L25" s="73">
        <f t="shared" si="1"/>
        <v>87356.656842180339</v>
      </c>
      <c r="M25" s="73">
        <f t="shared" si="1"/>
        <v>100596.64541923862</v>
      </c>
      <c r="N25" s="73">
        <f t="shared" si="1"/>
        <v>114431.42433778058</v>
      </c>
      <c r="O25" s="73">
        <f t="shared" si="1"/>
        <v>128887.71382858767</v>
      </c>
      <c r="P25" s="73">
        <f t="shared" si="1"/>
        <v>143993.43449622547</v>
      </c>
      <c r="Q25" s="73">
        <f t="shared" si="1"/>
        <v>159777.76124437232</v>
      </c>
      <c r="R25" s="73">
        <f t="shared" si="1"/>
        <v>176271.17962367725</v>
      </c>
      <c r="S25" s="73">
        <f t="shared" si="1"/>
        <v>193505.54471097703</v>
      </c>
      <c r="T25" s="73">
        <f t="shared" si="1"/>
        <v>211514.14263358992</v>
      </c>
      <c r="U25" s="73">
        <f t="shared" si="2"/>
        <v>230331.75485751379</v>
      </c>
      <c r="V25" s="73">
        <f t="shared" si="2"/>
        <v>249994.72536369256</v>
      </c>
      <c r="W25" s="73">
        <f t="shared" si="2"/>
        <v>270541.03084209468</v>
      </c>
      <c r="X25" s="73">
        <f t="shared" si="2"/>
        <v>292010.35403917538</v>
      </c>
    </row>
    <row r="26" spans="1:24">
      <c r="A26" s="73">
        <v>49</v>
      </c>
      <c r="B26" s="73">
        <v>132.81</v>
      </c>
      <c r="C26" s="73">
        <v>4.6313448834716198</v>
      </c>
      <c r="D26" s="73">
        <v>1556</v>
      </c>
      <c r="E26" s="73">
        <f t="shared" si="1"/>
        <v>9570.7835014333341</v>
      </c>
      <c r="F26" s="73">
        <f t="shared" si="1"/>
        <v>19584.822994868457</v>
      </c>
      <c r="G26" s="73">
        <f t="shared" si="1"/>
        <v>30062.647194011599</v>
      </c>
      <c r="H26" s="73">
        <f t="shared" si="1"/>
        <v>41025.735568100936</v>
      </c>
      <c r="I26" s="73">
        <f t="shared" si="1"/>
        <v>52496.562374674111</v>
      </c>
      <c r="J26" s="73">
        <f t="shared" si="1"/>
        <v>64498.642731645392</v>
      </c>
      <c r="K26" s="73">
        <f t="shared" si="1"/>
        <v>77056.580823139404</v>
      </c>
      <c r="L26" s="73">
        <f t="shared" si="1"/>
        <v>90196.120337903412</v>
      </c>
      <c r="M26" s="73">
        <f t="shared" si="1"/>
        <v>103944.19724369614</v>
      </c>
      <c r="N26" s="73">
        <f t="shared" si="1"/>
        <v>118328.99500584103</v>
      </c>
      <c r="O26" s="73">
        <f t="shared" si="1"/>
        <v>133380.00236314078</v>
      </c>
      <c r="P26" s="73">
        <f t="shared" si="1"/>
        <v>149128.07377959375</v>
      </c>
      <c r="Q26" s="73">
        <f t="shared" si="1"/>
        <v>165605.49269583807</v>
      </c>
      <c r="R26" s="73">
        <f t="shared" si="1"/>
        <v>182846.03770998807</v>
      </c>
      <c r="S26" s="73">
        <f t="shared" si="1"/>
        <v>200885.05182353349</v>
      </c>
      <c r="T26" s="73">
        <f t="shared" si="1"/>
        <v>219759.51489425541</v>
      </c>
      <c r="U26" s="73">
        <f t="shared" si="2"/>
        <v>239508.11944468581</v>
      </c>
      <c r="V26" s="73">
        <f t="shared" si="2"/>
        <v>260171.34998151974</v>
      </c>
      <c r="W26" s="73">
        <f t="shared" si="2"/>
        <v>281791.56598858122</v>
      </c>
      <c r="X26" s="73">
        <f t="shared" si="2"/>
        <v>304413.0887634813</v>
      </c>
    </row>
    <row r="27" spans="1:24">
      <c r="A27" s="73">
        <v>50</v>
      </c>
      <c r="B27" s="73">
        <v>136.27000000000001</v>
      </c>
      <c r="C27" s="73">
        <v>4.6784808843725303</v>
      </c>
      <c r="D27" s="73">
        <v>1548</v>
      </c>
      <c r="E27" s="73">
        <f t="shared" si="1"/>
        <v>9869.0664149561162</v>
      </c>
      <c r="F27" s="73">
        <f t="shared" si="1"/>
        <v>20199.85521560198</v>
      </c>
      <c r="G27" s="73">
        <f t="shared" si="1"/>
        <v>31013.967995490981</v>
      </c>
      <c r="H27" s="73">
        <f t="shared" si="1"/>
        <v>42334.016974601531</v>
      </c>
      <c r="I27" s="73">
        <f t="shared" si="1"/>
        <v>54183.672281301398</v>
      </c>
      <c r="J27" s="73">
        <f t="shared" si="1"/>
        <v>66587.711446389265</v>
      </c>
      <c r="K27" s="73">
        <f t="shared" si="1"/>
        <v>79572.071212705865</v>
      </c>
      <c r="L27" s="73">
        <f t="shared" si="1"/>
        <v>93163.901768647673</v>
      </c>
      <c r="M27" s="73">
        <f t="shared" si="1"/>
        <v>107391.62351898557</v>
      </c>
      <c r="N27" s="73">
        <f t="shared" si="1"/>
        <v>122284.98651169473</v>
      </c>
      <c r="O27" s="73">
        <f t="shared" si="1"/>
        <v>137875.13264505801</v>
      </c>
      <c r="P27" s="73">
        <f t="shared" si="1"/>
        <v>154194.66078511646</v>
      </c>
      <c r="Q27" s="73">
        <f t="shared" si="1"/>
        <v>171277.69492962729</v>
      </c>
      <c r="R27" s="73">
        <f t="shared" si="1"/>
        <v>189159.95556105988</v>
      </c>
      <c r="S27" s="73">
        <f t="shared" si="1"/>
        <v>207878.83433782778</v>
      </c>
      <c r="T27" s="73">
        <f t="shared" si="1"/>
        <v>227473.47227993549</v>
      </c>
      <c r="U27" s="73">
        <f t="shared" si="2"/>
        <v>247984.84161252683</v>
      </c>
      <c r="V27" s="73">
        <f t="shared" si="2"/>
        <v>269455.8314384665</v>
      </c>
      <c r="W27" s="73">
        <f t="shared" si="2"/>
        <v>291931.33741909842</v>
      </c>
      <c r="X27" s="73">
        <f t="shared" si="2"/>
        <v>315458.3556507001</v>
      </c>
    </row>
    <row r="28" spans="1:24">
      <c r="A28" s="73">
        <v>51</v>
      </c>
      <c r="B28" s="73">
        <v>139.44</v>
      </c>
      <c r="C28" s="73">
        <v>5.1439509872841098</v>
      </c>
      <c r="D28" s="73">
        <v>1625</v>
      </c>
      <c r="E28" s="73">
        <f t="shared" si="1"/>
        <v>11655.678542087058</v>
      </c>
      <c r="F28" s="73">
        <f t="shared" si="1"/>
        <v>23910.919475614486</v>
      </c>
      <c r="G28" s="73">
        <f t="shared" si="1"/>
        <v>36796.563996136101</v>
      </c>
      <c r="H28" s="73">
        <f t="shared" si="1"/>
        <v>50345.039755189049</v>
      </c>
      <c r="I28" s="73">
        <f t="shared" si="1"/>
        <v>64590.44246681175</v>
      </c>
      <c r="J28" s="73">
        <f t="shared" si="1"/>
        <v>79568.62171186156</v>
      </c>
      <c r="K28" s="73">
        <f t="shared" si="1"/>
        <v>95317.27115606422</v>
      </c>
      <c r="L28" s="73">
        <f t="shared" si="1"/>
        <v>111876.02340883597</v>
      </c>
      <c r="M28" s="73">
        <f t="shared" si="1"/>
        <v>129286.54976159605</v>
      </c>
      <c r="N28" s="73">
        <f t="shared" si="1"/>
        <v>147592.66505657032</v>
      </c>
      <c r="O28" s="73">
        <f t="shared" si="1"/>
        <v>166840.43794999373</v>
      </c>
      <c r="P28" s="73">
        <f t="shared" si="1"/>
        <v>187078.30684719863</v>
      </c>
      <c r="Q28" s="73">
        <f t="shared" si="1"/>
        <v>208357.20180134653</v>
      </c>
      <c r="R28" s="73">
        <f t="shared" si="1"/>
        <v>230730.67268257155</v>
      </c>
      <c r="S28" s="73">
        <f t="shared" si="1"/>
        <v>254255.02394008092</v>
      </c>
      <c r="T28" s="73">
        <f t="shared" si="1"/>
        <v>278989.45629635331</v>
      </c>
      <c r="U28" s="73">
        <f t="shared" si="2"/>
        <v>304996.21573001519</v>
      </c>
      <c r="V28" s="73">
        <f t="shared" si="2"/>
        <v>332340.75012232561</v>
      </c>
      <c r="W28" s="73">
        <f t="shared" si="2"/>
        <v>361091.87396147742</v>
      </c>
      <c r="X28" s="73">
        <f t="shared" si="2"/>
        <v>391321.9415192086</v>
      </c>
    </row>
    <row r="29" spans="1:24">
      <c r="A29" s="73">
        <v>52</v>
      </c>
      <c r="B29" s="73">
        <v>139.16</v>
      </c>
      <c r="C29" s="73">
        <v>4.9900802048313304</v>
      </c>
      <c r="D29" s="73">
        <v>1607</v>
      </c>
      <c r="E29" s="73">
        <f t="shared" si="1"/>
        <v>11159.322350160566</v>
      </c>
      <c r="F29" s="73">
        <f t="shared" si="1"/>
        <v>22875.503835909836</v>
      </c>
      <c r="G29" s="73">
        <f t="shared" si="1"/>
        <v>35176.332174741561</v>
      </c>
      <c r="H29" s="73">
        <f t="shared" si="1"/>
        <v>48090.981713539652</v>
      </c>
      <c r="I29" s="73">
        <f t="shared" si="1"/>
        <v>61650.082622496615</v>
      </c>
      <c r="J29" s="73">
        <f t="shared" si="1"/>
        <v>75885.793541864579</v>
      </c>
      <c r="K29" s="73">
        <f t="shared" si="1"/>
        <v>90831.877853836893</v>
      </c>
      <c r="L29" s="73">
        <f t="shared" si="1"/>
        <v>106523.78376045839</v>
      </c>
      <c r="M29" s="73">
        <f t="shared" si="1"/>
        <v>122998.72835748695</v>
      </c>
      <c r="N29" s="73">
        <f t="shared" si="1"/>
        <v>140295.78590360875</v>
      </c>
      <c r="O29" s="73">
        <f t="shared" si="1"/>
        <v>158455.98049435782</v>
      </c>
      <c r="P29" s="73">
        <f t="shared" si="1"/>
        <v>177522.38336053881</v>
      </c>
      <c r="Q29" s="73">
        <f t="shared" si="1"/>
        <v>197540.21502191841</v>
      </c>
      <c r="R29" s="73">
        <f t="shared" si="1"/>
        <v>218556.95253846905</v>
      </c>
      <c r="S29" s="73">
        <f t="shared" si="1"/>
        <v>240622.44211353434</v>
      </c>
      <c r="T29" s="73">
        <f t="shared" si="1"/>
        <v>263789.01731598412</v>
      </c>
      <c r="U29" s="73">
        <f t="shared" si="2"/>
        <v>288111.62320174871</v>
      </c>
      <c r="V29" s="73">
        <f t="shared" si="2"/>
        <v>313647.94662911806</v>
      </c>
      <c r="W29" s="73">
        <f t="shared" si="2"/>
        <v>340458.55307687819</v>
      </c>
      <c r="X29" s="73">
        <f t="shared" si="2"/>
        <v>368607.03028978332</v>
      </c>
    </row>
    <row r="30" spans="1:24">
      <c r="A30" s="73">
        <v>53</v>
      </c>
      <c r="B30" s="73">
        <v>137.94</v>
      </c>
      <c r="C30" s="73">
        <v>5.9991804782151696</v>
      </c>
      <c r="D30" s="73">
        <v>1578</v>
      </c>
      <c r="E30" s="73">
        <f t="shared" si="1"/>
        <v>13058.375352503712</v>
      </c>
      <c r="F30" s="73">
        <f t="shared" si="1"/>
        <v>26900.14620992689</v>
      </c>
      <c r="G30" s="73">
        <f t="shared" si="1"/>
        <v>41572.309882467853</v>
      </c>
      <c r="H30" s="73">
        <f t="shared" si="1"/>
        <v>57124.683133783692</v>
      </c>
      <c r="I30" s="73">
        <f t="shared" si="1"/>
        <v>73610.071325091631</v>
      </c>
      <c r="J30" s="73">
        <f t="shared" si="1"/>
        <v>91084.447706530496</v>
      </c>
      <c r="K30" s="73">
        <f t="shared" si="1"/>
        <v>109607.14346453447</v>
      </c>
      <c r="L30" s="73">
        <f t="shared" si="1"/>
        <v>129241.04917049185</v>
      </c>
      <c r="M30" s="73">
        <f t="shared" si="1"/>
        <v>150052.82831467217</v>
      </c>
      <c r="N30" s="73">
        <f t="shared" si="1"/>
        <v>172113.14365043945</v>
      </c>
      <c r="O30" s="73">
        <f t="shared" si="1"/>
        <v>195496.89711726271</v>
      </c>
      <c r="P30" s="73">
        <f t="shared" si="1"/>
        <v>220283.48415714165</v>
      </c>
      <c r="Q30" s="73">
        <f t="shared" si="1"/>
        <v>246557.06328793286</v>
      </c>
      <c r="R30" s="73">
        <f t="shared" si="1"/>
        <v>274406.84184886684</v>
      </c>
      <c r="S30" s="73">
        <f t="shared" si="1"/>
        <v>303927.37888845446</v>
      </c>
      <c r="T30" s="73">
        <f t="shared" si="1"/>
        <v>335218.90622318542</v>
      </c>
      <c r="U30" s="73">
        <f t="shared" si="2"/>
        <v>368387.66875711695</v>
      </c>
      <c r="V30" s="73">
        <f t="shared" si="2"/>
        <v>403546.28521784954</v>
      </c>
      <c r="W30" s="73">
        <f t="shared" si="2"/>
        <v>440814.130533705</v>
      </c>
      <c r="X30" s="73">
        <f t="shared" si="2"/>
        <v>480317.74115040066</v>
      </c>
    </row>
    <row r="31" spans="1:24">
      <c r="A31" s="73">
        <v>54</v>
      </c>
      <c r="B31" s="73">
        <v>136.22999999999999</v>
      </c>
      <c r="C31" s="73">
        <v>5.4769702360594303</v>
      </c>
      <c r="D31" s="73">
        <v>1656</v>
      </c>
      <c r="E31" s="73">
        <f t="shared" si="1"/>
        <v>12355.873971078685</v>
      </c>
      <c r="F31" s="73">
        <f t="shared" si="1"/>
        <v>25388.475481958358</v>
      </c>
      <c r="G31" s="73">
        <f t="shared" si="1"/>
        <v>39134.868698573126</v>
      </c>
      <c r="H31" s="73">
        <f t="shared" si="1"/>
        <v>53634.147780193591</v>
      </c>
      <c r="I31" s="73">
        <f t="shared" si="1"/>
        <v>68927.548061557609</v>
      </c>
      <c r="J31" s="73">
        <f t="shared" si="1"/>
        <v>85058.563324413321</v>
      </c>
      <c r="K31" s="73">
        <f t="shared" si="1"/>
        <v>102073.06949198988</v>
      </c>
      <c r="L31" s="73">
        <f t="shared" si="1"/>
        <v>120019.45509817707</v>
      </c>
      <c r="M31" s="73">
        <f t="shared" si="1"/>
        <v>138948.7589024636</v>
      </c>
      <c r="N31" s="73">
        <f t="shared" si="1"/>
        <v>158914.81504200419</v>
      </c>
      <c r="O31" s="73">
        <f t="shared" si="1"/>
        <v>179974.40613362228</v>
      </c>
      <c r="P31" s="73">
        <f t="shared" si="1"/>
        <v>202187.42476116415</v>
      </c>
      <c r="Q31" s="73">
        <f t="shared" si="1"/>
        <v>225617.04380746686</v>
      </c>
      <c r="R31" s="73">
        <f t="shared" si="1"/>
        <v>250329.89611535755</v>
      </c>
      <c r="S31" s="73">
        <f t="shared" si="1"/>
        <v>276396.26398863288</v>
      </c>
      <c r="T31" s="73">
        <f t="shared" si="1"/>
        <v>303890.27907194913</v>
      </c>
      <c r="U31" s="73">
        <f t="shared" si="2"/>
        <v>332890.13317807636</v>
      </c>
      <c r="V31" s="73">
        <f t="shared" si="2"/>
        <v>363478.30066209688</v>
      </c>
      <c r="W31" s="73">
        <f t="shared" si="2"/>
        <v>395741.77297497314</v>
      </c>
      <c r="X31" s="73">
        <f t="shared" si="2"/>
        <v>429772.30606354488</v>
      </c>
    </row>
    <row r="32" spans="1:24">
      <c r="A32" s="73">
        <v>55</v>
      </c>
      <c r="B32" s="73">
        <v>130.72</v>
      </c>
      <c r="C32" s="73">
        <v>5.8005982166748096</v>
      </c>
      <c r="D32" s="73">
        <v>1593</v>
      </c>
      <c r="E32" s="73">
        <f t="shared" si="1"/>
        <v>12078.98938821782</v>
      </c>
      <c r="F32" s="73">
        <f t="shared" si="1"/>
        <v>24858.632419480924</v>
      </c>
      <c r="G32" s="73">
        <f t="shared" ref="G32:Y34" si="3">$D32*((1+$C32/100)^G$2-1)*$B32</f>
        <v>38379.571196512916</v>
      </c>
      <c r="H32" s="73">
        <f t="shared" si="3"/>
        <v>52684.805307123082</v>
      </c>
      <c r="I32" s="73">
        <f t="shared" si="3"/>
        <v>67819.828572444472</v>
      </c>
      <c r="J32" s="73">
        <f t="shared" si="3"/>
        <v>83832.773727387423</v>
      </c>
      <c r="K32" s="73">
        <f t="shared" si="3"/>
        <v>100774.56549342511</v>
      </c>
      <c r="L32" s="73">
        <f t="shared" si="3"/>
        <v>118699.08253051629</v>
      </c>
      <c r="M32" s="73">
        <f t="shared" si="3"/>
        <v>137663.32878320859</v>
      </c>
      <c r="N32" s="73">
        <f t="shared" si="3"/>
        <v>157727.61476584035</v>
      </c>
      <c r="O32" s="73">
        <f t="shared" si="3"/>
        <v>178955.74936336922</v>
      </c>
      <c r="P32" s="73">
        <f t="shared" si="3"/>
        <v>201415.24275779564</v>
      </c>
      <c r="Q32" s="73">
        <f t="shared" si="3"/>
        <v>225177.52112553336</v>
      </c>
      <c r="R32" s="73">
        <f t="shared" si="3"/>
        <v>250318.15378851141</v>
      </c>
      <c r="S32" s="73">
        <f t="shared" si="3"/>
        <v>276917.09354139899</v>
      </c>
      <c r="T32" s="73">
        <f t="shared" si="3"/>
        <v>305058.93091924681</v>
      </c>
      <c r="U32" s="73">
        <f t="shared" si="3"/>
        <v>334833.16321417369</v>
      </c>
      <c r="V32" s="73">
        <f t="shared" si="3"/>
        <v>366334.47909662867</v>
      </c>
      <c r="W32" s="73">
        <f t="shared" si="3"/>
        <v>399663.05974639044</v>
      </c>
      <c r="X32" s="73">
        <f t="shared" si="3"/>
        <v>434924.89745096531</v>
      </c>
    </row>
    <row r="33" spans="1:24" ht="12.75">
      <c r="I33" s="72">
        <f>SUM(E3:I32)</f>
        <v>3642099.7807303024</v>
      </c>
      <c r="X33" s="73">
        <f>SUM(E3:X32)</f>
        <v>66178069.532382235</v>
      </c>
    </row>
    <row r="35" spans="1:24">
      <c r="E35" s="73" t="s">
        <v>31</v>
      </c>
    </row>
    <row r="36" spans="1:24">
      <c r="A36" s="73" t="s">
        <v>0</v>
      </c>
      <c r="B36" s="73" t="s">
        <v>32</v>
      </c>
      <c r="C36" s="73" t="s">
        <v>33</v>
      </c>
      <c r="D36" s="73" t="s">
        <v>34</v>
      </c>
      <c r="E36" s="73">
        <v>1</v>
      </c>
      <c r="F36" s="73">
        <v>2</v>
      </c>
      <c r="G36" s="73">
        <v>3</v>
      </c>
      <c r="H36" s="73">
        <v>4</v>
      </c>
      <c r="I36" s="73">
        <v>5</v>
      </c>
      <c r="J36" s="73">
        <v>6</v>
      </c>
      <c r="K36" s="73">
        <v>7</v>
      </c>
      <c r="L36" s="73">
        <v>8</v>
      </c>
      <c r="M36" s="73">
        <v>9</v>
      </c>
      <c r="N36" s="73">
        <v>10</v>
      </c>
      <c r="O36" s="73">
        <v>11</v>
      </c>
      <c r="P36" s="73">
        <v>12</v>
      </c>
      <c r="Q36" s="73">
        <v>13</v>
      </c>
      <c r="R36" s="73">
        <v>14</v>
      </c>
      <c r="S36" s="73">
        <v>15</v>
      </c>
      <c r="T36" s="73">
        <v>16</v>
      </c>
      <c r="U36" s="73">
        <v>17</v>
      </c>
      <c r="V36" s="73">
        <v>18</v>
      </c>
      <c r="W36" s="73">
        <v>19</v>
      </c>
      <c r="X36" s="73">
        <v>20</v>
      </c>
    </row>
    <row r="37" spans="1:24">
      <c r="A37" s="73">
        <v>26</v>
      </c>
      <c r="B37" s="73">
        <v>100.86</v>
      </c>
      <c r="C37" s="73">
        <v>3.6199834500503898</v>
      </c>
      <c r="D37" s="73">
        <v>297</v>
      </c>
      <c r="E37" s="73">
        <f>$D37*((1+$C37/100)^E$2-1)*$B37</f>
        <v>1084.3812463930847</v>
      </c>
      <c r="F37" s="73">
        <f t="shared" ref="F37:X51" si="4">$D37*((1+$C37/100)^F$2-1)*$B37</f>
        <v>2208.0169144410515</v>
      </c>
      <c r="G37" s="73">
        <f t="shared" si="4"/>
        <v>3372.3280077112158</v>
      </c>
      <c r="H37" s="73">
        <f t="shared" si="4"/>
        <v>4578.786969864861</v>
      </c>
      <c r="I37" s="73">
        <f t="shared" si="4"/>
        <v>5828.9195467801146</v>
      </c>
      <c r="J37" s="73">
        <f t="shared" si="4"/>
        <v>7124.306716083398</v>
      </c>
      <c r="K37" s="73">
        <f t="shared" si="4"/>
        <v>8466.5866865295302</v>
      </c>
      <c r="L37" s="73">
        <f t="shared" si="4"/>
        <v>9857.4569697591523</v>
      </c>
      <c r="M37" s="73">
        <f t="shared" si="4"/>
        <v>11298.676527053358</v>
      </c>
      <c r="N37" s="73">
        <f t="shared" si="4"/>
        <v>12792.067993800505</v>
      </c>
      <c r="O37" s="73">
        <f t="shared" si="4"/>
        <v>14339.519984488363</v>
      </c>
      <c r="P37" s="73">
        <f t="shared" si="4"/>
        <v>15942.989481136596</v>
      </c>
      <c r="Q37" s="73">
        <f t="shared" si="4"/>
        <v>17604.504308190099</v>
      </c>
      <c r="R37" s="73">
        <f t="shared" si="4"/>
        <v>19326.165697003074</v>
      </c>
      <c r="S37" s="73">
        <f t="shared" si="4"/>
        <v>21110.15094315699</v>
      </c>
      <c r="T37" s="73">
        <f t="shared" si="4"/>
        <v>22958.716159973013</v>
      </c>
      <c r="U37" s="73">
        <f t="shared" si="4"/>
        <v>24874.199131701167</v>
      </c>
      <c r="V37" s="73">
        <f t="shared" si="4"/>
        <v>26859.022269994413</v>
      </c>
      <c r="W37" s="73">
        <f t="shared" si="4"/>
        <v>28915.695677406649</v>
      </c>
      <c r="X37" s="73">
        <f t="shared" si="4"/>
        <v>31046.820321788786</v>
      </c>
    </row>
    <row r="38" spans="1:24">
      <c r="A38" s="73">
        <v>27</v>
      </c>
      <c r="B38" s="73">
        <v>104.69</v>
      </c>
      <c r="C38" s="73">
        <v>4.1909581588592904</v>
      </c>
      <c r="D38" s="73">
        <v>303</v>
      </c>
      <c r="E38" s="73">
        <f t="shared" ref="E38:T66" si="5">$D38*((1+$C38/100)^E$2-1)*$B38</f>
        <v>1329.4167712424639</v>
      </c>
      <c r="F38" s="73">
        <f t="shared" si="5"/>
        <v>2714.5488431245576</v>
      </c>
      <c r="G38" s="73">
        <f t="shared" si="5"/>
        <v>4157.7312205841727</v>
      </c>
      <c r="H38" s="73">
        <f t="shared" si="5"/>
        <v>5661.3967676391458</v>
      </c>
      <c r="I38" s="73">
        <f t="shared" si="5"/>
        <v>7228.0803086203778</v>
      </c>
      <c r="J38" s="73">
        <f t="shared" si="5"/>
        <v>8860.4229012858686</v>
      </c>
      <c r="K38" s="73">
        <f t="shared" si="5"/>
        <v>10561.176289019211</v>
      </c>
      <c r="L38" s="73">
        <f t="shared" si="5"/>
        <v>12333.207539617835</v>
      </c>
      <c r="M38" s="73">
        <f t="shared" si="5"/>
        <v>14179.503878490961</v>
      </c>
      <c r="N38" s="73">
        <f t="shared" si="5"/>
        <v>16103.177724414807</v>
      </c>
      <c r="O38" s="73">
        <f t="shared" si="5"/>
        <v>18107.471936334252</v>
      </c>
      <c r="P38" s="73">
        <f t="shared" si="5"/>
        <v>20195.765280055664</v>
      </c>
      <c r="Q38" s="73">
        <f t="shared" si="5"/>
        <v>22371.578124046689</v>
      </c>
      <c r="R38" s="73">
        <f t="shared" si="5"/>
        <v>24638.578373944471</v>
      </c>
      <c r="S38" s="73">
        <f t="shared" si="5"/>
        <v>27000.587655776697</v>
      </c>
      <c r="T38" s="73">
        <f t="shared" si="5"/>
        <v>29461.587758318892</v>
      </c>
      <c r="U38" s="73">
        <f t="shared" si="4"/>
        <v>32025.7273454481</v>
      </c>
      <c r="V38" s="73">
        <f t="shared" si="4"/>
        <v>34697.328949808652</v>
      </c>
      <c r="W38" s="73">
        <f t="shared" si="4"/>
        <v>37480.896259579371</v>
      </c>
      <c r="X38" s="73">
        <f t="shared" si="4"/>
        <v>40381.121710626263</v>
      </c>
    </row>
    <row r="39" spans="1:24">
      <c r="A39" s="73">
        <v>28</v>
      </c>
      <c r="B39" s="73">
        <v>109.19</v>
      </c>
      <c r="C39" s="73">
        <v>4.3218937786115301</v>
      </c>
      <c r="D39" s="73">
        <v>294</v>
      </c>
      <c r="E39" s="73">
        <f t="shared" si="5"/>
        <v>1387.4082901585869</v>
      </c>
      <c r="F39" s="73">
        <f t="shared" si="4"/>
        <v>2834.7788928934806</v>
      </c>
      <c r="G39" s="73">
        <f t="shared" si="4"/>
        <v>4344.7033156614216</v>
      </c>
      <c r="H39" s="73">
        <f t="shared" si="4"/>
        <v>5919.885068118715</v>
      </c>
      <c r="I39" s="73">
        <f t="shared" si="4"/>
        <v>7563.1445027372765</v>
      </c>
      <c r="J39" s="73">
        <f t="shared" si="4"/>
        <v>9277.4238646270715</v>
      </c>
      <c r="K39" s="73">
        <f t="shared" si="4"/>
        <v>11065.792559606398</v>
      </c>
      <c r="L39" s="73">
        <f t="shared" si="4"/>
        <v>12931.452649952675</v>
      </c>
      <c r="M39" s="73">
        <f t="shared" si="4"/>
        <v>14877.744587673666</v>
      </c>
      <c r="N39" s="73">
        <f t="shared" si="4"/>
        <v>16908.153195564631</v>
      </c>
      <c r="O39" s="73">
        <f t="shared" si="4"/>
        <v>19026.313906760435</v>
      </c>
      <c r="P39" s="73">
        <f t="shared" si="4"/>
        <v>21236.019273954411</v>
      </c>
      <c r="Q39" s="73">
        <f t="shared" si="4"/>
        <v>23541.225759938778</v>
      </c>
      <c r="R39" s="73">
        <f t="shared" si="4"/>
        <v>25946.060821625066</v>
      </c>
      <c r="S39" s="73">
        <f t="shared" si="4"/>
        <v>28454.830300228226</v>
      </c>
      <c r="T39" s="73">
        <f t="shared" si="4"/>
        <v>31072.026130846854</v>
      </c>
      <c r="U39" s="73">
        <f t="shared" si="4"/>
        <v>33802.33438524307</v>
      </c>
      <c r="V39" s="73">
        <f t="shared" si="4"/>
        <v>36650.643662222952</v>
      </c>
      <c r="W39" s="73">
        <f t="shared" si="4"/>
        <v>39622.053840640227</v>
      </c>
      <c r="X39" s="73">
        <f t="shared" si="4"/>
        <v>42721.885210695567</v>
      </c>
    </row>
    <row r="40" spans="1:24">
      <c r="A40" s="73">
        <v>29</v>
      </c>
      <c r="B40" s="73">
        <v>115.7</v>
      </c>
      <c r="C40" s="73">
        <v>4.7001672296495602</v>
      </c>
      <c r="D40" s="73">
        <v>314</v>
      </c>
      <c r="E40" s="73">
        <f t="shared" si="5"/>
        <v>1707.561354197228</v>
      </c>
      <c r="F40" s="73">
        <f t="shared" si="4"/>
        <v>3495.3809475905919</v>
      </c>
      <c r="G40" s="73">
        <f t="shared" si="4"/>
        <v>5367.2310516378866</v>
      </c>
      <c r="H40" s="73">
        <f t="shared" si="4"/>
        <v>7327.0612408637689</v>
      </c>
      <c r="I40" s="73">
        <f t="shared" si="4"/>
        <v>9379.0067264004301</v>
      </c>
      <c r="J40" s="73">
        <f t="shared" si="4"/>
        <v>11527.397081218558</v>
      </c>
      <c r="K40" s="73">
        <f t="shared" si="4"/>
        <v>13776.765375458797</v>
      </c>
      <c r="L40" s="73">
        <f t="shared" si="4"/>
        <v>16131.857741139042</v>
      </c>
      <c r="M40" s="73">
        <f t="shared" si="4"/>
        <v>18597.643386418971</v>
      </c>
      <c r="N40" s="73">
        <f t="shared" si="4"/>
        <v>21179.325080551749</v>
      </c>
      <c r="O40" s="73">
        <f t="shared" si="4"/>
        <v>23882.350131646021</v>
      </c>
      <c r="P40" s="73">
        <f t="shared" si="4"/>
        <v>26712.421880401045</v>
      </c>
      <c r="Q40" s="73">
        <f t="shared" si="4"/>
        <v>29675.511734066615</v>
      </c>
      <c r="R40" s="73">
        <f t="shared" si="4"/>
        <v>32777.871766019256</v>
      </c>
      <c r="S40" s="73">
        <f t="shared" si="4"/>
        <v>36026.047907539476</v>
      </c>
      <c r="T40" s="73">
        <f t="shared" si="4"/>
        <v>39426.893759624727</v>
      </c>
      <c r="U40" s="73">
        <f t="shared" si="4"/>
        <v>42987.585053980576</v>
      </c>
      <c r="V40" s="73">
        <f t="shared" si="4"/>
        <v>46715.634793702731</v>
      </c>
      <c r="W40" s="73">
        <f t="shared" si="4"/>
        <v>50618.909105596351</v>
      </c>
      <c r="X40" s="73">
        <f t="shared" si="4"/>
        <v>54705.643837580901</v>
      </c>
    </row>
    <row r="41" spans="1:24">
      <c r="A41" s="73">
        <v>30</v>
      </c>
      <c r="B41" s="73">
        <v>124.08</v>
      </c>
      <c r="C41" s="73">
        <v>4.25765773015672</v>
      </c>
      <c r="D41" s="73">
        <v>325</v>
      </c>
      <c r="E41" s="73">
        <f t="shared" si="5"/>
        <v>1716.9430562629975</v>
      </c>
      <c r="F41" s="73">
        <f t="shared" si="4"/>
        <v>3506.9876712833679</v>
      </c>
      <c r="G41" s="73">
        <f t="shared" si="4"/>
        <v>5373.2462592284064</v>
      </c>
      <c r="H41" s="73">
        <f t="shared" si="4"/>
        <v>7318.9637502077985</v>
      </c>
      <c r="I41" s="73">
        <f t="shared" si="4"/>
        <v>9347.523232348889</v>
      </c>
      <c r="J41" s="73">
        <f t="shared" si="4"/>
        <v>11462.451834092182</v>
      </c>
      <c r="K41" s="73">
        <f t="shared" si="4"/>
        <v>13667.426856934899</v>
      </c>
      <c r="L41" s="73">
        <f t="shared" si="4"/>
        <v>15966.282169285707</v>
      </c>
      <c r="M41" s="73">
        <f t="shared" si="4"/>
        <v>18363.014872547927</v>
      </c>
      <c r="N41" s="73">
        <f t="shared" si="4"/>
        <v>20861.792251021798</v>
      </c>
      <c r="O41" s="73">
        <f t="shared" si="4"/>
        <v>23466.959017709654</v>
      </c>
      <c r="P41" s="73">
        <f t="shared" si="4"/>
        <v>26183.044868622877</v>
      </c>
      <c r="Q41" s="73">
        <f t="shared" si="4"/>
        <v>29014.772358725204</v>
      </c>
      <c r="R41" s="73">
        <f t="shared" si="4"/>
        <v>31967.065113206831</v>
      </c>
      <c r="S41" s="73">
        <f t="shared" si="4"/>
        <v>35045.056388366524</v>
      </c>
      <c r="T41" s="73">
        <f t="shared" si="4"/>
        <v>38254.097996986588</v>
      </c>
      <c r="U41" s="73">
        <f t="shared" si="4"/>
        <v>41599.769613720011</v>
      </c>
      <c r="V41" s="73">
        <f t="shared" si="4"/>
        <v>45087.888476668952</v>
      </c>
      <c r="W41" s="73">
        <f t="shared" si="4"/>
        <v>48724.519502023286</v>
      </c>
      <c r="X41" s="73">
        <f t="shared" si="4"/>
        <v>52515.985829345911</v>
      </c>
    </row>
    <row r="42" spans="1:24">
      <c r="A42" s="73">
        <v>31</v>
      </c>
      <c r="B42" s="73">
        <v>134.47999999999999</v>
      </c>
      <c r="C42" s="73">
        <v>3.9116837013954</v>
      </c>
      <c r="D42" s="73">
        <v>307</v>
      </c>
      <c r="E42" s="73">
        <f t="shared" si="5"/>
        <v>1614.952698182419</v>
      </c>
      <c r="F42" s="73">
        <f t="shared" si="4"/>
        <v>3293.0772378448814</v>
      </c>
      <c r="G42" s="73">
        <f t="shared" si="4"/>
        <v>5036.844701614441</v>
      </c>
      <c r="H42" s="73">
        <f t="shared" si="4"/>
        <v>6848.8228330545007</v>
      </c>
      <c r="I42" s="73">
        <f t="shared" si="4"/>
        <v>8731.679817734961</v>
      </c>
      <c r="J42" s="73">
        <f t="shared" si="4"/>
        <v>10688.188212205743</v>
      </c>
      <c r="K42" s="73">
        <f t="shared" si="4"/>
        <v>12721.229026659479</v>
      </c>
      <c r="L42" s="73">
        <f t="shared" si="4"/>
        <v>14833.795967294915</v>
      </c>
      <c r="M42" s="73">
        <f t="shared" si="4"/>
        <v>17028.999844628255</v>
      </c>
      <c r="N42" s="73">
        <f t="shared" si="4"/>
        <v>19310.073154243648</v>
      </c>
      <c r="O42" s="73">
        <f t="shared" si="4"/>
        <v>21680.374836728148</v>
      </c>
      <c r="P42" s="73">
        <f t="shared" si="4"/>
        <v>24143.395223800278</v>
      </c>
      <c r="Q42" s="73">
        <f t="shared" si="4"/>
        <v>26702.76117791557</v>
      </c>
      <c r="R42" s="73">
        <f t="shared" si="4"/>
        <v>29362.241432917039</v>
      </c>
      <c r="S42" s="73">
        <f t="shared" si="4"/>
        <v>32125.752143595248</v>
      </c>
      <c r="T42" s="73">
        <f t="shared" si="4"/>
        <v>34997.362652329364</v>
      </c>
      <c r="U42" s="73">
        <f t="shared" si="4"/>
        <v>37981.301481301191</v>
      </c>
      <c r="V42" s="73">
        <f t="shared" si="4"/>
        <v>41081.962559105516</v>
      </c>
      <c r="W42" s="73">
        <f t="shared" si="4"/>
        <v>44303.91169092583</v>
      </c>
      <c r="X42" s="73">
        <f t="shared" si="4"/>
        <v>47651.893281802804</v>
      </c>
    </row>
    <row r="43" spans="1:24">
      <c r="A43" s="73">
        <v>32</v>
      </c>
      <c r="B43" s="73">
        <v>148.99</v>
      </c>
      <c r="C43" s="73">
        <v>3.5414883290647499</v>
      </c>
      <c r="D43" s="73">
        <v>293</v>
      </c>
      <c r="E43" s="73">
        <f t="shared" si="5"/>
        <v>1546.0037942117594</v>
      </c>
      <c r="F43" s="73">
        <f t="shared" si="4"/>
        <v>3146.7591323624238</v>
      </c>
      <c r="G43" s="73">
        <f t="shared" si="4"/>
        <v>4804.2050339905772</v>
      </c>
      <c r="H43" s="73">
        <f t="shared" si="4"/>
        <v>6520.3491887854516</v>
      </c>
      <c r="I43" s="73">
        <f t="shared" si="4"/>
        <v>8297.270388532319</v>
      </c>
      <c r="J43" s="73">
        <f t="shared" si="4"/>
        <v>10137.121045184887</v>
      </c>
      <c r="K43" s="73">
        <f t="shared" si="4"/>
        <v>12042.129798115044</v>
      </c>
      <c r="L43" s="73">
        <f t="shared" si="4"/>
        <v>14014.604213697874</v>
      </c>
      <c r="M43" s="73">
        <f t="shared" si="4"/>
        <v>16056.933580502362</v>
      </c>
      <c r="N43" s="73">
        <f t="shared" si="4"/>
        <v>18171.591803473289</v>
      </c>
      <c r="O43" s="73">
        <f t="shared" si="4"/>
        <v>20361.140400610344</v>
      </c>
      <c r="P43" s="73">
        <f t="shared" si="4"/>
        <v>22628.231605774199</v>
      </c>
      <c r="Q43" s="73">
        <f t="shared" si="4"/>
        <v>24975.611581378198</v>
      </c>
      <c r="R43" s="73">
        <f t="shared" si="4"/>
        <v>27406.123744856999</v>
      </c>
      <c r="S43" s="73">
        <f t="shared" si="4"/>
        <v>29922.712212941926</v>
      </c>
      <c r="T43" s="73">
        <f t="shared" si="4"/>
        <v>32528.425367914653</v>
      </c>
      <c r="U43" s="73">
        <f t="shared" si="4"/>
        <v>35226.419550159648</v>
      </c>
      <c r="V43" s="73">
        <f t="shared" si="4"/>
        <v>38019.9628814877</v>
      </c>
      <c r="W43" s="73">
        <f t="shared" si="4"/>
        <v>40912.439223862093</v>
      </c>
      <c r="X43" s="73">
        <f t="shared" si="4"/>
        <v>43907.352278322636</v>
      </c>
    </row>
    <row r="44" spans="1:24">
      <c r="A44" s="73">
        <v>33</v>
      </c>
      <c r="B44" s="73">
        <v>162.52000000000001</v>
      </c>
      <c r="C44" s="73">
        <v>4.5287470525386802</v>
      </c>
      <c r="D44" s="73">
        <v>267</v>
      </c>
      <c r="E44" s="73">
        <f t="shared" si="5"/>
        <v>1965.1519625128224</v>
      </c>
      <c r="F44" s="73">
        <f t="shared" si="4"/>
        <v>4019.3006866058472</v>
      </c>
      <c r="G44" s="73">
        <f t="shared" si="4"/>
        <v>6166.4766104959936</v>
      </c>
      <c r="H44" s="73">
        <f t="shared" si="4"/>
        <v>8410.8927007521361</v>
      </c>
      <c r="I44" s="73">
        <f t="shared" si="4"/>
        <v>10756.952718542459</v>
      </c>
      <c r="J44" s="73">
        <f t="shared" si="4"/>
        <v>13209.259860239248</v>
      </c>
      <c r="K44" s="73">
        <f t="shared" si="4"/>
        <v>15772.625789334828</v>
      </c>
      <c r="L44" s="73">
        <f t="shared" si="4"/>
        <v>18452.080077390106</v>
      </c>
      <c r="M44" s="73">
        <f t="shared" si="4"/>
        <v>21252.88007253981</v>
      </c>
      <c r="N44" s="73">
        <f t="shared" si="4"/>
        <v>24180.521214917349</v>
      </c>
      <c r="O44" s="73">
        <f t="shared" si="4"/>
        <v>27240.74781923923</v>
      </c>
      <c r="P44" s="73">
        <f t="shared" si="4"/>
        <v>30439.564345705327</v>
      </c>
      <c r="Q44" s="73">
        <f t="shared" si="4"/>
        <v>33783.247181329898</v>
      </c>
      <c r="R44" s="73">
        <f t="shared" si="4"/>
        <v>37278.356954819043</v>
      </c>
      <c r="S44" s="73">
        <f t="shared" si="4"/>
        <v>40931.751409158074</v>
      </c>
      <c r="T44" s="73">
        <f t="shared" si="4"/>
        <v>44750.598857165598</v>
      </c>
      <c r="U44" s="73">
        <f t="shared" si="4"/>
        <v>48742.392246415715</v>
      </c>
      <c r="V44" s="73">
        <f t="shared" si="4"/>
        <v>52914.963861124925</v>
      </c>
      <c r="W44" s="73">
        <f t="shared" si="4"/>
        <v>57276.50068985032</v>
      </c>
      <c r="X44" s="73">
        <f t="shared" si="4"/>
        <v>61835.560489152034</v>
      </c>
    </row>
    <row r="45" spans="1:24">
      <c r="A45" s="73">
        <v>34</v>
      </c>
      <c r="B45" s="73">
        <v>181.06</v>
      </c>
      <c r="C45" s="73">
        <v>4.286442018012</v>
      </c>
      <c r="D45" s="73">
        <v>307</v>
      </c>
      <c r="E45" s="73">
        <f t="shared" si="5"/>
        <v>2382.636798768448</v>
      </c>
      <c r="F45" s="73">
        <f t="shared" si="4"/>
        <v>4867.4039424159237</v>
      </c>
      <c r="G45" s="73">
        <f t="shared" si="4"/>
        <v>7458.6791889584656</v>
      </c>
      <c r="H45" s="73">
        <f t="shared" si="4"/>
        <v>10161.027946471135</v>
      </c>
      <c r="I45" s="73">
        <f t="shared" si="4"/>
        <v>12979.211316599063</v>
      </c>
      <c r="J45" s="73">
        <f t="shared" si="4"/>
        <v>15918.194482848787</v>
      </c>
      <c r="K45" s="73">
        <f t="shared" si="4"/>
        <v>18983.155458438934</v>
      </c>
      <c r="L45" s="73">
        <f t="shared" si="4"/>
        <v>22179.49420912244</v>
      </c>
      <c r="M45" s="73">
        <f t="shared" si="4"/>
        <v>25512.842167053252</v>
      </c>
      <c r="N45" s="73">
        <f t="shared" si="4"/>
        <v>28989.072152459354</v>
      </c>
      <c r="O45" s="73">
        <f t="shared" si="4"/>
        <v>32614.308720602639</v>
      </c>
      <c r="P45" s="73">
        <f t="shared" si="4"/>
        <v>36394.938952255143</v>
      </c>
      <c r="Q45" s="73">
        <f t="shared" si="4"/>
        <v>40337.623706702871</v>
      </c>
      <c r="R45" s="73">
        <f t="shared" si="4"/>
        <v>44449.309357103004</v>
      </c>
      <c r="S45" s="73">
        <f t="shared" si="4"/>
        <v>48737.240028870452</v>
      </c>
      <c r="T45" s="73">
        <f t="shared" si="4"/>
        <v>53208.970362655768</v>
      </c>
      <c r="U45" s="73">
        <f t="shared" si="4"/>
        <v>57872.378824400643</v>
      </c>
      <c r="V45" s="73">
        <f t="shared" si="4"/>
        <v>62735.681585921295</v>
      </c>
      <c r="W45" s="73">
        <f t="shared" si="4"/>
        <v>67807.447000474902</v>
      </c>
      <c r="X45" s="73">
        <f t="shared" si="4"/>
        <v>73096.610698812889</v>
      </c>
    </row>
    <row r="46" spans="1:24">
      <c r="A46" s="73">
        <v>35</v>
      </c>
      <c r="B46" s="73">
        <v>200.68</v>
      </c>
      <c r="C46" s="73">
        <v>4.31854210041696</v>
      </c>
      <c r="D46" s="73">
        <v>284</v>
      </c>
      <c r="E46" s="73">
        <f t="shared" si="5"/>
        <v>2461.2718815411558</v>
      </c>
      <c r="F46" s="73">
        <f t="shared" si="4"/>
        <v>5028.8348254923958</v>
      </c>
      <c r="G46" s="73">
        <f t="shared" si="4"/>
        <v>7707.2790561328702</v>
      </c>
      <c r="H46" s="73">
        <f t="shared" si="4"/>
        <v>10501.393028509745</v>
      </c>
      <c r="I46" s="73">
        <f t="shared" si="4"/>
        <v>13416.171989117349</v>
      </c>
      <c r="J46" s="73">
        <f t="shared" si="4"/>
        <v>16456.82690627288</v>
      </c>
      <c r="K46" s="73">
        <f t="shared" si="4"/>
        <v>19628.793786154183</v>
      </c>
      <c r="L46" s="73">
        <f t="shared" si="4"/>
        <v>22937.743391154436</v>
      </c>
      <c r="M46" s="73">
        <f t="shared" si="4"/>
        <v>26389.591377928209</v>
      </c>
      <c r="N46" s="73">
        <f t="shared" si="4"/>
        <v>29990.508873253199</v>
      </c>
      <c r="O46" s="73">
        <f t="shared" si="4"/>
        <v>33746.933506615082</v>
      </c>
      <c r="P46" s="73">
        <f t="shared" si="4"/>
        <v>37665.580919239132</v>
      </c>
      <c r="Q46" s="73">
        <f t="shared" si="4"/>
        <v>41753.456770144243</v>
      </c>
      <c r="R46" s="73">
        <f t="shared" si="4"/>
        <v>46017.869260683467</v>
      </c>
      <c r="S46" s="73">
        <f t="shared" si="4"/>
        <v>50466.442199962083</v>
      </c>
      <c r="T46" s="73">
        <f t="shared" si="4"/>
        <v>55107.128634491186</v>
      </c>
      <c r="U46" s="73">
        <f t="shared" si="4"/>
        <v>59948.225066443789</v>
      </c>
      <c r="V46" s="73">
        <f t="shared" si="4"/>
        <v>64998.386285932029</v>
      </c>
      <c r="W46" s="73">
        <f t="shared" si="4"/>
        <v>70266.64084382281</v>
      </c>
      <c r="X46" s="73">
        <f t="shared" si="4"/>
        <v>75762.407192753206</v>
      </c>
    </row>
    <row r="47" spans="1:24">
      <c r="A47" s="73">
        <v>36</v>
      </c>
      <c r="B47" s="73">
        <v>223.88</v>
      </c>
      <c r="C47" s="73">
        <v>4.3547453367423499</v>
      </c>
      <c r="D47" s="73">
        <v>266</v>
      </c>
      <c r="E47" s="73">
        <f t="shared" si="5"/>
        <v>2593.34142673308</v>
      </c>
      <c r="F47" s="73">
        <f t="shared" si="4"/>
        <v>5299.6162683126322</v>
      </c>
      <c r="G47" s="73">
        <f t="shared" si="4"/>
        <v>8123.7424873552936</v>
      </c>
      <c r="H47" s="73">
        <f t="shared" si="4"/>
        <v>11070.852211225452</v>
      </c>
      <c r="I47" s="73">
        <f t="shared" si="4"/>
        <v>14146.301058364512</v>
      </c>
      <c r="J47" s="73">
        <f t="shared" si="4"/>
        <v>17355.677870758263</v>
      </c>
      <c r="K47" s="73">
        <f t="shared" si="4"/>
        <v>20704.814870228209</v>
      </c>
      <c r="L47" s="73">
        <f t="shared" si="4"/>
        <v>24199.798257003717</v>
      </c>
      <c r="M47" s="73">
        <f t="shared" si="4"/>
        <v>27846.979269834726</v>
      </c>
      <c r="N47" s="73">
        <f t="shared" si="4"/>
        <v>31652.985727744552</v>
      </c>
      <c r="O47" s="73">
        <f t="shared" si="4"/>
        <v>35624.734074396307</v>
      </c>
      <c r="P47" s="73">
        <f t="shared" si="4"/>
        <v>39769.441946961051</v>
      </c>
      <c r="Q47" s="73">
        <f t="shared" si="4"/>
        <v>44094.641292327877</v>
      </c>
      <c r="R47" s="73">
        <f t="shared" si="4"/>
        <v>48608.19205449189</v>
      </c>
      <c r="S47" s="73">
        <f t="shared" si="4"/>
        <v>53318.296457992714</v>
      </c>
      <c r="T47" s="73">
        <f t="shared" si="4"/>
        <v>58233.513913360744</v>
      </c>
      <c r="U47" s="73">
        <f t="shared" si="4"/>
        <v>63362.776571657101</v>
      </c>
      <c r="V47" s="73">
        <f t="shared" si="4"/>
        <v>68715.405556374928</v>
      </c>
      <c r="W47" s="73">
        <f t="shared" si="4"/>
        <v>74301.127902197826</v>
      </c>
      <c r="X47" s="73">
        <f t="shared" si="4"/>
        <v>80130.094231398878</v>
      </c>
    </row>
    <row r="48" spans="1:24">
      <c r="A48" s="73">
        <v>37</v>
      </c>
      <c r="B48" s="73">
        <v>247.25</v>
      </c>
      <c r="C48" s="73">
        <v>4.0540152137043801</v>
      </c>
      <c r="D48" s="73">
        <v>250</v>
      </c>
      <c r="E48" s="73">
        <f t="shared" si="5"/>
        <v>2505.8881539710246</v>
      </c>
      <c r="F48" s="73">
        <f t="shared" si="4"/>
        <v>5113.3653949424506</v>
      </c>
      <c r="G48" s="73">
        <f t="shared" si="4"/>
        <v>7826.5501599567378</v>
      </c>
      <c r="H48" s="73">
        <f t="shared" si="4"/>
        <v>10649.72784812061</v>
      </c>
      <c r="I48" s="73">
        <f t="shared" si="4"/>
        <v>13587.357589272553</v>
      </c>
      <c r="J48" s="73">
        <f t="shared" si="4"/>
        <v>16644.079287053115</v>
      </c>
      <c r="K48" s="73">
        <f t="shared" si="4"/>
        <v>19824.72094750229</v>
      </c>
      <c r="L48" s="73">
        <f t="shared" si="4"/>
        <v>23134.306304759495</v>
      </c>
      <c r="M48" s="73">
        <f t="shared" si="4"/>
        <v>26578.062755910447</v>
      </c>
      <c r="N48" s="73">
        <f t="shared" si="4"/>
        <v>30161.429617513972</v>
      </c>
      <c r="O48" s="73">
        <f t="shared" si="4"/>
        <v>33890.06671684976</v>
      </c>
      <c r="P48" s="73">
        <f t="shared" si="4"/>
        <v>37769.863331456429</v>
      </c>
      <c r="Q48" s="73">
        <f t="shared" si="4"/>
        <v>41806.947491080056</v>
      </c>
      <c r="R48" s="73">
        <f t="shared" si="4"/>
        <v>46007.695656724878</v>
      </c>
      <c r="S48" s="73">
        <f t="shared" si="4"/>
        <v>50378.742792094323</v>
      </c>
      <c r="T48" s="73">
        <f t="shared" si="4"/>
        <v>54926.992843329863</v>
      </c>
      <c r="U48" s="73">
        <f t="shared" si="4"/>
        <v>59659.629643599794</v>
      </c>
      <c r="V48" s="73">
        <f t="shared" si="4"/>
        <v>64584.12825976203</v>
      </c>
      <c r="W48" s="73">
        <f t="shared" si="4"/>
        <v>69708.266799022182</v>
      </c>
      <c r="X48" s="73">
        <f t="shared" si="4"/>
        <v>75040.138694235211</v>
      </c>
    </row>
    <row r="49" spans="1:24">
      <c r="A49" s="73">
        <v>38</v>
      </c>
      <c r="B49" s="73">
        <v>269.60000000000002</v>
      </c>
      <c r="C49" s="73">
        <v>4.64065057397075</v>
      </c>
      <c r="D49" s="73">
        <v>275</v>
      </c>
      <c r="E49" s="73">
        <f t="shared" si="5"/>
        <v>3440.5783355419062</v>
      </c>
      <c r="F49" s="73">
        <f t="shared" si="4"/>
        <v>7040.8218893600479</v>
      </c>
      <c r="G49" s="73">
        <f t="shared" si="4"/>
        <v>10808.140166322804</v>
      </c>
      <c r="H49" s="73">
        <f t="shared" si="4"/>
        <v>14750.286520528731</v>
      </c>
      <c r="I49" s="73">
        <f t="shared" si="4"/>
        <v>18875.374112147882</v>
      </c>
      <c r="J49" s="73">
        <f t="shared" si="4"/>
        <v>23191.892604764304</v>
      </c>
      <c r="K49" s="73">
        <f t="shared" si="4"/>
        <v>27708.725637583881</v>
      </c>
      <c r="L49" s="73">
        <f t="shared" si="4"/>
        <v>32435.169108466307</v>
      </c>
      <c r="M49" s="73">
        <f t="shared" si="4"/>
        <v>37380.950305408645</v>
      </c>
      <c r="N49" s="73">
        <f t="shared" si="4"/>
        <v>42556.247925854201</v>
      </c>
      <c r="O49" s="73">
        <f t="shared" si="4"/>
        <v>47971.713025027675</v>
      </c>
      <c r="P49" s="73">
        <f t="shared" si="4"/>
        <v>53638.490936409129</v>
      </c>
      <c r="Q49" s="73">
        <f t="shared" si="4"/>
        <v>59568.244209460754</v>
      </c>
      <c r="R49" s="73">
        <f t="shared" si="4"/>
        <v>65773.17661181328</v>
      </c>
      <c r="S49" s="73">
        <f t="shared" si="4"/>
        <v>72266.058245310094</v>
      </c>
      <c r="T49" s="73">
        <f t="shared" si="4"/>
        <v>79060.251827599015</v>
      </c>
      <c r="U49" s="73">
        <f t="shared" si="4"/>
        <v>86169.74019336114</v>
      </c>
      <c r="V49" s="73">
        <f t="shared" si="4"/>
        <v>93609.155071775298</v>
      </c>
      <c r="W49" s="73">
        <f t="shared" si="4"/>
        <v>101393.80719944474</v>
      </c>
      <c r="X49" s="73">
        <f t="shared" si="4"/>
        <v>109539.71783075848</v>
      </c>
    </row>
    <row r="50" spans="1:24">
      <c r="A50" s="73">
        <v>39</v>
      </c>
      <c r="B50" s="73">
        <v>297.26</v>
      </c>
      <c r="C50" s="73">
        <v>5.2953628980956404</v>
      </c>
      <c r="D50" s="73">
        <v>244</v>
      </c>
      <c r="E50" s="73">
        <f t="shared" si="5"/>
        <v>3840.8029632145044</v>
      </c>
      <c r="F50" s="73">
        <f t="shared" si="4"/>
        <v>7884.990381532024</v>
      </c>
      <c r="G50" s="73">
        <f t="shared" si="4"/>
        <v>12143.332199928582</v>
      </c>
      <c r="H50" s="73">
        <f t="shared" si="4"/>
        <v>16627.168671050604</v>
      </c>
      <c r="I50" s="73">
        <f t="shared" si="4"/>
        <v>21348.4405550757</v>
      </c>
      <c r="J50" s="73">
        <f t="shared" si="4"/>
        <v>26319.720918765684</v>
      </c>
      <c r="K50" s="73">
        <f t="shared" si="4"/>
        <v>31554.248618394828</v>
      </c>
      <c r="L50" s="73">
        <f t="shared" si="4"/>
        <v>37065.963555720657</v>
      </c>
      <c r="M50" s="73">
        <f t="shared" si="4"/>
        <v>42869.543800886451</v>
      </c>
      <c r="N50" s="73">
        <f t="shared" si="4"/>
        <v>48980.444681115951</v>
      </c>
      <c r="O50" s="73">
        <f t="shared" si="4"/>
        <v>55414.939939296513</v>
      </c>
      <c r="P50" s="73">
        <f t="shared" si="4"/>
        <v>62190.165072058517</v>
      </c>
      <c r="Q50" s="73">
        <f t="shared" si="4"/>
        <v>69324.162962763236</v>
      </c>
      <c r="R50" s="73">
        <f t="shared" si="4"/>
        <v>76835.931930923267</v>
      </c>
      <c r="S50" s="73">
        <f t="shared" si="4"/>
        <v>84745.476326013901</v>
      </c>
      <c r="T50" s="73">
        <f t="shared" si="4"/>
        <v>93073.859800410573</v>
      </c>
      <c r="U50" s="73">
        <f t="shared" si="4"/>
        <v>101843.26140332157</v>
      </c>
      <c r="V50" s="73">
        <f t="shared" si="4"/>
        <v>111077.03464509812</v>
      </c>
      <c r="W50" s="73">
        <f t="shared" si="4"/>
        <v>120799.76968921398</v>
      </c>
      <c r="X50" s="73">
        <f t="shared" si="4"/>
        <v>131037.35883753611</v>
      </c>
    </row>
    <row r="51" spans="1:24">
      <c r="A51" s="73">
        <v>40</v>
      </c>
      <c r="B51" s="73">
        <v>325.98</v>
      </c>
      <c r="C51" s="73">
        <v>4.5630655179063204</v>
      </c>
      <c r="D51" s="73">
        <v>266</v>
      </c>
      <c r="E51" s="73">
        <f t="shared" si="5"/>
        <v>3956.6651394220994</v>
      </c>
      <c r="F51" s="73">
        <f t="shared" si="4"/>
        <v>8093.8755014801882</v>
      </c>
      <c r="G51" s="73">
        <f t="shared" si="4"/>
        <v>12419.869482972599</v>
      </c>
      <c r="H51" s="73">
        <f t="shared" si="4"/>
        <v>16943.261404141187</v>
      </c>
      <c r="I51" s="73">
        <f t="shared" si="4"/>
        <v>21673.058662304389</v>
      </c>
      <c r="J51" s="73">
        <f t="shared" ref="J51:X65" si="6">$D51*((1+$C51/100)^J$2-1)*$B51</f>
        <v>26618.679668221717</v>
      </c>
      <c r="K51" s="73">
        <f t="shared" si="6"/>
        <v>31789.972600906382</v>
      </c>
      <c r="L51" s="73">
        <f t="shared" si="6"/>
        <v>37197.235018232306</v>
      </c>
      <c r="M51" s="73">
        <f t="shared" si="6"/>
        <v>42851.234362385934</v>
      </c>
      <c r="N51" s="73">
        <f t="shared" si="6"/>
        <v>48763.229400995297</v>
      </c>
      <c r="O51" s="73">
        <f t="shared" si="6"/>
        <v>54944.99264663177</v>
      </c>
      <c r="P51" s="73">
        <f t="shared" si="6"/>
        <v>61408.833799328495</v>
      </c>
      <c r="Q51" s="73">
        <f t="shared" si="6"/>
        <v>68167.624258796161</v>
      </c>
      <c r="R51" s="73">
        <f t="shared" si="6"/>
        <v>75234.822755147339</v>
      </c>
      <c r="S51" s="73">
        <f t="shared" si="6"/>
        <v>82624.502149167514</v>
      </c>
      <c r="T51" s="73">
        <f t="shared" si="6"/>
        <v>90351.377455500071</v>
      </c>
      <c r="U51" s="73">
        <f t="shared" si="6"/>
        <v>98430.835144547498</v>
      </c>
      <c r="V51" s="73">
        <f t="shared" si="6"/>
        <v>106878.96378143765</v>
      </c>
      <c r="W51" s="73">
        <f t="shared" si="6"/>
        <v>115712.58606306613</v>
      </c>
      <c r="X51" s="73">
        <f t="shared" si="6"/>
        <v>124949.29231700968</v>
      </c>
    </row>
    <row r="52" spans="1:24">
      <c r="A52" s="73">
        <v>41</v>
      </c>
      <c r="B52" s="73">
        <v>355.1</v>
      </c>
      <c r="C52" s="73">
        <v>4.8425634702278604</v>
      </c>
      <c r="D52" s="73">
        <v>264</v>
      </c>
      <c r="E52" s="73">
        <f t="shared" si="5"/>
        <v>4539.7289210536983</v>
      </c>
      <c r="F52" s="73">
        <f t="shared" si="5"/>
        <v>9299.297096485705</v>
      </c>
      <c r="G52" s="73">
        <f t="shared" si="5"/>
        <v>14289.350381721788</v>
      </c>
      <c r="H52" s="73">
        <f t="shared" si="5"/>
        <v>19521.050164493601</v>
      </c>
      <c r="I52" s="73">
        <f t="shared" si="5"/>
        <v>25006.098329817924</v>
      </c>
      <c r="J52" s="73">
        <f t="shared" si="5"/>
        <v>30756.763433920631</v>
      </c>
      <c r="K52" s="73">
        <f t="shared" si="5"/>
        <v>36785.908145649795</v>
      </c>
      <c r="L52" s="73">
        <f t="shared" si="5"/>
        <v>43107.018016756279</v>
      </c>
      <c r="M52" s="73">
        <f t="shared" si="5"/>
        <v>49734.231645393964</v>
      </c>
      <c r="N52" s="73">
        <f t="shared" si="5"/>
        <v>56682.372300306015</v>
      </c>
      <c r="O52" s="73">
        <f t="shared" si="5"/>
        <v>63966.981076432879</v>
      </c>
      <c r="P52" s="73">
        <f t="shared" si="5"/>
        <v>71604.351656101499</v>
      </c>
      <c r="Q52" s="73">
        <f t="shared" si="5"/>
        <v>79611.566753547057</v>
      </c>
      <c r="R52" s="73">
        <f t="shared" si="5"/>
        <v>88006.536324284069</v>
      </c>
      <c r="S52" s="73">
        <f t="shared" si="5"/>
        <v>96808.037624790421</v>
      </c>
      <c r="T52" s="73">
        <f t="shared" si="5"/>
        <v>106035.75721210663</v>
      </c>
      <c r="U52" s="73">
        <f t="shared" si="6"/>
        <v>115710.33497729329</v>
      </c>
      <c r="V52" s="73">
        <f t="shared" si="6"/>
        <v>125853.41031123571</v>
      </c>
      <c r="W52" s="73">
        <f t="shared" si="6"/>
        <v>136487.6705060573</v>
      </c>
      <c r="X52" s="73">
        <f t="shared" si="6"/>
        <v>147636.90150040225</v>
      </c>
    </row>
    <row r="53" spans="1:24">
      <c r="A53" s="73">
        <v>42</v>
      </c>
      <c r="B53" s="73">
        <v>380.76</v>
      </c>
      <c r="C53" s="73">
        <v>4.30971053863981</v>
      </c>
      <c r="D53" s="73">
        <v>267</v>
      </c>
      <c r="E53" s="73">
        <f t="shared" si="5"/>
        <v>4381.3775771289484</v>
      </c>
      <c r="F53" s="73">
        <f t="shared" si="5"/>
        <v>8951.5798454370306</v>
      </c>
      <c r="G53" s="73">
        <f t="shared" si="5"/>
        <v>13718.744602539537</v>
      </c>
      <c r="H53" s="73">
        <f t="shared" si="5"/>
        <v>18691.360361573225</v>
      </c>
      <c r="I53" s="73">
        <f t="shared" si="5"/>
        <v>23878.281466020027</v>
      </c>
      <c r="J53" s="73">
        <f t="shared" si="5"/>
        <v>29288.74385593614</v>
      </c>
      <c r="K53" s="73">
        <f t="shared" si="5"/>
        <v>34932.381513659573</v>
      </c>
      <c r="L53" s="73">
        <f t="shared" si="5"/>
        <v>40819.24361828059</v>
      </c>
      <c r="M53" s="73">
        <f t="shared" si="5"/>
        <v>46959.812439419627</v>
      </c>
      <c r="N53" s="73">
        <f t="shared" si="5"/>
        <v>53365.022002175749</v>
      </c>
      <c r="O53" s="73">
        <f t="shared" si="5"/>
        <v>60046.277556479909</v>
      </c>
      <c r="P53" s="73">
        <f t="shared" si="5"/>
        <v>67015.475885521388</v>
      </c>
      <c r="Q53" s="73">
        <f t="shared" si="5"/>
        <v>74285.026489408265</v>
      </c>
      <c r="R53" s="73">
        <f t="shared" si="5"/>
        <v>81867.873681782628</v>
      </c>
      <c r="S53" s="73">
        <f t="shared" si="5"/>
        <v>89777.51963873567</v>
      </c>
      <c r="T53" s="73">
        <f t="shared" si="5"/>
        <v>98028.04844106466</v>
      </c>
      <c r="U53" s="73">
        <f t="shared" si="6"/>
        <v>106634.15115268108</v>
      </c>
      <c r="V53" s="73">
        <f t="shared" si="6"/>
        <v>115611.15197982626</v>
      </c>
      <c r="W53" s="73">
        <f t="shared" si="6"/>
        <v>124975.03555767263</v>
      </c>
      <c r="X53" s="73">
        <f t="shared" si="6"/>
        <v>134742.47541289945</v>
      </c>
    </row>
    <row r="54" spans="1:24">
      <c r="A54" s="73">
        <v>43</v>
      </c>
      <c r="B54" s="73">
        <v>409.82</v>
      </c>
      <c r="C54" s="73">
        <v>4.5596221556596896</v>
      </c>
      <c r="D54" s="73">
        <v>270</v>
      </c>
      <c r="E54" s="73">
        <f t="shared" si="5"/>
        <v>5045.2857499476168</v>
      </c>
      <c r="F54" s="73">
        <f t="shared" si="5"/>
        <v>10320.617466766198</v>
      </c>
      <c r="G54" s="73">
        <f t="shared" si="5"/>
        <v>15836.484377329371</v>
      </c>
      <c r="H54" s="73">
        <f t="shared" si="5"/>
        <v>21603.853977623286</v>
      </c>
      <c r="I54" s="73">
        <f t="shared" si="5"/>
        <v>27634.193840010983</v>
      </c>
      <c r="J54" s="73">
        <f t="shared" si="5"/>
        <v>33939.494414825691</v>
      </c>
      <c r="K54" s="73">
        <f t="shared" si="5"/>
        <v>40532.292871630576</v>
      </c>
      <c r="L54" s="73">
        <f t="shared" si="5"/>
        <v>47425.698027549945</v>
      </c>
      <c r="M54" s="73">
        <f t="shared" si="5"/>
        <v>54633.416412237981</v>
      </c>
      <c r="N54" s="73">
        <f t="shared" si="5"/>
        <v>62169.779521311822</v>
      </c>
      <c r="O54" s="73">
        <f t="shared" si="5"/>
        <v>70049.772312437955</v>
      </c>
      <c r="P54" s="73">
        <f t="shared" si="5"/>
        <v>78289.063000732654</v>
      </c>
      <c r="Q54" s="73">
        <f t="shared" si="5"/>
        <v>86904.034212720071</v>
      </c>
      <c r="R54" s="73">
        <f t="shared" si="5"/>
        <v>95911.815560792937</v>
      </c>
      <c r="S54" s="73">
        <f t="shared" si="5"/>
        <v>105330.31770294593</v>
      </c>
      <c r="T54" s="73">
        <f t="shared" si="5"/>
        <v>115178.2679555038</v>
      </c>
      <c r="U54" s="73">
        <f t="shared" si="6"/>
        <v>125475.24752965567</v>
      </c>
      <c r="V54" s="73">
        <f t="shared" si="6"/>
        <v>136241.73046583432</v>
      </c>
      <c r="W54" s="73">
        <f t="shared" si="6"/>
        <v>147499.12434335623</v>
      </c>
      <c r="X54" s="73">
        <f t="shared" si="6"/>
        <v>159269.81284626757</v>
      </c>
    </row>
    <row r="55" spans="1:24">
      <c r="A55" s="73">
        <v>44</v>
      </c>
      <c r="B55" s="73">
        <v>441.37</v>
      </c>
      <c r="C55" s="73">
        <v>4.7133076956446596</v>
      </c>
      <c r="D55" s="73">
        <v>249</v>
      </c>
      <c r="E55" s="73">
        <f t="shared" si="5"/>
        <v>5179.9784178904465</v>
      </c>
      <c r="F55" s="73">
        <f t="shared" si="5"/>
        <v>10604.105157184053</v>
      </c>
      <c r="G55" s="73">
        <f t="shared" si="5"/>
        <v>16283.887679502302</v>
      </c>
      <c r="H55" s="73">
        <f t="shared" si="5"/>
        <v>22231.375828540862</v>
      </c>
      <c r="I55" s="73">
        <f t="shared" si="5"/>
        <v>28459.187394205601</v>
      </c>
      <c r="J55" s="73">
        <f t="shared" si="5"/>
        <v>34980.53488166508</v>
      </c>
      <c r="K55" s="73">
        <f t="shared" si="5"/>
        <v>41809.25354211071</v>
      </c>
      <c r="L55" s="73">
        <f t="shared" si="5"/>
        <v>48959.830724693034</v>
      </c>
      <c r="M55" s="73">
        <f t="shared" si="5"/>
        <v>56447.436611905039</v>
      </c>
      <c r="N55" s="73">
        <f t="shared" si="5"/>
        <v>64287.95640361854</v>
      </c>
      <c r="O55" s="73">
        <f t="shared" si="5"/>
        <v>72498.024018053431</v>
      </c>
      <c r="P55" s="73">
        <f t="shared" si="5"/>
        <v>81095.057381177088</v>
      </c>
      <c r="Q55" s="73">
        <f t="shared" si="5"/>
        <v>90097.295379402</v>
      </c>
      <c r="R55" s="73">
        <f t="shared" si="5"/>
        <v>99523.836553977526</v>
      </c>
      <c r="S55" s="73">
        <f t="shared" si="5"/>
        <v>109394.67961916738</v>
      </c>
      <c r="T55" s="73">
        <f t="shared" si="5"/>
        <v>119730.76589017386</v>
      </c>
      <c r="U55" s="73">
        <f t="shared" si="6"/>
        <v>130554.02371082017</v>
      </c>
      <c r="V55" s="73">
        <f t="shared" si="6"/>
        <v>141887.41497524641</v>
      </c>
      <c r="W55" s="73">
        <f t="shared" si="6"/>
        <v>153754.98384231646</v>
      </c>
      <c r="X55" s="73">
        <f t="shared" si="6"/>
        <v>166181.90774608401</v>
      </c>
    </row>
    <row r="56" spans="1:24">
      <c r="A56" s="73">
        <v>45</v>
      </c>
      <c r="B56" s="73">
        <v>475.43</v>
      </c>
      <c r="C56" s="73">
        <v>3.97722331387518</v>
      </c>
      <c r="D56" s="73">
        <v>247</v>
      </c>
      <c r="E56" s="73">
        <f t="shared" si="5"/>
        <v>4670.5014618857194</v>
      </c>
      <c r="F56" s="73">
        <f t="shared" si="5"/>
        <v>9526.7591967884491</v>
      </c>
      <c r="G56" s="73">
        <f t="shared" si="5"/>
        <v>14576.161146505572</v>
      </c>
      <c r="H56" s="73">
        <f t="shared" si="5"/>
        <v>19826.389087778145</v>
      </c>
      <c r="I56" s="73">
        <f t="shared" si="5"/>
        <v>25285.430318762574</v>
      </c>
      <c r="J56" s="73">
        <f t="shared" si="5"/>
        <v>30961.589810299814</v>
      </c>
      <c r="K56" s="73">
        <f t="shared" si="5"/>
        <v>36863.502840467154</v>
      </c>
      <c r="L56" s="73">
        <f t="shared" si="5"/>
        <v>43000.148131635004</v>
      </c>
      <c r="M56" s="73">
        <f t="shared" si="5"/>
        <v>49380.861510012983</v>
      </c>
      <c r="N56" s="73">
        <f t="shared" si="5"/>
        <v>56015.350108467341</v>
      </c>
      <c r="O56" s="73">
        <f t="shared" si="5"/>
        <v>62913.707134215816</v>
      </c>
      <c r="P56" s="73">
        <f t="shared" si="5"/>
        <v>70086.427223866762</v>
      </c>
      <c r="Q56" s="73">
        <f t="shared" si="5"/>
        <v>77544.422409162231</v>
      </c>
      <c r="R56" s="73">
        <f t="shared" si="5"/>
        <v>85299.03871771507</v>
      </c>
      <c r="S56" s="73">
        <f t="shared" si="5"/>
        <v>93362.073433993122</v>
      </c>
      <c r="T56" s="73">
        <f t="shared" si="5"/>
        <v>101745.79304681292</v>
      </c>
      <c r="U56" s="73">
        <f t="shared" si="6"/>
        <v>110462.95191064366</v>
      </c>
      <c r="V56" s="73">
        <f t="shared" si="6"/>
        <v>119526.81164911427</v>
      </c>
      <c r="W56" s="73">
        <f t="shared" si="6"/>
        <v>128951.1613302402</v>
      </c>
      <c r="X56" s="73">
        <f t="shared" si="6"/>
        <v>138750.33844406501</v>
      </c>
    </row>
    <row r="57" spans="1:24">
      <c r="A57" s="73">
        <v>46</v>
      </c>
      <c r="B57" s="73">
        <v>505.93</v>
      </c>
      <c r="C57" s="73">
        <v>4.9954797175261101</v>
      </c>
      <c r="D57" s="73">
        <v>242</v>
      </c>
      <c r="E57" s="73">
        <f t="shared" si="5"/>
        <v>6116.2185894409349</v>
      </c>
      <c r="F57" s="73">
        <f t="shared" si="5"/>
        <v>12537.971637996967</v>
      </c>
      <c r="G57" s="73">
        <f t="shared" si="5"/>
        <v>19280.522057603212</v>
      </c>
      <c r="H57" s="73">
        <f t="shared" si="5"/>
        <v>26359.895215864886</v>
      </c>
      <c r="I57" s="73">
        <f t="shared" si="5"/>
        <v>33792.917024375492</v>
      </c>
      <c r="J57" s="73">
        <f t="shared" si="5"/>
        <v>41597.253929729559</v>
      </c>
      <c r="K57" s="73">
        <f t="shared" si="5"/>
        <v>49791.454902277954</v>
      </c>
      <c r="L57" s="73">
        <f t="shared" si="5"/>
        <v>58394.995522423378</v>
      </c>
      <c r="M57" s="73">
        <f t="shared" si="5"/>
        <v>67428.324269237273</v>
      </c>
      <c r="N57" s="73">
        <f t="shared" si="5"/>
        <v>76912.911121415702</v>
      </c>
      <c r="O57" s="73">
        <f t="shared" si="5"/>
        <v>86871.298586085832</v>
      </c>
      <c r="P57" s="73">
        <f t="shared" si="5"/>
        <v>97327.155276746285</v>
      </c>
      <c r="Q57" s="73">
        <f t="shared" si="5"/>
        <v>108305.33216768224</v>
      </c>
      <c r="R57" s="73">
        <f t="shared" si="5"/>
        <v>119831.92165855905</v>
      </c>
      <c r="S57" s="73">
        <f t="shared" si="5"/>
        <v>131934.31958957505</v>
      </c>
      <c r="T57" s="73">
        <f t="shared" si="5"/>
        <v>144641.29035456938</v>
      </c>
      <c r="U57" s="73">
        <f t="shared" si="6"/>
        <v>157983.03526684092</v>
      </c>
      <c r="V57" s="73">
        <f t="shared" si="6"/>
        <v>171991.26434016903</v>
      </c>
      <c r="W57" s="73">
        <f t="shared" si="6"/>
        <v>186699.27165563984</v>
      </c>
      <c r="X57" s="73">
        <f t="shared" si="6"/>
        <v>202142.01449340733</v>
      </c>
    </row>
    <row r="58" spans="1:24">
      <c r="A58" s="73">
        <v>47</v>
      </c>
      <c r="B58" s="73">
        <v>540.33000000000004</v>
      </c>
      <c r="C58" s="73">
        <v>5.4628516390183801</v>
      </c>
      <c r="D58" s="73">
        <v>206</v>
      </c>
      <c r="E58" s="73">
        <f t="shared" si="5"/>
        <v>6080.5898097882555</v>
      </c>
      <c r="F58" s="73">
        <f t="shared" si="5"/>
        <v>12493.353219662526</v>
      </c>
      <c r="G58" s="73">
        <f t="shared" si="5"/>
        <v>19256.436380579471</v>
      </c>
      <c r="H58" s="73">
        <f t="shared" si="5"/>
        <v>26388.976740800754</v>
      </c>
      <c r="I58" s="73">
        <f t="shared" si="5"/>
        <v>33911.157198994028</v>
      </c>
      <c r="J58" s="73">
        <f t="shared" si="5"/>
        <v>41844.263215637649</v>
      </c>
      <c r="K58" s="73">
        <f t="shared" si="5"/>
        <v>50210.743044336516</v>
      </c>
      <c r="L58" s="73">
        <f t="shared" si="5"/>
        <v>59034.271253485618</v>
      </c>
      <c r="M58" s="73">
        <f t="shared" si="5"/>
        <v>68339.815718027457</v>
      </c>
      <c r="N58" s="73">
        <f t="shared" si="5"/>
        <v>78153.708270870178</v>
      </c>
      <c r="O58" s="73">
        <f t="shared" si="5"/>
        <v>88503.719213887278</v>
      </c>
      <c r="P58" s="73">
        <f t="shared" si="5"/>
        <v>99419.135899343615</v>
      </c>
      <c r="Q58" s="73">
        <f t="shared" si="5"/>
        <v>110930.8456041071</v>
      </c>
      <c r="R58" s="73">
        <f t="shared" si="5"/>
        <v>123071.42293115628</v>
      </c>
      <c r="S58" s="73">
        <f t="shared" si="5"/>
        <v>135875.22198570243</v>
      </c>
      <c r="T58" s="73">
        <f t="shared" si="5"/>
        <v>149378.47358675656</v>
      </c>
      <c r="U58" s="73">
        <f t="shared" si="6"/>
        <v>163619.38778921956</v>
      </c>
      <c r="V58" s="73">
        <f t="shared" si="6"/>
        <v>178638.26200660306</v>
      </c>
      <c r="W58" s="73">
        <f t="shared" si="6"/>
        <v>194477.59504033302</v>
      </c>
      <c r="X58" s="73">
        <f t="shared" si="6"/>
        <v>211182.2073383056</v>
      </c>
    </row>
    <row r="59" spans="1:24">
      <c r="A59" s="73">
        <v>48</v>
      </c>
      <c r="B59" s="73">
        <v>573.61</v>
      </c>
      <c r="C59" s="73">
        <v>4.49237805623439</v>
      </c>
      <c r="D59" s="73">
        <v>202</v>
      </c>
      <c r="E59" s="73">
        <f t="shared" si="5"/>
        <v>5205.2834132099515</v>
      </c>
      <c r="F59" s="73">
        <f t="shared" si="5"/>
        <v>10644.407836239765</v>
      </c>
      <c r="G59" s="73">
        <f t="shared" si="5"/>
        <v>16327.878291301045</v>
      </c>
      <c r="H59" s="73">
        <f t="shared" si="5"/>
        <v>22266.671725918066</v>
      </c>
      <c r="I59" s="73">
        <f t="shared" si="5"/>
        <v>28472.258213596906</v>
      </c>
      <c r="J59" s="73">
        <f t="shared" si="5"/>
        <v>34956.62310690889</v>
      </c>
      <c r="K59" s="73">
        <f t="shared" si="5"/>
        <v>41732.290185774196</v>
      </c>
      <c r="L59" s="73">
        <f t="shared" si="5"/>
        <v>48812.345845653901</v>
      </c>
      <c r="M59" s="73">
        <f t="shared" si="5"/>
        <v>56210.464372367256</v>
      </c>
      <c r="N59" s="73">
        <f t="shared" si="5"/>
        <v>63940.934352348901</v>
      </c>
      <c r="O59" s="73">
        <f t="shared" si="5"/>
        <v>72018.686269355007</v>
      </c>
      <c r="P59" s="73">
        <f t="shared" si="5"/>
        <v>80459.321340917741</v>
      </c>
      <c r="Q59" s="73">
        <f t="shared" si="5"/>
        <v>89279.141650242207</v>
      </c>
      <c r="R59" s="73">
        <f t="shared" si="5"/>
        <v>98495.18163174206</v>
      </c>
      <c r="S59" s="73">
        <f t="shared" si="5"/>
        <v>108125.24097102463</v>
      </c>
      <c r="T59" s="73">
        <f t="shared" si="5"/>
        <v>118187.91898286743</v>
      </c>
      <c r="U59" s="73">
        <f t="shared" si="6"/>
        <v>128702.65053358379</v>
      </c>
      <c r="V59" s="73">
        <f t="shared" si="6"/>
        <v>139689.74357715654</v>
      </c>
      <c r="W59" s="73">
        <f t="shared" si="6"/>
        <v>151170.41837763673</v>
      </c>
      <c r="X59" s="73">
        <f t="shared" si="6"/>
        <v>163166.84849356138</v>
      </c>
    </row>
    <row r="60" spans="1:24">
      <c r="A60" s="73">
        <v>49</v>
      </c>
      <c r="B60" s="73">
        <v>600.12</v>
      </c>
      <c r="C60" s="73">
        <v>4.6313448834716198</v>
      </c>
      <c r="D60" s="73">
        <v>209</v>
      </c>
      <c r="E60" s="73">
        <f t="shared" si="5"/>
        <v>5808.8680251701753</v>
      </c>
      <c r="F60" s="73">
        <f t="shared" si="5"/>
        <v>11886.764762411693</v>
      </c>
      <c r="G60" s="73">
        <f t="shared" si="5"/>
        <v>18246.149859216126</v>
      </c>
      <c r="H60" s="73">
        <f t="shared" si="5"/>
        <v>24900.060012321683</v>
      </c>
      <c r="I60" s="73">
        <f t="shared" si="5"/>
        <v>31862.135692853881</v>
      </c>
      <c r="J60" s="73">
        <f t="shared" si="5"/>
        <v>39146.649109199832</v>
      </c>
      <c r="K60" s="73">
        <f t="shared" si="5"/>
        <v>46768.533464939501</v>
      </c>
      <c r="L60" s="73">
        <f t="shared" si="5"/>
        <v>54743.413571812889</v>
      </c>
      <c r="M60" s="73">
        <f t="shared" si="5"/>
        <v>63087.637880478927</v>
      </c>
      <c r="N60" s="73">
        <f t="shared" si="5"/>
        <v>71818.311994729753</v>
      </c>
      <c r="O60" s="73">
        <f t="shared" si="5"/>
        <v>80953.333737863533</v>
      </c>
      <c r="P60" s="73">
        <f t="shared" si="5"/>
        <v>90511.429843101956</v>
      </c>
      <c r="Q60" s="73">
        <f t="shared" si="5"/>
        <v>100512.19434326763</v>
      </c>
      <c r="R60" s="73">
        <f t="shared" si="5"/>
        <v>110976.12873841978</v>
      </c>
      <c r="S60" s="73">
        <f t="shared" si="5"/>
        <v>121924.68402379163</v>
      </c>
      <c r="T60" s="73">
        <f t="shared" si="5"/>
        <v>133380.30466418664</v>
      </c>
      <c r="U60" s="73">
        <f t="shared" si="6"/>
        <v>145366.47460498044</v>
      </c>
      <c r="V60" s="73">
        <f t="shared" si="6"/>
        <v>157907.76541405145</v>
      </c>
      <c r="W60" s="73">
        <f t="shared" si="6"/>
        <v>171029.88665332965</v>
      </c>
      <c r="X60" s="73">
        <f t="shared" si="6"/>
        <v>184759.73858322616</v>
      </c>
    </row>
    <row r="61" spans="1:24">
      <c r="A61" s="73">
        <v>50</v>
      </c>
      <c r="B61" s="73">
        <v>624.14</v>
      </c>
      <c r="C61" s="73">
        <v>4.6784808843725303</v>
      </c>
      <c r="D61" s="73">
        <v>197</v>
      </c>
      <c r="E61" s="73">
        <f t="shared" si="5"/>
        <v>5752.4533065693695</v>
      </c>
      <c r="F61" s="73">
        <f t="shared" si="5"/>
        <v>11774.03404146904</v>
      </c>
      <c r="G61" s="73">
        <f t="shared" si="5"/>
        <v>18077.333279988059</v>
      </c>
      <c r="H61" s="73">
        <f t="shared" si="5"/>
        <v>24675.531168465972</v>
      </c>
      <c r="I61" s="73">
        <f t="shared" si="5"/>
        <v>31582.424483869407</v>
      </c>
      <c r="J61" s="73">
        <f t="shared" si="5"/>
        <v>38812.455482737998</v>
      </c>
      <c r="K61" s="73">
        <f t="shared" si="5"/>
        <v>46380.742099822877</v>
      </c>
      <c r="L61" s="73">
        <f t="shared" si="5"/>
        <v>54303.109559562552</v>
      </c>
      <c r="M61" s="73">
        <f t="shared" si="5"/>
        <v>62596.123466495919</v>
      </c>
      <c r="N61" s="73">
        <f t="shared" si="5"/>
        <v>71277.124443803536</v>
      </c>
      <c r="O61" s="73">
        <f t="shared" si="5"/>
        <v>80364.264392406651</v>
      </c>
      <c r="P61" s="73">
        <f t="shared" si="5"/>
        <v>89876.544446441374</v>
      </c>
      <c r="Q61" s="73">
        <f t="shared" si="5"/>
        <v>99833.854704472076</v>
      </c>
      <c r="R61" s="73">
        <f t="shared" si="5"/>
        <v>110257.01581952241</v>
      </c>
      <c r="S61" s="73">
        <f t="shared" si="5"/>
        <v>121167.82253488773</v>
      </c>
      <c r="T61" s="73">
        <f t="shared" si="5"/>
        <v>132589.08925676221</v>
      </c>
      <c r="U61" s="73">
        <f t="shared" si="6"/>
        <v>144544.69775897282</v>
      </c>
      <c r="V61" s="73">
        <f t="shared" si="6"/>
        <v>157059.64711956977</v>
      </c>
      <c r="W61" s="73">
        <f t="shared" si="6"/>
        <v>170160.10599369119</v>
      </c>
      <c r="X61" s="73">
        <f t="shared" si="6"/>
        <v>183873.46733200343</v>
      </c>
    </row>
    <row r="62" spans="1:24">
      <c r="A62" s="73">
        <v>51</v>
      </c>
      <c r="B62" s="73">
        <v>647.29</v>
      </c>
      <c r="C62" s="73">
        <v>5.1439509872841098</v>
      </c>
      <c r="D62" s="73">
        <v>205</v>
      </c>
      <c r="E62" s="73">
        <f t="shared" si="5"/>
        <v>6825.7374708462157</v>
      </c>
      <c r="F62" s="73">
        <f t="shared" si="5"/>
        <v>14002.587531713456</v>
      </c>
      <c r="G62" s="73">
        <f t="shared" si="5"/>
        <v>21548.611242142561</v>
      </c>
      <c r="H62" s="73">
        <f t="shared" si="5"/>
        <v>29482.798713724987</v>
      </c>
      <c r="I62" s="73">
        <f t="shared" si="5"/>
        <v>37825.116900084853</v>
      </c>
      <c r="J62" s="73">
        <f t="shared" si="5"/>
        <v>46596.55984515437</v>
      </c>
      <c r="K62" s="73">
        <f t="shared" si="5"/>
        <v>55819.201516195797</v>
      </c>
      <c r="L62" s="73">
        <f t="shared" si="5"/>
        <v>65516.251354528496</v>
      </c>
      <c r="M62" s="73">
        <f t="shared" si="5"/>
        <v>75712.112683757528</v>
      </c>
      <c r="N62" s="73">
        <f t="shared" si="5"/>
        <v>86432.444122493558</v>
      </c>
      <c r="O62" s="73">
        <f t="shared" si="5"/>
        <v>97704.224156112556</v>
      </c>
      <c r="P62" s="73">
        <f t="shared" si="5"/>
        <v>109555.81903005541</v>
      </c>
      <c r="Q62" s="73">
        <f t="shared" si="5"/>
        <v>122017.05413552534</v>
      </c>
      <c r="R62" s="73">
        <f t="shared" si="5"/>
        <v>135119.28906723094</v>
      </c>
      <c r="S62" s="73">
        <f t="shared" si="5"/>
        <v>148895.49654206217</v>
      </c>
      <c r="T62" s="73">
        <f t="shared" si="5"/>
        <v>163380.34537730544</v>
      </c>
      <c r="U62" s="73">
        <f t="shared" si="6"/>
        <v>178610.28773721575</v>
      </c>
      <c r="V62" s="73">
        <f t="shared" si="6"/>
        <v>194623.65086751149</v>
      </c>
      <c r="W62" s="73">
        <f t="shared" si="6"/>
        <v>211460.73354864542</v>
      </c>
      <c r="X62" s="73">
        <f t="shared" si="6"/>
        <v>229163.90751058541</v>
      </c>
    </row>
    <row r="63" spans="1:24">
      <c r="A63" s="73">
        <v>52</v>
      </c>
      <c r="B63" s="73">
        <v>666.97</v>
      </c>
      <c r="C63" s="73">
        <v>4.9900802048313304</v>
      </c>
      <c r="D63" s="73">
        <v>191</v>
      </c>
      <c r="E63" s="73">
        <f t="shared" si="5"/>
        <v>6356.9265469532429</v>
      </c>
      <c r="F63" s="73">
        <f t="shared" si="5"/>
        <v>13031.068827161682</v>
      </c>
      <c r="G63" s="73">
        <f t="shared" si="5"/>
        <v>20038.256160137058</v>
      </c>
      <c r="H63" s="73">
        <f t="shared" si="5"/>
        <v>27395.107761130716</v>
      </c>
      <c r="I63" s="73">
        <f t="shared" si="5"/>
        <v>35119.072157564355</v>
      </c>
      <c r="J63" s="73">
        <f t="shared" si="5"/>
        <v>43228.468572372665</v>
      </c>
      <c r="K63" s="73">
        <f t="shared" si="5"/>
        <v>51742.530372407593</v>
      </c>
      <c r="L63" s="73">
        <f t="shared" si="5"/>
        <v>60681.450684953226</v>
      </c>
      <c r="M63" s="73">
        <f t="shared" si="5"/>
        <v>70066.430290540826</v>
      </c>
      <c r="N63" s="73">
        <f t="shared" si="5"/>
        <v>79919.727905654305</v>
      </c>
      <c r="O63" s="73">
        <f t="shared" si="5"/>
        <v>90264.712974582624</v>
      </c>
      <c r="P63" s="73">
        <f t="shared" si="5"/>
        <v>101125.92109562838</v>
      </c>
      <c r="Q63" s="73">
        <f t="shared" si="5"/>
        <v>112529.11221312794</v>
      </c>
      <c r="R63" s="73">
        <f t="shared" si="5"/>
        <v>124501.33171330096</v>
      </c>
      <c r="S63" s="73">
        <f t="shared" si="5"/>
        <v>137070.97456883101</v>
      </c>
      <c r="T63" s="73">
        <f t="shared" si="5"/>
        <v>150267.85268431288</v>
      </c>
      <c r="U63" s="73">
        <f t="shared" si="6"/>
        <v>164123.26560229113</v>
      </c>
      <c r="V63" s="73">
        <f t="shared" si="6"/>
        <v>178670.0747375871</v>
      </c>
      <c r="W63" s="73">
        <f t="shared" si="6"/>
        <v>193942.78131597803</v>
      </c>
      <c r="X63" s="73">
        <f t="shared" si="6"/>
        <v>209977.60820207922</v>
      </c>
    </row>
    <row r="64" spans="1:24">
      <c r="A64" s="73">
        <v>53</v>
      </c>
      <c r="B64" s="73">
        <v>690.85</v>
      </c>
      <c r="C64" s="73">
        <v>5.9991804782151696</v>
      </c>
      <c r="D64" s="73">
        <v>206</v>
      </c>
      <c r="E64" s="73">
        <f t="shared" si="5"/>
        <v>8537.7396967523982</v>
      </c>
      <c r="F64" s="73">
        <f t="shared" si="5"/>
        <v>17587.673806673196</v>
      </c>
      <c r="G64" s="73">
        <f t="shared" si="5"/>
        <v>27180.529797007683</v>
      </c>
      <c r="H64" s="73">
        <f t="shared" si="5"/>
        <v>37348.878531217626</v>
      </c>
      <c r="I64" s="73">
        <f t="shared" si="5"/>
        <v>48127.244857647143</v>
      </c>
      <c r="J64" s="73">
        <f t="shared" si="5"/>
        <v>59552.224832602311</v>
      </c>
      <c r="K64" s="73">
        <f t="shared" si="5"/>
        <v>71662.609975854983</v>
      </c>
      <c r="L64" s="73">
        <f t="shared" si="5"/>
        <v>84499.518980458379</v>
      </c>
      <c r="M64" s="73">
        <f t="shared" si="5"/>
        <v>98106.537324072153</v>
      </c>
      <c r="N64" s="73">
        <f t="shared" si="5"/>
        <v>112529.86525582317</v>
      </c>
      <c r="O64" s="73">
        <f t="shared" si="5"/>
        <v>127818.47466116473</v>
      </c>
      <c r="P64" s="73">
        <f t="shared" si="5"/>
        <v>144024.27533734211</v>
      </c>
      <c r="Q64" s="73">
        <f t="shared" si="5"/>
        <v>161202.29124402325</v>
      </c>
      <c r="R64" s="73">
        <f t="shared" si="5"/>
        <v>179410.84732752264</v>
      </c>
      <c r="S64" s="73">
        <f t="shared" si="5"/>
        <v>198711.76755294818</v>
      </c>
      <c r="T64" s="73">
        <f t="shared" si="5"/>
        <v>219170.58481665334</v>
      </c>
      <c r="U64" s="73">
        <f t="shared" si="6"/>
        <v>240856.76345171646</v>
      </c>
      <c r="V64" s="73">
        <f t="shared" si="6"/>
        <v>263843.93508192513</v>
      </c>
      <c r="W64" s="73">
        <f t="shared" si="6"/>
        <v>288210.14862506703</v>
      </c>
      <c r="X64" s="73">
        <f t="shared" si="6"/>
        <v>314038.13529436942</v>
      </c>
    </row>
    <row r="65" spans="1:24">
      <c r="A65" s="73">
        <v>54</v>
      </c>
      <c r="B65" s="73">
        <v>704.15</v>
      </c>
      <c r="C65" s="73">
        <v>5.4769702360594303</v>
      </c>
      <c r="D65" s="73">
        <v>228</v>
      </c>
      <c r="E65" s="73">
        <f t="shared" si="5"/>
        <v>8793.0675891244264</v>
      </c>
      <c r="F65" s="73">
        <f t="shared" si="5"/>
        <v>18067.728872941785</v>
      </c>
      <c r="G65" s="73">
        <f t="shared" si="5"/>
        <v>27850.360594769132</v>
      </c>
      <c r="H65" s="73">
        <f t="shared" si="5"/>
        <v>38168.784144304285</v>
      </c>
      <c r="I65" s="73">
        <f t="shared" si="5"/>
        <v>49052.344680478025</v>
      </c>
      <c r="J65" s="73">
        <f t="shared" si="5"/>
        <v>60531.994587841487</v>
      </c>
      <c r="K65" s="73">
        <f t="shared" si="5"/>
        <v>72640.381503835102</v>
      </c>
      <c r="L65" s="73">
        <f t="shared" si="5"/>
        <v>85411.941167284574</v>
      </c>
      <c r="M65" s="73">
        <f t="shared" si="5"/>
        <v>98882.995352181737</v>
      </c>
      <c r="N65" s="73">
        <f t="shared" si="5"/>
        <v>113091.8551652692</v>
      </c>
      <c r="O65" s="73">
        <f t="shared" si="5"/>
        <v>128078.93000120281</v>
      </c>
      <c r="P65" s="73">
        <f t="shared" si="5"/>
        <v>143886.84246515651</v>
      </c>
      <c r="Q65" s="73">
        <f t="shared" si="5"/>
        <v>160560.54958970327</v>
      </c>
      <c r="R65" s="73">
        <f t="shared" si="5"/>
        <v>178147.4706907091</v>
      </c>
      <c r="S65" s="73">
        <f t="shared" si="5"/>
        <v>196697.62222585635</v>
      </c>
      <c r="T65" s="73">
        <f t="shared" si="5"/>
        <v>216263.76003932752</v>
      </c>
      <c r="U65" s="73">
        <f t="shared" si="6"/>
        <v>236901.52939718886</v>
      </c>
      <c r="V65" s="73">
        <f t="shared" si="6"/>
        <v>258669.6232401669</v>
      </c>
      <c r="W65" s="73">
        <f t="shared" si="6"/>
        <v>281629.9491038823</v>
      </c>
      <c r="X65" s="73">
        <f t="shared" si="6"/>
        <v>305847.80518125556</v>
      </c>
    </row>
    <row r="66" spans="1:24">
      <c r="A66" s="73">
        <v>55</v>
      </c>
      <c r="B66" s="73">
        <v>713.89</v>
      </c>
      <c r="C66" s="73">
        <v>5.8005982166748096</v>
      </c>
      <c r="D66" s="73">
        <v>215</v>
      </c>
      <c r="E66" s="73">
        <f t="shared" si="5"/>
        <v>8903.1264809392451</v>
      </c>
      <c r="F66" s="73">
        <f t="shared" si="5"/>
        <v>18322.687557760142</v>
      </c>
      <c r="G66" s="73">
        <f t="shared" ref="G66:X66" si="7">$D66*((1+$C66/100)^G$2-1)*$B66</f>
        <v>28288.639526421724</v>
      </c>
      <c r="H66" s="73">
        <f t="shared" si="7"/>
        <v>38832.676327252142</v>
      </c>
      <c r="I66" s="73">
        <f t="shared" si="7"/>
        <v>49988.330338717067</v>
      </c>
      <c r="J66" s="73">
        <f t="shared" si="7"/>
        <v>61791.079017829448</v>
      </c>
      <c r="K66" s="73">
        <f t="shared" si="7"/>
        <v>74278.457726341032</v>
      </c>
      <c r="L66" s="73">
        <f t="shared" si="7"/>
        <v>87490.179101527945</v>
      </c>
      <c r="M66" s="73">
        <f t="shared" si="7"/>
        <v>101468.259351196</v>
      </c>
      <c r="N66" s="73">
        <f t="shared" si="7"/>
        <v>116257.15187455165</v>
      </c>
      <c r="O66" s="73">
        <f t="shared" si="7"/>
        <v>131903.88863388306</v>
      </c>
      <c r="P66" s="73">
        <f t="shared" si="7"/>
        <v>148458.22972664403</v>
      </c>
      <c r="Q66" s="73">
        <f t="shared" si="7"/>
        <v>165972.82163361396</v>
      </c>
      <c r="R66" s="73">
        <f t="shared" si="7"/>
        <v>184503.3646463975</v>
      </c>
      <c r="S66" s="73">
        <f t="shared" si="7"/>
        <v>204108.79000672072</v>
      </c>
      <c r="T66" s="73">
        <f t="shared" si="7"/>
        <v>224851.44732086625</v>
      </c>
      <c r="U66" s="73">
        <f t="shared" si="7"/>
        <v>246797.3028452672</v>
      </c>
      <c r="V66" s="73">
        <f t="shared" si="7"/>
        <v>270016.14927385049</v>
      </c>
      <c r="W66" s="73">
        <f t="shared" si="7"/>
        <v>294581.82769430266</v>
      </c>
      <c r="X66" s="73">
        <f t="shared" si="7"/>
        <v>320572.4624191256</v>
      </c>
    </row>
    <row r="67" spans="1:24" ht="12.75">
      <c r="I67" s="72">
        <f>SUM(E37:I66)</f>
        <v>2013375.9579666646</v>
      </c>
      <c r="X67" s="73">
        <f>SUM(E37:X66)</f>
        <v>36746825.430336602</v>
      </c>
    </row>
    <row r="69" spans="1:24">
      <c r="E69" s="73" t="s">
        <v>31</v>
      </c>
    </row>
    <row r="70" spans="1:24">
      <c r="A70" s="73" t="s">
        <v>0</v>
      </c>
      <c r="B70" s="73" t="s">
        <v>32</v>
      </c>
      <c r="C70" s="73" t="s">
        <v>33</v>
      </c>
      <c r="D70" s="73" t="s">
        <v>34</v>
      </c>
      <c r="E70" s="73">
        <v>1</v>
      </c>
      <c r="F70" s="73">
        <v>2</v>
      </c>
      <c r="G70" s="73">
        <v>3</v>
      </c>
      <c r="H70" s="73">
        <v>4</v>
      </c>
      <c r="I70" s="73">
        <v>5</v>
      </c>
      <c r="J70" s="73">
        <v>6</v>
      </c>
      <c r="K70" s="73">
        <v>7</v>
      </c>
      <c r="L70" s="73">
        <v>8</v>
      </c>
      <c r="M70" s="73">
        <v>9</v>
      </c>
      <c r="N70" s="73">
        <v>10</v>
      </c>
      <c r="O70" s="73">
        <v>11</v>
      </c>
      <c r="P70" s="73">
        <v>12</v>
      </c>
      <c r="Q70" s="73">
        <v>13</v>
      </c>
      <c r="R70" s="73">
        <v>14</v>
      </c>
      <c r="S70" s="73">
        <v>15</v>
      </c>
      <c r="T70" s="73">
        <v>16</v>
      </c>
      <c r="U70" s="73">
        <v>17</v>
      </c>
      <c r="V70" s="73">
        <v>18</v>
      </c>
      <c r="W70" s="73">
        <v>19</v>
      </c>
      <c r="X70" s="73">
        <v>20</v>
      </c>
    </row>
    <row r="71" spans="1:24">
      <c r="A71" s="73">
        <v>26</v>
      </c>
      <c r="B71" s="73">
        <v>48.47</v>
      </c>
      <c r="C71" s="73">
        <v>3.6199834500503898</v>
      </c>
      <c r="D71" s="73">
        <v>683</v>
      </c>
      <c r="E71" s="73">
        <f>$D71*((1+$C71/100)^E$2-1)*$B71</f>
        <v>1198.3958831375267</v>
      </c>
      <c r="F71" s="73">
        <f t="shared" ref="F71:X85" si="8">$D71*((1+$C71/100)^F$2-1)*$B71</f>
        <v>2440.1734989107199</v>
      </c>
      <c r="G71" s="73">
        <f t="shared" si="8"/>
        <v>3726.9032588613309</v>
      </c>
      <c r="H71" s="73">
        <f t="shared" si="8"/>
        <v>5060.2124231690268</v>
      </c>
      <c r="I71" s="73">
        <f t="shared" si="8"/>
        <v>6441.7871585626626</v>
      </c>
      <c r="J71" s="73">
        <f t="shared" si="8"/>
        <v>7873.3746707276359</v>
      </c>
      <c r="K71" s="73">
        <f t="shared" si="8"/>
        <v>9356.7854139059637</v>
      </c>
      <c r="L71" s="73">
        <f t="shared" si="8"/>
        <v>10893.895380483613</v>
      </c>
      <c r="M71" s="73">
        <f t="shared" si="8"/>
        <v>12486.648473460451</v>
      </c>
      <c r="N71" s="73">
        <f t="shared" si="8"/>
        <v>14137.05896480322</v>
      </c>
      <c r="O71" s="73">
        <f t="shared" si="8"/>
        <v>15847.214042790489</v>
      </c>
      <c r="P71" s="73">
        <f t="shared" si="8"/>
        <v>17619.276451571095</v>
      </c>
      <c r="Q71" s="73">
        <f t="shared" si="8"/>
        <v>19455.487226274119</v>
      </c>
      <c r="R71" s="73">
        <f t="shared" si="8"/>
        <v>21358.168527129437</v>
      </c>
      <c r="S71" s="73">
        <f t="shared" si="8"/>
        <v>23329.726576182929</v>
      </c>
      <c r="T71" s="73">
        <f t="shared" si="8"/>
        <v>25372.65470032028</v>
      </c>
      <c r="U71" s="73">
        <f t="shared" si="8"/>
        <v>27489.536484447835</v>
      </c>
      <c r="V71" s="73">
        <f t="shared" si="8"/>
        <v>29683.049038817946</v>
      </c>
      <c r="W71" s="73">
        <f t="shared" si="8"/>
        <v>31955.966384631021</v>
      </c>
      <c r="X71" s="73">
        <f t="shared" si="8"/>
        <v>34311.162962195856</v>
      </c>
    </row>
    <row r="72" spans="1:24">
      <c r="A72" s="73">
        <v>27</v>
      </c>
      <c r="B72" s="73">
        <v>48.61</v>
      </c>
      <c r="C72" s="73">
        <v>4.1909581588592904</v>
      </c>
      <c r="D72" s="73">
        <v>787</v>
      </c>
      <c r="E72" s="73">
        <f t="shared" ref="E72:T100" si="9">$D72*((1+$C72/100)^E$2-1)*$B72</f>
        <v>1603.295886923918</v>
      </c>
      <c r="F72" s="73">
        <f t="shared" si="9"/>
        <v>3273.7852336315295</v>
      </c>
      <c r="G72" s="73">
        <f t="shared" si="9"/>
        <v>5014.2840899078619</v>
      </c>
      <c r="H72" s="73">
        <f t="shared" si="9"/>
        <v>6827.7265250061519</v>
      </c>
      <c r="I72" s="73">
        <f t="shared" si="9"/>
        <v>8717.1695737944137</v>
      </c>
      <c r="J72" s="73">
        <f t="shared" si="9"/>
        <v>10685.798390192867</v>
      </c>
      <c r="K72" s="73">
        <f t="shared" si="9"/>
        <v>12736.931616589831</v>
      </c>
      <c r="L72" s="73">
        <f t="shared" si="9"/>
        <v>14874.026978287544</v>
      </c>
      <c r="M72" s="73">
        <f t="shared" si="9"/>
        <v>17100.687112408934</v>
      </c>
      <c r="N72" s="73">
        <f t="shared" si="9"/>
        <v>19420.665641091349</v>
      </c>
      <c r="O72" s="73">
        <f t="shared" si="9"/>
        <v>21837.87349920538</v>
      </c>
      <c r="P72" s="73">
        <f t="shared" si="9"/>
        <v>24356.3855272656</v>
      </c>
      <c r="Q72" s="73">
        <f t="shared" si="9"/>
        <v>26980.447340647679</v>
      </c>
      <c r="R72" s="73">
        <f t="shared" si="9"/>
        <v>29714.482486691206</v>
      </c>
      <c r="S72" s="73">
        <f t="shared" si="9"/>
        <v>32563.099901753925</v>
      </c>
      <c r="T72" s="73">
        <f t="shared" si="9"/>
        <v>35531.101680787899</v>
      </c>
      <c r="U72" s="73">
        <f t="shared" si="8"/>
        <v>38623.491172535374</v>
      </c>
      <c r="V72" s="73">
        <f t="shared" si="8"/>
        <v>41845.481413990958</v>
      </c>
      <c r="W72" s="73">
        <f t="shared" si="8"/>
        <v>45202.503918348491</v>
      </c>
      <c r="X72" s="73">
        <f t="shared" si="8"/>
        <v>48700.217831247115</v>
      </c>
    </row>
    <row r="73" spans="1:24">
      <c r="A73" s="73">
        <v>28</v>
      </c>
      <c r="B73" s="73">
        <v>49.14</v>
      </c>
      <c r="C73" s="73">
        <v>4.3218937786115301</v>
      </c>
      <c r="D73" s="73">
        <v>885</v>
      </c>
      <c r="E73" s="73">
        <f t="shared" si="9"/>
        <v>1879.5440634865943</v>
      </c>
      <c r="F73" s="73">
        <f t="shared" si="8"/>
        <v>3840.3200249192814</v>
      </c>
      <c r="G73" s="73">
        <f t="shared" si="8"/>
        <v>5885.838640641633</v>
      </c>
      <c r="H73" s="73">
        <f t="shared" si="8"/>
        <v>8019.7623981572406</v>
      </c>
      <c r="I73" s="73">
        <f t="shared" si="8"/>
        <v>10245.912073789217</v>
      </c>
      <c r="J73" s="73">
        <f t="shared" si="8"/>
        <v>12568.273573754923</v>
      </c>
      <c r="K73" s="73">
        <f t="shared" si="8"/>
        <v>14991.00507090451</v>
      </c>
      <c r="L73" s="73">
        <f t="shared" si="8"/>
        <v>17518.444449901872</v>
      </c>
      <c r="M73" s="73">
        <f t="shared" si="8"/>
        <v>20155.117074178295</v>
      </c>
      <c r="N73" s="73">
        <f t="shared" si="8"/>
        <v>22905.74388856567</v>
      </c>
      <c r="O73" s="73">
        <f t="shared" si="8"/>
        <v>25775.249872116874</v>
      </c>
      <c r="P73" s="73">
        <f t="shared" si="8"/>
        <v>28768.772856248081</v>
      </c>
      <c r="Q73" s="73">
        <f t="shared" si="8"/>
        <v>31891.672723991742</v>
      </c>
      <c r="R73" s="73">
        <f t="shared" si="8"/>
        <v>35149.5410068317</v>
      </c>
      <c r="S73" s="73">
        <f t="shared" si="8"/>
        <v>38548.210896303062</v>
      </c>
      <c r="T73" s="73">
        <f t="shared" si="8"/>
        <v>42093.767688283042</v>
      </c>
      <c r="U73" s="73">
        <f t="shared" si="8"/>
        <v>45792.55967867274</v>
      </c>
      <c r="V73" s="73">
        <f t="shared" si="8"/>
        <v>49651.209529978878</v>
      </c>
      <c r="W73" s="73">
        <f t="shared" si="8"/>
        <v>53676.626129146993</v>
      </c>
      <c r="X73" s="73">
        <f t="shared" si="8"/>
        <v>57876.016957877779</v>
      </c>
    </row>
    <row r="74" spans="1:24">
      <c r="A74" s="73">
        <v>29</v>
      </c>
      <c r="B74" s="73">
        <v>50.51</v>
      </c>
      <c r="C74" s="73">
        <v>4.7001672296495602</v>
      </c>
      <c r="D74" s="73">
        <v>916</v>
      </c>
      <c r="E74" s="73">
        <f t="shared" si="9"/>
        <v>2174.6338924095317</v>
      </c>
      <c r="F74" s="73">
        <f t="shared" si="8"/>
        <v>4451.4792143949462</v>
      </c>
      <c r="G74" s="73">
        <f t="shared" si="8"/>
        <v>6835.3400740741299</v>
      </c>
      <c r="H74" s="73">
        <f t="shared" si="8"/>
        <v>9331.2463806803935</v>
      </c>
      <c r="I74" s="73">
        <f t="shared" si="8"/>
        <v>11944.464457592525</v>
      </c>
      <c r="J74" s="73">
        <f t="shared" si="8"/>
        <v>14680.508154194958</v>
      </c>
      <c r="K74" s="73">
        <f t="shared" si="8"/>
        <v>17545.150480013988</v>
      </c>
      <c r="L74" s="73">
        <f t="shared" si="8"/>
        <v>20544.435785677833</v>
      </c>
      <c r="M74" s="73">
        <f t="shared" si="8"/>
        <v>23684.692516402192</v>
      </c>
      <c r="N74" s="73">
        <f t="shared" si="8"/>
        <v>26972.546564910917</v>
      </c>
      <c r="O74" s="73">
        <f t="shared" si="8"/>
        <v>30414.935251966363</v>
      </c>
      <c r="P74" s="73">
        <f t="shared" si="8"/>
        <v>34019.121964007943</v>
      </c>
      <c r="Q74" s="73">
        <f t="shared" si="8"/>
        <v>37792.711478784287</v>
      </c>
      <c r="R74" s="73">
        <f t="shared" si="8"/>
        <v>41743.666011315654</v>
      </c>
      <c r="S74" s="73">
        <f t="shared" si="8"/>
        <v>45880.322014043406</v>
      </c>
      <c r="T74" s="73">
        <f t="shared" si="8"/>
        <v>50211.407766614691</v>
      </c>
      <c r="U74" s="73">
        <f t="shared" si="8"/>
        <v>54746.061792416374</v>
      </c>
      <c r="V74" s="73">
        <f t="shared" si="8"/>
        <v>59493.852140716735</v>
      </c>
      <c r="W74" s="73">
        <f t="shared" si="8"/>
        <v>64464.796575100416</v>
      </c>
      <c r="X74" s="73">
        <f t="shared" si="8"/>
        <v>69669.383710793045</v>
      </c>
    </row>
    <row r="75" spans="1:24">
      <c r="A75" s="73">
        <v>30</v>
      </c>
      <c r="B75" s="73">
        <v>51.57</v>
      </c>
      <c r="C75" s="73">
        <v>4.25765773015672</v>
      </c>
      <c r="D75" s="73">
        <v>960</v>
      </c>
      <c r="E75" s="73">
        <f t="shared" si="9"/>
        <v>2107.8471277841459</v>
      </c>
      <c r="F75" s="73">
        <f t="shared" si="8"/>
        <v>4305.4391717442832</v>
      </c>
      <c r="G75" s="73">
        <f t="shared" si="8"/>
        <v>6596.5971632413975</v>
      </c>
      <c r="H75" s="73">
        <f t="shared" si="8"/>
        <v>8985.3048200735884</v>
      </c>
      <c r="I75" s="73">
        <f t="shared" si="8"/>
        <v>11475.715473107748</v>
      </c>
      <c r="J75" s="73">
        <f t="shared" si="8"/>
        <v>14072.159287823451</v>
      </c>
      <c r="K75" s="73">
        <f t="shared" si="8"/>
        <v>16779.150793325585</v>
      </c>
      <c r="L75" s="73">
        <f t="shared" si="8"/>
        <v>19601.396731916415</v>
      </c>
      <c r="M75" s="73">
        <f t="shared" si="8"/>
        <v>22543.804242875678</v>
      </c>
      <c r="N75" s="73">
        <f t="shared" si="8"/>
        <v>25611.489394678032</v>
      </c>
      <c r="O75" s="73">
        <f t="shared" si="8"/>
        <v>28809.786080482951</v>
      </c>
      <c r="P75" s="73">
        <f t="shared" si="8"/>
        <v>32144.255292364396</v>
      </c>
      <c r="Q75" s="73">
        <f t="shared" si="8"/>
        <v>35620.694790405207</v>
      </c>
      <c r="R75" s="73">
        <f t="shared" si="8"/>
        <v>39245.149183468566</v>
      </c>
      <c r="S75" s="73">
        <f t="shared" si="8"/>
        <v>43023.92043917421</v>
      </c>
      <c r="T75" s="73">
        <f t="shared" si="8"/>
        <v>46963.578841353337</v>
      </c>
      <c r="U75" s="73">
        <f t="shared" si="8"/>
        <v>51070.974414034601</v>
      </c>
      <c r="V75" s="73">
        <f t="shared" si="8"/>
        <v>55353.248831824269</v>
      </c>
      <c r="W75" s="73">
        <f t="shared" si="8"/>
        <v>59817.847837389454</v>
      </c>
      <c r="X75" s="73">
        <f t="shared" si="8"/>
        <v>64472.534187635618</v>
      </c>
    </row>
    <row r="76" spans="1:24">
      <c r="A76" s="73">
        <v>31</v>
      </c>
      <c r="B76" s="73">
        <v>53.14</v>
      </c>
      <c r="C76" s="73">
        <v>3.9116837013954</v>
      </c>
      <c r="D76" s="73">
        <v>1030</v>
      </c>
      <c r="E76" s="73">
        <f t="shared" si="9"/>
        <v>2141.0287804891655</v>
      </c>
      <c r="F76" s="73">
        <f t="shared" si="8"/>
        <v>4365.8078348269055</v>
      </c>
      <c r="G76" s="73">
        <f t="shared" si="8"/>
        <v>6677.6132088252389</v>
      </c>
      <c r="H76" s="73">
        <f t="shared" si="8"/>
        <v>9079.8490968462374</v>
      </c>
      <c r="I76" s="73">
        <f t="shared" si="8"/>
        <v>11576.052854568034</v>
      </c>
      <c r="J76" s="73">
        <f t="shared" si="8"/>
        <v>14169.900207834247</v>
      </c>
      <c r="K76" s="73">
        <f t="shared" si="8"/>
        <v>16865.210665257255</v>
      </c>
      <c r="L76" s="73">
        <f t="shared" si="8"/>
        <v>19665.953142545284</v>
      </c>
      <c r="M76" s="73">
        <f t="shared" si="8"/>
        <v>22576.251806835447</v>
      </c>
      <c r="N76" s="73">
        <f t="shared" si="8"/>
        <v>25600.392149638581</v>
      </c>
      <c r="O76" s="73">
        <f t="shared" si="8"/>
        <v>28742.827297338466</v>
      </c>
      <c r="P76" s="73">
        <f t="shared" si="8"/>
        <v>32008.184568537839</v>
      </c>
      <c r="Q76" s="73">
        <f t="shared" si="8"/>
        <v>35401.27228790705</v>
      </c>
      <c r="R76" s="73">
        <f t="shared" si="8"/>
        <v>38927.086866568876</v>
      </c>
      <c r="S76" s="73">
        <f t="shared" si="8"/>
        <v>42590.820159445655</v>
      </c>
      <c r="T76" s="73">
        <f t="shared" si="8"/>
        <v>46397.867110402476</v>
      </c>
      <c r="U76" s="73">
        <f t="shared" si="8"/>
        <v>50353.833696444359</v>
      </c>
      <c r="V76" s="73">
        <f t="shared" si="8"/>
        <v>54464.545182665068</v>
      </c>
      <c r="W76" s="73">
        <f t="shared" si="8"/>
        <v>58736.054700103683</v>
      </c>
      <c r="X76" s="73">
        <f t="shared" si="8"/>
        <v>63174.652159139485</v>
      </c>
    </row>
    <row r="77" spans="1:24">
      <c r="A77" s="73">
        <v>32</v>
      </c>
      <c r="B77" s="73">
        <v>54.93</v>
      </c>
      <c r="C77" s="73">
        <v>3.5414883290647499</v>
      </c>
      <c r="D77" s="73">
        <v>1084</v>
      </c>
      <c r="E77" s="73">
        <f t="shared" si="9"/>
        <v>2108.748060444314</v>
      </c>
      <c r="F77" s="73">
        <f t="shared" si="8"/>
        <v>4292.1771873386388</v>
      </c>
      <c r="G77" s="73">
        <f t="shared" si="8"/>
        <v>6552.9322019353285</v>
      </c>
      <c r="H77" s="73">
        <f t="shared" si="8"/>
        <v>8893.751591522705</v>
      </c>
      <c r="I77" s="73">
        <f t="shared" si="8"/>
        <v>11317.470826596809</v>
      </c>
      <c r="J77" s="73">
        <f t="shared" si="8"/>
        <v>13827.025795510344</v>
      </c>
      <c r="K77" s="73">
        <f t="shared" si="8"/>
        <v>16425.456360759443</v>
      </c>
      <c r="L77" s="73">
        <f t="shared" si="8"/>
        <v>19115.910041215669</v>
      </c>
      <c r="M77" s="73">
        <f t="shared" si="8"/>
        <v>21901.645824764157</v>
      </c>
      <c r="N77" s="73">
        <f t="shared" si="8"/>
        <v>24786.038115965588</v>
      </c>
      <c r="O77" s="73">
        <f t="shared" si="8"/>
        <v>27772.580823524364</v>
      </c>
      <c r="P77" s="73">
        <f t="shared" si="8"/>
        <v>30864.891592513861</v>
      </c>
      <c r="Q77" s="73">
        <f t="shared" si="8"/>
        <v>34066.716186485544</v>
      </c>
      <c r="R77" s="73">
        <f t="shared" si="8"/>
        <v>37381.933024769845</v>
      </c>
      <c r="S77" s="73">
        <f t="shared" si="8"/>
        <v>40814.557880465203</v>
      </c>
      <c r="T77" s="73">
        <f t="shared" si="8"/>
        <v>44368.748744805562</v>
      </c>
      <c r="U77" s="73">
        <f t="shared" si="8"/>
        <v>48048.810863799226</v>
      </c>
      <c r="V77" s="73">
        <f t="shared" si="8"/>
        <v>51859.20195323939</v>
      </c>
      <c r="W77" s="73">
        <f t="shared" si="8"/>
        <v>55804.537598403789</v>
      </c>
      <c r="X77" s="73">
        <f t="shared" si="8"/>
        <v>59889.596844984124</v>
      </c>
    </row>
    <row r="78" spans="1:24">
      <c r="A78" s="73">
        <v>33</v>
      </c>
      <c r="B78" s="73">
        <v>56.73</v>
      </c>
      <c r="C78" s="73">
        <v>4.5287470525386802</v>
      </c>
      <c r="D78" s="73">
        <v>1101</v>
      </c>
      <c r="E78" s="73">
        <f t="shared" si="9"/>
        <v>2828.6431813986128</v>
      </c>
      <c r="F78" s="73">
        <f t="shared" si="8"/>
        <v>5785.3884575016473</v>
      </c>
      <c r="G78" s="73">
        <f t="shared" si="8"/>
        <v>8876.0372481472714</v>
      </c>
      <c r="H78" s="73">
        <f t="shared" si="8"/>
        <v>12106.653704803586</v>
      </c>
      <c r="I78" s="73">
        <f t="shared" si="8"/>
        <v>15483.57660901955</v>
      </c>
      <c r="J78" s="73">
        <f t="shared" si="8"/>
        <v>19013.431809726695</v>
      </c>
      <c r="K78" s="73">
        <f t="shared" si="8"/>
        <v>22703.145223794756</v>
      </c>
      <c r="L78" s="73">
        <f t="shared" si="8"/>
        <v>26559.956425349548</v>
      </c>
      <c r="M78" s="73">
        <f t="shared" si="8"/>
        <v>30591.43285051674</v>
      </c>
      <c r="N78" s="73">
        <f t="shared" si="8"/>
        <v>34805.484645462464</v>
      </c>
      <c r="O78" s="73">
        <f t="shared" si="8"/>
        <v>39210.380186864262</v>
      </c>
      <c r="P78" s="73">
        <f t="shared" si="8"/>
        <v>43814.762305264674</v>
      </c>
      <c r="Q78" s="73">
        <f t="shared" si="8"/>
        <v>48627.665243139796</v>
      </c>
      <c r="R78" s="73">
        <f t="shared" si="8"/>
        <v>53658.532380955454</v>
      </c>
      <c r="S78" s="73">
        <f t="shared" si="8"/>
        <v>58917.234765992107</v>
      </c>
      <c r="T78" s="73">
        <f t="shared" si="8"/>
        <v>64414.090480292864</v>
      </c>
      <c r="U78" s="73">
        <f t="shared" si="8"/>
        <v>70159.884885737323</v>
      </c>
      <c r="V78" s="73">
        <f t="shared" si="8"/>
        <v>76165.891785963293</v>
      </c>
      <c r="W78" s="73">
        <f t="shared" si="8"/>
        <v>82443.895546658488</v>
      </c>
      <c r="X78" s="73">
        <f t="shared" si="8"/>
        <v>89006.214217624452</v>
      </c>
    </row>
    <row r="79" spans="1:24">
      <c r="A79" s="73">
        <v>34</v>
      </c>
      <c r="B79" s="73">
        <v>58.38</v>
      </c>
      <c r="C79" s="73">
        <v>4.286442018012</v>
      </c>
      <c r="D79" s="73">
        <v>1156</v>
      </c>
      <c r="E79" s="73">
        <f t="shared" si="9"/>
        <v>2892.8031267334118</v>
      </c>
      <c r="F79" s="73">
        <f t="shared" si="8"/>
        <v>5909.6045821894895</v>
      </c>
      <c r="G79" s="73">
        <f t="shared" si="8"/>
        <v>9055.719482832239</v>
      </c>
      <c r="H79" s="73">
        <f t="shared" si="8"/>
        <v>12336.69077451106</v>
      </c>
      <c r="I79" s="73">
        <f t="shared" si="8"/>
        <v>15758.298998235321</v>
      </c>
      <c r="J79" s="73">
        <f t="shared" si="8"/>
        <v>19326.572474553064</v>
      </c>
      <c r="K79" s="73">
        <f t="shared" si="8"/>
        <v>23047.797924477261</v>
      </c>
      <c r="L79" s="73">
        <f t="shared" si="8"/>
        <v>26928.531545671951</v>
      </c>
      <c r="M79" s="73">
        <f t="shared" si="8"/>
        <v>30975.610563412672</v>
      </c>
      <c r="N79" s="73">
        <f t="shared" si="8"/>
        <v>35196.165276671964</v>
      </c>
      <c r="O79" s="73">
        <f t="shared" si="8"/>
        <v>39597.631620553599</v>
      </c>
      <c r="P79" s="73">
        <f t="shared" si="8"/>
        <v>44187.764267208011</v>
      </c>
      <c r="Q79" s="73">
        <f t="shared" si="8"/>
        <v>48974.65028831111</v>
      </c>
      <c r="R79" s="73">
        <f t="shared" si="8"/>
        <v>53966.723403177137</v>
      </c>
      <c r="S79" s="73">
        <f t="shared" si="8"/>
        <v>59172.778837608654</v>
      </c>
      <c r="T79" s="73">
        <f t="shared" si="8"/>
        <v>64601.988819662627</v>
      </c>
      <c r="U79" s="73">
        <f t="shared" si="8"/>
        <v>70263.91873963346</v>
      </c>
      <c r="V79" s="73">
        <f t="shared" si="8"/>
        <v>76168.544002724346</v>
      </c>
      <c r="W79" s="73">
        <f t="shared" si="8"/>
        <v>82326.26760409851</v>
      </c>
      <c r="X79" s="73">
        <f t="shared" si="8"/>
        <v>88747.93845727497</v>
      </c>
    </row>
    <row r="80" spans="1:24">
      <c r="A80" s="73">
        <v>35</v>
      </c>
      <c r="B80" s="73">
        <v>60.78</v>
      </c>
      <c r="C80" s="73">
        <v>4.31854210041696</v>
      </c>
      <c r="D80" s="73">
        <v>1127</v>
      </c>
      <c r="E80" s="73">
        <f t="shared" si="9"/>
        <v>2958.1607444898709</v>
      </c>
      <c r="F80" s="73">
        <f t="shared" si="8"/>
        <v>6044.0709061285488</v>
      </c>
      <c r="G80" s="73">
        <f t="shared" si="8"/>
        <v>9263.2473972786338</v>
      </c>
      <c r="H80" s="73">
        <f t="shared" si="8"/>
        <v>12621.445380485762</v>
      </c>
      <c r="I80" s="73">
        <f t="shared" si="8"/>
        <v>16124.668557413046</v>
      </c>
      <c r="J80" s="73">
        <f t="shared" si="8"/>
        <v>19779.179902107488</v>
      </c>
      <c r="K80" s="73">
        <f t="shared" si="8"/>
        <v>23591.512857787093</v>
      </c>
      <c r="L80" s="73">
        <f t="shared" si="8"/>
        <v>27568.483017165778</v>
      </c>
      <c r="M80" s="73">
        <f t="shared" si="8"/>
        <v>31717.200307198258</v>
      </c>
      <c r="N80" s="73">
        <f t="shared" si="8"/>
        <v>36045.081700028051</v>
      </c>
      <c r="O80" s="73">
        <f t="shared" si="8"/>
        <v>40559.864472863337</v>
      </c>
      <c r="P80" s="73">
        <f t="shared" si="8"/>
        <v>45269.620040485876</v>
      </c>
      <c r="Q80" s="73">
        <f t="shared" si="8"/>
        <v>50182.768385122916</v>
      </c>
      <c r="R80" s="73">
        <f t="shared" si="8"/>
        <v>55308.093109479043</v>
      </c>
      <c r="S80" s="73">
        <f t="shared" si="8"/>
        <v>60654.757139839596</v>
      </c>
      <c r="T80" s="73">
        <f t="shared" si="8"/>
        <v>66232.319107319097</v>
      </c>
      <c r="U80" s="73">
        <f t="shared" si="8"/>
        <v>72050.750436541071</v>
      </c>
      <c r="V80" s="73">
        <f t="shared" si="8"/>
        <v>78120.453172299312</v>
      </c>
      <c r="W80" s="73">
        <f t="shared" si="8"/>
        <v>84452.278576071447</v>
      </c>
      <c r="X80" s="73">
        <f t="shared" si="8"/>
        <v>91057.546525630343</v>
      </c>
    </row>
    <row r="81" spans="1:24">
      <c r="A81" s="73">
        <v>36</v>
      </c>
      <c r="B81" s="73">
        <v>62.87</v>
      </c>
      <c r="C81" s="73">
        <v>4.3547453367423499</v>
      </c>
      <c r="D81" s="73">
        <v>1157</v>
      </c>
      <c r="E81" s="73">
        <f t="shared" si="9"/>
        <v>3167.6674509438799</v>
      </c>
      <c r="F81" s="73">
        <f t="shared" si="8"/>
        <v>6473.278752491251</v>
      </c>
      <c r="G81" s="73">
        <f t="shared" si="8"/>
        <v>9922.8410080435751</v>
      </c>
      <c r="H81" s="73">
        <f t="shared" si="8"/>
        <v>13522.622915057609</v>
      </c>
      <c r="I81" s="73">
        <f t="shared" si="8"/>
        <v>17279.166156800213</v>
      </c>
      <c r="J81" s="73">
        <f t="shared" si="8"/>
        <v>21199.297290185328</v>
      </c>
      <c r="K81" s="73">
        <f t="shared" si="8"/>
        <v>25290.140151295695</v>
      </c>
      <c r="L81" s="73">
        <f t="shared" si="8"/>
        <v>29559.12880113376</v>
      </c>
      <c r="M81" s="73">
        <f t="shared" si="8"/>
        <v>34014.021035126687</v>
      </c>
      <c r="N81" s="73">
        <f t="shared" si="8"/>
        <v>38662.912480936313</v>
      </c>
      <c r="O81" s="73">
        <f t="shared" si="8"/>
        <v>43514.251310192543</v>
      </c>
      <c r="P81" s="73">
        <f t="shared" si="8"/>
        <v>48576.853590885417</v>
      </c>
      <c r="Q81" s="73">
        <f t="shared" si="8"/>
        <v>53859.919308314544</v>
      </c>
      <c r="R81" s="73">
        <f t="shared" si="8"/>
        <v>59373.049083710459</v>
      </c>
      <c r="S81" s="73">
        <f t="shared" si="8"/>
        <v>65126.261620908968</v>
      </c>
      <c r="T81" s="73">
        <f t="shared" si="8"/>
        <v>71130.011912784044</v>
      </c>
      <c r="U81" s="73">
        <f t="shared" si="8"/>
        <v>77395.210240524175</v>
      </c>
      <c r="V81" s="73">
        <f t="shared" si="8"/>
        <v>83933.242000279264</v>
      </c>
      <c r="W81" s="73">
        <f t="shared" si="8"/>
        <v>90755.98839320695</v>
      </c>
      <c r="X81" s="73">
        <f t="shared" si="8"/>
        <v>97875.848016518488</v>
      </c>
    </row>
    <row r="82" spans="1:24">
      <c r="A82" s="73">
        <v>37</v>
      </c>
      <c r="B82" s="73">
        <v>65.83</v>
      </c>
      <c r="C82" s="73">
        <v>4.0540152137043801</v>
      </c>
      <c r="D82" s="73">
        <v>1159</v>
      </c>
      <c r="E82" s="73">
        <f t="shared" si="9"/>
        <v>3093.0907713954721</v>
      </c>
      <c r="F82" s="73">
        <f t="shared" si="8"/>
        <v>6311.5759132370031</v>
      </c>
      <c r="G82" s="73">
        <f t="shared" si="8"/>
        <v>9660.5389323796062</v>
      </c>
      <c r="H82" s="73">
        <f t="shared" si="8"/>
        <v>13145.269421819581</v>
      </c>
      <c r="I82" s="73">
        <f t="shared" si="8"/>
        <v>16771.271415458043</v>
      </c>
      <c r="J82" s="73">
        <f t="shared" si="8"/>
        <v>20544.272081567855</v>
      </c>
      <c r="K82" s="73">
        <f t="shared" si="8"/>
        <v>24470.230768694899</v>
      </c>
      <c r="L82" s="73">
        <f t="shared" si="8"/>
        <v>28555.348418281832</v>
      </c>
      <c r="M82" s="73">
        <f t="shared" si="8"/>
        <v>32806.07735888075</v>
      </c>
      <c r="N82" s="73">
        <f t="shared" si="8"/>
        <v>37229.131497424874</v>
      </c>
      <c r="O82" s="73">
        <f t="shared" si="8"/>
        <v>41831.49692365597</v>
      </c>
      <c r="P82" s="73">
        <f t="shared" si="8"/>
        <v>46620.442944456721</v>
      </c>
      <c r="Q82" s="73">
        <f t="shared" si="8"/>
        <v>51603.533565516838</v>
      </c>
      <c r="R82" s="73">
        <f t="shared" si="8"/>
        <v>56788.639438467442</v>
      </c>
      <c r="S82" s="73">
        <f t="shared" si="8"/>
        <v>62183.950292354086</v>
      </c>
      <c r="T82" s="73">
        <f t="shared" si="8"/>
        <v>67797.987869083969</v>
      </c>
      <c r="U82" s="73">
        <f t="shared" si="8"/>
        <v>73639.619383277561</v>
      </c>
      <c r="V82" s="73">
        <f t="shared" si="8"/>
        <v>79718.071527785098</v>
      </c>
      <c r="W82" s="73">
        <f t="shared" si="8"/>
        <v>86042.945046988723</v>
      </c>
      <c r="X82" s="73">
        <f t="shared" si="8"/>
        <v>92624.229900908438</v>
      </c>
    </row>
    <row r="83" spans="1:24">
      <c r="A83" s="73">
        <v>38</v>
      </c>
      <c r="B83" s="73">
        <v>67.16</v>
      </c>
      <c r="C83" s="73">
        <v>4.64065057397075</v>
      </c>
      <c r="D83" s="73">
        <v>1265</v>
      </c>
      <c r="E83" s="73">
        <f t="shared" si="9"/>
        <v>3942.5760707306167</v>
      </c>
      <c r="F83" s="73">
        <f t="shared" si="8"/>
        <v>8068.1133205168226</v>
      </c>
      <c r="G83" s="73">
        <f t="shared" si="8"/>
        <v>12385.102338364617</v>
      </c>
      <c r="H83" s="73">
        <f t="shared" si="8"/>
        <v>16902.427731847416</v>
      </c>
      <c r="I83" s="73">
        <f t="shared" si="8"/>
        <v>21629.386412131</v>
      </c>
      <c r="J83" s="73">
        <f t="shared" si="8"/>
        <v>26575.706727542522</v>
      </c>
      <c r="K83" s="73">
        <f t="shared" si="8"/>
        <v>31751.568485061616</v>
      </c>
      <c r="L83" s="73">
        <f t="shared" si="8"/>
        <v>37167.623900938968</v>
      </c>
      <c r="M83" s="73">
        <f t="shared" si="8"/>
        <v>42835.0195235598</v>
      </c>
      <c r="N83" s="73">
        <f t="shared" si="8"/>
        <v>48765.419173670962</v>
      </c>
      <c r="O83" s="73">
        <f t="shared" si="8"/>
        <v>54971.027949183786</v>
      </c>
      <c r="P83" s="73">
        <f t="shared" si="8"/>
        <v>61464.617343955819</v>
      </c>
      <c r="Q83" s="73">
        <f t="shared" si="8"/>
        <v>68259.551532247642</v>
      </c>
      <c r="R83" s="73">
        <f t="shared" si="8"/>
        <v>75369.814872949355</v>
      </c>
      <c r="S83" s="73">
        <f t="shared" si="8"/>
        <v>82810.040690182184</v>
      </c>
      <c r="T83" s="73">
        <f t="shared" si="8"/>
        <v>90595.54138950714</v>
      </c>
      <c r="U83" s="73">
        <f t="shared" si="8"/>
        <v>98742.339971721842</v>
      </c>
      <c r="V83" s="73">
        <f t="shared" si="8"/>
        <v>107267.20300910228</v>
      </c>
      <c r="W83" s="73">
        <f t="shared" si="8"/>
        <v>116187.67515195718</v>
      </c>
      <c r="X83" s="73">
        <f t="shared" si="8"/>
        <v>125522.11523651036</v>
      </c>
    </row>
    <row r="84" spans="1:24">
      <c r="A84" s="73">
        <v>39</v>
      </c>
      <c r="B84" s="73">
        <v>69.22</v>
      </c>
      <c r="C84" s="73">
        <v>5.2953628980956404</v>
      </c>
      <c r="D84" s="73">
        <v>1274</v>
      </c>
      <c r="E84" s="73">
        <f t="shared" si="9"/>
        <v>4669.7835523307413</v>
      </c>
      <c r="F84" s="73">
        <f t="shared" si="8"/>
        <v>9586.8490903129732</v>
      </c>
      <c r="G84" s="73">
        <f t="shared" si="8"/>
        <v>14764.29109246856</v>
      </c>
      <c r="H84" s="73">
        <f t="shared" si="8"/>
        <v>20215.89743747672</v>
      </c>
      <c r="I84" s="73">
        <f t="shared" si="8"/>
        <v>25956.186122228668</v>
      </c>
      <c r="J84" s="73">
        <f t="shared" si="8"/>
        <v>32000.443924236552</v>
      </c>
      <c r="K84" s="73">
        <f t="shared" si="8"/>
        <v>38364.767111357214</v>
      </c>
      <c r="L84" s="73">
        <f t="shared" si="8"/>
        <v>45066.10430724355</v>
      </c>
      <c r="M84" s="73">
        <f t="shared" si="8"/>
        <v>52122.301626677166</v>
      </c>
      <c r="N84" s="73">
        <f t="shared" si="8"/>
        <v>59552.150200980454</v>
      </c>
      <c r="O84" s="73">
        <f t="shared" si="8"/>
        <v>67375.436220072079</v>
      </c>
      <c r="P84" s="73">
        <f t="shared" si="8"/>
        <v>75612.993624430615</v>
      </c>
      <c r="Q84" s="73">
        <f t="shared" si="8"/>
        <v>84286.759587288878</v>
      </c>
      <c r="R84" s="73">
        <f t="shared" si="8"/>
        <v>93419.832934812002</v>
      </c>
      <c r="S84" s="73">
        <f t="shared" si="8"/>
        <v>103036.53565983569</v>
      </c>
      <c r="T84" s="73">
        <f t="shared" si="8"/>
        <v>113162.47769298045</v>
      </c>
      <c r="U84" s="73">
        <f t="shared" si="8"/>
        <v>123824.62510363104</v>
      </c>
      <c r="V84" s="73">
        <f t="shared" si="8"/>
        <v>135051.37191240548</v>
      </c>
      <c r="W84" s="73">
        <f t="shared" si="8"/>
        <v>146872.6157063549</v>
      </c>
      <c r="X84" s="73">
        <f t="shared" si="8"/>
        <v>159319.83725826256</v>
      </c>
    </row>
    <row r="85" spans="1:24">
      <c r="A85" s="73">
        <v>40</v>
      </c>
      <c r="B85" s="73">
        <v>70.959999999999994</v>
      </c>
      <c r="C85" s="73">
        <v>4.5630655179063204</v>
      </c>
      <c r="D85" s="73">
        <v>1353</v>
      </c>
      <c r="E85" s="73">
        <f t="shared" si="9"/>
        <v>4380.9480974080652</v>
      </c>
      <c r="F85" s="73">
        <f t="shared" si="8"/>
        <v>8961.8017268063304</v>
      </c>
      <c r="G85" s="73">
        <f t="shared" si="8"/>
        <v>13751.682708593429</v>
      </c>
      <c r="H85" s="73">
        <f t="shared" si="8"/>
        <v>18760.129097809204</v>
      </c>
      <c r="I85" s="73">
        <f t="shared" si="8"/>
        <v>23997.114177194118</v>
      </c>
      <c r="J85" s="73">
        <f t="shared" ref="J85:X99" si="10">$D85*((1+$C85/100)^J$2-1)*$B85</f>
        <v>29473.066316914344</v>
      </c>
      <c r="K85" s="73">
        <f t="shared" si="10"/>
        <v>35198.889740499195</v>
      </c>
      <c r="L85" s="73">
        <f t="shared" si="10"/>
        <v>41185.986238341844</v>
      </c>
      <c r="M85" s="73">
        <f t="shared" si="10"/>
        <v>47446.277872001323</v>
      </c>
      <c r="N85" s="73">
        <f t="shared" si="10"/>
        <v>53992.230714516707</v>
      </c>
      <c r="O85" s="73">
        <f t="shared" si="10"/>
        <v>60836.879674007301</v>
      </c>
      <c r="P85" s="73">
        <f t="shared" si="10"/>
        <v>67993.854449990162</v>
      </c>
      <c r="Q85" s="73">
        <f t="shared" si="10"/>
        <v>75477.406674101134</v>
      </c>
      <c r="R85" s="73">
        <f t="shared" si="10"/>
        <v>83302.438289265061</v>
      </c>
      <c r="S85" s="73">
        <f t="shared" si="10"/>
        <v>91484.531223825776</v>
      </c>
      <c r="T85" s="73">
        <f t="shared" si="10"/>
        <v>100039.9784197265</v>
      </c>
      <c r="U85" s="73">
        <f t="shared" si="10"/>
        <v>108985.81627652605</v>
      </c>
      <c r="V85" s="73">
        <f t="shared" si="10"/>
        <v>118339.85857585698</v>
      </c>
      <c r="W85" s="73">
        <f t="shared" si="10"/>
        <v>128120.73195387911</v>
      </c>
      <c r="X85" s="73">
        <f t="shared" si="10"/>
        <v>138347.91299236382</v>
      </c>
    </row>
    <row r="86" spans="1:24">
      <c r="A86" s="73">
        <v>41</v>
      </c>
      <c r="B86" s="73">
        <v>73.58</v>
      </c>
      <c r="C86" s="73">
        <v>4.8425634702278604</v>
      </c>
      <c r="D86" s="73">
        <v>1267</v>
      </c>
      <c r="E86" s="73">
        <f t="shared" si="9"/>
        <v>4514.5214411657735</v>
      </c>
      <c r="F86" s="73">
        <f t="shared" si="9"/>
        <v>9247.6614484970396</v>
      </c>
      <c r="G86" s="73">
        <f t="shared" si="9"/>
        <v>14210.006764818083</v>
      </c>
      <c r="H86" s="73">
        <f t="shared" si="9"/>
        <v>19412.656802693837</v>
      </c>
      <c r="I86" s="73">
        <f t="shared" si="9"/>
        <v>24867.248470787563</v>
      </c>
      <c r="J86" s="73">
        <f t="shared" si="9"/>
        <v>30585.982202450476</v>
      </c>
      <c r="K86" s="73">
        <f t="shared" si="9"/>
        <v>36581.649244762535</v>
      </c>
      <c r="L86" s="73">
        <f t="shared" si="9"/>
        <v>42867.660269062042</v>
      </c>
      <c r="M86" s="73">
        <f t="shared" si="9"/>
        <v>49458.075366958808</v>
      </c>
      <c r="N86" s="73">
        <f t="shared" si="9"/>
        <v>56367.635498922689</v>
      </c>
      <c r="O86" s="73">
        <f t="shared" si="9"/>
        <v>63611.795465790477</v>
      </c>
      <c r="P86" s="73">
        <f t="shared" si="9"/>
        <v>71206.758476938689</v>
      </c>
      <c r="Q86" s="73">
        <f t="shared" si="9"/>
        <v>79169.512392442077</v>
      </c>
      <c r="R86" s="73">
        <f t="shared" si="9"/>
        <v>87517.867720281749</v>
      </c>
      <c r="S86" s="73">
        <f t="shared" si="9"/>
        <v>96270.497453592296</v>
      </c>
      <c r="T86" s="73">
        <f t="shared" si="9"/>
        <v>105446.97883705232</v>
      </c>
      <c r="U86" s="73">
        <f t="shared" si="10"/>
        <v>115067.83715584008</v>
      </c>
      <c r="V86" s="73">
        <f t="shared" si="10"/>
        <v>125154.59164509586</v>
      </c>
      <c r="W86" s="73">
        <f t="shared" si="10"/>
        <v>135729.8036225799</v>
      </c>
      <c r="X86" s="73">
        <f t="shared" si="10"/>
        <v>146817.12695218474</v>
      </c>
    </row>
    <row r="87" spans="1:24">
      <c r="A87" s="73">
        <v>42</v>
      </c>
      <c r="B87" s="73">
        <v>76.010000000000005</v>
      </c>
      <c r="C87" s="73">
        <v>4.30971053863981</v>
      </c>
      <c r="D87" s="73">
        <v>1281</v>
      </c>
      <c r="E87" s="73">
        <f t="shared" si="9"/>
        <v>4196.3138659181632</v>
      </c>
      <c r="F87" s="73">
        <f t="shared" si="9"/>
        <v>8573.4767127502109</v>
      </c>
      <c r="G87" s="73">
        <f t="shared" si="9"/>
        <v>13139.282608085598</v>
      </c>
      <c r="H87" s="73">
        <f t="shared" si="9"/>
        <v>17901.86152126611</v>
      </c>
      <c r="I87" s="73">
        <f t="shared" si="9"/>
        <v>22869.693799778972</v>
      </c>
      <c r="J87" s="73">
        <f t="shared" si="9"/>
        <v>28051.625269540884</v>
      </c>
      <c r="K87" s="73">
        <f t="shared" si="9"/>
        <v>33456.88298596019</v>
      </c>
      <c r="L87" s="73">
        <f t="shared" si="9"/>
        <v>39095.091663824678</v>
      </c>
      <c r="M87" s="73">
        <f t="shared" si="9"/>
        <v>44976.290815269589</v>
      </c>
      <c r="N87" s="73">
        <f t="shared" si="9"/>
        <v>51110.952626342718</v>
      </c>
      <c r="O87" s="73">
        <f t="shared" si="9"/>
        <v>57510.000603997571</v>
      </c>
      <c r="P87" s="73">
        <f t="shared" si="9"/>
        <v>64184.829026718042</v>
      </c>
      <c r="Q87" s="73">
        <f t="shared" si="9"/>
        <v>71147.323233408621</v>
      </c>
      <c r="R87" s="73">
        <f t="shared" si="9"/>
        <v>78409.880786677124</v>
      </c>
      <c r="S87" s="73">
        <f t="shared" si="9"/>
        <v>85985.4335481936</v>
      </c>
      <c r="T87" s="73">
        <f t="shared" si="9"/>
        <v>93887.470705433414</v>
      </c>
      <c r="U87" s="73">
        <f t="shared" si="10"/>
        <v>102130.062790806</v>
      </c>
      <c r="V87" s="73">
        <f t="shared" si="10"/>
        <v>110727.886735939</v>
      </c>
      <c r="W87" s="73">
        <f t="shared" si="10"/>
        <v>119696.25200572907</v>
      </c>
      <c r="X87" s="73">
        <f t="shared" si="10"/>
        <v>129051.12785869499</v>
      </c>
    </row>
    <row r="88" spans="1:24">
      <c r="A88" s="73">
        <v>43</v>
      </c>
      <c r="B88" s="73">
        <v>78.33</v>
      </c>
      <c r="C88" s="73">
        <v>4.5596221556596896</v>
      </c>
      <c r="D88" s="73">
        <v>1398</v>
      </c>
      <c r="E88" s="73">
        <f t="shared" si="9"/>
        <v>4993.0297442704632</v>
      </c>
      <c r="F88" s="73">
        <f t="shared" si="9"/>
        <v>10213.722778999372</v>
      </c>
      <c r="G88" s="73">
        <f t="shared" si="9"/>
        <v>15672.459690018753</v>
      </c>
      <c r="H88" s="73">
        <f t="shared" si="9"/>
        <v>21380.094378652149</v>
      </c>
      <c r="I88" s="73">
        <f t="shared" si="9"/>
        <v>27347.975643112586</v>
      </c>
      <c r="J88" s="73">
        <f t="shared" si="9"/>
        <v>33587.969743930829</v>
      </c>
      <c r="K88" s="73">
        <f t="shared" si="9"/>
        <v>40112.483998281838</v>
      </c>
      <c r="L88" s="73">
        <f t="shared" si="9"/>
        <v>46934.491450123416</v>
      </c>
      <c r="M88" s="73">
        <f t="shared" si="9"/>
        <v>54067.556665199903</v>
      </c>
      <c r="N88" s="73">
        <f t="shared" si="9"/>
        <v>61525.862702200677</v>
      </c>
      <c r="O88" s="73">
        <f t="shared" si="9"/>
        <v>69324.239313701444</v>
      </c>
      <c r="P88" s="73">
        <f t="shared" si="9"/>
        <v>77478.192432961994</v>
      </c>
      <c r="Q88" s="73">
        <f t="shared" si="9"/>
        <v>86003.935005210442</v>
      </c>
      <c r="R88" s="73">
        <f t="shared" si="9"/>
        <v>94918.419224717625</v>
      </c>
      <c r="S88" s="73">
        <f t="shared" si="9"/>
        <v>104239.37024176028</v>
      </c>
      <c r="T88" s="73">
        <f t="shared" si="9"/>
        <v>113985.32140649417</v>
      </c>
      <c r="U88" s="73">
        <f t="shared" si="10"/>
        <v>124175.65111981505</v>
      </c>
      <c r="V88" s="73">
        <f t="shared" si="10"/>
        <v>134830.6213644793</v>
      </c>
      <c r="W88" s="73">
        <f t="shared" si="10"/>
        <v>145971.41799309818</v>
      </c>
      <c r="X88" s="73">
        <f t="shared" si="10"/>
        <v>157620.19285311256</v>
      </c>
    </row>
    <row r="89" spans="1:24">
      <c r="A89" s="73">
        <v>44</v>
      </c>
      <c r="B89" s="73">
        <v>79.37</v>
      </c>
      <c r="C89" s="73">
        <v>4.7133076956446596</v>
      </c>
      <c r="D89" s="73">
        <v>1316</v>
      </c>
      <c r="E89" s="73">
        <f t="shared" si="9"/>
        <v>4923.0932505316523</v>
      </c>
      <c r="F89" s="73">
        <f t="shared" si="9"/>
        <v>10078.227034104371</v>
      </c>
      <c r="G89" s="73">
        <f t="shared" si="9"/>
        <v>15476.338135018999</v>
      </c>
      <c r="H89" s="73">
        <f t="shared" si="9"/>
        <v>21128.878821872488</v>
      </c>
      <c r="I89" s="73">
        <f t="shared" si="9"/>
        <v>27047.841143918886</v>
      </c>
      <c r="J89" s="73">
        <f t="shared" si="9"/>
        <v>33245.782372592614</v>
      </c>
      <c r="K89" s="73">
        <f t="shared" si="9"/>
        <v>39735.851642168942</v>
      </c>
      <c r="L89" s="73">
        <f t="shared" si="9"/>
        <v>46531.817846080878</v>
      </c>
      <c r="M89" s="73">
        <f t="shared" si="9"/>
        <v>53648.09884807522</v>
      </c>
      <c r="N89" s="73">
        <f t="shared" si="9"/>
        <v>61099.792070180258</v>
      </c>
      <c r="O89" s="73">
        <f t="shared" si="9"/>
        <v>68902.70652237859</v>
      </c>
      <c r="P89" s="73">
        <f t="shared" si="9"/>
        <v>77073.396341936968</v>
      </c>
      <c r="Q89" s="73">
        <f t="shared" si="9"/>
        <v>85629.195913547839</v>
      </c>
      <c r="R89" s="73">
        <f t="shared" si="9"/>
        <v>94588.256644791385</v>
      </c>
      <c r="S89" s="73">
        <f t="shared" si="9"/>
        <v>103969.5854749381</v>
      </c>
      <c r="T89" s="73">
        <f t="shared" si="9"/>
        <v>113793.08519878983</v>
      </c>
      <c r="U89" s="73">
        <f t="shared" si="10"/>
        <v>124079.59669110755</v>
      </c>
      <c r="V89" s="73">
        <f t="shared" si="10"/>
        <v>134850.94312120602</v>
      </c>
      <c r="W89" s="73">
        <f t="shared" si="10"/>
        <v>146129.97625151891</v>
      </c>
      <c r="X89" s="73">
        <f t="shared" si="10"/>
        <v>157940.62491835709</v>
      </c>
    </row>
    <row r="90" spans="1:24">
      <c r="A90" s="73">
        <v>45</v>
      </c>
      <c r="B90" s="73">
        <v>81.760000000000005</v>
      </c>
      <c r="C90" s="73">
        <v>3.97722331387518</v>
      </c>
      <c r="D90" s="73">
        <v>1335</v>
      </c>
      <c r="E90" s="73">
        <f t="shared" si="9"/>
        <v>4341.1233382015016</v>
      </c>
      <c r="F90" s="73">
        <f t="shared" si="9"/>
        <v>8854.9028458940375</v>
      </c>
      <c r="G90" s="73">
        <f t="shared" si="9"/>
        <v>13548.205444503423</v>
      </c>
      <c r="H90" s="73">
        <f t="shared" si="9"/>
        <v>18428.171168255438</v>
      </c>
      <c r="I90" s="73">
        <f t="shared" si="9"/>
        <v>23502.22402648161</v>
      </c>
      <c r="J90" s="73">
        <f t="shared" si="9"/>
        <v>28778.083297943544</v>
      </c>
      <c r="K90" s="73">
        <f t="shared" si="9"/>
        <v>34263.775274357249</v>
      </c>
      <c r="L90" s="73">
        <f t="shared" si="9"/>
        <v>39967.645470984316</v>
      </c>
      <c r="M90" s="73">
        <f t="shared" si="9"/>
        <v>45898.37132286479</v>
      </c>
      <c r="N90" s="73">
        <f t="shared" si="9"/>
        <v>52064.975386008264</v>
      </c>
      <c r="O90" s="73">
        <f t="shared" si="9"/>
        <v>58476.839063625448</v>
      </c>
      <c r="P90" s="73">
        <f t="shared" si="9"/>
        <v>65143.716878282765</v>
      </c>
      <c r="Q90" s="73">
        <f t="shared" si="9"/>
        <v>72075.751311692147</v>
      </c>
      <c r="R90" s="73">
        <f t="shared" si="9"/>
        <v>79283.488234713004</v>
      </c>
      <c r="S90" s="73">
        <f t="shared" si="9"/>
        <v>86777.892951038957</v>
      </c>
      <c r="T90" s="73">
        <f t="shared" si="9"/>
        <v>94570.366878978864</v>
      </c>
      <c r="U90" s="73">
        <f t="shared" si="10"/>
        <v>102672.7648967084</v>
      </c>
      <c r="V90" s="73">
        <f t="shared" si="10"/>
        <v>111097.41337738208</v>
      </c>
      <c r="W90" s="73">
        <f t="shared" si="10"/>
        <v>119857.12894154109</v>
      </c>
      <c r="X90" s="73">
        <f t="shared" si="10"/>
        <v>128965.23795534698</v>
      </c>
    </row>
    <row r="91" spans="1:24">
      <c r="A91" s="73">
        <v>46</v>
      </c>
      <c r="B91" s="73">
        <v>85.56</v>
      </c>
      <c r="C91" s="73">
        <v>4.9954797175261101</v>
      </c>
      <c r="D91" s="73">
        <v>1384</v>
      </c>
      <c r="E91" s="73">
        <f t="shared" si="9"/>
        <v>5915.3993057004409</v>
      </c>
      <c r="F91" s="73">
        <f t="shared" si="9"/>
        <v>12126.301183927842</v>
      </c>
      <c r="G91" s="73">
        <f t="shared" si="9"/>
        <v>18647.467405757521</v>
      </c>
      <c r="H91" s="73">
        <f t="shared" si="9"/>
        <v>25494.397163544898</v>
      </c>
      <c r="I91" s="73">
        <f t="shared" si="9"/>
        <v>32683.363908655781</v>
      </c>
      <c r="J91" s="73">
        <f t="shared" si="9"/>
        <v>40231.45402941839</v>
      </c>
      <c r="K91" s="73">
        <f t="shared" si="9"/>
        <v>48156.607461224266</v>
      </c>
      <c r="L91" s="73">
        <f t="shared" si="9"/>
        <v>56477.660325298864</v>
      </c>
      <c r="M91" s="73">
        <f t="shared" si="9"/>
        <v>65214.389697482911</v>
      </c>
      <c r="N91" s="73">
        <f t="shared" si="9"/>
        <v>74387.560613429567</v>
      </c>
      <c r="O91" s="73">
        <f t="shared" si="9"/>
        <v>84018.975421936324</v>
      </c>
      <c r="P91" s="73">
        <f t="shared" si="9"/>
        <v>94131.525603712886</v>
      </c>
      <c r="Q91" s="73">
        <f t="shared" si="9"/>
        <v>104749.24617874471</v>
      </c>
      <c r="R91" s="73">
        <f t="shared" si="9"/>
        <v>115897.37283156585</v>
      </c>
      <c r="S91" s="73">
        <f t="shared" si="9"/>
        <v>127602.40189021277</v>
      </c>
      <c r="T91" s="73">
        <f t="shared" si="9"/>
        <v>139892.15330141503</v>
      </c>
      <c r="U91" s="73">
        <f t="shared" si="10"/>
        <v>152795.83675169825</v>
      </c>
      <c r="V91" s="73">
        <f t="shared" si="10"/>
        <v>166344.12109155409</v>
      </c>
      <c r="W91" s="73">
        <f t="shared" si="10"/>
        <v>180569.20722768019</v>
      </c>
      <c r="X91" s="73">
        <f t="shared" si="10"/>
        <v>195504.90465653714</v>
      </c>
    </row>
    <row r="92" spans="1:24">
      <c r="A92" s="73">
        <v>47</v>
      </c>
      <c r="B92" s="73">
        <v>88.72</v>
      </c>
      <c r="C92" s="73">
        <v>5.4628516390183801</v>
      </c>
      <c r="D92" s="73">
        <v>1419</v>
      </c>
      <c r="E92" s="73">
        <f t="shared" si="9"/>
        <v>6877.3849613005605</v>
      </c>
      <c r="F92" s="73">
        <f t="shared" si="9"/>
        <v>14130.471259681144</v>
      </c>
      <c r="G92" s="73">
        <f t="shared" si="9"/>
        <v>21779.782901792216</v>
      </c>
      <c r="H92" s="73">
        <f t="shared" si="9"/>
        <v>29846.965090317983</v>
      </c>
      <c r="I92" s="73">
        <f t="shared" si="9"/>
        <v>38354.84547325223</v>
      </c>
      <c r="J92" s="73">
        <f t="shared" si="9"/>
        <v>47327.498739131341</v>
      </c>
      <c r="K92" s="73">
        <f t="shared" si="9"/>
        <v>56790.314741008922</v>
      </c>
      <c r="L92" s="73">
        <f t="shared" si="9"/>
        <v>66770.070341942395</v>
      </c>
      <c r="M92" s="73">
        <f t="shared" si="9"/>
        <v>77295.005185291462</v>
      </c>
      <c r="N92" s="73">
        <f t="shared" si="9"/>
        <v>88394.901604236118</v>
      </c>
      <c r="O92" s="73">
        <f t="shared" si="9"/>
        <v>100101.16889663234</v>
      </c>
      <c r="P92" s="73">
        <f t="shared" si="9"/>
        <v>112446.93220367916</v>
      </c>
      <c r="Q92" s="73">
        <f t="shared" si="9"/>
        <v>125467.12624389432</v>
      </c>
      <c r="R92" s="73">
        <f t="shared" si="9"/>
        <v>139198.59416763874</v>
      </c>
      <c r="S92" s="73">
        <f t="shared" si="9"/>
        <v>153680.19181191665</v>
      </c>
      <c r="T92" s="73">
        <f t="shared" si="9"/>
        <v>168952.89765046115</v>
      </c>
      <c r="U92" s="73">
        <f t="shared" si="10"/>
        <v>185059.92875022901</v>
      </c>
      <c r="V92" s="73">
        <f t="shared" si="10"/>
        <v>202046.86306242773</v>
      </c>
      <c r="W92" s="73">
        <f t="shared" si="10"/>
        <v>219961.76839411937</v>
      </c>
      <c r="X92" s="73">
        <f t="shared" si="10"/>
        <v>238855.33842535186</v>
      </c>
    </row>
    <row r="93" spans="1:24">
      <c r="A93" s="73">
        <v>48</v>
      </c>
      <c r="B93" s="73">
        <v>91.88</v>
      </c>
      <c r="C93" s="73">
        <v>4.49237805623439</v>
      </c>
      <c r="D93" s="73">
        <v>1512</v>
      </c>
      <c r="E93" s="73">
        <f t="shared" si="9"/>
        <v>6240.9266005990567</v>
      </c>
      <c r="F93" s="73">
        <f t="shared" si="9"/>
        <v>12762.219218309132</v>
      </c>
      <c r="G93" s="73">
        <f t="shared" si="9"/>
        <v>19576.472954560038</v>
      </c>
      <c r="H93" s="73">
        <f t="shared" si="9"/>
        <v>26696.84873035441</v>
      </c>
      <c r="I93" s="73">
        <f t="shared" si="9"/>
        <v>34137.098705021992</v>
      </c>
      <c r="J93" s="73">
        <f t="shared" si="9"/>
        <v>41911.592836880547</v>
      </c>
      <c r="K93" s="73">
        <f t="shared" si="9"/>
        <v>50035.346637101953</v>
      </c>
      <c r="L93" s="73">
        <f t="shared" si="9"/>
        <v>58524.050170386967</v>
      </c>
      <c r="M93" s="73">
        <f t="shared" si="9"/>
        <v>67394.098358460105</v>
      </c>
      <c r="N93" s="73">
        <f t="shared" si="9"/>
        <v>76662.622644911666</v>
      </c>
      <c r="O93" s="73">
        <f t="shared" si="9"/>
        <v>86347.524082544493</v>
      </c>
      <c r="P93" s="73">
        <f t="shared" si="9"/>
        <v>96467.507907129489</v>
      </c>
      <c r="Q93" s="73">
        <f t="shared" si="9"/>
        <v>107042.1196643446</v>
      </c>
      <c r="R93" s="73">
        <f t="shared" si="9"/>
        <v>118091.78295967284</v>
      </c>
      <c r="S93" s="73">
        <f t="shared" si="9"/>
        <v>129637.83890416822</v>
      </c>
      <c r="T93" s="73">
        <f t="shared" si="9"/>
        <v>141702.58733227459</v>
      </c>
      <c r="U93" s="73">
        <f t="shared" si="10"/>
        <v>154309.32987130509</v>
      </c>
      <c r="V93" s="73">
        <f t="shared" si="10"/>
        <v>167482.41494576508</v>
      </c>
      <c r="W93" s="73">
        <f t="shared" si="10"/>
        <v>181247.28480343908</v>
      </c>
      <c r="X93" s="73">
        <f t="shared" si="10"/>
        <v>195630.52465406849</v>
      </c>
    </row>
    <row r="94" spans="1:24">
      <c r="A94" s="73">
        <v>49</v>
      </c>
      <c r="B94" s="73">
        <v>92.65</v>
      </c>
      <c r="C94" s="73">
        <v>4.6313448834716198</v>
      </c>
      <c r="D94" s="73">
        <v>1378</v>
      </c>
      <c r="E94" s="73">
        <f t="shared" si="9"/>
        <v>5912.9167455912248</v>
      </c>
      <c r="F94" s="73">
        <f t="shared" si="9"/>
        <v>12099.681058343331</v>
      </c>
      <c r="G94" s="73">
        <f t="shared" si="9"/>
        <v>18572.975763546521</v>
      </c>
      <c r="H94" s="73">
        <f t="shared" si="9"/>
        <v>25346.071071871196</v>
      </c>
      <c r="I94" s="73">
        <f t="shared" si="9"/>
        <v>32432.851783210608</v>
      </c>
      <c r="J94" s="73">
        <f t="shared" si="9"/>
        <v>39847.845750427492</v>
      </c>
      <c r="K94" s="73">
        <f t="shared" si="9"/>
        <v>47606.253661354793</v>
      </c>
      <c r="L94" s="73">
        <f t="shared" si="9"/>
        <v>55723.98020010371</v>
      </c>
      <c r="M94" s="73">
        <f t="shared" si="9"/>
        <v>64217.666651559171</v>
      </c>
      <c r="N94" s="73">
        <f t="shared" si="9"/>
        <v>73104.725015902237</v>
      </c>
      <c r="O94" s="73">
        <f t="shared" si="9"/>
        <v>82403.373703093457</v>
      </c>
      <c r="P94" s="73">
        <f t="shared" si="9"/>
        <v>92132.674880490886</v>
      </c>
      <c r="Q94" s="73">
        <f t="shared" si="9"/>
        <v>102312.57355016528</v>
      </c>
      <c r="R94" s="73">
        <f t="shared" si="9"/>
        <v>112963.93843602019</v>
      </c>
      <c r="S94" s="73">
        <f t="shared" si="9"/>
        <v>124108.6047645361</v>
      </c>
      <c r="T94" s="73">
        <f t="shared" si="9"/>
        <v>135769.41902683768</v>
      </c>
      <c r="U94" s="73">
        <f t="shared" si="10"/>
        <v>147970.28581384744</v>
      </c>
      <c r="V94" s="73">
        <f t="shared" si="10"/>
        <v>160736.21682053665</v>
      </c>
      <c r="W94" s="73">
        <f t="shared" si="10"/>
        <v>174093.38211973163</v>
      </c>
      <c r="X94" s="73">
        <f t="shared" si="10"/>
        <v>188069.16381058778</v>
      </c>
    </row>
    <row r="95" spans="1:24">
      <c r="A95" s="73">
        <v>50</v>
      </c>
      <c r="B95" s="73">
        <v>93.84</v>
      </c>
      <c r="C95" s="73">
        <v>4.6784808843725303</v>
      </c>
      <c r="D95" s="73">
        <v>1426</v>
      </c>
      <c r="E95" s="73">
        <f t="shared" si="9"/>
        <v>6260.5484946625256</v>
      </c>
      <c r="F95" s="73">
        <f t="shared" si="9"/>
        <v>12813.995553904708</v>
      </c>
      <c r="G95" s="73">
        <f t="shared" si="9"/>
        <v>19674.044381081017</v>
      </c>
      <c r="H95" s="73">
        <f t="shared" si="9"/>
        <v>26855.039281295376</v>
      </c>
      <c r="I95" s="73">
        <f t="shared" si="9"/>
        <v>34371.995655224033</v>
      </c>
      <c r="J95" s="73">
        <f t="shared" si="9"/>
        <v>42240.631396193574</v>
      </c>
      <c r="K95" s="73">
        <f t="shared" si="9"/>
        <v>50477.399756165294</v>
      </c>
      <c r="L95" s="73">
        <f t="shared" si="9"/>
        <v>59099.523749348278</v>
      </c>
      <c r="M95" s="73">
        <f t="shared" si="9"/>
        <v>68125.032165379263</v>
      </c>
      <c r="N95" s="73">
        <f t="shared" si="9"/>
        <v>77572.797267371701</v>
      </c>
      <c r="O95" s="73">
        <f t="shared" si="9"/>
        <v>87462.574253661267</v>
      </c>
      <c r="P95" s="73">
        <f t="shared" si="9"/>
        <v>97815.042565761469</v>
      </c>
      <c r="Q95" s="73">
        <f t="shared" si="9"/>
        <v>108651.84912890397</v>
      </c>
      <c r="R95" s="73">
        <f t="shared" si="9"/>
        <v>119995.65361557955</v>
      </c>
      <c r="S95" s="73">
        <f t="shared" si="9"/>
        <v>131870.17582672485</v>
      </c>
      <c r="T95" s="73">
        <f t="shared" si="9"/>
        <v>144300.24528962906</v>
      </c>
      <c r="U95" s="73">
        <f t="shared" si="10"/>
        <v>157311.85317626956</v>
      </c>
      <c r="V95" s="73">
        <f t="shared" si="10"/>
        <v>170932.20665063601</v>
      </c>
      <c r="W95" s="73">
        <f t="shared" si="10"/>
        <v>185189.78575868477</v>
      </c>
      <c r="X95" s="73">
        <f t="shared" si="10"/>
        <v>200114.40297987778</v>
      </c>
    </row>
    <row r="96" spans="1:24">
      <c r="A96" s="73">
        <v>51</v>
      </c>
      <c r="B96" s="73">
        <v>95.31</v>
      </c>
      <c r="C96" s="73">
        <v>5.1439509872841098</v>
      </c>
      <c r="D96" s="73">
        <v>1426</v>
      </c>
      <c r="E96" s="73">
        <f t="shared" si="9"/>
        <v>6991.2497522081685</v>
      </c>
      <c r="F96" s="73">
        <f t="shared" si="9"/>
        <v>14342.125965068555</v>
      </c>
      <c r="G96" s="73">
        <f t="shared" si="9"/>
        <v>22071.127647454388</v>
      </c>
      <c r="H96" s="73">
        <f t="shared" si="9"/>
        <v>30197.705388188533</v>
      </c>
      <c r="I96" s="73">
        <f t="shared" si="9"/>
        <v>38742.310304849576</v>
      </c>
      <c r="J96" s="73">
        <f t="shared" si="9"/>
        <v>47726.445510480742</v>
      </c>
      <c r="K96" s="73">
        <f t="shared" si="9"/>
        <v>57172.720227720871</v>
      </c>
      <c r="L96" s="73">
        <f t="shared" si="9"/>
        <v>67104.906686540082</v>
      </c>
      <c r="M96" s="73">
        <f t="shared" si="9"/>
        <v>77547.999948766621</v>
      </c>
      <c r="N96" s="73">
        <f t="shared" si="9"/>
        <v>88528.280809958465</v>
      </c>
      <c r="O96" s="73">
        <f t="shared" si="9"/>
        <v>100073.38193691612</v>
      </c>
      <c r="P96" s="73">
        <f t="shared" si="9"/>
        <v>112212.3574072769</v>
      </c>
      <c r="Q96" s="73">
        <f t="shared" si="9"/>
        <v>124975.75582619145</v>
      </c>
      <c r="R96" s="73">
        <f t="shared" si="9"/>
        <v>138395.69720408678</v>
      </c>
      <c r="S96" s="73">
        <f t="shared" si="9"/>
        <v>152505.95378898326</v>
      </c>
      <c r="T96" s="73">
        <f t="shared" si="9"/>
        <v>167342.03505678693</v>
      </c>
      <c r="U96" s="73">
        <f t="shared" si="10"/>
        <v>182941.27707344005</v>
      </c>
      <c r="V96" s="73">
        <f t="shared" si="10"/>
        <v>199342.93645381759</v>
      </c>
      <c r="W96" s="73">
        <f t="shared" si="10"/>
        <v>216588.28915382302</v>
      </c>
      <c r="X96" s="73">
        <f t="shared" si="10"/>
        <v>234720.73434430108</v>
      </c>
    </row>
    <row r="97" spans="1:24">
      <c r="A97" s="73">
        <v>52</v>
      </c>
      <c r="B97" s="73">
        <v>95.61</v>
      </c>
      <c r="C97" s="73">
        <v>4.9900802048313304</v>
      </c>
      <c r="D97" s="73">
        <v>1436</v>
      </c>
      <c r="E97" s="73">
        <f t="shared" si="9"/>
        <v>6851.1785219931508</v>
      </c>
      <c r="F97" s="73">
        <f t="shared" si="9"/>
        <v>14044.236347209953</v>
      </c>
      <c r="G97" s="73">
        <f t="shared" si="9"/>
        <v>21596.233527084947</v>
      </c>
      <c r="H97" s="73">
        <f t="shared" si="9"/>
        <v>29525.081423302334</v>
      </c>
      <c r="I97" s="73">
        <f t="shared" si="9"/>
        <v>37849.58518886003</v>
      </c>
      <c r="J97" s="73">
        <f t="shared" si="9"/>
        <v>46589.488368973274</v>
      </c>
      <c r="K97" s="73">
        <f t="shared" si="9"/>
        <v>55765.519727598752</v>
      </c>
      <c r="L97" s="73">
        <f t="shared" si="9"/>
        <v>65399.442410640142</v>
      </c>
      <c r="M97" s="73">
        <f t="shared" si="9"/>
        <v>75514.105562436729</v>
      </c>
      <c r="N97" s="73">
        <f t="shared" si="9"/>
        <v>86133.498517956483</v>
      </c>
      <c r="O97" s="73">
        <f t="shared" si="9"/>
        <v>97282.80769922286</v>
      </c>
      <c r="P97" s="73">
        <f t="shared" si="9"/>
        <v>108988.4763509191</v>
      </c>
      <c r="Q97" s="73">
        <f t="shared" si="9"/>
        <v>121278.26725684677</v>
      </c>
      <c r="R97" s="73">
        <f t="shared" si="9"/>
        <v>134181.32858598631</v>
      </c>
      <c r="S97" s="73">
        <f t="shared" si="9"/>
        <v>147728.26302432839</v>
      </c>
      <c r="T97" s="73">
        <f t="shared" si="9"/>
        <v>161951.20035643975</v>
      </c>
      <c r="U97" s="73">
        <f t="shared" si="10"/>
        <v>176883.87366890631</v>
      </c>
      <c r="V97" s="73">
        <f t="shared" si="10"/>
        <v>192561.69935639048</v>
      </c>
      <c r="W97" s="73">
        <f t="shared" si="10"/>
        <v>209021.86112005368</v>
      </c>
      <c r="X97" s="73">
        <f t="shared" si="10"/>
        <v>226303.39815756871</v>
      </c>
    </row>
    <row r="98" spans="1:24">
      <c r="A98" s="73">
        <v>53</v>
      </c>
      <c r="B98" s="73">
        <v>94.77</v>
      </c>
      <c r="C98" s="73">
        <v>5.9991804782151696</v>
      </c>
      <c r="D98" s="73">
        <v>1455</v>
      </c>
      <c r="E98" s="73">
        <f t="shared" si="9"/>
        <v>8272.2909585425732</v>
      </c>
      <c r="F98" s="73">
        <f t="shared" si="9"/>
        <v>17040.851581371189</v>
      </c>
      <c r="G98" s="73">
        <f t="shared" si="9"/>
        <v>26335.453981304992</v>
      </c>
      <c r="H98" s="73">
        <f t="shared" si="9"/>
        <v>36187.656353943355</v>
      </c>
      <c r="I98" s="73">
        <f t="shared" si="9"/>
        <v>46630.910127995303</v>
      </c>
      <c r="J98" s="73">
        <f t="shared" si="9"/>
        <v>57700.673543750614</v>
      </c>
      <c r="K98" s="73">
        <f t="shared" si="9"/>
        <v>69434.532045328524</v>
      </c>
      <c r="L98" s="73">
        <f t="shared" si="9"/>
        <v>81872.325895474525</v>
      </c>
      <c r="M98" s="73">
        <f t="shared" si="9"/>
        <v>95056.285446199108</v>
      </c>
      <c r="N98" s="73">
        <f t="shared" si="9"/>
        <v>109031.17452454656</v>
      </c>
      <c r="O98" s="73">
        <f t="shared" si="9"/>
        <v>123844.4424203344</v>
      </c>
      <c r="P98" s="73">
        <f t="shared" si="9"/>
        <v>139546.38499191211</v>
      </c>
      <c r="Q98" s="73">
        <f t="shared" si="9"/>
        <v>156190.31543694448</v>
      </c>
      <c r="R98" s="73">
        <f t="shared" si="9"/>
        <v>173832.74530804291</v>
      </c>
      <c r="S98" s="73">
        <f t="shared" si="9"/>
        <v>192533.57638785106</v>
      </c>
      <c r="T98" s="73">
        <f t="shared" si="9"/>
        <v>212356.30407506312</v>
      </c>
      <c r="U98" s="73">
        <f t="shared" si="10"/>
        <v>233368.23297193614</v>
      </c>
      <c r="V98" s="73">
        <f t="shared" si="10"/>
        <v>255640.7054052868</v>
      </c>
      <c r="W98" s="73">
        <f t="shared" si="10"/>
        <v>279249.34365687484</v>
      </c>
      <c r="X98" s="73">
        <f t="shared" si="10"/>
        <v>304274.30672562466</v>
      </c>
    </row>
    <row r="99" spans="1:24">
      <c r="A99" s="73">
        <v>54</v>
      </c>
      <c r="B99" s="73">
        <v>92.82</v>
      </c>
      <c r="C99" s="73">
        <v>5.4769702360594303</v>
      </c>
      <c r="D99" s="73">
        <v>1466</v>
      </c>
      <c r="E99" s="73">
        <f t="shared" si="9"/>
        <v>7452.7390513797773</v>
      </c>
      <c r="F99" s="73">
        <f t="shared" si="9"/>
        <v>15313.662402374801</v>
      </c>
      <c r="G99" s="73">
        <f t="shared" si="9"/>
        <v>23605.126185583253</v>
      </c>
      <c r="H99" s="73">
        <f t="shared" si="9"/>
        <v>32350.710972331693</v>
      </c>
      <c r="I99" s="73">
        <f t="shared" si="9"/>
        <v>41575.288834819687</v>
      </c>
      <c r="J99" s="73">
        <f t="shared" si="9"/>
        <v>51305.094081238254</v>
      </c>
      <c r="K99" s="73">
        <f t="shared" si="9"/>
        <v>61567.797865029737</v>
      </c>
      <c r="L99" s="73">
        <f t="shared" si="9"/>
        <v>72392.58688047441</v>
      </c>
      <c r="M99" s="73">
        <f t="shared" si="9"/>
        <v>83810.246368411215</v>
      </c>
      <c r="N99" s="73">
        <f t="shared" si="9"/>
        <v>95853.247668156953</v>
      </c>
      <c r="O99" s="73">
        <f t="shared" si="9"/>
        <v>108555.84056461797</v>
      </c>
      <c r="P99" s="73">
        <f t="shared" si="9"/>
        <v>121954.15069322601</v>
      </c>
      <c r="Q99" s="73">
        <f t="shared" si="9"/>
        <v>136086.28227971285</v>
      </c>
      <c r="R99" s="73">
        <f t="shared" si="9"/>
        <v>150992.42650691222</v>
      </c>
      <c r="S99" s="73">
        <f t="shared" si="9"/>
        <v>166714.97581677951</v>
      </c>
      <c r="T99" s="73">
        <f t="shared" si="9"/>
        <v>183298.64447269795</v>
      </c>
      <c r="U99" s="73">
        <f t="shared" si="10"/>
        <v>200790.59572494772</v>
      </c>
      <c r="V99" s="73">
        <f t="shared" si="10"/>
        <v>219240.57594098934</v>
      </c>
      <c r="W99" s="73">
        <f t="shared" si="10"/>
        <v>238701.05608202229</v>
      </c>
      <c r="X99" s="73">
        <f t="shared" si="10"/>
        <v>259227.38092817389</v>
      </c>
    </row>
    <row r="100" spans="1:24">
      <c r="A100" s="73">
        <v>55</v>
      </c>
      <c r="B100" s="73">
        <v>88.59</v>
      </c>
      <c r="C100" s="73">
        <v>5.8005982166748096</v>
      </c>
      <c r="D100" s="73">
        <v>1462</v>
      </c>
      <c r="E100" s="73">
        <f t="shared" si="9"/>
        <v>7512.8524417425269</v>
      </c>
      <c r="F100" s="73">
        <f t="shared" si="9"/>
        <v>15461.495268242172</v>
      </c>
      <c r="G100" s="73">
        <f t="shared" ref="G100:X100" si="11">$D100*((1+$C100/100)^G$2-1)*$B100</f>
        <v>23871.206928785621</v>
      </c>
      <c r="H100" s="73">
        <f t="shared" si="11"/>
        <v>32768.732173938028</v>
      </c>
      <c r="I100" s="73">
        <f t="shared" si="11"/>
        <v>42182.367109788938</v>
      </c>
      <c r="J100" s="73">
        <f t="shared" si="11"/>
        <v>52142.04918585311</v>
      </c>
      <c r="K100" s="73">
        <f t="shared" si="11"/>
        <v>62679.45240280794</v>
      </c>
      <c r="L100" s="73">
        <f t="shared" si="11"/>
        <v>73828.088042849253</v>
      </c>
      <c r="M100" s="73">
        <f t="shared" si="11"/>
        <v>85623.411243010385</v>
      </c>
      <c r="N100" s="73">
        <f t="shared" si="11"/>
        <v>98102.933750371099</v>
      </c>
      <c r="O100" s="73">
        <f t="shared" si="11"/>
        <v>111306.34321774331</v>
      </c>
      <c r="P100" s="73">
        <f t="shared" si="11"/>
        <v>125275.62941922019</v>
      </c>
      <c r="Q100" s="73">
        <f t="shared" si="11"/>
        <v>140055.2177869821</v>
      </c>
      <c r="R100" s="73">
        <f t="shared" si="11"/>
        <v>155692.11069403635</v>
      </c>
      <c r="S100" s="73">
        <f t="shared" si="11"/>
        <v>172236.03693220057</v>
      </c>
      <c r="T100" s="73">
        <f t="shared" si="11"/>
        <v>189739.60986070358</v>
      </c>
      <c r="U100" s="73">
        <f t="shared" si="11"/>
        <v>208258.49472835186</v>
      </c>
      <c r="V100" s="73">
        <f t="shared" si="11"/>
        <v>227851.58570138091</v>
      </c>
      <c r="W100" s="73">
        <f t="shared" si="11"/>
        <v>248581.193159983</v>
      </c>
      <c r="X100" s="73">
        <f t="shared" si="11"/>
        <v>270513.24185915239</v>
      </c>
    </row>
    <row r="101" spans="1:24" ht="12.75">
      <c r="I101" s="72">
        <f>SUM(E71:I100)</f>
        <v>2119004.484985875</v>
      </c>
      <c r="X101" s="73">
        <f>SUM(E71:X100)</f>
        <v>38577032.607940115</v>
      </c>
    </row>
    <row r="103" spans="1:24">
      <c r="E103" s="73" t="s">
        <v>31</v>
      </c>
    </row>
    <row r="104" spans="1:24">
      <c r="A104" s="73" t="s">
        <v>0</v>
      </c>
      <c r="B104" s="73" t="s">
        <v>32</v>
      </c>
      <c r="C104" s="73" t="s">
        <v>33</v>
      </c>
      <c r="D104" s="73" t="s">
        <v>34</v>
      </c>
      <c r="E104" s="73">
        <v>1</v>
      </c>
      <c r="F104" s="73">
        <v>2</v>
      </c>
      <c r="G104" s="73">
        <v>3</v>
      </c>
      <c r="H104" s="73">
        <v>4</v>
      </c>
      <c r="I104" s="73">
        <v>5</v>
      </c>
      <c r="J104" s="73">
        <v>6</v>
      </c>
      <c r="K104" s="73">
        <v>7</v>
      </c>
      <c r="L104" s="73">
        <v>8</v>
      </c>
      <c r="M104" s="73">
        <v>9</v>
      </c>
      <c r="N104" s="73">
        <v>10</v>
      </c>
      <c r="O104" s="73">
        <v>11</v>
      </c>
      <c r="P104" s="73">
        <v>12</v>
      </c>
      <c r="Q104" s="73">
        <v>13</v>
      </c>
      <c r="R104" s="73">
        <v>14</v>
      </c>
      <c r="S104" s="73">
        <v>15</v>
      </c>
      <c r="T104" s="73">
        <v>16</v>
      </c>
      <c r="U104" s="73">
        <v>17</v>
      </c>
      <c r="V104" s="73">
        <v>18</v>
      </c>
      <c r="W104" s="73">
        <v>19</v>
      </c>
      <c r="X104" s="73">
        <v>20</v>
      </c>
    </row>
    <row r="105" spans="1:24">
      <c r="A105" s="73">
        <v>26</v>
      </c>
      <c r="B105" s="73">
        <v>80.099999999999994</v>
      </c>
      <c r="C105" s="73">
        <v>3.6199834500503898</v>
      </c>
      <c r="D105" s="73">
        <v>86</v>
      </c>
      <c r="E105" s="73">
        <f>$D105*((1+$C105/100)^E$2-1)*$B105</f>
        <v>249.36617994017115</v>
      </c>
      <c r="F105" s="73">
        <f t="shared" ref="F105:X119" si="12">$D105*((1+$C105/100)^F$2-1)*$B105</f>
        <v>507.7593743242</v>
      </c>
      <c r="G105" s="73">
        <f t="shared" si="12"/>
        <v>775.50635958098667</v>
      </c>
      <c r="H105" s="73">
        <f t="shared" si="12"/>
        <v>1052.9457413920782</v>
      </c>
      <c r="I105" s="73">
        <f t="shared" si="12"/>
        <v>1340.4283829086523</v>
      </c>
      <c r="J105" s="73">
        <f t="shared" si="12"/>
        <v>1638.317848469896</v>
      </c>
      <c r="K105" s="73">
        <f t="shared" si="12"/>
        <v>1946.9908633838991</v>
      </c>
      <c r="L105" s="73">
        <f t="shared" si="12"/>
        <v>2266.8377903525607</v>
      </c>
      <c r="M105" s="73">
        <f t="shared" si="12"/>
        <v>2598.2631231429823</v>
      </c>
      <c r="N105" s="73">
        <f t="shared" si="12"/>
        <v>2941.685998129693</v>
      </c>
      <c r="O105" s="73">
        <f t="shared" si="12"/>
        <v>3297.5407243546083</v>
      </c>
      <c r="P105" s="73">
        <f t="shared" si="12"/>
        <v>3666.2773327750888</v>
      </c>
      <c r="Q105" s="73">
        <f t="shared" si="12"/>
        <v>4048.3621453946662</v>
      </c>
      <c r="R105" s="73">
        <f t="shared" si="12"/>
        <v>4444.2783649962303</v>
      </c>
      <c r="S105" s="73">
        <f t="shared" si="12"/>
        <v>4854.5266862234357</v>
      </c>
      <c r="T105" s="73">
        <f t="shared" si="12"/>
        <v>5279.6259287831745</v>
      </c>
      <c r="U105" s="73">
        <f t="shared" si="12"/>
        <v>5720.113693569866</v>
      </c>
      <c r="V105" s="73">
        <f t="shared" si="12"/>
        <v>6176.5470425413332</v>
      </c>
      <c r="W105" s="73">
        <f t="shared" si="12"/>
        <v>6649.5032032060781</v>
      </c>
      <c r="X105" s="73">
        <f t="shared" si="12"/>
        <v>7139.5802986128792</v>
      </c>
    </row>
    <row r="106" spans="1:24">
      <c r="A106" s="73">
        <v>27</v>
      </c>
      <c r="B106" s="73">
        <v>82.72</v>
      </c>
      <c r="C106" s="73">
        <v>4.1909581588592904</v>
      </c>
      <c r="D106" s="73">
        <v>98</v>
      </c>
      <c r="E106" s="73">
        <f t="shared" ref="E106:T134" si="13">$D106*((1+$C106/100)^E$2-1)*$B106</f>
        <v>339.74253772282299</v>
      </c>
      <c r="F106" s="73">
        <f t="shared" si="13"/>
        <v>693.72354304945611</v>
      </c>
      <c r="G106" s="73">
        <f t="shared" si="13"/>
        <v>1062.5397441996388</v>
      </c>
      <c r="H106" s="73">
        <f t="shared" si="13"/>
        <v>1446.8128780231182</v>
      </c>
      <c r="I106" s="73">
        <f t="shared" si="13"/>
        <v>1847.1907381008775</v>
      </c>
      <c r="J106" s="73">
        <f t="shared" si="13"/>
        <v>2264.3482667718326</v>
      </c>
      <c r="K106" s="73">
        <f t="shared" si="13"/>
        <v>2698.9886929259187</v>
      </c>
      <c r="L106" s="73">
        <f t="shared" si="13"/>
        <v>3151.8447174816097</v>
      </c>
      <c r="M106" s="73">
        <f t="shared" si="13"/>
        <v>3623.6797485463035</v>
      </c>
      <c r="N106" s="73">
        <f t="shared" si="13"/>
        <v>4115.2891883417578</v>
      </c>
      <c r="O106" s="73">
        <f t="shared" si="13"/>
        <v>4627.5017740640469</v>
      </c>
      <c r="P106" s="73">
        <f t="shared" si="13"/>
        <v>5161.1809749383629</v>
      </c>
      <c r="Q106" s="73">
        <f t="shared" si="13"/>
        <v>5717.2264478238567</v>
      </c>
      <c r="R106" s="73">
        <f t="shared" si="13"/>
        <v>6296.5755538222165</v>
      </c>
      <c r="S106" s="73">
        <f t="shared" si="13"/>
        <v>6900.2049384466909</v>
      </c>
      <c r="T106" s="73">
        <f t="shared" si="13"/>
        <v>7529.1321780153567</v>
      </c>
      <c r="U106" s="73">
        <f t="shared" si="12"/>
        <v>8184.417495044012</v>
      </c>
      <c r="V106" s="73">
        <f t="shared" si="12"/>
        <v>8867.1655455304881</v>
      </c>
      <c r="W106" s="73">
        <f t="shared" si="12"/>
        <v>9578.5272811432842</v>
      </c>
      <c r="X106" s="73">
        <f t="shared" si="12"/>
        <v>10319.701889453741</v>
      </c>
    </row>
    <row r="107" spans="1:24">
      <c r="A107" s="73">
        <v>28</v>
      </c>
      <c r="B107" s="73">
        <v>96</v>
      </c>
      <c r="C107" s="73">
        <v>4.3218937786115301</v>
      </c>
      <c r="D107" s="73">
        <v>116</v>
      </c>
      <c r="E107" s="73">
        <f t="shared" si="13"/>
        <v>481.28609118618118</v>
      </c>
      <c r="F107" s="73">
        <f t="shared" si="12"/>
        <v>983.37285600466146</v>
      </c>
      <c r="G107" s="73">
        <f t="shared" si="12"/>
        <v>1507.159277475062</v>
      </c>
      <c r="H107" s="73">
        <f t="shared" si="12"/>
        <v>2053.5831917082069</v>
      </c>
      <c r="I107" s="73">
        <f t="shared" si="12"/>
        <v>2623.6229670954363</v>
      </c>
      <c r="J107" s="73">
        <f t="shared" si="12"/>
        <v>3218.2992560707407</v>
      </c>
      <c r="K107" s="73">
        <f t="shared" si="12"/>
        <v>3838.6768225821443</v>
      </c>
      <c r="L107" s="73">
        <f t="shared" si="12"/>
        <v>4485.8664485445079</v>
      </c>
      <c r="M107" s="73">
        <f t="shared" si="12"/>
        <v>5161.0269226871569</v>
      </c>
      <c r="N107" s="73">
        <f t="shared" si="12"/>
        <v>5865.3671153574205</v>
      </c>
      <c r="O107" s="73">
        <f t="shared" si="12"/>
        <v>6600.1481429949599</v>
      </c>
      <c r="P107" s="73">
        <f t="shared" si="12"/>
        <v>7366.6856261523899</v>
      </c>
      <c r="Q107" s="73">
        <f t="shared" si="12"/>
        <v>8166.3520451051199</v>
      </c>
      <c r="R107" s="73">
        <f t="shared" si="12"/>
        <v>9000.5791972682182</v>
      </c>
      <c r="S107" s="73">
        <f t="shared" si="12"/>
        <v>9870.8607608201382</v>
      </c>
      <c r="T107" s="73">
        <f t="shared" si="12"/>
        <v>10778.754969123615</v>
      </c>
      <c r="U107" s="73">
        <f t="shared" si="12"/>
        <v>11725.887400732132</v>
      </c>
      <c r="V107" s="73">
        <f t="shared" si="12"/>
        <v>12713.953889977553</v>
      </c>
      <c r="W107" s="73">
        <f t="shared" si="12"/>
        <v>13744.72356335021</v>
      </c>
      <c r="X107" s="73">
        <f t="shared" si="12"/>
        <v>14820.042007108183</v>
      </c>
    </row>
    <row r="108" spans="1:24">
      <c r="A108" s="73">
        <v>29</v>
      </c>
      <c r="B108" s="73">
        <v>108.98</v>
      </c>
      <c r="C108" s="73">
        <v>4.7001672296495602</v>
      </c>
      <c r="D108" s="73">
        <v>85</v>
      </c>
      <c r="E108" s="73">
        <f t="shared" si="13"/>
        <v>435.39059098412821</v>
      </c>
      <c r="F108" s="73">
        <f t="shared" si="12"/>
        <v>891.24526784666944</v>
      </c>
      <c r="G108" s="73">
        <f t="shared" si="12"/>
        <v>1368.5258768459291</v>
      </c>
      <c r="H108" s="73">
        <f t="shared" si="12"/>
        <v>1868.2394726228426</v>
      </c>
      <c r="I108" s="73">
        <f t="shared" si="12"/>
        <v>2391.4404430705677</v>
      </c>
      <c r="J108" s="73">
        <f t="shared" si="12"/>
        <v>2939.2327340764846</v>
      </c>
      <c r="K108" s="73">
        <f t="shared" si="12"/>
        <v>3512.7721788308072</v>
      </c>
      <c r="L108" s="73">
        <f t="shared" si="12"/>
        <v>4113.2689366165869</v>
      </c>
      <c r="M108" s="73">
        <f t="shared" si="12"/>
        <v>4741.9900462269234</v>
      </c>
      <c r="N108" s="73">
        <f t="shared" si="12"/>
        <v>5400.2620993970522</v>
      </c>
      <c r="O108" s="73">
        <f t="shared" si="12"/>
        <v>6089.4740398922258</v>
      </c>
      <c r="P108" s="73">
        <f t="shared" si="12"/>
        <v>6811.0800941573852</v>
      </c>
      <c r="Q108" s="73">
        <f t="shared" si="12"/>
        <v>7566.6028397122818</v>
      </c>
      <c r="R108" s="73">
        <f t="shared" si="12"/>
        <v>8357.6364177663017</v>
      </c>
      <c r="S108" s="73">
        <f t="shared" si="12"/>
        <v>9185.849896831538</v>
      </c>
      <c r="T108" s="73">
        <f t="shared" si="12"/>
        <v>10052.99079443134</v>
      </c>
      <c r="U108" s="73">
        <f t="shared" si="12"/>
        <v>10960.888764335019</v>
      </c>
      <c r="V108" s="73">
        <f t="shared" si="12"/>
        <v>11911.459457098759</v>
      </c>
      <c r="W108" s="73">
        <f t="shared" si="12"/>
        <v>12906.70856205844</v>
      </c>
      <c r="X108" s="73">
        <f t="shared" si="12"/>
        <v>13948.736039302808</v>
      </c>
    </row>
    <row r="109" spans="1:24">
      <c r="A109" s="73">
        <v>30</v>
      </c>
      <c r="B109" s="73">
        <v>128.86000000000001</v>
      </c>
      <c r="C109" s="73">
        <v>4.25765773015672</v>
      </c>
      <c r="D109" s="73">
        <v>113</v>
      </c>
      <c r="E109" s="73">
        <f t="shared" si="13"/>
        <v>619.96520587203383</v>
      </c>
      <c r="F109" s="73">
        <f t="shared" si="12"/>
        <v>1266.3264082561611</v>
      </c>
      <c r="G109" s="73">
        <f t="shared" si="12"/>
        <v>1940.2074583383303</v>
      </c>
      <c r="H109" s="73">
        <f t="shared" si="12"/>
        <v>2642.7800570413829</v>
      </c>
      <c r="I109" s="73">
        <f t="shared" si="12"/>
        <v>3375.2657923030806</v>
      </c>
      <c r="J109" s="73">
        <f t="shared" si="12"/>
        <v>4138.938263094441</v>
      </c>
      <c r="K109" s="73">
        <f t="shared" si="12"/>
        <v>4935.1252938715306</v>
      </c>
      <c r="L109" s="73">
        <f t="shared" si="12"/>
        <v>5765.2112433110069</v>
      </c>
      <c r="M109" s="73">
        <f t="shared" si="12"/>
        <v>6630.6394113437345</v>
      </c>
      <c r="N109" s="73">
        <f t="shared" si="12"/>
        <v>7532.9145486716661</v>
      </c>
      <c r="O109" s="73">
        <f t="shared" si="12"/>
        <v>8473.6054731313179</v>
      </c>
      <c r="P109" s="73">
        <f t="shared" si="12"/>
        <v>9454.3477974531106</v>
      </c>
      <c r="Q109" s="73">
        <f t="shared" si="12"/>
        <v>10476.846773159308</v>
      </c>
      <c r="R109" s="73">
        <f t="shared" si="12"/>
        <v>11542.880255545433</v>
      </c>
      <c r="S109" s="73">
        <f t="shared" si="12"/>
        <v>12654.301794900433</v>
      </c>
      <c r="T109" s="73">
        <f t="shared" si="12"/>
        <v>13813.043859340407</v>
      </c>
      <c r="U109" s="73">
        <f t="shared" si="12"/>
        <v>15021.121194859585</v>
      </c>
      <c r="V109" s="73">
        <f t="shared" si="12"/>
        <v>16280.63432844077</v>
      </c>
      <c r="W109" s="73">
        <f t="shared" si="12"/>
        <v>17593.773220316209</v>
      </c>
      <c r="X109" s="73">
        <f t="shared" si="12"/>
        <v>18962.821071729282</v>
      </c>
    </row>
    <row r="110" spans="1:24">
      <c r="A110" s="73">
        <v>31</v>
      </c>
      <c r="B110" s="73">
        <v>155.37</v>
      </c>
      <c r="C110" s="73">
        <v>3.9116837013954</v>
      </c>
      <c r="D110" s="73">
        <v>103</v>
      </c>
      <c r="E110" s="73">
        <f t="shared" si="13"/>
        <v>625.99104558637862</v>
      </c>
      <c r="F110" s="73">
        <f t="shared" si="12"/>
        <v>1276.468880875153</v>
      </c>
      <c r="G110" s="73">
        <f t="shared" si="12"/>
        <v>1952.3913516281095</v>
      </c>
      <c r="H110" s="73">
        <f t="shared" si="12"/>
        <v>2654.7537715035746</v>
      </c>
      <c r="I110" s="73">
        <f t="shared" si="12"/>
        <v>3384.5903876820389</v>
      </c>
      <c r="J110" s="73">
        <f t="shared" si="12"/>
        <v>4142.9759038223692</v>
      </c>
      <c r="K110" s="73">
        <f t="shared" si="12"/>
        <v>4931.0270625913054</v>
      </c>
      <c r="L110" s="73">
        <f t="shared" si="12"/>
        <v>5749.9042900964641</v>
      </c>
      <c r="M110" s="73">
        <f t="shared" si="12"/>
        <v>6600.8134046443802</v>
      </c>
      <c r="N110" s="73">
        <f t="shared" si="12"/>
        <v>7485.0073923397567</v>
      </c>
      <c r="O110" s="73">
        <f t="shared" si="12"/>
        <v>8403.7882521405299</v>
      </c>
      <c r="P110" s="73">
        <f t="shared" si="12"/>
        <v>9358.5089130856686</v>
      </c>
      <c r="Q110" s="73">
        <f t="shared" si="12"/>
        <v>10350.575226518855</v>
      </c>
      <c r="R110" s="73">
        <f t="shared" si="12"/>
        <v>11381.448036241638</v>
      </c>
      <c r="S110" s="73">
        <f t="shared" si="12"/>
        <v>12452.645329644469</v>
      </c>
      <c r="T110" s="73">
        <f t="shared" si="12"/>
        <v>13565.744472983124</v>
      </c>
      <c r="U110" s="73">
        <f t="shared" si="12"/>
        <v>14722.384534092133</v>
      </c>
      <c r="V110" s="73">
        <f t="shared" si="12"/>
        <v>15924.268695955348</v>
      </c>
      <c r="W110" s="73">
        <f t="shared" si="12"/>
        <v>17173.166764687827</v>
      </c>
      <c r="X110" s="73">
        <f t="shared" si="12"/>
        <v>18470.917775621947</v>
      </c>
    </row>
    <row r="111" spans="1:24">
      <c r="A111" s="73">
        <v>32</v>
      </c>
      <c r="B111" s="73">
        <v>184.43</v>
      </c>
      <c r="C111" s="73">
        <v>3.5414883290647499</v>
      </c>
      <c r="D111" s="73">
        <v>112</v>
      </c>
      <c r="E111" s="73">
        <f t="shared" si="13"/>
        <v>731.53549563294268</v>
      </c>
      <c r="F111" s="73">
        <f t="shared" si="12"/>
        <v>1488.9782354666909</v>
      </c>
      <c r="G111" s="73">
        <f t="shared" si="12"/>
        <v>2273.2457215310005</v>
      </c>
      <c r="H111" s="73">
        <f t="shared" si="12"/>
        <v>3085.2879490829264</v>
      </c>
      <c r="I111" s="73">
        <f t="shared" si="12"/>
        <v>3926.0885573506835</v>
      </c>
      <c r="J111" s="73">
        <f t="shared" si="12"/>
        <v>4796.6660210309428</v>
      </c>
      <c r="K111" s="73">
        <f t="shared" si="12"/>
        <v>5698.0748839829148</v>
      </c>
      <c r="L111" s="73">
        <f t="shared" si="12"/>
        <v>6631.4070366134802</v>
      </c>
      <c r="M111" s="73">
        <f t="shared" si="12"/>
        <v>7597.7930385008694</v>
      </c>
      <c r="N111" s="73">
        <f t="shared" si="12"/>
        <v>8598.4034878588136</v>
      </c>
      <c r="O111" s="73">
        <f t="shared" si="12"/>
        <v>9634.4504395001713</v>
      </c>
      <c r="P111" s="73">
        <f t="shared" si="12"/>
        <v>10707.18887301754</v>
      </c>
      <c r="Q111" s="73">
        <f t="shared" si="12"/>
        <v>11817.918212959319</v>
      </c>
      <c r="R111" s="73">
        <f t="shared" si="12"/>
        <v>12967.98390284263</v>
      </c>
      <c r="S111" s="73">
        <f t="shared" si="12"/>
        <v>14158.779034909745</v>
      </c>
      <c r="T111" s="73">
        <f t="shared" si="12"/>
        <v>15391.746037602083</v>
      </c>
      <c r="U111" s="73">
        <f t="shared" si="12"/>
        <v>16668.378422795988</v>
      </c>
      <c r="V111" s="73">
        <f t="shared" si="12"/>
        <v>17990.222594916599</v>
      </c>
      <c r="W111" s="73">
        <f t="shared" si="12"/>
        <v>19358.879724121281</v>
      </c>
      <c r="X111" s="73">
        <f t="shared" si="12"/>
        <v>20776.007685821663</v>
      </c>
    </row>
    <row r="112" spans="1:24">
      <c r="A112" s="73">
        <v>33</v>
      </c>
      <c r="B112" s="73">
        <v>218.8</v>
      </c>
      <c r="C112" s="73">
        <v>4.5287470525386802</v>
      </c>
      <c r="D112" s="73">
        <v>100</v>
      </c>
      <c r="E112" s="73">
        <f t="shared" si="13"/>
        <v>990.88985509546171</v>
      </c>
      <c r="F112" s="73">
        <f t="shared" si="12"/>
        <v>2026.6546052974622</v>
      </c>
      <c r="G112" s="73">
        <f t="shared" si="12"/>
        <v>3109.3265210954696</v>
      </c>
      <c r="H112" s="73">
        <f t="shared" si="12"/>
        <v>4241.0299093688445</v>
      </c>
      <c r="I112" s="73">
        <f t="shared" si="12"/>
        <v>5423.9852814821297</v>
      </c>
      <c r="J112" s="73">
        <f t="shared" si="12"/>
        <v>6660.5137101428418</v>
      </c>
      <c r="K112" s="73">
        <f t="shared" si="12"/>
        <v>7953.0413835703312</v>
      </c>
      <c r="L112" s="73">
        <f t="shared" si="12"/>
        <v>9304.1043659114166</v>
      </c>
      <c r="M112" s="73">
        <f t="shared" si="12"/>
        <v>10716.353573243214</v>
      </c>
      <c r="N112" s="73">
        <f t="shared" si="12"/>
        <v>12192.559974926546</v>
      </c>
      <c r="O112" s="73">
        <f t="shared" si="12"/>
        <v>13735.620030515502</v>
      </c>
      <c r="P112" s="73">
        <f t="shared" si="12"/>
        <v>15348.561372890839</v>
      </c>
      <c r="Q112" s="73">
        <f t="shared" si="12"/>
        <v>17034.548748768186</v>
      </c>
      <c r="R112" s="73">
        <f t="shared" si="12"/>
        <v>18796.890228236745</v>
      </c>
      <c r="S112" s="73">
        <f t="shared" si="12"/>
        <v>20639.04369551241</v>
      </c>
      <c r="T112" s="73">
        <f t="shared" si="12"/>
        <v>22564.623633640556</v>
      </c>
      <c r="U112" s="73">
        <f t="shared" si="12"/>
        <v>24577.408216460957</v>
      </c>
      <c r="V112" s="73">
        <f t="shared" si="12"/>
        <v>26681.346721749796</v>
      </c>
      <c r="W112" s="73">
        <f t="shared" si="12"/>
        <v>28880.567280084113</v>
      </c>
      <c r="X112" s="73">
        <f t="shared" si="12"/>
        <v>31179.384974632831</v>
      </c>
    </row>
    <row r="113" spans="1:24">
      <c r="A113" s="73">
        <v>34</v>
      </c>
      <c r="B113" s="73">
        <v>254.22</v>
      </c>
      <c r="C113" s="73">
        <v>4.286442018012</v>
      </c>
      <c r="D113" s="73">
        <v>89</v>
      </c>
      <c r="E113" s="73">
        <f t="shared" si="13"/>
        <v>969.83236793892036</v>
      </c>
      <c r="F113" s="73">
        <f t="shared" si="12"/>
        <v>1981.2360380014554</v>
      </c>
      <c r="G113" s="73">
        <f t="shared" si="12"/>
        <v>3035.992939949268</v>
      </c>
      <c r="H113" s="73">
        <f t="shared" si="12"/>
        <v>4135.9613849300476</v>
      </c>
      <c r="I113" s="73">
        <f t="shared" si="12"/>
        <v>5283.0793395213605</v>
      </c>
      <c r="J113" s="73">
        <f t="shared" si="12"/>
        <v>6479.367840114438</v>
      </c>
      <c r="K113" s="73">
        <f t="shared" si="12"/>
        <v>7726.9345536535802</v>
      </c>
      <c r="L113" s="73">
        <f t="shared" si="12"/>
        <v>9027.9774910045926</v>
      </c>
      <c r="M113" s="73">
        <f t="shared" si="12"/>
        <v>10384.788879494601</v>
      </c>
      <c r="N113" s="73">
        <f t="shared" si="12"/>
        <v>11799.759201446015</v>
      </c>
      <c r="O113" s="73">
        <f t="shared" si="12"/>
        <v>13275.381405819955</v>
      </c>
      <c r="P113" s="73">
        <f t="shared" si="12"/>
        <v>14814.255300389292</v>
      </c>
      <c r="Q113" s="73">
        <f t="shared" si="12"/>
        <v>16419.092132179667</v>
      </c>
      <c r="R113" s="73">
        <f t="shared" si="12"/>
        <v>18092.719364248442</v>
      </c>
      <c r="S113" s="73">
        <f t="shared" si="12"/>
        <v>19838.0856572175</v>
      </c>
      <c r="T113" s="73">
        <f t="shared" si="12"/>
        <v>21658.2660643366</v>
      </c>
      <c r="U113" s="73">
        <f t="shared" si="12"/>
        <v>23556.46744923008</v>
      </c>
      <c r="V113" s="73">
        <f t="shared" si="12"/>
        <v>25536.03413587212</v>
      </c>
      <c r="W113" s="73">
        <f t="shared" si="12"/>
        <v>27600.453800744959</v>
      </c>
      <c r="X113" s="73">
        <f t="shared" si="12"/>
        <v>29753.363617560986</v>
      </c>
    </row>
    <row r="114" spans="1:24">
      <c r="A114" s="73">
        <v>35</v>
      </c>
      <c r="B114" s="73">
        <v>295.54000000000002</v>
      </c>
      <c r="C114" s="73">
        <v>4.31854210041696</v>
      </c>
      <c r="D114" s="73">
        <v>73</v>
      </c>
      <c r="E114" s="73">
        <f t="shared" si="13"/>
        <v>931.70041062077576</v>
      </c>
      <c r="F114" s="73">
        <f t="shared" si="12"/>
        <v>1903.6366957239691</v>
      </c>
      <c r="G114" s="73">
        <f t="shared" si="12"/>
        <v>2917.5464584885708</v>
      </c>
      <c r="H114" s="73">
        <f t="shared" si="12"/>
        <v>3975.2423412183998</v>
      </c>
      <c r="I114" s="73">
        <f t="shared" si="12"/>
        <v>5078.6152659382933</v>
      </c>
      <c r="J114" s="73">
        <f t="shared" si="12"/>
        <v>6229.6378149368165</v>
      </c>
      <c r="K114" s="73">
        <f t="shared" si="12"/>
        <v>7430.3677572991373</v>
      </c>
      <c r="L114" s="73">
        <f t="shared" si="12"/>
        <v>8682.951727734684</v>
      </c>
      <c r="M114" s="73">
        <f t="shared" si="12"/>
        <v>9989.6290642765634</v>
      </c>
      <c r="N114" s="73">
        <f t="shared" si="12"/>
        <v>11352.73581171361</v>
      </c>
      <c r="O114" s="73">
        <f t="shared" si="12"/>
        <v>12774.708897912355</v>
      </c>
      <c r="P114" s="73">
        <f t="shared" si="12"/>
        <v>14258.090490495188</v>
      </c>
      <c r="Q114" s="73">
        <f t="shared" si="12"/>
        <v>15805.532541663544</v>
      </c>
      <c r="R114" s="73">
        <f t="shared" si="12"/>
        <v>17419.801529291162</v>
      </c>
      <c r="S114" s="73">
        <f t="shared" si="12"/>
        <v>19103.783402763456</v>
      </c>
      <c r="T114" s="73">
        <f t="shared" si="12"/>
        <v>20860.488742405039</v>
      </c>
      <c r="U114" s="73">
        <f t="shared" si="12"/>
        <v>22693.058141719321</v>
      </c>
      <c r="V114" s="73">
        <f t="shared" si="12"/>
        <v>24604.767822062342</v>
      </c>
      <c r="W114" s="73">
        <f t="shared" si="12"/>
        <v>26599.03548978873</v>
      </c>
      <c r="X114" s="73">
        <f t="shared" si="12"/>
        <v>28679.426446340869</v>
      </c>
    </row>
    <row r="115" spans="1:24">
      <c r="A115" s="73">
        <v>36</v>
      </c>
      <c r="B115" s="73">
        <v>354.07</v>
      </c>
      <c r="C115" s="73">
        <v>4.3547453367423499</v>
      </c>
      <c r="D115" s="73">
        <v>71</v>
      </c>
      <c r="E115" s="73">
        <f t="shared" si="13"/>
        <v>1094.738123780061</v>
      </c>
      <c r="F115" s="73">
        <f t="shared" si="12"/>
        <v>2237.1493049549772</v>
      </c>
      <c r="G115" s="73">
        <f t="shared" si="12"/>
        <v>3429.3095837685287</v>
      </c>
      <c r="H115" s="73">
        <f t="shared" si="12"/>
        <v>4673.3854067302145</v>
      </c>
      <c r="I115" s="73">
        <f t="shared" si="12"/>
        <v>5971.6375635778586</v>
      </c>
      <c r="J115" s="73">
        <f t="shared" si="12"/>
        <v>7326.425295684985</v>
      </c>
      <c r="K115" s="73">
        <f t="shared" si="12"/>
        <v>8740.2105833787973</v>
      </c>
      <c r="L115" s="73">
        <f t="shared" si="12"/>
        <v>10215.562619960019</v>
      </c>
      <c r="M115" s="73">
        <f t="shared" si="12"/>
        <v>11755.162480554789</v>
      </c>
      <c r="N115" s="73">
        <f t="shared" si="12"/>
        <v>13361.807994283297</v>
      </c>
      <c r="O115" s="73">
        <f t="shared" si="12"/>
        <v>15038.418828598875</v>
      </c>
      <c r="P115" s="73">
        <f t="shared" si="12"/>
        <v>16788.041795037141</v>
      </c>
      <c r="Q115" s="73">
        <f t="shared" si="12"/>
        <v>18613.856386016942</v>
      </c>
      <c r="R115" s="73">
        <f t="shared" si="12"/>
        <v>20519.180552755002</v>
      </c>
      <c r="S115" s="73">
        <f t="shared" si="12"/>
        <v>22507.476734793901</v>
      </c>
      <c r="T115" s="73">
        <f t="shared" si="12"/>
        <v>24582.358152100787</v>
      </c>
      <c r="U115" s="73">
        <f t="shared" si="12"/>
        <v>26747.595371170759</v>
      </c>
      <c r="V115" s="73">
        <f t="shared" si="12"/>
        <v>29007.123157067606</v>
      </c>
      <c r="W115" s="73">
        <f t="shared" si="12"/>
        <v>31365.04762385317</v>
      </c>
      <c r="X115" s="73">
        <f t="shared" si="12"/>
        <v>33825.653696400012</v>
      </c>
    </row>
    <row r="116" spans="1:24">
      <c r="A116" s="73">
        <v>37</v>
      </c>
      <c r="B116" s="73">
        <v>415.97</v>
      </c>
      <c r="C116" s="73">
        <v>4.0540152137043801</v>
      </c>
      <c r="D116" s="73">
        <v>74</v>
      </c>
      <c r="E116" s="73">
        <f t="shared" si="13"/>
        <v>1247.8980442490144</v>
      </c>
      <c r="F116" s="73">
        <f t="shared" si="12"/>
        <v>2546.3860650634037</v>
      </c>
      <c r="G116" s="73">
        <f t="shared" si="12"/>
        <v>3897.514987789737</v>
      </c>
      <c r="H116" s="73">
        <f t="shared" si="12"/>
        <v>5303.4188826001555</v>
      </c>
      <c r="I116" s="73">
        <f t="shared" si="12"/>
        <v>6766.318335196248</v>
      </c>
      <c r="J116" s="73">
        <f t="shared" si="12"/>
        <v>8288.5239541617939</v>
      </c>
      <c r="K116" s="73">
        <f t="shared" si="12"/>
        <v>9872.4400205040583</v>
      </c>
      <c r="L116" s="73">
        <f t="shared" si="12"/>
        <v>11520.568285148145</v>
      </c>
      <c r="M116" s="73">
        <f t="shared" si="12"/>
        <v>13235.511920382271</v>
      </c>
      <c r="N116" s="73">
        <f t="shared" si="12"/>
        <v>15019.979631495236</v>
      </c>
      <c r="O116" s="73">
        <f t="shared" si="12"/>
        <v>16876.789935100373</v>
      </c>
      <c r="P116" s="73">
        <f t="shared" si="12"/>
        <v>18808.87561090328</v>
      </c>
      <c r="Q116" s="73">
        <f t="shared" si="12"/>
        <v>20819.288333945045</v>
      </c>
      <c r="R116" s="73">
        <f t="shared" si="12"/>
        <v>22911.203494637182</v>
      </c>
      <c r="S116" s="73">
        <f t="shared" si="12"/>
        <v>25087.925214201554</v>
      </c>
      <c r="T116" s="73">
        <f t="shared" si="12"/>
        <v>27352.891563437075</v>
      </c>
      <c r="U116" s="73">
        <f t="shared" si="12"/>
        <v>29709.679993055888</v>
      </c>
      <c r="V116" s="73">
        <f t="shared" si="12"/>
        <v>32162.012984166275</v>
      </c>
      <c r="W116" s="73">
        <f t="shared" si="12"/>
        <v>34713.763927826971</v>
      </c>
      <c r="X116" s="73">
        <f t="shared" si="12"/>
        <v>37368.963242959522</v>
      </c>
    </row>
    <row r="117" spans="1:24">
      <c r="A117" s="73">
        <v>38</v>
      </c>
      <c r="B117" s="73">
        <v>468.73</v>
      </c>
      <c r="C117" s="73">
        <v>4.64065057397075</v>
      </c>
      <c r="D117" s="73">
        <v>79</v>
      </c>
      <c r="E117" s="73">
        <f t="shared" si="13"/>
        <v>1718.4175933944709</v>
      </c>
      <c r="F117" s="73">
        <f t="shared" si="12"/>
        <v>3516.5809427000145</v>
      </c>
      <c r="G117" s="73">
        <f t="shared" si="12"/>
        <v>5398.1907697960414</v>
      </c>
      <c r="H117" s="73">
        <f t="shared" si="12"/>
        <v>7367.1195341330867</v>
      </c>
      <c r="I117" s="73">
        <f t="shared" si="12"/>
        <v>9427.4194024734152</v>
      </c>
      <c r="J117" s="73">
        <f t="shared" si="12"/>
        <v>11583.330588479397</v>
      </c>
      <c r="K117" s="73">
        <f t="shared" si="12"/>
        <v>13839.290079313065</v>
      </c>
      <c r="L117" s="73">
        <f t="shared" si="12"/>
        <v>16199.940767206655</v>
      </c>
      <c r="M117" s="73">
        <f t="shared" si="12"/>
        <v>18670.141004797428</v>
      </c>
      <c r="N117" s="73">
        <f t="shared" si="12"/>
        <v>21254.974603892169</v>
      </c>
      <c r="O117" s="73">
        <f t="shared" si="12"/>
        <v>23959.7612982395</v>
      </c>
      <c r="P117" s="73">
        <f t="shared" si="12"/>
        <v>26790.067691842745</v>
      </c>
      <c r="Q117" s="73">
        <f t="shared" si="12"/>
        <v>29751.718715345865</v>
      </c>
      <c r="R117" s="73">
        <f t="shared" si="12"/>
        <v>32850.809614070189</v>
      </c>
      <c r="S117" s="73">
        <f t="shared" si="12"/>
        <v>36093.718492374042</v>
      </c>
      <c r="T117" s="73">
        <f t="shared" si="12"/>
        <v>39487.119440152259</v>
      </c>
      <c r="U117" s="73">
        <f t="shared" si="12"/>
        <v>43037.996268490671</v>
      </c>
      <c r="V117" s="73">
        <f t="shared" si="12"/>
        <v>46753.656882744341</v>
      </c>
      <c r="W117" s="73">
        <f t="shared" si="12"/>
        <v>50641.748322620209</v>
      </c>
      <c r="X117" s="73">
        <f t="shared" si="12"/>
        <v>54710.272500217179</v>
      </c>
    </row>
    <row r="118" spans="1:24">
      <c r="A118" s="73">
        <v>39</v>
      </c>
      <c r="B118" s="73">
        <v>520.78</v>
      </c>
      <c r="C118" s="73">
        <v>5.2953628980956404</v>
      </c>
      <c r="D118" s="73">
        <v>76</v>
      </c>
      <c r="E118" s="73">
        <f t="shared" si="13"/>
        <v>2095.86650845339</v>
      </c>
      <c r="F118" s="73">
        <f t="shared" si="12"/>
        <v>4302.7167543890318</v>
      </c>
      <c r="G118" s="73">
        <f t="shared" si="12"/>
        <v>6626.4277294644817</v>
      </c>
      <c r="H118" s="73">
        <f t="shared" si="12"/>
        <v>9073.1876333730543</v>
      </c>
      <c r="I118" s="73">
        <f t="shared" si="12"/>
        <v>11649.512353438682</v>
      </c>
      <c r="J118" s="73">
        <f t="shared" si="12"/>
        <v>14362.262816865132</v>
      </c>
      <c r="K118" s="73">
        <f t="shared" si="12"/>
        <v>17218.663261849786</v>
      </c>
      <c r="L118" s="73">
        <f t="shared" si="12"/>
        <v>20226.320476219185</v>
      </c>
      <c r="M118" s="73">
        <f t="shared" si="12"/>
        <v>23393.244054820214</v>
      </c>
      <c r="N118" s="73">
        <f t="shared" si="12"/>
        <v>26727.867729613514</v>
      </c>
      <c r="O118" s="73">
        <f t="shared" si="12"/>
        <v>30239.071829272925</v>
      </c>
      <c r="P118" s="73">
        <f t="shared" si="12"/>
        <v>33936.206928102132</v>
      </c>
      <c r="Q118" s="73">
        <f t="shared" si="12"/>
        <v>37829.118747247201</v>
      </c>
      <c r="R118" s="73">
        <f t="shared" si="12"/>
        <v>41928.174374518865</v>
      </c>
      <c r="S118" s="73">
        <f t="shared" si="12"/>
        <v>46244.289872649366</v>
      </c>
      <c r="T118" s="73">
        <f t="shared" si="12"/>
        <v>50788.959349506833</v>
      </c>
      <c r="U118" s="73">
        <f t="shared" si="12"/>
        <v>55574.285567682884</v>
      </c>
      <c r="V118" s="73">
        <f t="shared" si="12"/>
        <v>60613.012174969073</v>
      </c>
      <c r="W118" s="73">
        <f t="shared" si="12"/>
        <v>65918.557641553969</v>
      </c>
      <c r="X118" s="73">
        <f t="shared" si="12"/>
        <v>71505.050994318008</v>
      </c>
    </row>
    <row r="119" spans="1:24">
      <c r="A119" s="73">
        <v>40</v>
      </c>
      <c r="B119" s="73">
        <v>584.94000000000005</v>
      </c>
      <c r="C119" s="73">
        <v>4.5630655179063204</v>
      </c>
      <c r="D119" s="73">
        <v>62</v>
      </c>
      <c r="E119" s="73">
        <f t="shared" si="13"/>
        <v>1654.8541173073593</v>
      </c>
      <c r="F119" s="73">
        <f t="shared" si="12"/>
        <v>3385.2203122132237</v>
      </c>
      <c r="G119" s="73">
        <f t="shared" si="12"/>
        <v>5194.5442502923461</v>
      </c>
      <c r="H119" s="73">
        <f t="shared" si="12"/>
        <v>7086.4288250971795</v>
      </c>
      <c r="I119" s="73">
        <f t="shared" si="12"/>
        <v>9064.6413325735248</v>
      </c>
      <c r="J119" s="73">
        <f t="shared" ref="J119:X133" si="14">$D119*((1+$C119/100)^J$2-1)*$B119</f>
        <v>11133.120972849434</v>
      </c>
      <c r="K119" s="73">
        <f t="shared" si="14"/>
        <v>13295.986694335683</v>
      </c>
      <c r="L119" s="73">
        <f t="shared" si="14"/>
        <v>15557.545395757686</v>
      </c>
      <c r="M119" s="73">
        <f t="shared" si="14"/>
        <v>17922.300502451486</v>
      </c>
      <c r="N119" s="73">
        <f t="shared" si="14"/>
        <v>20394.960934001763</v>
      </c>
      <c r="O119" s="73">
        <f t="shared" si="14"/>
        <v>22980.45048107902</v>
      </c>
      <c r="P119" s="73">
        <f t="shared" si="14"/>
        <v>25683.917610148033</v>
      </c>
      <c r="Q119" s="73">
        <f t="shared" si="14"/>
        <v>28510.745715571531</v>
      </c>
      <c r="R119" s="73">
        <f t="shared" si="14"/>
        <v>31466.563839524097</v>
      </c>
      <c r="S119" s="73">
        <f t="shared" si="14"/>
        <v>34557.25788106276</v>
      </c>
      <c r="T119" s="73">
        <f t="shared" si="14"/>
        <v>37788.982316674868</v>
      </c>
      <c r="U119" s="73">
        <f t="shared" si="14"/>
        <v>41168.172455642147</v>
      </c>
      <c r="V119" s="73">
        <f t="shared" si="14"/>
        <v>44701.557254625106</v>
      </c>
      <c r="W119" s="73">
        <f t="shared" si="14"/>
        <v>48396.172716985428</v>
      </c>
      <c r="X119" s="73">
        <f t="shared" si="14"/>
        <v>52259.375903527936</v>
      </c>
    </row>
    <row r="120" spans="1:24">
      <c r="A120" s="73">
        <v>41</v>
      </c>
      <c r="B120" s="73">
        <v>650.95000000000005</v>
      </c>
      <c r="C120" s="73">
        <v>4.8425634702278604</v>
      </c>
      <c r="D120" s="73">
        <v>58</v>
      </c>
      <c r="E120" s="73">
        <f t="shared" si="13"/>
        <v>1828.3146807480018</v>
      </c>
      <c r="F120" s="73">
        <f t="shared" si="13"/>
        <v>3745.166660346717</v>
      </c>
      <c r="G120" s="73">
        <f t="shared" si="13"/>
        <v>5754.843413687825</v>
      </c>
      <c r="H120" s="73">
        <f t="shared" si="13"/>
        <v>7861.8400393558832</v>
      </c>
      <c r="I120" s="73">
        <f t="shared" si="13"/>
        <v>10070.869313937481</v>
      </c>
      <c r="J120" s="73">
        <f t="shared" si="13"/>
        <v>12386.8722332166</v>
      </c>
      <c r="K120" s="73">
        <f t="shared" si="13"/>
        <v>14815.029063834159</v>
      </c>
      <c r="L120" s="73">
        <f t="shared" si="13"/>
        <v>17360.770930131024</v>
      </c>
      <c r="M120" s="73">
        <f t="shared" si="13"/>
        <v>20029.791962091491</v>
      </c>
      <c r="N120" s="73">
        <f t="shared" si="13"/>
        <v>22828.062031558369</v>
      </c>
      <c r="O120" s="73">
        <f t="shared" si="13"/>
        <v>25761.840105207571</v>
      </c>
      <c r="P120" s="73">
        <f t="shared" si="13"/>
        <v>28837.688244148871</v>
      </c>
      <c r="Q120" s="73">
        <f t="shared" si="13"/>
        <v>32062.486281466216</v>
      </c>
      <c r="R120" s="73">
        <f t="shared" si="13"/>
        <v>35443.447210527309</v>
      </c>
      <c r="S120" s="73">
        <f t="shared" si="13"/>
        <v>38988.133318481829</v>
      </c>
      <c r="T120" s="73">
        <f t="shared" si="13"/>
        <v>42704.473101034353</v>
      </c>
      <c r="U120" s="73">
        <f t="shared" si="14"/>
        <v>46600.778996326328</v>
      </c>
      <c r="V120" s="73">
        <f t="shared" si="14"/>
        <v>50685.765977592047</v>
      </c>
      <c r="W120" s="73">
        <f t="shared" si="14"/>
        <v>54968.571046176105</v>
      </c>
      <c r="X120" s="73">
        <f t="shared" si="14"/>
        <v>59458.773668512476</v>
      </c>
    </row>
    <row r="121" spans="1:24">
      <c r="A121" s="73">
        <v>42</v>
      </c>
      <c r="B121" s="73">
        <v>720.14</v>
      </c>
      <c r="C121" s="73">
        <v>4.30971053863981</v>
      </c>
      <c r="D121" s="73">
        <v>59</v>
      </c>
      <c r="E121" s="73">
        <f t="shared" si="13"/>
        <v>1831.1210189046785</v>
      </c>
      <c r="F121" s="73">
        <f t="shared" si="13"/>
        <v>3741.1580533363435</v>
      </c>
      <c r="G121" s="73">
        <f t="shared" si="13"/>
        <v>5733.5121551328293</v>
      </c>
      <c r="H121" s="73">
        <f t="shared" si="13"/>
        <v>7811.7309516214673</v>
      </c>
      <c r="I121" s="73">
        <f t="shared" si="13"/>
        <v>9979.5149625983595</v>
      </c>
      <c r="J121" s="73">
        <f t="shared" si="13"/>
        <v>12240.724189551287</v>
      </c>
      <c r="K121" s="73">
        <f t="shared" si="13"/>
        <v>14599.384988858885</v>
      </c>
      <c r="L121" s="73">
        <f t="shared" si="13"/>
        <v>17059.697241205016</v>
      </c>
      <c r="M121" s="73">
        <f t="shared" si="13"/>
        <v>19626.04182997395</v>
      </c>
      <c r="N121" s="73">
        <f t="shared" si="13"/>
        <v>22302.988441942878</v>
      </c>
      <c r="O121" s="73">
        <f t="shared" si="13"/>
        <v>25095.303704161583</v>
      </c>
      <c r="P121" s="73">
        <f t="shared" si="13"/>
        <v>28007.959671508183</v>
      </c>
      <c r="Q121" s="73">
        <f t="shared" si="13"/>
        <v>31046.142680033838</v>
      </c>
      <c r="R121" s="73">
        <f t="shared" si="13"/>
        <v>34215.26258186109</v>
      </c>
      <c r="S121" s="73">
        <f t="shared" si="13"/>
        <v>37520.962378079508</v>
      </c>
      <c r="T121" s="73">
        <f t="shared" si="13"/>
        <v>40969.128266791369</v>
      </c>
      <c r="U121" s="73">
        <f t="shared" si="14"/>
        <v>44565.900124198808</v>
      </c>
      <c r="V121" s="73">
        <f t="shared" si="14"/>
        <v>48317.682437395786</v>
      </c>
      <c r="W121" s="73">
        <f t="shared" si="14"/>
        <v>52231.155708331418</v>
      </c>
      <c r="X121" s="73">
        <f t="shared" si="14"/>
        <v>56313.288349251416</v>
      </c>
    </row>
    <row r="122" spans="1:24">
      <c r="A122" s="73">
        <v>43</v>
      </c>
      <c r="B122" s="73">
        <v>785.86</v>
      </c>
      <c r="C122" s="73">
        <v>4.5596221556596896</v>
      </c>
      <c r="D122" s="73">
        <v>42</v>
      </c>
      <c r="E122" s="73">
        <f t="shared" si="13"/>
        <v>1504.9543602436213</v>
      </c>
      <c r="F122" s="73">
        <f t="shared" si="13"/>
        <v>3078.5289529294805</v>
      </c>
      <c r="G122" s="73">
        <f t="shared" si="13"/>
        <v>4723.8526013792734</v>
      </c>
      <c r="H122" s="73">
        <f t="shared" si="13"/>
        <v>6444.1967914360912</v>
      </c>
      <c r="I122" s="73">
        <f t="shared" si="13"/>
        <v>8242.9821763363434</v>
      </c>
      <c r="J122" s="73">
        <f t="shared" si="13"/>
        <v>10123.785378179276</v>
      </c>
      <c r="K122" s="73">
        <f t="shared" si="13"/>
        <v>12090.346099517796</v>
      </c>
      <c r="L122" s="73">
        <f t="shared" si="13"/>
        <v>14146.574559210971</v>
      </c>
      <c r="M122" s="73">
        <f t="shared" si="13"/>
        <v>16296.55926732329</v>
      </c>
      <c r="N122" s="73">
        <f t="shared" si="13"/>
        <v>18544.575154529997</v>
      </c>
      <c r="O122" s="73">
        <f t="shared" si="13"/>
        <v>20895.092072192532</v>
      </c>
      <c r="P122" s="73">
        <f t="shared" si="13"/>
        <v>23352.783680005334</v>
      </c>
      <c r="Q122" s="73">
        <f t="shared" si="13"/>
        <v>25922.536738885763</v>
      </c>
      <c r="R122" s="73">
        <f t="shared" si="13"/>
        <v>28609.46082758464</v>
      </c>
      <c r="S122" s="73">
        <f t="shared" si="13"/>
        <v>31418.898502337594</v>
      </c>
      <c r="T122" s="73">
        <f t="shared" si="13"/>
        <v>34356.435919758027</v>
      </c>
      <c r="U122" s="73">
        <f t="shared" si="14"/>
        <v>37427.913944093962</v>
      </c>
      <c r="V122" s="73">
        <f t="shared" si="14"/>
        <v>40639.439760933739</v>
      </c>
      <c r="W122" s="73">
        <f t="shared" si="14"/>
        <v>43997.39902045286</v>
      </c>
      <c r="X122" s="73">
        <f t="shared" si="14"/>
        <v>47508.468534347056</v>
      </c>
    </row>
    <row r="123" spans="1:24">
      <c r="A123" s="73">
        <v>44</v>
      </c>
      <c r="B123" s="73">
        <v>853.02</v>
      </c>
      <c r="C123" s="73">
        <v>4.7133076956446596</v>
      </c>
      <c r="D123" s="73">
        <v>44</v>
      </c>
      <c r="E123" s="73">
        <f t="shared" si="13"/>
        <v>1769.040121437077</v>
      </c>
      <c r="F123" s="73">
        <f t="shared" si="13"/>
        <v>3621.4605470568881</v>
      </c>
      <c r="G123" s="73">
        <f t="shared" si="13"/>
        <v>5561.1912471531305</v>
      </c>
      <c r="H123" s="73">
        <f t="shared" si="13"/>
        <v>7592.3474236117927</v>
      </c>
      <c r="I123" s="73">
        <f t="shared" si="13"/>
        <v>9719.2382404460404</v>
      </c>
      <c r="J123" s="73">
        <f t="shared" si="13"/>
        <v>11946.3759658281</v>
      </c>
      <c r="K123" s="73">
        <f t="shared" si="13"/>
        <v>14278.485545013196</v>
      </c>
      <c r="L123" s="73">
        <f t="shared" si="13"/>
        <v>16720.514624464886</v>
      </c>
      <c r="M123" s="73">
        <f t="shared" si="13"/>
        <v>19277.644048448259</v>
      </c>
      <c r="N123" s="73">
        <f t="shared" si="13"/>
        <v>21955.298850359832</v>
      </c>
      <c r="O123" s="73">
        <f t="shared" si="13"/>
        <v>24759.1597621127</v>
      </c>
      <c r="P123" s="73">
        <f t="shared" si="13"/>
        <v>27695.175265994389</v>
      </c>
      <c r="Q123" s="73">
        <f t="shared" si="13"/>
        <v>30769.574214565855</v>
      </c>
      <c r="R123" s="73">
        <f t="shared" si="13"/>
        <v>33988.879045375164</v>
      </c>
      <c r="S123" s="73">
        <f t="shared" si="13"/>
        <v>37359.919618521257</v>
      </c>
      <c r="T123" s="73">
        <f t="shared" si="13"/>
        <v>40889.847706424756</v>
      </c>
      <c r="U123" s="73">
        <f t="shared" si="14"/>
        <v>44586.152166546126</v>
      </c>
      <c r="V123" s="73">
        <f t="shared" si="14"/>
        <v>48456.674829240859</v>
      </c>
      <c r="W123" s="73">
        <f t="shared" si="14"/>
        <v>52509.62713445806</v>
      </c>
      <c r="X123" s="73">
        <f t="shared" si="14"/>
        <v>56753.607552577865</v>
      </c>
    </row>
    <row r="124" spans="1:24">
      <c r="A124" s="73">
        <v>45</v>
      </c>
      <c r="B124" s="73">
        <v>919.51</v>
      </c>
      <c r="C124" s="73">
        <v>3.97722331387518</v>
      </c>
      <c r="D124" s="73">
        <v>39</v>
      </c>
      <c r="E124" s="73">
        <f t="shared" si="13"/>
        <v>1426.2676776431322</v>
      </c>
      <c r="F124" s="73">
        <f t="shared" si="13"/>
        <v>2909.2612058797563</v>
      </c>
      <c r="G124" s="73">
        <f t="shared" si="13"/>
        <v>4451.2366984646596</v>
      </c>
      <c r="H124" s="73">
        <f t="shared" si="13"/>
        <v>6054.5399998349021</v>
      </c>
      <c r="I124" s="73">
        <f t="shared" si="13"/>
        <v>7721.6102538993646</v>
      </c>
      <c r="J124" s="73">
        <f t="shared" si="13"/>
        <v>9454.9836147671685</v>
      </c>
      <c r="K124" s="73">
        <f t="shared" si="13"/>
        <v>11257.29710505989</v>
      </c>
      <c r="L124" s="73">
        <f t="shared" si="13"/>
        <v>13131.292627677669</v>
      </c>
      <c r="M124" s="73">
        <f t="shared" si="13"/>
        <v>15079.821137121975</v>
      </c>
      <c r="N124" s="73">
        <f t="shared" si="13"/>
        <v>17105.846976721397</v>
      </c>
      <c r="O124" s="73">
        <f t="shared" si="13"/>
        <v>19212.452388358499</v>
      </c>
      <c r="P124" s="73">
        <f t="shared" si="13"/>
        <v>21402.842201558607</v>
      </c>
      <c r="Q124" s="73">
        <f t="shared" si="13"/>
        <v>23680.348709074038</v>
      </c>
      <c r="R124" s="73">
        <f t="shared" si="13"/>
        <v>26048.43673638142</v>
      </c>
      <c r="S124" s="73">
        <f t="shared" si="13"/>
        <v>28510.708912803926</v>
      </c>
      <c r="T124" s="73">
        <f t="shared" si="13"/>
        <v>31070.91115227819</v>
      </c>
      <c r="U124" s="73">
        <f t="shared" si="14"/>
        <v>33732.938352103178</v>
      </c>
      <c r="V124" s="73">
        <f t="shared" si="14"/>
        <v>36500.84031834131</v>
      </c>
      <c r="W124" s="73">
        <f t="shared" si="14"/>
        <v>39378.827926885861</v>
      </c>
      <c r="X124" s="73">
        <f t="shared" si="14"/>
        <v>42371.279529567881</v>
      </c>
    </row>
    <row r="125" spans="1:24">
      <c r="A125" s="73">
        <v>46</v>
      </c>
      <c r="B125" s="73">
        <v>978.67</v>
      </c>
      <c r="C125" s="73">
        <v>4.9954797175261101</v>
      </c>
      <c r="D125" s="73">
        <v>28</v>
      </c>
      <c r="E125" s="73">
        <f t="shared" si="13"/>
        <v>1368.8993178423602</v>
      </c>
      <c r="F125" s="73">
        <f t="shared" si="13"/>
        <v>2806.181723460892</v>
      </c>
      <c r="G125" s="73">
        <f t="shared" si="13"/>
        <v>4315.2632801356649</v>
      </c>
      <c r="H125" s="73">
        <f t="shared" si="13"/>
        <v>5899.7306998950598</v>
      </c>
      <c r="I125" s="73">
        <f t="shared" si="13"/>
        <v>7563.3498682393401</v>
      </c>
      <c r="J125" s="73">
        <f t="shared" si="13"/>
        <v>9310.0747947151394</v>
      </c>
      <c r="K125" s="73">
        <f t="shared" si="13"/>
        <v>11144.057010614004</v>
      </c>
      <c r="L125" s="73">
        <f t="shared" si="13"/>
        <v>13069.655436131141</v>
      </c>
      <c r="M125" s="73">
        <f t="shared" si="13"/>
        <v>15091.446740435984</v>
      </c>
      <c r="N125" s="73">
        <f t="shared" si="13"/>
        <v>17214.236219278086</v>
      </c>
      <c r="O125" s="73">
        <f t="shared" si="13"/>
        <v>19443.069215981512</v>
      </c>
      <c r="P125" s="73">
        <f t="shared" si="13"/>
        <v>21783.243112972803</v>
      </c>
      <c r="Q125" s="73">
        <f t="shared" si="13"/>
        <v>24240.319922343126</v>
      </c>
      <c r="R125" s="73">
        <f t="shared" si="13"/>
        <v>26820.139505369581</v>
      </c>
      <c r="S125" s="73">
        <f t="shared" si="13"/>
        <v>29528.833452414889</v>
      </c>
      <c r="T125" s="73">
        <f t="shared" si="13"/>
        <v>32372.839656194719</v>
      </c>
      <c r="U125" s="73">
        <f t="shared" si="14"/>
        <v>35358.91761304954</v>
      </c>
      <c r="V125" s="73">
        <f t="shared" si="14"/>
        <v>38494.164488588562</v>
      </c>
      <c r="W125" s="73">
        <f t="shared" si="14"/>
        <v>41786.031985889509</v>
      </c>
      <c r="X125" s="73">
        <f t="shared" si="14"/>
        <v>45242.344056345966</v>
      </c>
    </row>
    <row r="126" spans="1:24">
      <c r="A126" s="73">
        <v>47</v>
      </c>
      <c r="B126" s="73">
        <v>1037.3399999999999</v>
      </c>
      <c r="C126" s="73">
        <v>5.4628516390183801</v>
      </c>
      <c r="D126" s="73">
        <v>32</v>
      </c>
      <c r="E126" s="73">
        <f t="shared" si="13"/>
        <v>1813.3870461501858</v>
      </c>
      <c r="F126" s="73">
        <f t="shared" si="13"/>
        <v>3725.8367362727372</v>
      </c>
      <c r="G126" s="73">
        <f t="shared" si="13"/>
        <v>5742.760715637547</v>
      </c>
      <c r="H126" s="73">
        <f t="shared" si="13"/>
        <v>7869.8662596668446</v>
      </c>
      <c r="I126" s="73">
        <f t="shared" si="13"/>
        <v>10113.172423771797</v>
      </c>
      <c r="J126" s="73">
        <f t="shared" si="13"/>
        <v>12479.027075430762</v>
      </c>
      <c r="K126" s="73">
        <f t="shared" si="13"/>
        <v>14974.124856704659</v>
      </c>
      <c r="L126" s="73">
        <f t="shared" si="13"/>
        <v>17605.526128017995</v>
      </c>
      <c r="M126" s="73">
        <f t="shared" si="13"/>
        <v>20380.676946810418</v>
      </c>
      <c r="N126" s="73">
        <f t="shared" si="13"/>
        <v>23307.430137592492</v>
      </c>
      <c r="O126" s="73">
        <f t="shared" si="13"/>
        <v>26394.067513027207</v>
      </c>
      <c r="P126" s="73">
        <f t="shared" si="13"/>
        <v>29649.323308916421</v>
      </c>
      <c r="Q126" s="73">
        <f t="shared" si="13"/>
        <v>33082.408899405615</v>
      </c>
      <c r="R126" s="73">
        <f t="shared" si="13"/>
        <v>36703.038862343747</v>
      </c>
      <c r="S126" s="73">
        <f t="shared" si="13"/>
        <v>40521.458468555022</v>
      </c>
      <c r="T126" s="73">
        <f t="shared" si="13"/>
        <v>44548.472672808828</v>
      </c>
      <c r="U126" s="73">
        <f t="shared" si="14"/>
        <v>48795.476688523209</v>
      </c>
      <c r="V126" s="73">
        <f t="shared" si="14"/>
        <v>53274.488232719232</v>
      </c>
      <c r="W126" s="73">
        <f t="shared" si="14"/>
        <v>57998.181532469178</v>
      </c>
      <c r="X126" s="73">
        <f t="shared" si="14"/>
        <v>62979.923189066707</v>
      </c>
    </row>
    <row r="127" spans="1:24">
      <c r="A127" s="73">
        <v>48</v>
      </c>
      <c r="B127" s="73">
        <v>1085.8699999999999</v>
      </c>
      <c r="C127" s="73">
        <v>4.49237805623439</v>
      </c>
      <c r="D127" s="73">
        <v>39</v>
      </c>
      <c r="E127" s="73">
        <f t="shared" si="13"/>
        <v>1902.474038370063</v>
      </c>
      <c r="F127" s="73">
        <f t="shared" si="13"/>
        <v>3890.4144029654231</v>
      </c>
      <c r="G127" s="73">
        <f t="shared" si="13"/>
        <v>5967.6605642708873</v>
      </c>
      <c r="H127" s="73">
        <f t="shared" si="13"/>
        <v>8138.2244763008093</v>
      </c>
      <c r="I127" s="73">
        <f t="shared" si="13"/>
        <v>10406.298325211304</v>
      </c>
      <c r="J127" s="73">
        <f t="shared" si="13"/>
        <v>12776.262626009449</v>
      </c>
      <c r="K127" s="73">
        <f t="shared" si="13"/>
        <v>15252.694682997244</v>
      </c>
      <c r="L127" s="73">
        <f t="shared" si="13"/>
        <v>17840.3774302907</v>
      </c>
      <c r="M127" s="73">
        <f t="shared" si="13"/>
        <v>20544.308669488539</v>
      </c>
      <c r="N127" s="73">
        <f t="shared" si="13"/>
        <v>23369.710722331769</v>
      </c>
      <c r="O127" s="73">
        <f t="shared" si="13"/>
        <v>26322.040516997316</v>
      </c>
      <c r="P127" s="73">
        <f t="shared" si="13"/>
        <v>29407.000127506093</v>
      </c>
      <c r="Q127" s="73">
        <f t="shared" si="13"/>
        <v>32630.547786601059</v>
      </c>
      <c r="R127" s="73">
        <f t="shared" si="13"/>
        <v>35998.909393365473</v>
      </c>
      <c r="S127" s="73">
        <f t="shared" si="13"/>
        <v>39518.590537806798</v>
      </c>
      <c r="T127" s="73">
        <f t="shared" si="13"/>
        <v>43196.389065630399</v>
      </c>
      <c r="U127" s="73">
        <f t="shared" si="14"/>
        <v>47039.408207470464</v>
      </c>
      <c r="V127" s="73">
        <f t="shared" si="14"/>
        <v>51055.070297935468</v>
      </c>
      <c r="W127" s="73">
        <f t="shared" si="14"/>
        <v>55251.13111096502</v>
      </c>
      <c r="X127" s="73">
        <f t="shared" si="14"/>
        <v>59635.69483918538</v>
      </c>
    </row>
    <row r="128" spans="1:24">
      <c r="A128" s="73">
        <v>49</v>
      </c>
      <c r="B128" s="73">
        <v>1129.29</v>
      </c>
      <c r="C128" s="73">
        <v>4.6313448834716198</v>
      </c>
      <c r="D128" s="73">
        <v>18</v>
      </c>
      <c r="E128" s="73">
        <f t="shared" si="13"/>
        <v>941.42366342201797</v>
      </c>
      <c r="F128" s="73">
        <f t="shared" si="13"/>
        <v>1926.4479035117233</v>
      </c>
      <c r="G128" s="73">
        <f t="shared" si="13"/>
        <v>2957.0920133457776</v>
      </c>
      <c r="H128" s="73">
        <f t="shared" si="13"/>
        <v>4035.4688064274351</v>
      </c>
      <c r="I128" s="73">
        <f t="shared" si="13"/>
        <v>5163.7889479400237</v>
      </c>
      <c r="J128" s="73">
        <f t="shared" si="13"/>
        <v>6344.3654865957342</v>
      </c>
      <c r="K128" s="73">
        <f t="shared" si="13"/>
        <v>7579.6185963699409</v>
      </c>
      <c r="L128" s="73">
        <f t="shared" si="13"/>
        <v>8872.0805378416044</v>
      </c>
      <c r="M128" s="73">
        <f t="shared" si="13"/>
        <v>10224.40084931043</v>
      </c>
      <c r="N128" s="73">
        <f t="shared" si="13"/>
        <v>11639.351778332615</v>
      </c>
      <c r="O128" s="73">
        <f t="shared" si="13"/>
        <v>13119.833964809706</v>
      </c>
      <c r="P128" s="73">
        <f t="shared" si="13"/>
        <v>14668.882387280908</v>
      </c>
      <c r="Q128" s="73">
        <f t="shared" si="13"/>
        <v>16289.672584608728</v>
      </c>
      <c r="R128" s="73">
        <f t="shared" si="13"/>
        <v>17985.527165812302</v>
      </c>
      <c r="S128" s="73">
        <f t="shared" si="13"/>
        <v>19759.922621393565</v>
      </c>
      <c r="T128" s="73">
        <f t="shared" si="13"/>
        <v>21616.496450119448</v>
      </c>
      <c r="U128" s="73">
        <f t="shared" si="14"/>
        <v>23559.054615869893</v>
      </c>
      <c r="V128" s="73">
        <f t="shared" si="14"/>
        <v>25591.579349838285</v>
      </c>
      <c r="W128" s="73">
        <f t="shared" si="14"/>
        <v>27718.237314078615</v>
      </c>
      <c r="X128" s="73">
        <f t="shared" si="14"/>
        <v>29943.38814313474</v>
      </c>
    </row>
    <row r="129" spans="1:24">
      <c r="A129" s="73">
        <v>50</v>
      </c>
      <c r="B129" s="73">
        <v>1148.3599999999999</v>
      </c>
      <c r="C129" s="73">
        <v>4.6784808843725303</v>
      </c>
      <c r="D129" s="73">
        <v>18</v>
      </c>
      <c r="E129" s="73">
        <f t="shared" si="13"/>
        <v>967.06445550804619</v>
      </c>
      <c r="F129" s="73">
        <f t="shared" si="13"/>
        <v>1979.3728367065971</v>
      </c>
      <c r="G129" s="73">
        <f t="shared" si="13"/>
        <v>3039.0418720104249</v>
      </c>
      <c r="H129" s="73">
        <f t="shared" si="13"/>
        <v>4148.2873205685537</v>
      </c>
      <c r="I129" s="73">
        <f t="shared" si="13"/>
        <v>5309.4286053982487</v>
      </c>
      <c r="J129" s="73">
        <f t="shared" si="13"/>
        <v>6524.8936632792593</v>
      </c>
      <c r="K129" s="73">
        <f t="shared" si="13"/>
        <v>7797.2240215494621</v>
      </c>
      <c r="L129" s="73">
        <f t="shared" si="13"/>
        <v>9129.0801124173977</v>
      </c>
      <c r="M129" s="73">
        <f t="shared" si="13"/>
        <v>10523.246835903947</v>
      </c>
      <c r="N129" s="73">
        <f t="shared" si="13"/>
        <v>11982.639383045094</v>
      </c>
      <c r="O129" s="73">
        <f t="shared" si="13"/>
        <v>13510.309331532198</v>
      </c>
      <c r="P129" s="73">
        <f t="shared" si="13"/>
        <v>15109.451026535578</v>
      </c>
      <c r="Q129" s="73">
        <f t="shared" si="13"/>
        <v>16783.408260053719</v>
      </c>
      <c r="R129" s="73">
        <f t="shared" si="13"/>
        <v>18535.681262754581</v>
      </c>
      <c r="S129" s="73">
        <f t="shared" si="13"/>
        <v>20369.934022928821</v>
      </c>
      <c r="T129" s="73">
        <f t="shared" si="13"/>
        <v>22290.001947858877</v>
      </c>
      <c r="U129" s="73">
        <f t="shared" si="14"/>
        <v>24299.899883623762</v>
      </c>
      <c r="V129" s="73">
        <f t="shared" si="14"/>
        <v>26403.830510108808</v>
      </c>
      <c r="W129" s="73">
        <f t="shared" si="14"/>
        <v>28606.193128774423</v>
      </c>
      <c r="X129" s="73">
        <f t="shared" si="14"/>
        <v>30911.592861558864</v>
      </c>
    </row>
    <row r="130" spans="1:24">
      <c r="A130" s="73">
        <v>51</v>
      </c>
      <c r="B130" s="73">
        <v>1145.43</v>
      </c>
      <c r="C130" s="73">
        <v>5.1439509872841098</v>
      </c>
      <c r="D130" s="73">
        <v>14</v>
      </c>
      <c r="E130" s="73">
        <f t="shared" si="13"/>
        <v>824.8850091110769</v>
      </c>
      <c r="F130" s="73">
        <f t="shared" si="13"/>
        <v>1692.201698792283</v>
      </c>
      <c r="G130" s="73">
        <f t="shared" si="13"/>
        <v>2604.1327338952228</v>
      </c>
      <c r="H130" s="73">
        <f t="shared" si="13"/>
        <v>3562.9730544816925</v>
      </c>
      <c r="I130" s="73">
        <f t="shared" si="13"/>
        <v>4571.1356512054481</v>
      </c>
      <c r="J130" s="73">
        <f t="shared" si="13"/>
        <v>5631.1576377768042</v>
      </c>
      <c r="K130" s="73">
        <f t="shared" si="13"/>
        <v>6745.7066357918238</v>
      </c>
      <c r="L130" s="73">
        <f t="shared" si="13"/>
        <v>7917.5874879940066</v>
      </c>
      <c r="M130" s="73">
        <f t="shared" si="13"/>
        <v>9149.7493168628334</v>
      </c>
      <c r="N130" s="73">
        <f t="shared" si="13"/>
        <v>10445.2929462927</v>
      </c>
      <c r="O130" s="73">
        <f t="shared" si="13"/>
        <v>11807.478705039315</v>
      </c>
      <c r="P130" s="73">
        <f t="shared" si="13"/>
        <v>13239.734631571624</v>
      </c>
      <c r="Q130" s="73">
        <f t="shared" si="13"/>
        <v>14745.665100977225</v>
      </c>
      <c r="R130" s="73">
        <f t="shared" si="13"/>
        <v>16329.05989563163</v>
      </c>
      <c r="S130" s="73">
        <f t="shared" si="13"/>
        <v>17993.903742458257</v>
      </c>
      <c r="T130" s="73">
        <f t="shared" si="13"/>
        <v>19744.386340780475</v>
      </c>
      <c r="U130" s="73">
        <f t="shared" si="14"/>
        <v>21584.912906001322</v>
      </c>
      <c r="V130" s="73">
        <f t="shared" si="14"/>
        <v>23520.115255645069</v>
      </c>
      <c r="W130" s="73">
        <f t="shared" si="14"/>
        <v>25554.863465659259</v>
      </c>
      <c r="X130" s="73">
        <f t="shared" si="14"/>
        <v>27694.278126311223</v>
      </c>
    </row>
    <row r="131" spans="1:24">
      <c r="A131" s="73">
        <v>52</v>
      </c>
      <c r="B131" s="73">
        <v>1127.77</v>
      </c>
      <c r="C131" s="73">
        <v>4.9900802048313304</v>
      </c>
      <c r="D131" s="73">
        <v>12</v>
      </c>
      <c r="E131" s="73">
        <f t="shared" si="13"/>
        <v>675.31953031231649</v>
      </c>
      <c r="F131" s="73">
        <f t="shared" si="13"/>
        <v>1384.3380468261093</v>
      </c>
      <c r="G131" s="73">
        <f t="shared" si="13"/>
        <v>2128.7371559810435</v>
      </c>
      <c r="H131" s="73">
        <f t="shared" si="13"/>
        <v>2910.2823777268613</v>
      </c>
      <c r="I131" s="73">
        <f t="shared" si="13"/>
        <v>3730.827332874821</v>
      </c>
      <c r="J131" s="73">
        <f t="shared" si="13"/>
        <v>4592.3181394013627</v>
      </c>
      <c r="K131" s="73">
        <f t="shared" si="13"/>
        <v>5496.7980281308237</v>
      </c>
      <c r="L131" s="73">
        <f t="shared" si="13"/>
        <v>6446.4121887444589</v>
      </c>
      <c r="M131" s="73">
        <f t="shared" si="13"/>
        <v>7443.412857609148</v>
      </c>
      <c r="N131" s="73">
        <f t="shared" si="13"/>
        <v>8490.1646594928898</v>
      </c>
      <c r="O131" s="73">
        <f t="shared" si="13"/>
        <v>9589.1502158361454</v>
      </c>
      <c r="P131" s="73">
        <f t="shared" si="13"/>
        <v>10742.976032880446</v>
      </c>
      <c r="Q131" s="73">
        <f t="shared" si="13"/>
        <v>11954.378683619307</v>
      </c>
      <c r="R131" s="73">
        <f t="shared" si="13"/>
        <v>13226.231298233488</v>
      </c>
      <c r="S131" s="73">
        <f t="shared" si="13"/>
        <v>14561.550378404158</v>
      </c>
      <c r="T131" s="73">
        <f t="shared" si="13"/>
        <v>15963.502951665765</v>
      </c>
      <c r="U131" s="73">
        <f t="shared" si="14"/>
        <v>17435.41408276682</v>
      </c>
      <c r="V131" s="73">
        <f t="shared" si="14"/>
        <v>18980.774759853663</v>
      </c>
      <c r="W131" s="73">
        <f t="shared" si="14"/>
        <v>20603.250174181059</v>
      </c>
      <c r="X131" s="73">
        <f t="shared" si="14"/>
        <v>22306.688412987067</v>
      </c>
    </row>
    <row r="132" spans="1:24">
      <c r="A132" s="73">
        <v>53</v>
      </c>
      <c r="B132" s="73">
        <v>1086.5899999999999</v>
      </c>
      <c r="C132" s="73">
        <v>5.9991804782151696</v>
      </c>
      <c r="D132" s="73">
        <v>19</v>
      </c>
      <c r="E132" s="73">
        <f t="shared" si="13"/>
        <v>1238.5434080065263</v>
      </c>
      <c r="F132" s="73">
        <f t="shared" si="13"/>
        <v>2551.3892703604015</v>
      </c>
      <c r="G132" s="73">
        <f t="shared" si="13"/>
        <v>3942.9951253976633</v>
      </c>
      <c r="H132" s="73">
        <f t="shared" si="13"/>
        <v>5418.0859272240223</v>
      </c>
      <c r="I132" s="73">
        <f t="shared" si="13"/>
        <v>6981.6700884694965</v>
      </c>
      <c r="J132" s="73">
        <f t="shared" si="13"/>
        <v>8639.0564854768709</v>
      </c>
      <c r="K132" s="73">
        <f t="shared" si="13"/>
        <v>10395.872483662106</v>
      </c>
      <c r="L132" s="73">
        <f t="shared" si="13"/>
        <v>12258.083044248633</v>
      </c>
      <c r="M132" s="73">
        <f t="shared" si="13"/>
        <v>14232.010977249127</v>
      </c>
      <c r="N132" s="73">
        <f t="shared" si="13"/>
        <v>16324.358409460223</v>
      </c>
      <c r="O132" s="73">
        <f t="shared" si="13"/>
        <v>18542.229540360961</v>
      </c>
      <c r="P132" s="73">
        <f t="shared" si="13"/>
        <v>20893.154763178671</v>
      </c>
      <c r="Q132" s="73">
        <f t="shared" si="13"/>
        <v>23385.116233021097</v>
      </c>
      <c r="R132" s="73">
        <f t="shared" si="13"/>
        <v>26026.574968886951</v>
      </c>
      <c r="S132" s="73">
        <f t="shared" si="13"/>
        <v>28826.499581574972</v>
      </c>
      <c r="T132" s="73">
        <f t="shared" si="13"/>
        <v>31794.396725032126</v>
      </c>
      <c r="U132" s="73">
        <f t="shared" si="14"/>
        <v>34940.343374533069</v>
      </c>
      <c r="V132" s="73">
        <f t="shared" si="14"/>
        <v>38275.021041285931</v>
      </c>
      <c r="W132" s="73">
        <f t="shared" si="14"/>
        <v>41809.752039634026</v>
      </c>
      <c r="X132" s="73">
        <f t="shared" si="14"/>
        <v>45556.537929992446</v>
      </c>
    </row>
    <row r="133" spans="1:24">
      <c r="A133" s="73">
        <v>54</v>
      </c>
      <c r="B133" s="73">
        <v>1059.9100000000001</v>
      </c>
      <c r="C133" s="73">
        <v>5.4769702360594303</v>
      </c>
      <c r="D133" s="73">
        <v>26</v>
      </c>
      <c r="E133" s="73">
        <f t="shared" si="13"/>
        <v>1509.3248359544523</v>
      </c>
      <c r="F133" s="73">
        <f t="shared" si="13"/>
        <v>3101.3149439395825</v>
      </c>
      <c r="G133" s="73">
        <f t="shared" si="13"/>
        <v>4780.4978763000654</v>
      </c>
      <c r="H133" s="73">
        <f t="shared" si="13"/>
        <v>6551.6491580749243</v>
      </c>
      <c r="I133" s="73">
        <f t="shared" si="13"/>
        <v>8419.8058683881791</v>
      </c>
      <c r="J133" s="73">
        <f t="shared" si="13"/>
        <v>10390.280965688233</v>
      </c>
      <c r="K133" s="73">
        <f t="shared" si="13"/>
        <v>12468.678397576377</v>
      </c>
      <c r="L133" s="73">
        <f t="shared" si="13"/>
        <v>14660.909038196056</v>
      </c>
      <c r="M133" s="73">
        <f t="shared" si="13"/>
        <v>16973.207498508251</v>
      </c>
      <c r="N133" s="73">
        <f t="shared" si="13"/>
        <v>19412.149857260607</v>
      </c>
      <c r="O133" s="73">
        <f t="shared" si="13"/>
        <v>21984.672363076468</v>
      </c>
      <c r="P133" s="73">
        <f t="shared" si="13"/>
        <v>24698.0911608518</v>
      </c>
      <c r="Q133" s="73">
        <f t="shared" si="13"/>
        <v>27560.123098560929</v>
      </c>
      <c r="R133" s="73">
        <f t="shared" si="13"/>
        <v>30578.907673644888</v>
      </c>
      <c r="S133" s="73">
        <f t="shared" si="13"/>
        <v>33763.030181396971</v>
      </c>
      <c r="T133" s="73">
        <f t="shared" si="13"/>
        <v>37121.546131178286</v>
      </c>
      <c r="U133" s="73">
        <f t="shared" si="14"/>
        <v>40664.006999902434</v>
      </c>
      <c r="V133" s="73">
        <f t="shared" si="14"/>
        <v>44400.487396030665</v>
      </c>
      <c r="W133" s="73">
        <f t="shared" si="14"/>
        <v>48341.613711331032</v>
      </c>
      <c r="X133" s="73">
        <f t="shared" si="14"/>
        <v>52498.594341885895</v>
      </c>
    </row>
    <row r="134" spans="1:24">
      <c r="A134" s="73">
        <v>55</v>
      </c>
      <c r="B134" s="73">
        <v>1113.8900000000001</v>
      </c>
      <c r="C134" s="73">
        <v>5.8005982166748096</v>
      </c>
      <c r="D134" s="73">
        <v>31</v>
      </c>
      <c r="E134" s="73">
        <f t="shared" si="13"/>
        <v>2002.9807877472876</v>
      </c>
      <c r="F134" s="73">
        <f t="shared" si="13"/>
        <v>4122.1464433489809</v>
      </c>
      <c r="G134" s="73">
        <f t="shared" ref="G134:X134" si="15">$D134*((1+$C134/100)^G$2-1)*$B134</f>
        <v>6364.2363841778952</v>
      </c>
      <c r="H134" s="73">
        <f t="shared" si="15"/>
        <v>8736.3809541307728</v>
      </c>
      <c r="I134" s="73">
        <f t="shared" si="15"/>
        <v>11246.124099705286</v>
      </c>
      <c r="J134" s="73">
        <f t="shared" si="15"/>
        <v>13901.447361425115</v>
      </c>
      <c r="K134" s="73">
        <f t="shared" si="15"/>
        <v>16710.795256911217</v>
      </c>
      <c r="L134" s="73">
        <f t="shared" si="15"/>
        <v>19683.102136323068</v>
      </c>
      <c r="M134" s="73">
        <f t="shared" si="15"/>
        <v>22827.820595576188</v>
      </c>
      <c r="N134" s="73">
        <f t="shared" si="15"/>
        <v>26154.95153769619</v>
      </c>
      <c r="O134" s="73">
        <f t="shared" si="15"/>
        <v>29675.075977911241</v>
      </c>
      <c r="P134" s="73">
        <f t="shared" si="15"/>
        <v>33399.388693630135</v>
      </c>
      <c r="Q134" s="73">
        <f t="shared" si="15"/>
        <v>37339.733826320415</v>
      </c>
      <c r="R134" s="73">
        <f t="shared" si="15"/>
        <v>41508.642548508367</v>
      </c>
      <c r="S134" s="73">
        <f t="shared" si="15"/>
        <v>45919.372915690365</v>
      </c>
      <c r="T134" s="73">
        <f t="shared" si="15"/>
        <v>50585.952029893422</v>
      </c>
      <c r="U134" s="73">
        <f t="shared" si="15"/>
        <v>55523.220648974682</v>
      </c>
      <c r="V134" s="73">
        <f t="shared" si="15"/>
        <v>60746.880383526805</v>
      </c>
      <c r="W134" s="73">
        <f t="shared" si="15"/>
        <v>66273.543631486522</v>
      </c>
      <c r="X134" s="73">
        <f t="shared" si="15"/>
        <v>72120.78640924902</v>
      </c>
    </row>
    <row r="135" spans="1:24" ht="12.75">
      <c r="I135" s="72">
        <f>SUM(E105:I134)</f>
        <v>572119.06521659519</v>
      </c>
      <c r="X135" s="73">
        <f>SUM(E105:X134)</f>
        <v>10360367.378132865</v>
      </c>
    </row>
    <row r="137" spans="1:24" ht="12.75">
      <c r="I137" s="72">
        <f>SUM(I33,I67,I101,I135)</f>
        <v>8346599.2888994375</v>
      </c>
      <c r="X137" s="73">
        <f>SUM(X33,X67,X101,X135)</f>
        <v>151862294.9487918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AD424-9F65-8B4C-A60E-AE22F1C479E9}">
  <sheetPr codeName="Sheet20">
    <tabColor rgb="FF00B0F0"/>
  </sheetPr>
  <dimension ref="A1:X137"/>
  <sheetViews>
    <sheetView workbookViewId="0">
      <selection activeCell="B105" sqref="B105:B134"/>
    </sheetView>
  </sheetViews>
  <sheetFormatPr defaultColWidth="10.85546875" defaultRowHeight="12.95"/>
  <cols>
    <col min="1" max="4" width="10.85546875" style="73"/>
    <col min="5" max="5" width="11.7109375" style="73" bestFit="1" customWidth="1"/>
    <col min="6" max="6" width="12.5703125" style="73" bestFit="1" customWidth="1"/>
    <col min="7" max="8" width="12.7109375" style="73" bestFit="1" customWidth="1"/>
    <col min="9" max="9" width="14.7109375" style="73" bestFit="1" customWidth="1"/>
    <col min="10" max="16" width="12.7109375" style="73" bestFit="1" customWidth="1"/>
    <col min="17" max="18" width="13.7109375" style="73" bestFit="1" customWidth="1"/>
    <col min="19" max="24" width="14.140625" style="73" bestFit="1" customWidth="1"/>
    <col min="25" max="16384" width="10.85546875" style="73"/>
  </cols>
  <sheetData>
    <row r="1" spans="1:24">
      <c r="E1" s="73" t="s">
        <v>31</v>
      </c>
    </row>
    <row r="2" spans="1:24">
      <c r="A2" s="73" t="s">
        <v>0</v>
      </c>
      <c r="B2" s="73" t="s">
        <v>32</v>
      </c>
      <c r="C2" s="73" t="s">
        <v>33</v>
      </c>
      <c r="D2" s="73" t="s">
        <v>34</v>
      </c>
      <c r="E2" s="73">
        <v>1</v>
      </c>
      <c r="F2" s="73">
        <v>2</v>
      </c>
      <c r="G2" s="73">
        <v>3</v>
      </c>
      <c r="H2" s="73">
        <v>4</v>
      </c>
      <c r="I2" s="73">
        <v>5</v>
      </c>
      <c r="J2" s="73">
        <v>6</v>
      </c>
      <c r="K2" s="73">
        <v>7</v>
      </c>
      <c r="L2" s="73">
        <v>8</v>
      </c>
      <c r="M2" s="73">
        <v>9</v>
      </c>
      <c r="N2" s="73">
        <v>10</v>
      </c>
      <c r="O2" s="73">
        <v>11</v>
      </c>
      <c r="P2" s="73">
        <v>12</v>
      </c>
      <c r="Q2" s="73">
        <v>13</v>
      </c>
      <c r="R2" s="73">
        <v>14</v>
      </c>
      <c r="S2" s="73">
        <v>15</v>
      </c>
      <c r="T2" s="73">
        <v>16</v>
      </c>
      <c r="U2" s="73">
        <v>17</v>
      </c>
      <c r="V2" s="73">
        <v>18</v>
      </c>
      <c r="W2" s="73">
        <v>19</v>
      </c>
      <c r="X2" s="73">
        <v>20</v>
      </c>
    </row>
    <row r="3" spans="1:24">
      <c r="A3" s="73">
        <v>26</v>
      </c>
      <c r="B3" s="74">
        <v>165.68</v>
      </c>
      <c r="C3" s="73">
        <v>3.6199834500503898</v>
      </c>
      <c r="D3" s="74">
        <v>2232</v>
      </c>
      <c r="E3" s="73">
        <f>$D3*((1+$C3/100)^E$2-1)*$B3</f>
        <v>13386.617710657063</v>
      </c>
      <c r="F3" s="73">
        <f t="shared" ref="F3:X17" si="0">$D3*((1+$C3/100)^F$2-1)*$B3</f>
        <v>27257.828766961458</v>
      </c>
      <c r="G3" s="73">
        <f t="shared" si="0"/>
        <v>41631.175367825606</v>
      </c>
      <c r="H3" s="73">
        <f t="shared" si="0"/>
        <v>56524.834736859426</v>
      </c>
      <c r="I3" s="73">
        <f t="shared" si="0"/>
        <v>71957.642110159097</v>
      </c>
      <c r="J3" s="73">
        <f t="shared" si="0"/>
        <v>87949.114556250483</v>
      </c>
      <c r="K3" s="73">
        <f t="shared" si="0"/>
        <v>104519.47565830966</v>
      </c>
      <c r="L3" s="73">
        <f t="shared" si="0"/>
        <v>121689.68108987699</v>
      </c>
      <c r="M3" s="73">
        <f t="shared" si="0"/>
        <v>139481.44511640668</v>
      </c>
      <c r="N3" s="73">
        <f t="shared" si="0"/>
        <v>157917.26805616883</v>
      </c>
      <c r="O3" s="73">
        <f t="shared" si="0"/>
        <v>177020.46473523093</v>
      </c>
      <c r="P3" s="73">
        <f t="shared" si="0"/>
        <v>196815.19397250566</v>
      </c>
      <c r="Q3" s="73">
        <f t="shared" si="0"/>
        <v>217326.48913215197</v>
      </c>
      <c r="R3" s="73">
        <f t="shared" si="0"/>
        <v>238580.28978196852</v>
      </c>
      <c r="S3" s="73">
        <f t="shared" si="0"/>
        <v>260603.47449781516</v>
      </c>
      <c r="T3" s="73">
        <f t="shared" si="0"/>
        <v>283423.89485554944</v>
      </c>
      <c r="U3" s="73">
        <f t="shared" si="0"/>
        <v>307070.4106534656</v>
      </c>
      <c r="V3" s="73">
        <f t="shared" si="0"/>
        <v>331572.92640977993</v>
      </c>
      <c r="W3" s="73">
        <f t="shared" si="0"/>
        <v>356962.42918131879</v>
      </c>
      <c r="X3" s="73">
        <f t="shared" si="0"/>
        <v>383271.02775123739</v>
      </c>
    </row>
    <row r="4" spans="1:24">
      <c r="A4" s="73">
        <v>27</v>
      </c>
      <c r="B4" s="74">
        <v>176.83</v>
      </c>
      <c r="C4" s="73">
        <v>4.1909581588592904</v>
      </c>
      <c r="D4" s="74">
        <v>2141</v>
      </c>
      <c r="E4" s="73">
        <f t="shared" ref="E4:T32" si="1">$D4*((1+$C4/100)^E$2-1)*$B4</f>
        <v>15866.675479657568</v>
      </c>
      <c r="F4" s="73">
        <f t="shared" si="1"/>
        <v>32398.316689869574</v>
      </c>
      <c r="G4" s="73">
        <f t="shared" si="1"/>
        <v>49622.792066174334</v>
      </c>
      <c r="H4" s="73">
        <f t="shared" si="1"/>
        <v>67569.13799858297</v>
      </c>
      <c r="I4" s="73">
        <f t="shared" si="1"/>
        <v>86267.60778006303</v>
      </c>
      <c r="J4" s="73">
        <f t="shared" si="1"/>
        <v>105749.72260643188</v>
      </c>
      <c r="K4" s="73">
        <f t="shared" si="1"/>
        <v>126048.32471363479</v>
      </c>
      <c r="L4" s="73">
        <f t="shared" si="1"/>
        <v>147197.63274198386</v>
      </c>
      <c r="M4" s="73">
        <f t="shared" si="1"/>
        <v>169233.29942068932</v>
      </c>
      <c r="N4" s="73">
        <f t="shared" si="1"/>
        <v>192192.471669925</v>
      </c>
      <c r="O4" s="73">
        <f t="shared" si="1"/>
        <v>216113.85322174671</v>
      </c>
      <c r="P4" s="73">
        <f t="shared" si="1"/>
        <v>241037.76986542612</v>
      </c>
      <c r="Q4" s="73">
        <f t="shared" si="1"/>
        <v>267006.23742719117</v>
      </c>
      <c r="R4" s="73">
        <f t="shared" si="1"/>
        <v>294063.03259896691</v>
      </c>
      <c r="S4" s="73">
        <f t="shared" si="1"/>
        <v>322253.76673551992</v>
      </c>
      <c r="T4" s="73">
        <f t="shared" si="1"/>
        <v>351625.96274441108</v>
      </c>
      <c r="U4" s="73">
        <f t="shared" si="0"/>
        <v>382229.13519837306</v>
      </c>
      <c r="V4" s="73">
        <f t="shared" si="0"/>
        <v>414114.87380516401</v>
      </c>
      <c r="W4" s="73">
        <f t="shared" si="0"/>
        <v>447336.93037560914</v>
      </c>
      <c r="X4" s="73">
        <f t="shared" si="0"/>
        <v>481951.30943643383</v>
      </c>
    </row>
    <row r="5" spans="1:24">
      <c r="A5" s="73">
        <v>28</v>
      </c>
      <c r="B5" s="74">
        <v>182.02</v>
      </c>
      <c r="C5" s="73">
        <v>4.3218937786115301</v>
      </c>
      <c r="D5" s="74">
        <v>2062</v>
      </c>
      <c r="E5" s="73">
        <f t="shared" si="1"/>
        <v>16221.158197118833</v>
      </c>
      <c r="F5" s="73">
        <f t="shared" si="0"/>
        <v>33143.377621177715</v>
      </c>
      <c r="G5" s="73">
        <f t="shared" si="0"/>
        <v>50796.957393727935</v>
      </c>
      <c r="H5" s="73">
        <f t="shared" si="0"/>
        <v>69213.506132170325</v>
      </c>
      <c r="I5" s="73">
        <f t="shared" si="0"/>
        <v>88425.998544774324</v>
      </c>
      <c r="J5" s="73">
        <f t="shared" si="0"/>
        <v>108468.83447167494</v>
      </c>
      <c r="K5" s="73">
        <f t="shared" si="0"/>
        <v>129377.90047755756</v>
      </c>
      <c r="L5" s="73">
        <f t="shared" si="0"/>
        <v>151190.63410631422</v>
      </c>
      <c r="M5" s="73">
        <f t="shared" si="0"/>
        <v>173946.09091271722</v>
      </c>
      <c r="N5" s="73">
        <f t="shared" si="0"/>
        <v>197685.01439113071</v>
      </c>
      <c r="O5" s="73">
        <f t="shared" si="0"/>
        <v>222449.90892646712</v>
      </c>
      <c r="P5" s="73">
        <f t="shared" si="0"/>
        <v>248285.1158980061</v>
      </c>
      <c r="Q5" s="73">
        <f t="shared" si="0"/>
        <v>275236.8930723393</v>
      </c>
      <c r="R5" s="73">
        <f t="shared" si="0"/>
        <v>303353.49742759537</v>
      </c>
      <c r="S5" s="73">
        <f t="shared" si="0"/>
        <v>332685.27155723789</v>
      </c>
      <c r="T5" s="73">
        <f t="shared" si="0"/>
        <v>363284.73380814597</v>
      </c>
      <c r="U5" s="73">
        <f t="shared" si="0"/>
        <v>395206.67231436464</v>
      </c>
      <c r="V5" s="73">
        <f t="shared" si="0"/>
        <v>428508.24309489573</v>
      </c>
      <c r="W5" s="73">
        <f t="shared" si="0"/>
        <v>463249.07239117031</v>
      </c>
      <c r="X5" s="73">
        <f t="shared" si="0"/>
        <v>499491.36342743895</v>
      </c>
    </row>
    <row r="6" spans="1:24">
      <c r="A6" s="73">
        <v>29</v>
      </c>
      <c r="B6" s="74">
        <v>188.44</v>
      </c>
      <c r="C6" s="73">
        <v>4.7001672296495602</v>
      </c>
      <c r="D6" s="74">
        <v>2021</v>
      </c>
      <c r="E6" s="73">
        <f t="shared" si="1"/>
        <v>17899.987152781865</v>
      </c>
      <c r="F6" s="73">
        <f t="shared" si="0"/>
        <v>36641.303635830249</v>
      </c>
      <c r="G6" s="73">
        <f t="shared" si="0"/>
        <v>56263.493334619794</v>
      </c>
      <c r="H6" s="73">
        <f t="shared" si="0"/>
        <v>76807.958763371484</v>
      </c>
      <c r="I6" s="73">
        <f t="shared" si="0"/>
        <v>98318.048423712084</v>
      </c>
      <c r="J6" s="73">
        <f t="shared" si="0"/>
        <v>120839.14826933623</v>
      </c>
      <c r="K6" s="73">
        <f t="shared" si="0"/>
        <v>144418.77746966103</v>
      </c>
      <c r="L6" s="73">
        <f t="shared" si="0"/>
        <v>169106.6886745324</v>
      </c>
      <c r="M6" s="73">
        <f t="shared" si="0"/>
        <v>194954.97299154015</v>
      </c>
      <c r="N6" s="73">
        <f t="shared" si="0"/>
        <v>222018.16989744248</v>
      </c>
      <c r="O6" s="73">
        <f t="shared" si="0"/>
        <v>250353.38231561164</v>
      </c>
      <c r="P6" s="73">
        <f t="shared" si="0"/>
        <v>280020.39710231114</v>
      </c>
      <c r="Q6" s="73">
        <f t="shared" si="0"/>
        <v>311081.81119603035</v>
      </c>
      <c r="R6" s="73">
        <f t="shared" si="0"/>
        <v>343603.16369604837</v>
      </c>
      <c r="S6" s="73">
        <f t="shared" si="0"/>
        <v>377653.07414891105</v>
      </c>
      <c r="T6" s="73">
        <f t="shared" si="0"/>
        <v>413303.38733460411</v>
      </c>
      <c r="U6" s="73">
        <f t="shared" si="0"/>
        <v>450629.32485791872</v>
      </c>
      <c r="V6" s="73">
        <f t="shared" si="0"/>
        <v>489709.64386486349</v>
      </c>
      <c r="W6" s="73">
        <f t="shared" si="0"/>
        <v>530626.80321901536</v>
      </c>
      <c r="X6" s="73">
        <f t="shared" si="0"/>
        <v>573467.13748843421</v>
      </c>
    </row>
    <row r="7" spans="1:24">
      <c r="A7" s="73">
        <v>30</v>
      </c>
      <c r="B7" s="74">
        <v>194.64</v>
      </c>
      <c r="C7" s="73">
        <v>4.25765773015672</v>
      </c>
      <c r="D7" s="74">
        <v>2002</v>
      </c>
      <c r="E7" s="73">
        <f t="shared" si="1"/>
        <v>16590.78422196602</v>
      </c>
      <c r="F7" s="73">
        <f t="shared" si="0"/>
        <v>33887.947250852216</v>
      </c>
      <c r="G7" s="73">
        <f t="shared" si="0"/>
        <v>51921.564278535596</v>
      </c>
      <c r="H7" s="73">
        <f t="shared" si="0"/>
        <v>70722.990995624976</v>
      </c>
      <c r="I7" s="73">
        <f t="shared" si="0"/>
        <v>90324.918110714294</v>
      </c>
      <c r="J7" s="73">
        <f t="shared" si="0"/>
        <v>110761.42819087884</v>
      </c>
      <c r="K7" s="73">
        <f t="shared" si="0"/>
        <v>132068.05492224582</v>
      </c>
      <c r="L7" s="73">
        <f t="shared" si="0"/>
        <v>154281.84489367649</v>
      </c>
      <c r="M7" s="73">
        <f t="shared" si="0"/>
        <v>177441.42201098648</v>
      </c>
      <c r="N7" s="73">
        <f t="shared" si="0"/>
        <v>201587.05465370338</v>
      </c>
      <c r="O7" s="73">
        <f t="shared" si="0"/>
        <v>226760.725691128</v>
      </c>
      <c r="P7" s="73">
        <f t="shared" si="0"/>
        <v>253006.20547944185</v>
      </c>
      <c r="Q7" s="73">
        <f t="shared" si="0"/>
        <v>280369.12796677952</v>
      </c>
      <c r="R7" s="73">
        <f t="shared" si="0"/>
        <v>308897.07003859605</v>
      </c>
      <c r="S7" s="73">
        <f t="shared" si="0"/>
        <v>338639.63424128806</v>
      </c>
      <c r="T7" s="73">
        <f t="shared" si="0"/>
        <v>369648.53502790275</v>
      </c>
      <c r="U7" s="73">
        <f t="shared" si="0"/>
        <v>401977.68867589533</v>
      </c>
      <c r="V7" s="73">
        <f t="shared" si="0"/>
        <v>435683.30703327595</v>
      </c>
      <c r="W7" s="73">
        <f t="shared" si="0"/>
        <v>470823.99525614665</v>
      </c>
      <c r="X7" s="73">
        <f t="shared" si="0"/>
        <v>507460.85370756884</v>
      </c>
    </row>
    <row r="8" spans="1:24">
      <c r="A8" s="73">
        <v>31</v>
      </c>
      <c r="B8" s="74">
        <v>199.13</v>
      </c>
      <c r="C8" s="73">
        <v>3.9116837013954</v>
      </c>
      <c r="D8" s="74">
        <v>1906</v>
      </c>
      <c r="E8" s="73">
        <f t="shared" si="1"/>
        <v>14846.473948246015</v>
      </c>
      <c r="F8" s="73">
        <f t="shared" si="0"/>
        <v>30273.694998157451</v>
      </c>
      <c r="G8" s="73">
        <f t="shared" si="0"/>
        <v>46304.380139456553</v>
      </c>
      <c r="H8" s="73">
        <f t="shared" si="0"/>
        <v>62962.134978649774</v>
      </c>
      <c r="I8" s="73">
        <f t="shared" si="0"/>
        <v>80271.488498906212</v>
      </c>
      <c r="J8" s="73">
        <f t="shared" si="0"/>
        <v>98257.929179631377</v>
      </c>
      <c r="K8" s="73">
        <f t="shared" si="0"/>
        <v>116947.94252892566</v>
      </c>
      <c r="L8" s="73">
        <f t="shared" si="0"/>
        <v>136369.05008419292</v>
      </c>
      <c r="M8" s="73">
        <f t="shared" si="0"/>
        <v>156549.84993832998</v>
      </c>
      <c r="N8" s="73">
        <f t="shared" si="0"/>
        <v>177520.05885117262</v>
      </c>
      <c r="O8" s="73">
        <f t="shared" si="0"/>
        <v>199310.55600820752</v>
      </c>
      <c r="P8" s="73">
        <f t="shared" si="0"/>
        <v>221953.42849098705</v>
      </c>
      <c r="Q8" s="73">
        <f t="shared" si="0"/>
        <v>245482.01852620329</v>
      </c>
      <c r="R8" s="73">
        <f t="shared" si="0"/>
        <v>269930.97258299519</v>
      </c>
      <c r="S8" s="73">
        <f t="shared" si="0"/>
        <v>295336.29239078827</v>
      </c>
      <c r="T8" s="73">
        <f t="shared" si="0"/>
        <v>321735.38795279025</v>
      </c>
      <c r="U8" s="73">
        <f t="shared" si="0"/>
        <v>349167.13263320684</v>
      </c>
      <c r="V8" s="73">
        <f t="shared" si="0"/>
        <v>377671.92039929557</v>
      </c>
      <c r="W8" s="73">
        <f t="shared" si="0"/>
        <v>407291.72530254791</v>
      </c>
      <c r="X8" s="73">
        <f t="shared" si="0"/>
        <v>438070.16328658577</v>
      </c>
    </row>
    <row r="9" spans="1:24">
      <c r="A9" s="73">
        <v>32</v>
      </c>
      <c r="B9" s="74">
        <v>208.61</v>
      </c>
      <c r="C9" s="73">
        <v>3.5414883290647499</v>
      </c>
      <c r="D9" s="74">
        <v>1957</v>
      </c>
      <c r="E9" s="73">
        <f t="shared" si="1"/>
        <v>14458.117957983713</v>
      </c>
      <c r="F9" s="73">
        <f t="shared" si="0"/>
        <v>29428.26847605181</v>
      </c>
      <c r="G9" s="73">
        <f t="shared" si="0"/>
        <v>44928.585127560742</v>
      </c>
      <c r="H9" s="73">
        <f t="shared" si="0"/>
        <v>60977.843684250918</v>
      </c>
      <c r="I9" s="73">
        <f t="shared" si="0"/>
        <v>77595.484859627744</v>
      </c>
      <c r="J9" s="73">
        <f t="shared" si="0"/>
        <v>94801.637857796304</v>
      </c>
      <c r="K9" s="73">
        <f t="shared" si="0"/>
        <v>112617.14475627619</v>
      </c>
      <c r="L9" s="73">
        <f t="shared" si="0"/>
        <v>131063.58575232934</v>
      </c>
      <c r="M9" s="73">
        <f t="shared" si="0"/>
        <v>150163.3053033856</v>
      </c>
      <c r="N9" s="73">
        <f t="shared" si="0"/>
        <v>169939.43919322654</v>
      </c>
      <c r="O9" s="73">
        <f t="shared" si="0"/>
        <v>190415.94255671647</v>
      </c>
      <c r="P9" s="73">
        <f t="shared" si="0"/>
        <v>211617.61889702489</v>
      </c>
      <c r="Q9" s="73">
        <f t="shared" si="0"/>
        <v>233570.1501304915</v>
      </c>
      <c r="R9" s="73">
        <f t="shared" si="0"/>
        <v>256300.12769552553</v>
      </c>
      <c r="S9" s="73">
        <f t="shared" si="0"/>
        <v>279835.08476322441</v>
      </c>
      <c r="T9" s="73">
        <f t="shared" si="0"/>
        <v>304203.52958872617</v>
      </c>
      <c r="U9" s="73">
        <f t="shared" si="0"/>
        <v>329434.98004369758</v>
      </c>
      <c r="V9" s="73">
        <f t="shared" si="0"/>
        <v>355559.99937178573</v>
      </c>
      <c r="W9" s="73">
        <f t="shared" si="0"/>
        <v>382610.23321034387</v>
      </c>
      <c r="X9" s="73">
        <f t="shared" si="0"/>
        <v>410618.44792327937</v>
      </c>
    </row>
    <row r="10" spans="1:24">
      <c r="A10" s="73">
        <v>33</v>
      </c>
      <c r="B10" s="74">
        <v>218.71</v>
      </c>
      <c r="C10" s="73">
        <v>4.5287470525386802</v>
      </c>
      <c r="D10" s="74">
        <v>1858</v>
      </c>
      <c r="E10" s="73">
        <f t="shared" si="1"/>
        <v>18403.160536852425</v>
      </c>
      <c r="F10" s="73">
        <f t="shared" si="0"/>
        <v>37639.753664091477</v>
      </c>
      <c r="G10" s="73">
        <f t="shared" si="0"/>
        <v>57747.523435589217</v>
      </c>
      <c r="H10" s="73">
        <f t="shared" si="0"/>
        <v>78765.923237944939</v>
      </c>
      <c r="I10" s="73">
        <f t="shared" si="0"/>
        <v>100736.19320184065</v>
      </c>
      <c r="J10" s="73">
        <f t="shared" si="0"/>
        <v>123701.44111916103</v>
      </c>
      <c r="K10" s="73">
        <f t="shared" si="0"/>
        <v>147706.72702464531</v>
      </c>
      <c r="L10" s="73">
        <f t="shared" si="0"/>
        <v>172799.15160802769</v>
      </c>
      <c r="M10" s="73">
        <f t="shared" si="0"/>
        <v>199027.94863014057</v>
      </c>
      <c r="N10" s="73">
        <f t="shared" si="0"/>
        <v>226444.58152430857</v>
      </c>
      <c r="O10" s="73">
        <f t="shared" si="0"/>
        <v>255102.84437257663</v>
      </c>
      <c r="P10" s="73">
        <f t="shared" si="0"/>
        <v>285058.96745489433</v>
      </c>
      <c r="Q10" s="73">
        <f t="shared" si="0"/>
        <v>316371.7275783575</v>
      </c>
      <c r="R10" s="73">
        <f t="shared" si="0"/>
        <v>349102.56340298033</v>
      </c>
      <c r="S10" s="73">
        <f t="shared" si="0"/>
        <v>383315.69599028217</v>
      </c>
      <c r="T10" s="73">
        <f t="shared" si="0"/>
        <v>419078.2548112126</v>
      </c>
      <c r="U10" s="73">
        <f t="shared" si="0"/>
        <v>456460.40946065827</v>
      </c>
      <c r="V10" s="73">
        <f t="shared" si="0"/>
        <v>495535.50733696629</v>
      </c>
      <c r="W10" s="73">
        <f t="shared" si="0"/>
        <v>536380.21755662386</v>
      </c>
      <c r="X10" s="73">
        <f t="shared" si="0"/>
        <v>579074.68138647242</v>
      </c>
    </row>
    <row r="11" spans="1:24">
      <c r="A11" s="73">
        <v>34</v>
      </c>
      <c r="B11" s="74">
        <v>227.24</v>
      </c>
      <c r="C11" s="73">
        <v>4.286442018012</v>
      </c>
      <c r="D11" s="74">
        <v>1878</v>
      </c>
      <c r="E11" s="73">
        <f t="shared" si="1"/>
        <v>18292.679360769842</v>
      </c>
      <c r="F11" s="73">
        <f t="shared" si="0"/>
        <v>37369.463815879928</v>
      </c>
      <c r="G11" s="73">
        <f t="shared" si="0"/>
        <v>57263.963575559465</v>
      </c>
      <c r="H11" s="73">
        <f t="shared" si="0"/>
        <v>78011.229532211088</v>
      </c>
      <c r="I11" s="73">
        <f t="shared" si="0"/>
        <v>99647.815014417414</v>
      </c>
      <c r="J11" s="73">
        <f t="shared" si="0"/>
        <v>122211.84018799615</v>
      </c>
      <c r="K11" s="73">
        <f t="shared" si="0"/>
        <v>145743.05921756994</v>
      </c>
      <c r="L11" s="73">
        <f t="shared" si="0"/>
        <v>170282.93030697774</v>
      </c>
      <c r="M11" s="73">
        <f t="shared" si="0"/>
        <v>195874.688741928</v>
      </c>
      <c r="N11" s="73">
        <f t="shared" si="0"/>
        <v>222563.42306358204</v>
      </c>
      <c r="O11" s="73">
        <f t="shared" si="0"/>
        <v>250396.15450727506</v>
      </c>
      <c r="P11" s="73">
        <f t="shared" si="0"/>
        <v>279421.91984633094</v>
      </c>
      <c r="Q11" s="73">
        <f t="shared" si="0"/>
        <v>309691.8577869297</v>
      </c>
      <c r="R11" s="73">
        <f t="shared" si="0"/>
        <v>341259.29906624049</v>
      </c>
      <c r="S11" s="73">
        <f t="shared" si="0"/>
        <v>374179.86041255895</v>
      </c>
      <c r="T11" s="73">
        <f t="shared" si="0"/>
        <v>408511.54253299133</v>
      </c>
      <c r="U11" s="73">
        <f t="shared" si="0"/>
        <v>444314.83230132423</v>
      </c>
      <c r="V11" s="73">
        <f t="shared" si="0"/>
        <v>481652.80932611774</v>
      </c>
      <c r="W11" s="73">
        <f t="shared" si="0"/>
        <v>520591.25708677754</v>
      </c>
      <c r="X11" s="73">
        <f t="shared" si="0"/>
        <v>561198.77883341163</v>
      </c>
    </row>
    <row r="12" spans="1:24">
      <c r="A12" s="73">
        <v>35</v>
      </c>
      <c r="B12" s="74">
        <v>238.19</v>
      </c>
      <c r="C12" s="73">
        <v>4.31854210041696</v>
      </c>
      <c r="D12" s="74">
        <v>1919</v>
      </c>
      <c r="E12" s="73">
        <f t="shared" si="1"/>
        <v>19739.47768821866</v>
      </c>
      <c r="F12" s="73">
        <f t="shared" si="0"/>
        <v>40331.413030805488</v>
      </c>
      <c r="G12" s="73">
        <f t="shared" si="0"/>
        <v>61812.619770452518</v>
      </c>
      <c r="H12" s="73">
        <f t="shared" si="0"/>
        <v>84221.50146682885</v>
      </c>
      <c r="I12" s="73">
        <f t="shared" si="0"/>
        <v>107598.12015349582</v>
      </c>
      <c r="J12" s="73">
        <f t="shared" si="0"/>
        <v>131984.26795980037</v>
      </c>
      <c r="K12" s="73">
        <f t="shared" si="0"/>
        <v>157423.54182579022</v>
      </c>
      <c r="L12" s="73">
        <f t="shared" si="0"/>
        <v>183961.42144372314</v>
      </c>
      <c r="M12" s="73">
        <f t="shared" si="0"/>
        <v>211645.35056551447</v>
      </c>
      <c r="N12" s="73">
        <f t="shared" si="0"/>
        <v>240524.82182147988</v>
      </c>
      <c r="O12" s="73">
        <f t="shared" si="0"/>
        <v>270651.46520201204</v>
      </c>
      <c r="P12" s="73">
        <f t="shared" si="0"/>
        <v>302079.14036037505</v>
      </c>
      <c r="Q12" s="73">
        <f t="shared" si="0"/>
        <v>334864.03290163411</v>
      </c>
      <c r="R12" s="73">
        <f t="shared" si="0"/>
        <v>369064.75482986384</v>
      </c>
      <c r="S12" s="73">
        <f t="shared" si="0"/>
        <v>404742.44933321094</v>
      </c>
      <c r="T12" s="73">
        <f t="shared" si="0"/>
        <v>441960.90009414306</v>
      </c>
      <c r="U12" s="73">
        <f t="shared" si="0"/>
        <v>480786.64532030909</v>
      </c>
      <c r="V12" s="73">
        <f t="shared" si="0"/>
        <v>521289.09669986769</v>
      </c>
      <c r="W12" s="73">
        <f t="shared" si="0"/>
        <v>563540.66349395341</v>
      </c>
      <c r="X12" s="73">
        <f t="shared" si="0"/>
        <v>607616.88198812737</v>
      </c>
    </row>
    <row r="13" spans="1:24">
      <c r="A13" s="73">
        <v>36</v>
      </c>
      <c r="B13" s="74">
        <v>252.2</v>
      </c>
      <c r="C13" s="73">
        <v>4.3547453367423499</v>
      </c>
      <c r="D13" s="74">
        <v>1814</v>
      </c>
      <c r="E13" s="73">
        <f t="shared" si="1"/>
        <v>19922.559279025318</v>
      </c>
      <c r="F13" s="73">
        <f t="shared" si="0"/>
        <v>40712.695279213774</v>
      </c>
      <c r="G13" s="73">
        <f t="shared" si="0"/>
        <v>62408.188757372758</v>
      </c>
      <c r="H13" s="73">
        <f t="shared" si="0"/>
        <v>85048.465726055263</v>
      </c>
      <c r="I13" s="73">
        <f t="shared" si="0"/>
        <v>108674.6691002569</v>
      </c>
      <c r="J13" s="73">
        <f t="shared" si="0"/>
        <v>133329.73346414589</v>
      </c>
      <c r="K13" s="73">
        <f t="shared" si="0"/>
        <v>159058.46309369209</v>
      </c>
      <c r="L13" s="73">
        <f t="shared" si="0"/>
        <v>185907.61337698423</v>
      </c>
      <c r="M13" s="73">
        <f t="shared" si="0"/>
        <v>213925.97578019282</v>
      </c>
      <c r="N13" s="73">
        <f t="shared" si="0"/>
        <v>243164.4665135867</v>
      </c>
      <c r="O13" s="73">
        <f t="shared" si="0"/>
        <v>273676.21905872686</v>
      </c>
      <c r="P13" s="73">
        <f t="shared" si="0"/>
        <v>305516.68072498508</v>
      </c>
      <c r="Q13" s="73">
        <f t="shared" si="0"/>
        <v>338743.71341085172</v>
      </c>
      <c r="R13" s="73">
        <f t="shared" si="0"/>
        <v>373417.69875314413</v>
      </c>
      <c r="S13" s="73">
        <f t="shared" si="0"/>
        <v>409601.64785519254</v>
      </c>
      <c r="T13" s="73">
        <f t="shared" si="0"/>
        <v>447361.31579341198</v>
      </c>
      <c r="U13" s="73">
        <f t="shared" si="0"/>
        <v>486765.32111034013</v>
      </c>
      <c r="V13" s="73">
        <f t="shared" si="0"/>
        <v>527885.27051129716</v>
      </c>
      <c r="W13" s="73">
        <f t="shared" si="0"/>
        <v>570795.88899126288</v>
      </c>
      <c r="X13" s="73">
        <f t="shared" si="0"/>
        <v>615575.15562845254</v>
      </c>
    </row>
    <row r="14" spans="1:24">
      <c r="A14" s="73">
        <v>37</v>
      </c>
      <c r="B14" s="74">
        <v>264.89999999999998</v>
      </c>
      <c r="C14" s="73">
        <v>4.0540152137043801</v>
      </c>
      <c r="D14" s="74">
        <v>1883</v>
      </c>
      <c r="E14" s="73">
        <f t="shared" si="1"/>
        <v>20221.699504976801</v>
      </c>
      <c r="F14" s="73">
        <f t="shared" si="0"/>
        <v>41263.189784354945</v>
      </c>
      <c r="G14" s="73">
        <f t="shared" si="0"/>
        <v>63157.705280849215</v>
      </c>
      <c r="H14" s="73">
        <f t="shared" si="0"/>
        <v>85939.827766538219</v>
      </c>
      <c r="I14" s="73">
        <f t="shared" si="0"/>
        <v>109645.54096380177</v>
      </c>
      <c r="J14" s="73">
        <f t="shared" si="0"/>
        <v>134312.28738059965</v>
      </c>
      <c r="K14" s="73">
        <f t="shared" si="0"/>
        <v>159979.02744986027</v>
      </c>
      <c r="L14" s="73">
        <f t="shared" si="0"/>
        <v>186686.3010663907</v>
      </c>
      <c r="M14" s="73">
        <f t="shared" si="0"/>
        <v>214476.29161850101</v>
      </c>
      <c r="N14" s="73">
        <f t="shared" si="0"/>
        <v>243392.89261548076</v>
      </c>
      <c r="O14" s="73">
        <f t="shared" si="0"/>
        <v>273481.77701616439</v>
      </c>
      <c r="P14" s="73">
        <f t="shared" si="0"/>
        <v>304790.4693680855</v>
      </c>
      <c r="Q14" s="73">
        <f t="shared" si="0"/>
        <v>337368.42087116552</v>
      </c>
      <c r="R14" s="73">
        <f t="shared" si="0"/>
        <v>371267.08748449374</v>
      </c>
      <c r="S14" s="73">
        <f t="shared" si="0"/>
        <v>406540.01119956898</v>
      </c>
      <c r="T14" s="73">
        <f t="shared" si="0"/>
        <v>443242.90460837178</v>
      </c>
      <c r="U14" s="73">
        <f t="shared" si="0"/>
        <v>481433.73889983719</v>
      </c>
      <c r="V14" s="73">
        <f t="shared" si="0"/>
        <v>521172.8354237192</v>
      </c>
      <c r="W14" s="73">
        <f t="shared" si="0"/>
        <v>562522.96096646809</v>
      </c>
      <c r="X14" s="73">
        <f t="shared" si="0"/>
        <v>605549.42688960594</v>
      </c>
    </row>
    <row r="15" spans="1:24">
      <c r="A15" s="73">
        <v>38</v>
      </c>
      <c r="B15" s="74">
        <v>278.82</v>
      </c>
      <c r="C15" s="73">
        <v>4.64065057397075</v>
      </c>
      <c r="D15" s="74">
        <v>1815</v>
      </c>
      <c r="E15" s="73">
        <f t="shared" si="1"/>
        <v>23484.397403576568</v>
      </c>
      <c r="F15" s="73">
        <f t="shared" si="0"/>
        <v>48058.62363005575</v>
      </c>
      <c r="G15" s="73">
        <f t="shared" si="0"/>
        <v>73773.253826962973</v>
      </c>
      <c r="H15" s="73">
        <f t="shared" si="0"/>
        <v>100681.21015769738</v>
      </c>
      <c r="I15" s="73">
        <f t="shared" si="0"/>
        <v>128837.87071833783</v>
      </c>
      <c r="J15" s="73">
        <f t="shared" si="0"/>
        <v>158301.18350889662</v>
      </c>
      <c r="K15" s="73">
        <f t="shared" si="0"/>
        <v>189131.78569358122</v>
      </c>
      <c r="L15" s="73">
        <f t="shared" si="0"/>
        <v>221393.12839550813</v>
      </c>
      <c r="M15" s="73">
        <f t="shared" si="0"/>
        <v>255151.60728270267</v>
      </c>
      <c r="N15" s="73">
        <f t="shared" si="0"/>
        <v>290476.69921413949</v>
      </c>
      <c r="O15" s="73">
        <f t="shared" si="0"/>
        <v>327441.10522704833</v>
      </c>
      <c r="P15" s="73">
        <f t="shared" si="0"/>
        <v>366120.90015976009</v>
      </c>
      <c r="Q15" s="73">
        <f t="shared" si="0"/>
        <v>406595.68921802734</v>
      </c>
      <c r="R15" s="73">
        <f t="shared" si="0"/>
        <v>448948.77180704055</v>
      </c>
      <c r="S15" s="73">
        <f t="shared" si="0"/>
        <v>493267.31296631513</v>
      </c>
      <c r="T15" s="73">
        <f t="shared" si="0"/>
        <v>539642.52276027307</v>
      </c>
      <c r="U15" s="73">
        <f t="shared" si="0"/>
        <v>588169.84399371454</v>
      </c>
      <c r="V15" s="73">
        <f t="shared" si="0"/>
        <v>638949.14863850805</v>
      </c>
      <c r="W15" s="73">
        <f t="shared" si="0"/>
        <v>692084.94337575883</v>
      </c>
      <c r="X15" s="73">
        <f t="shared" si="0"/>
        <v>747686.58467646758</v>
      </c>
    </row>
    <row r="16" spans="1:24">
      <c r="A16" s="73">
        <v>39</v>
      </c>
      <c r="B16" s="74">
        <v>290.22000000000003</v>
      </c>
      <c r="C16" s="73">
        <v>5.2953628980956404</v>
      </c>
      <c r="D16" s="74">
        <v>1799</v>
      </c>
      <c r="E16" s="73">
        <f t="shared" si="1"/>
        <v>27647.39576293288</v>
      </c>
      <c r="F16" s="73">
        <f t="shared" si="0"/>
        <v>56758.821463385757</v>
      </c>
      <c r="G16" s="73">
        <f t="shared" si="0"/>
        <v>87411.802799487064</v>
      </c>
      <c r="H16" s="73">
        <f t="shared" si="0"/>
        <v>119687.97073642051</v>
      </c>
      <c r="I16" s="73">
        <f t="shared" si="0"/>
        <v>153673.27889521333</v>
      </c>
      <c r="J16" s="73">
        <f t="shared" si="0"/>
        <v>189458.23245305038</v>
      </c>
      <c r="K16" s="73">
        <f t="shared" si="0"/>
        <v>227138.12916468989</v>
      </c>
      <c r="L16" s="73">
        <f t="shared" si="0"/>
        <v>266813.31314683822</v>
      </c>
      <c r="M16" s="73">
        <f t="shared" si="0"/>
        <v>308589.44210132863</v>
      </c>
      <c r="N16" s="73">
        <f t="shared" si="0"/>
        <v>352577.76868873549</v>
      </c>
      <c r="O16" s="73">
        <f t="shared" si="0"/>
        <v>398895.43680174503</v>
      </c>
      <c r="P16" s="73">
        <f t="shared" si="0"/>
        <v>447665.79352727416</v>
      </c>
      <c r="Q16" s="73">
        <f t="shared" si="0"/>
        <v>499018.71762811567</v>
      </c>
      <c r="R16" s="73">
        <f t="shared" si="0"/>
        <v>553090.96541888046</v>
      </c>
      <c r="S16" s="73">
        <f t="shared" si="0"/>
        <v>610026.53495732357</v>
      </c>
      <c r="T16" s="73">
        <f t="shared" si="0"/>
        <v>669977.04952092515</v>
      </c>
      <c r="U16" s="73">
        <f t="shared" si="0"/>
        <v>733102.16138994496</v>
      </c>
      <c r="V16" s="73">
        <f t="shared" si="0"/>
        <v>799569.97701225826</v>
      </c>
      <c r="W16" s="73">
        <f t="shared" si="0"/>
        <v>869557.50468220992</v>
      </c>
      <c r="X16" s="73">
        <f t="shared" si="0"/>
        <v>943251.12592569098</v>
      </c>
    </row>
    <row r="17" spans="1:24">
      <c r="A17" s="73">
        <v>40</v>
      </c>
      <c r="B17" s="74">
        <v>301.83</v>
      </c>
      <c r="C17" s="73">
        <v>4.5630655179063204</v>
      </c>
      <c r="D17" s="74">
        <v>1858</v>
      </c>
      <c r="E17" s="73">
        <f t="shared" si="1"/>
        <v>25589.677812710412</v>
      </c>
      <c r="F17" s="73">
        <f t="shared" si="0"/>
        <v>52347.029389835945</v>
      </c>
      <c r="G17" s="73">
        <f t="shared" si="0"/>
        <v>80325.336450282251</v>
      </c>
      <c r="H17" s="73">
        <f t="shared" si="0"/>
        <v>109580.31199269772</v>
      </c>
      <c r="I17" s="73">
        <f t="shared" si="0"/>
        <v>140170.21123636112</v>
      </c>
      <c r="J17" s="73">
        <f t="shared" ref="J17:AB31" si="2">$D17*((1+$C17/100)^J$2-1)*$B17</f>
        <v>172155.94762437444</v>
      </c>
      <c r="K17" s="73">
        <f t="shared" si="2"/>
        <v>205601.21412015753</v>
      </c>
      <c r="L17" s="73">
        <f t="shared" si="2"/>
        <v>240572.6100387816</v>
      </c>
      <c r="M17" s="73">
        <f t="shared" si="2"/>
        <v>277139.77366569889</v>
      </c>
      <c r="N17" s="73">
        <f t="shared" si="2"/>
        <v>315375.52092695248</v>
      </c>
      <c r="O17" s="73">
        <f t="shared" si="2"/>
        <v>355355.99038699811</v>
      </c>
      <c r="P17" s="73">
        <f t="shared" si="2"/>
        <v>397160.79486287211</v>
      </c>
      <c r="Q17" s="73">
        <f t="shared" si="2"/>
        <v>440873.17995661288</v>
      </c>
      <c r="R17" s="73">
        <f t="shared" si="2"/>
        <v>486580.18982162076</v>
      </c>
      <c r="S17" s="73">
        <f t="shared" si="2"/>
        <v>534372.8404930447</v>
      </c>
      <c r="T17" s="73">
        <f t="shared" si="2"/>
        <v>584346.30112734996</v>
      </c>
      <c r="U17" s="73">
        <f t="shared" si="2"/>
        <v>636600.0835119636</v>
      </c>
      <c r="V17" s="73">
        <f t="shared" si="2"/>
        <v>691238.24022237118</v>
      </c>
      <c r="W17" s="73">
        <f t="shared" si="2"/>
        <v>748369.57182125119</v>
      </c>
      <c r="X17" s="73">
        <f t="shared" si="2"/>
        <v>808107.84351224022</v>
      </c>
    </row>
    <row r="18" spans="1:24">
      <c r="A18" s="73">
        <v>41</v>
      </c>
      <c r="B18" s="74">
        <v>316.69</v>
      </c>
      <c r="C18" s="73">
        <v>4.8425634702278604</v>
      </c>
      <c r="D18" s="74">
        <v>1713</v>
      </c>
      <c r="E18" s="73">
        <f t="shared" si="1"/>
        <v>26270.421116870115</v>
      </c>
      <c r="F18" s="73">
        <f t="shared" si="1"/>
        <v>53813.004050220778</v>
      </c>
      <c r="G18" s="73">
        <f t="shared" si="1"/>
        <v>82689.35404345917</v>
      </c>
      <c r="H18" s="73">
        <f t="shared" si="1"/>
        <v>112964.05961300519</v>
      </c>
      <c r="I18" s="73">
        <f t="shared" si="1"/>
        <v>144704.83701518111</v>
      </c>
      <c r="J18" s="73">
        <f t="shared" si="1"/>
        <v>177982.68170900107</v>
      </c>
      <c r="K18" s="73">
        <f t="shared" si="1"/>
        <v>212872.02715364334</v>
      </c>
      <c r="L18" s="73">
        <f t="shared" si="1"/>
        <v>249450.91129578921</v>
      </c>
      <c r="M18" s="73">
        <f t="shared" si="1"/>
        <v>287801.15111921972</v>
      </c>
      <c r="N18" s="73">
        <f t="shared" si="1"/>
        <v>328008.5256470844</v>
      </c>
      <c r="O18" s="73">
        <f t="shared" si="1"/>
        <v>370162.96780617326</v>
      </c>
      <c r="P18" s="73">
        <f t="shared" si="1"/>
        <v>414358.76558233646</v>
      </c>
      <c r="Q18" s="73">
        <f t="shared" si="1"/>
        <v>460694.77291698393</v>
      </c>
      <c r="R18" s="73">
        <f t="shared" si="1"/>
        <v>509274.6308163809</v>
      </c>
      <c r="S18" s="73">
        <f t="shared" si="1"/>
        <v>560206.99916830321</v>
      </c>
      <c r="T18" s="73">
        <f t="shared" si="1"/>
        <v>613605.79978455708</v>
      </c>
      <c r="U18" s="73">
        <f t="shared" si="2"/>
        <v>669590.47121299361</v>
      </c>
      <c r="V18" s="73">
        <f t="shared" si="2"/>
        <v>728286.23588895076</v>
      </c>
      <c r="W18" s="73">
        <f t="shared" si="2"/>
        <v>789824.3802236768</v>
      </c>
      <c r="X18" s="73">
        <f t="shared" si="2"/>
        <v>854342.54825621215</v>
      </c>
    </row>
    <row r="19" spans="1:24">
      <c r="A19" s="73">
        <v>42</v>
      </c>
      <c r="B19" s="74">
        <v>330.63</v>
      </c>
      <c r="C19" s="73">
        <v>4.30971053863981</v>
      </c>
      <c r="D19" s="74">
        <v>1798</v>
      </c>
      <c r="E19" s="73">
        <f t="shared" si="1"/>
        <v>25620.054325120775</v>
      </c>
      <c r="F19" s="73">
        <f t="shared" si="1"/>
        <v>52344.258831496561</v>
      </c>
      <c r="G19" s="73">
        <f t="shared" si="1"/>
        <v>80220.199195851237</v>
      </c>
      <c r="H19" s="73">
        <f t="shared" si="1"/>
        <v>109297.51189983352</v>
      </c>
      <c r="I19" s="73">
        <f t="shared" si="1"/>
        <v>139627.97261377249</v>
      </c>
      <c r="J19" s="73">
        <f t="shared" si="1"/>
        <v>171265.58838951823</v>
      </c>
      <c r="K19" s="73">
        <f t="shared" si="1"/>
        <v>204266.69382652547</v>
      </c>
      <c r="L19" s="73">
        <f t="shared" si="1"/>
        <v>238690.05138241925</v>
      </c>
      <c r="M19" s="73">
        <f t="shared" si="1"/>
        <v>274596.95600665291</v>
      </c>
      <c r="N19" s="73">
        <f t="shared" si="1"/>
        <v>312051.34428357653</v>
      </c>
      <c r="O19" s="73">
        <f t="shared" si="1"/>
        <v>351119.90827925375</v>
      </c>
      <c r="P19" s="73">
        <f t="shared" si="1"/>
        <v>391872.21429474803</v>
      </c>
      <c r="Q19" s="73">
        <f t="shared" si="1"/>
        <v>434380.8267373307</v>
      </c>
      <c r="R19" s="73">
        <f t="shared" si="1"/>
        <v>478721.43733018101</v>
      </c>
      <c r="S19" s="73">
        <f t="shared" si="1"/>
        <v>524972.99989064853</v>
      </c>
      <c r="T19" s="73">
        <f t="shared" si="1"/>
        <v>573217.87091707007</v>
      </c>
      <c r="U19" s="73">
        <f t="shared" si="2"/>
        <v>623541.95623447059</v>
      </c>
      <c r="V19" s="73">
        <f t="shared" si="2"/>
        <v>676034.86396026937</v>
      </c>
      <c r="W19" s="73">
        <f t="shared" si="2"/>
        <v>730790.06406236498</v>
      </c>
      <c r="X19" s="73">
        <f t="shared" si="2"/>
        <v>787905.05479371396</v>
      </c>
    </row>
    <row r="20" spans="1:24">
      <c r="A20" s="73">
        <v>43</v>
      </c>
      <c r="B20" s="74">
        <v>348.28</v>
      </c>
      <c r="C20" s="73">
        <v>4.5596221556596896</v>
      </c>
      <c r="D20" s="74">
        <v>1759</v>
      </c>
      <c r="E20" s="73">
        <f t="shared" si="1"/>
        <v>27933.363344923775</v>
      </c>
      <c r="F20" s="73">
        <f t="shared" si="1"/>
        <v>57140.382513743672</v>
      </c>
      <c r="G20" s="73">
        <f t="shared" si="1"/>
        <v>87679.131399592807</v>
      </c>
      <c r="H20" s="73">
        <f t="shared" si="1"/>
        <v>119610.3318457024</v>
      </c>
      <c r="I20" s="73">
        <f t="shared" si="1"/>
        <v>152997.47438192091</v>
      </c>
      <c r="J20" s="73">
        <f t="shared" si="1"/>
        <v>187906.94446636253</v>
      </c>
      <c r="K20" s="73">
        <f t="shared" si="1"/>
        <v>224408.15448319769</v>
      </c>
      <c r="L20" s="73">
        <f t="shared" si="1"/>
        <v>262573.68175904441</v>
      </c>
      <c r="M20" s="73">
        <f t="shared" si="1"/>
        <v>302479.41287238494</v>
      </c>
      <c r="N20" s="73">
        <f t="shared" si="1"/>
        <v>344204.69454294734</v>
      </c>
      <c r="O20" s="73">
        <f t="shared" si="1"/>
        <v>387832.49140107207</v>
      </c>
      <c r="P20" s="73">
        <f t="shared" si="1"/>
        <v>433449.55095076613</v>
      </c>
      <c r="Q20" s="73">
        <f t="shared" si="1"/>
        <v>481146.57605444849</v>
      </c>
      <c r="R20" s="73">
        <f t="shared" si="1"/>
        <v>531018.40528234886</v>
      </c>
      <c r="S20" s="73">
        <f t="shared" si="1"/>
        <v>583164.20148515736</v>
      </c>
      <c r="T20" s="73">
        <f t="shared" si="1"/>
        <v>637687.64896487433</v>
      </c>
      <c r="U20" s="73">
        <f t="shared" si="2"/>
        <v>694697.15963590599</v>
      </c>
      <c r="V20" s="73">
        <f t="shared" si="2"/>
        <v>754306.08858632715</v>
      </c>
      <c r="W20" s="73">
        <f t="shared" si="2"/>
        <v>816632.95946792304</v>
      </c>
      <c r="X20" s="73">
        <f t="shared" si="2"/>
        <v>881801.70016316557</v>
      </c>
    </row>
    <row r="21" spans="1:24">
      <c r="A21" s="73">
        <v>44</v>
      </c>
      <c r="B21" s="74">
        <v>366.91</v>
      </c>
      <c r="C21" s="73">
        <v>4.7133076956446596</v>
      </c>
      <c r="D21" s="74">
        <v>1716</v>
      </c>
      <c r="E21" s="73">
        <f t="shared" si="1"/>
        <v>29675.812908610162</v>
      </c>
      <c r="F21" s="73">
        <f t="shared" si="1"/>
        <v>60750.338190786941</v>
      </c>
      <c r="G21" s="73">
        <f t="shared" si="1"/>
        <v>93289.501464473593</v>
      </c>
      <c r="H21" s="73">
        <f t="shared" si="1"/>
        <v>127362.33562483729</v>
      </c>
      <c r="I21" s="73">
        <f t="shared" si="1"/>
        <v>163041.12729980567</v>
      </c>
      <c r="J21" s="73">
        <f t="shared" si="1"/>
        <v>200401.57020850337</v>
      </c>
      <c r="K21" s="73">
        <f t="shared" si="1"/>
        <v>239522.92574794366</v>
      </c>
      <c r="L21" s="73">
        <f t="shared" si="1"/>
        <v>280488.1911486648</v>
      </c>
      <c r="M21" s="73">
        <f t="shared" si="1"/>
        <v>323384.27555605955</v>
      </c>
      <c r="N21" s="73">
        <f t="shared" si="1"/>
        <v>368302.1844109582</v>
      </c>
      <c r="O21" s="73">
        <f t="shared" si="1"/>
        <v>415337.21252063737</v>
      </c>
      <c r="P21" s="73">
        <f t="shared" si="1"/>
        <v>464589.14622985874</v>
      </c>
      <c r="Q21" s="73">
        <f t="shared" si="1"/>
        <v>516162.47512085066</v>
      </c>
      <c r="R21" s="73">
        <f t="shared" si="1"/>
        <v>570166.61369136185</v>
      </c>
      <c r="S21" s="73">
        <f t="shared" si="1"/>
        <v>626716.13348108344</v>
      </c>
      <c r="T21" s="73">
        <f t="shared" si="1"/>
        <v>685931.00613890414</v>
      </c>
      <c r="U21" s="73">
        <f t="shared" si="2"/>
        <v>747936.85794667201</v>
      </c>
      <c r="V21" s="73">
        <f t="shared" si="2"/>
        <v>812865.23633944558</v>
      </c>
      <c r="W21" s="73">
        <f t="shared" si="2"/>
        <v>880853.88898766309</v>
      </c>
      <c r="X21" s="73">
        <f t="shared" si="2"/>
        <v>952047.05603331397</v>
      </c>
    </row>
    <row r="22" spans="1:24">
      <c r="A22" s="73">
        <v>45</v>
      </c>
      <c r="B22" s="74">
        <v>383.99</v>
      </c>
      <c r="C22" s="73">
        <v>3.97722331387518</v>
      </c>
      <c r="D22" s="74">
        <v>1724</v>
      </c>
      <c r="E22" s="73">
        <f t="shared" si="1"/>
        <v>26329.169020284586</v>
      </c>
      <c r="F22" s="73">
        <f t="shared" si="1"/>
        <v>53705.507889193585</v>
      </c>
      <c r="G22" s="73">
        <f t="shared" si="1"/>
        <v>82170.664890082175</v>
      </c>
      <c r="H22" s="73">
        <f t="shared" si="1"/>
        <v>111767.94475154148</v>
      </c>
      <c r="I22" s="73">
        <f t="shared" si="1"/>
        <v>142542.37452792344</v>
      </c>
      <c r="J22" s="73">
        <f t="shared" si="1"/>
        <v>174540.77210008405</v>
      </c>
      <c r="K22" s="73">
        <f t="shared" si="1"/>
        <v>207811.81740055079</v>
      </c>
      <c r="L22" s="73">
        <f t="shared" si="1"/>
        <v>242406.126471478</v>
      </c>
      <c r="M22" s="73">
        <f t="shared" si="1"/>
        <v>278376.32846804796</v>
      </c>
      <c r="N22" s="73">
        <f t="shared" si="1"/>
        <v>315777.14572447346</v>
      </c>
      <c r="O22" s="73">
        <f t="shared" si="1"/>
        <v>354665.47700440139</v>
      </c>
      <c r="P22" s="73">
        <f t="shared" si="1"/>
        <v>395100.48406237178</v>
      </c>
      <c r="Q22" s="73">
        <f t="shared" si="1"/>
        <v>437143.6816480186</v>
      </c>
      <c r="R22" s="73">
        <f t="shared" si="1"/>
        <v>480859.03108994081</v>
      </c>
      <c r="S22" s="73">
        <f t="shared" si="1"/>
        <v>526313.03760160855</v>
      </c>
      <c r="T22" s="73">
        <f t="shared" si="1"/>
        <v>573574.85145734914</v>
      </c>
      <c r="U22" s="73">
        <f t="shared" si="2"/>
        <v>622716.37319232023</v>
      </c>
      <c r="V22" s="73">
        <f t="shared" si="2"/>
        <v>673812.36298652797</v>
      </c>
      <c r="W22" s="73">
        <f t="shared" si="2"/>
        <v>726940.55439928593</v>
      </c>
      <c r="X22" s="73">
        <f t="shared" si="2"/>
        <v>782181.77262715239</v>
      </c>
    </row>
    <row r="23" spans="1:24">
      <c r="A23" s="73">
        <v>46</v>
      </c>
      <c r="B23" s="74">
        <v>403.66</v>
      </c>
      <c r="C23" s="73">
        <v>4.9954797175261101</v>
      </c>
      <c r="D23" s="74">
        <v>1722</v>
      </c>
      <c r="E23" s="73">
        <f t="shared" si="1"/>
        <v>34723.705402612941</v>
      </c>
      <c r="F23" s="73">
        <f t="shared" si="1"/>
        <v>71182.026465786999</v>
      </c>
      <c r="G23" s="73">
        <f t="shared" si="1"/>
        <v>109461.61556302239</v>
      </c>
      <c r="H23" s="73">
        <f t="shared" si="1"/>
        <v>149653.45376956265</v>
      </c>
      <c r="I23" s="73">
        <f t="shared" si="1"/>
        <v>191853.06710181141</v>
      </c>
      <c r="J23" s="73">
        <f t="shared" si="1"/>
        <v>236160.75355894724</v>
      </c>
      <c r="K23" s="73">
        <f t="shared" si="1"/>
        <v>282681.8215063542</v>
      </c>
      <c r="L23" s="73">
        <f t="shared" si="1"/>
        <v>331526.83996745059</v>
      </c>
      <c r="M23" s="73">
        <f t="shared" si="1"/>
        <v>382811.90141879284</v>
      </c>
      <c r="N23" s="73">
        <f t="shared" si="1"/>
        <v>436658.8977130577</v>
      </c>
      <c r="O23" s="73">
        <f t="shared" si="1"/>
        <v>493195.80978569947</v>
      </c>
      <c r="P23" s="73">
        <f t="shared" si="1"/>
        <v>552557.01183384599</v>
      </c>
      <c r="Q23" s="73">
        <f t="shared" si="1"/>
        <v>614883.59069038718</v>
      </c>
      <c r="R23" s="73">
        <f t="shared" si="1"/>
        <v>680323.68115233479</v>
      </c>
      <c r="S23" s="73">
        <f t="shared" si="1"/>
        <v>749032.81806043955</v>
      </c>
      <c r="T23" s="73">
        <f t="shared" si="1"/>
        <v>821174.30596687656</v>
      </c>
      <c r="U23" s="73">
        <f t="shared" si="2"/>
        <v>896919.60726960073</v>
      </c>
      <c r="V23" s="73">
        <f t="shared" si="2"/>
        <v>976448.74973588146</v>
      </c>
      <c r="W23" s="73">
        <f t="shared" si="2"/>
        <v>1059950.7543835877</v>
      </c>
      <c r="X23" s="73">
        <f t="shared" si="2"/>
        <v>1147624.0847371982</v>
      </c>
    </row>
    <row r="24" spans="1:24">
      <c r="A24" s="73">
        <v>47</v>
      </c>
      <c r="B24" s="74">
        <v>420</v>
      </c>
      <c r="C24" s="73">
        <v>5.4628516390183801</v>
      </c>
      <c r="D24" s="74">
        <v>1698</v>
      </c>
      <c r="E24" s="73">
        <f t="shared" si="1"/>
        <v>38958.872748823509</v>
      </c>
      <c r="F24" s="73">
        <f t="shared" si="1"/>
        <v>80046.010916149287</v>
      </c>
      <c r="G24" s="73">
        <f t="shared" si="1"/>
        <v>123377.67848427448</v>
      </c>
      <c r="H24" s="73">
        <f t="shared" si="1"/>
        <v>169076.49076435904</v>
      </c>
      <c r="I24" s="73">
        <f t="shared" si="1"/>
        <v>217271.76136009814</v>
      </c>
      <c r="J24" s="73">
        <f t="shared" si="1"/>
        <v>268099.86808550602</v>
      </c>
      <c r="K24" s="73">
        <f t="shared" si="1"/>
        <v>321704.63887224463</v>
      </c>
      <c r="L24" s="73">
        <f t="shared" si="1"/>
        <v>378237.7587584987</v>
      </c>
      <c r="M24" s="73">
        <f t="shared" si="1"/>
        <v>437859.19911104726</v>
      </c>
      <c r="N24" s="73">
        <f t="shared" si="1"/>
        <v>500737.67029510159</v>
      </c>
      <c r="O24" s="73">
        <f t="shared" si="1"/>
        <v>567051.09907282342</v>
      </c>
      <c r="P24" s="73">
        <f t="shared" si="1"/>
        <v>636987.13208141853</v>
      </c>
      <c r="Q24" s="73">
        <f t="shared" si="1"/>
        <v>710743.66681548813</v>
      </c>
      <c r="R24" s="73">
        <f t="shared" si="1"/>
        <v>788529.41161616088</v>
      </c>
      <c r="S24" s="73">
        <f t="shared" si="1"/>
        <v>870564.47625159973</v>
      </c>
      <c r="T24" s="73">
        <f t="shared" si="1"/>
        <v>957080.99476004578</v>
      </c>
      <c r="U24" s="73">
        <f t="shared" si="2"/>
        <v>1048323.782317852</v>
      </c>
      <c r="V24" s="73">
        <f t="shared" si="2"/>
        <v>1144551.027991246</v>
      </c>
      <c r="W24" s="73">
        <f t="shared" si="2"/>
        <v>1246035.0253320911</v>
      </c>
      <c r="X24" s="73">
        <f t="shared" si="2"/>
        <v>1353062.9428850117</v>
      </c>
    </row>
    <row r="25" spans="1:24">
      <c r="A25" s="73">
        <v>48</v>
      </c>
      <c r="B25" s="74">
        <v>440.56</v>
      </c>
      <c r="C25" s="73">
        <v>4.49237805623439</v>
      </c>
      <c r="D25" s="74">
        <v>1785</v>
      </c>
      <c r="E25" s="73">
        <f t="shared" si="1"/>
        <v>35328.043064715028</v>
      </c>
      <c r="F25" s="73">
        <f t="shared" si="1"/>
        <v>72243.155383766425</v>
      </c>
      <c r="G25" s="73">
        <f t="shared" si="1"/>
        <v>110816.63410807311</v>
      </c>
      <c r="H25" s="73">
        <f t="shared" si="1"/>
        <v>151122.97932611679</v>
      </c>
      <c r="I25" s="73">
        <f t="shared" si="1"/>
        <v>193240.03795200589</v>
      </c>
      <c r="J25" s="73">
        <f t="shared" si="1"/>
        <v>237249.1540775359</v>
      </c>
      <c r="K25" s="73">
        <f t="shared" si="1"/>
        <v>283235.32607863203</v>
      </c>
      <c r="L25" s="73">
        <f t="shared" si="1"/>
        <v>331287.37077960733</v>
      </c>
      <c r="M25" s="73">
        <f t="shared" si="1"/>
        <v>381498.09499230131</v>
      </c>
      <c r="N25" s="73">
        <f t="shared" si="1"/>
        <v>433964.47476140287</v>
      </c>
      <c r="O25" s="73">
        <f t="shared" si="1"/>
        <v>488787.84266215196</v>
      </c>
      <c r="P25" s="73">
        <f t="shared" si="1"/>
        <v>546074.08351216302</v>
      </c>
      <c r="Q25" s="73">
        <f t="shared" si="1"/>
        <v>605933.83887536137</v>
      </c>
      <c r="R25" s="73">
        <f t="shared" si="1"/>
        <v>668482.72075301199</v>
      </c>
      <c r="S25" s="73">
        <f t="shared" si="1"/>
        <v>733841.53487455414</v>
      </c>
      <c r="T25" s="73">
        <f t="shared" si="1"/>
        <v>802136.5140195071</v>
      </c>
      <c r="U25" s="73">
        <f t="shared" si="2"/>
        <v>873499.56182107783</v>
      </c>
      <c r="V25" s="73">
        <f t="shared" si="2"/>
        <v>948068.5075223468</v>
      </c>
      <c r="W25" s="73">
        <f t="shared" si="2"/>
        <v>1025987.3721770645</v>
      </c>
      <c r="X25" s="73">
        <f t="shared" si="2"/>
        <v>1107406.646809198</v>
      </c>
    </row>
    <row r="26" spans="1:24">
      <c r="A26" s="73">
        <v>49</v>
      </c>
      <c r="B26" s="74">
        <v>458.65</v>
      </c>
      <c r="C26" s="73">
        <v>4.6313448834716198</v>
      </c>
      <c r="D26" s="74">
        <v>1790</v>
      </c>
      <c r="E26" s="73">
        <f t="shared" si="1"/>
        <v>38022.577321396151</v>
      </c>
      <c r="F26" s="73">
        <f t="shared" si="1"/>
        <v>77806.111332130866</v>
      </c>
      <c r="G26" s="73">
        <f t="shared" si="1"/>
        <v>119432.15800973587</v>
      </c>
      <c r="H26" s="73">
        <f t="shared" si="1"/>
        <v>162986.05047033576</v>
      </c>
      <c r="I26" s="73">
        <f t="shared" si="1"/>
        <v>208557.07390096225</v>
      </c>
      <c r="J26" s="73">
        <f t="shared" si="1"/>
        <v>256238.64859358873</v>
      </c>
      <c r="K26" s="73">
        <f t="shared" si="1"/>
        <v>306128.5214561008</v>
      </c>
      <c r="L26" s="73">
        <f t="shared" si="1"/>
        <v>358328.96639280155</v>
      </c>
      <c r="M26" s="73">
        <f t="shared" si="1"/>
        <v>412946.99396522739</v>
      </c>
      <c r="N26" s="73">
        <f t="shared" si="1"/>
        <v>470094.57076308195</v>
      </c>
      <c r="O26" s="73">
        <f t="shared" si="1"/>
        <v>529888.84893499198</v>
      </c>
      <c r="P26" s="73">
        <f t="shared" si="1"/>
        <v>592452.40634962555</v>
      </c>
      <c r="Q26" s="73">
        <f t="shared" si="1"/>
        <v>657913.49787949957</v>
      </c>
      <c r="R26" s="73">
        <f t="shared" si="1"/>
        <v>726406.31832260708</v>
      </c>
      <c r="S26" s="73">
        <f t="shared" si="1"/>
        <v>798071.27750085178</v>
      </c>
      <c r="T26" s="73">
        <f t="shared" si="1"/>
        <v>873055.28809924028</v>
      </c>
      <c r="U26" s="73">
        <f t="shared" si="2"/>
        <v>951512.06683589879</v>
      </c>
      <c r="V26" s="73">
        <f t="shared" si="2"/>
        <v>1033602.4495803146</v>
      </c>
      <c r="W26" s="73">
        <f t="shared" si="2"/>
        <v>1119494.7210657857</v>
      </c>
      <c r="X26" s="73">
        <f t="shared" si="2"/>
        <v>1209364.9598719974</v>
      </c>
    </row>
    <row r="27" spans="1:24">
      <c r="A27" s="73">
        <v>50</v>
      </c>
      <c r="B27" s="74">
        <v>481.55</v>
      </c>
      <c r="C27" s="73">
        <v>4.6784808843725303</v>
      </c>
      <c r="D27" s="74">
        <v>1754</v>
      </c>
      <c r="E27" s="73">
        <f t="shared" si="1"/>
        <v>39516.260121512612</v>
      </c>
      <c r="F27" s="73">
        <f t="shared" si="1"/>
        <v>80881.280919029101</v>
      </c>
      <c r="G27" s="73">
        <f t="shared" si="1"/>
        <v>124181.55630737419</v>
      </c>
      <c r="H27" s="73">
        <f t="shared" si="1"/>
        <v>169507.62680264353</v>
      </c>
      <c r="I27" s="73">
        <f t="shared" si="1"/>
        <v>216954.26884167132</v>
      </c>
      <c r="J27" s="73">
        <f t="shared" si="1"/>
        <v>266620.69295877178</v>
      </c>
      <c r="K27" s="73">
        <f t="shared" si="1"/>
        <v>318610.75123414217</v>
      </c>
      <c r="L27" s="73">
        <f t="shared" si="1"/>
        <v>373033.15444769961</v>
      </c>
      <c r="M27" s="73">
        <f t="shared" si="1"/>
        <v>430001.69939241966</v>
      </c>
      <c r="N27" s="73">
        <f t="shared" si="1"/>
        <v>489635.50682248373</v>
      </c>
      <c r="O27" s="73">
        <f t="shared" si="1"/>
        <v>552059.27053378662</v>
      </c>
      <c r="P27" s="73">
        <f t="shared" si="1"/>
        <v>617403.51809762896</v>
      </c>
      <c r="Q27" s="73">
        <f t="shared" si="1"/>
        <v>685804.88379278255</v>
      </c>
      <c r="R27" s="73">
        <f t="shared" si="1"/>
        <v>757406.39430663374</v>
      </c>
      <c r="S27" s="73">
        <f t="shared" si="1"/>
        <v>832357.76780279749</v>
      </c>
      <c r="T27" s="73">
        <f t="shared" si="1"/>
        <v>910815.72698055359</v>
      </c>
      <c r="U27" s="73">
        <f t="shared" si="2"/>
        <v>992944.32678070979</v>
      </c>
      <c r="V27" s="73">
        <f t="shared" si="2"/>
        <v>1078915.2974231194</v>
      </c>
      <c r="W27" s="73">
        <f t="shared" si="2"/>
        <v>1168908.4034931439</v>
      </c>
      <c r="X27" s="73">
        <f t="shared" si="2"/>
        <v>1263111.8198279073</v>
      </c>
    </row>
    <row r="28" spans="1:24">
      <c r="A28" s="73">
        <v>51</v>
      </c>
      <c r="B28" s="74">
        <v>514.34</v>
      </c>
      <c r="C28" s="73">
        <v>5.1439509872841098</v>
      </c>
      <c r="D28" s="74">
        <v>1738</v>
      </c>
      <c r="E28" s="73">
        <f t="shared" si="1"/>
        <v>45982.956868898924</v>
      </c>
      <c r="F28" s="73">
        <f t="shared" si="1"/>
        <v>94331.254501638061</v>
      </c>
      <c r="G28" s="73">
        <f t="shared" si="1"/>
        <v>145166.56486779143</v>
      </c>
      <c r="H28" s="73">
        <f t="shared" si="1"/>
        <v>198616.81868341358</v>
      </c>
      <c r="I28" s="73">
        <f t="shared" si="1"/>
        <v>254816.5273578903</v>
      </c>
      <c r="J28" s="73">
        <f t="shared" si="1"/>
        <v>313907.12150157854</v>
      </c>
      <c r="K28" s="73">
        <f t="shared" si="1"/>
        <v>376037.30684611289</v>
      </c>
      <c r="L28" s="73">
        <f t="shared" si="1"/>
        <v>441363.43847307918</v>
      </c>
      <c r="M28" s="73">
        <f t="shared" si="1"/>
        <v>510049.91429282515</v>
      </c>
      <c r="N28" s="73">
        <f t="shared" si="1"/>
        <v>582269.58876363176</v>
      </c>
      <c r="O28" s="73">
        <f t="shared" si="1"/>
        <v>658204.20789239253</v>
      </c>
      <c r="P28" s="73">
        <f t="shared" si="1"/>
        <v>738044.86661151785</v>
      </c>
      <c r="Q28" s="73">
        <f t="shared" si="1"/>
        <v>821992.48968307953</v>
      </c>
      <c r="R28" s="73">
        <f t="shared" si="1"/>
        <v>910258.33734043257</v>
      </c>
      <c r="S28" s="73">
        <f t="shared" si="1"/>
        <v>1003064.5369397902</v>
      </c>
      <c r="T28" s="73">
        <f t="shared" si="1"/>
        <v>1100644.6419597007</v>
      </c>
      <c r="U28" s="73">
        <f t="shared" si="2"/>
        <v>1203244.2197551753</v>
      </c>
      <c r="V28" s="73">
        <f t="shared" si="2"/>
        <v>1311121.4695456096</v>
      </c>
      <c r="W28" s="73">
        <f t="shared" si="2"/>
        <v>1424547.8721916939</v>
      </c>
      <c r="X28" s="73">
        <f t="shared" si="2"/>
        <v>1543808.8733965321</v>
      </c>
    </row>
    <row r="29" spans="1:24">
      <c r="A29" s="73">
        <v>52</v>
      </c>
      <c r="B29" s="74">
        <v>515.52</v>
      </c>
      <c r="C29" s="73">
        <v>4.9900802048313304</v>
      </c>
      <c r="D29" s="74">
        <v>1725</v>
      </c>
      <c r="E29" s="73">
        <f t="shared" si="1"/>
        <v>44375.386039107732</v>
      </c>
      <c r="F29" s="73">
        <f t="shared" si="1"/>
        <v>90965.139432770564</v>
      </c>
      <c r="G29" s="73">
        <f t="shared" si="1"/>
        <v>139879.75888801014</v>
      </c>
      <c r="H29" s="73">
        <f t="shared" si="1"/>
        <v>191235.25708595442</v>
      </c>
      <c r="I29" s="73">
        <f t="shared" si="1"/>
        <v>245153.43583356665</v>
      </c>
      <c r="J29" s="73">
        <f t="shared" si="1"/>
        <v>301762.17494566919</v>
      </c>
      <c r="K29" s="73">
        <f t="shared" si="1"/>
        <v>361195.73554240918</v>
      </c>
      <c r="L29" s="73">
        <f t="shared" si="1"/>
        <v>423595.07848151383</v>
      </c>
      <c r="M29" s="73">
        <f t="shared" si="1"/>
        <v>489108.19868056744</v>
      </c>
      <c r="N29" s="73">
        <f t="shared" si="1"/>
        <v>557890.47612224135</v>
      </c>
      <c r="O29" s="73">
        <f t="shared" si="1"/>
        <v>630105.0443749642</v>
      </c>
      <c r="P29" s="73">
        <f t="shared" si="1"/>
        <v>705923.17750307091</v>
      </c>
      <c r="Q29" s="73">
        <f t="shared" si="1"/>
        <v>785524.69628407597</v>
      </c>
      <c r="R29" s="73">
        <f t="shared" si="1"/>
        <v>869098.39469651692</v>
      </c>
      <c r="S29" s="73">
        <f t="shared" si="1"/>
        <v>956842.48768988228</v>
      </c>
      <c r="T29" s="73">
        <f t="shared" si="1"/>
        <v>1048965.0812986186</v>
      </c>
      <c r="U29" s="73">
        <f t="shared" si="2"/>
        <v>1145684.6662152016</v>
      </c>
      <c r="V29" s="73">
        <f t="shared" si="2"/>
        <v>1247230.6359929023</v>
      </c>
      <c r="W29" s="73">
        <f t="shared" si="2"/>
        <v>1353843.8311072837</v>
      </c>
      <c r="X29" s="73">
        <f t="shared" si="2"/>
        <v>1465777.1101668063</v>
      </c>
    </row>
    <row r="30" spans="1:24">
      <c r="A30" s="73">
        <v>53</v>
      </c>
      <c r="B30" s="74">
        <v>523.99</v>
      </c>
      <c r="C30" s="73">
        <v>5.9991804782151696</v>
      </c>
      <c r="D30" s="74">
        <v>1765</v>
      </c>
      <c r="E30" s="73">
        <f t="shared" si="1"/>
        <v>55482.96171546643</v>
      </c>
      <c r="F30" s="73">
        <f t="shared" si="1"/>
        <v>114294.44643890271</v>
      </c>
      <c r="G30" s="73">
        <f t="shared" si="1"/>
        <v>176634.13827281582</v>
      </c>
      <c r="H30" s="73">
        <f t="shared" si="1"/>
        <v>242713.70072940862</v>
      </c>
      <c r="I30" s="73">
        <f t="shared" si="1"/>
        <v>312757.49539698736</v>
      </c>
      <c r="J30" s="73">
        <f t="shared" si="1"/>
        <v>387003.3437204645</v>
      </c>
      <c r="K30" s="73">
        <f t="shared" si="1"/>
        <v>465703.33448244887</v>
      </c>
      <c r="L30" s="73">
        <f t="shared" si="1"/>
        <v>549124.67972658365</v>
      </c>
      <c r="M30" s="73">
        <f t="shared" si="1"/>
        <v>637550.62202926876</v>
      </c>
      <c r="N30" s="73">
        <f t="shared" si="1"/>
        <v>731281.39620025456</v>
      </c>
      <c r="O30" s="73">
        <f t="shared" si="1"/>
        <v>830635.24867738585</v>
      </c>
      <c r="P30" s="73">
        <f t="shared" si="1"/>
        <v>935949.5180766799</v>
      </c>
      <c r="Q30" s="73">
        <f t="shared" si="1"/>
        <v>1047581.7805665518</v>
      </c>
      <c r="R30" s="73">
        <f t="shared" si="1"/>
        <v>1165911.0639551056</v>
      </c>
      <c r="S30" s="73">
        <f t="shared" si="1"/>
        <v>1291339.1346127174</v>
      </c>
      <c r="T30" s="73">
        <f t="shared" si="1"/>
        <v>1424291.8615994228</v>
      </c>
      <c r="U30" s="73">
        <f t="shared" si="2"/>
        <v>1565220.6626287694</v>
      </c>
      <c r="V30" s="73">
        <f t="shared" si="2"/>
        <v>1714604.0367776509</v>
      </c>
      <c r="W30" s="73">
        <f t="shared" si="2"/>
        <v>1872949.1891461713</v>
      </c>
      <c r="X30" s="73">
        <f t="shared" si="2"/>
        <v>2040793.7529837841</v>
      </c>
    </row>
    <row r="31" spans="1:24">
      <c r="A31" s="73">
        <v>54</v>
      </c>
      <c r="B31" s="74">
        <v>530.51</v>
      </c>
      <c r="C31" s="73">
        <v>5.4769702360594303</v>
      </c>
      <c r="D31" s="74">
        <v>1582</v>
      </c>
      <c r="E31" s="73">
        <f t="shared" si="1"/>
        <v>45966.393932522384</v>
      </c>
      <c r="F31" s="73">
        <f t="shared" si="1"/>
        <v>94450.353579318835</v>
      </c>
      <c r="G31" s="73">
        <f t="shared" si="1"/>
        <v>145589.76526523329</v>
      </c>
      <c r="H31" s="73">
        <f t="shared" si="1"/>
        <v>199530.06730808128</v>
      </c>
      <c r="I31" s="73">
        <f t="shared" si="1"/>
        <v>256424.66363905661</v>
      </c>
      <c r="J31" s="73">
        <f t="shared" si="1"/>
        <v>316435.36007700552</v>
      </c>
      <c r="K31" s="73">
        <f t="shared" si="1"/>
        <v>379732.82449731295</v>
      </c>
      <c r="L31" s="73">
        <f t="shared" si="1"/>
        <v>446497.07220410084</v>
      </c>
      <c r="M31" s="73">
        <f t="shared" si="1"/>
        <v>516917.97788611852</v>
      </c>
      <c r="N31" s="73">
        <f t="shared" si="1"/>
        <v>591195.81561230379</v>
      </c>
      <c r="O31" s="73">
        <f t="shared" si="1"/>
        <v>669541.82840274053</v>
      </c>
      <c r="P31" s="73">
        <f t="shared" si="1"/>
        <v>752178.82899484911</v>
      </c>
      <c r="Q31" s="73">
        <f t="shared" si="1"/>
        <v>839341.83351335989</v>
      </c>
      <c r="R31" s="73">
        <f t="shared" si="1"/>
        <v>931278.72984620405</v>
      </c>
      <c r="S31" s="73">
        <f t="shared" si="1"/>
        <v>1028250.9826271554</v>
      </c>
      <c r="T31" s="73">
        <f t="shared" si="1"/>
        <v>1130534.3768301555</v>
      </c>
      <c r="U31" s="73">
        <f t="shared" si="2"/>
        <v>1238419.8020900851</v>
      </c>
      <c r="V31" s="73">
        <f t="shared" si="2"/>
        <v>1352214.0799805473</v>
      </c>
      <c r="W31" s="73">
        <f t="shared" si="2"/>
        <v>1472240.8366014091</v>
      </c>
      <c r="X31" s="73">
        <f t="shared" si="2"/>
        <v>1598841.4229577025</v>
      </c>
    </row>
    <row r="32" spans="1:24">
      <c r="A32" s="73">
        <v>55</v>
      </c>
      <c r="B32" s="74">
        <v>522.51</v>
      </c>
      <c r="C32" s="73">
        <v>5.8005982166748096</v>
      </c>
      <c r="D32" s="74">
        <v>1676</v>
      </c>
      <c r="E32" s="73">
        <f t="shared" si="1"/>
        <v>50797.390823504014</v>
      </c>
      <c r="F32" s="73">
        <f t="shared" si="1"/>
        <v>104541.33419323349</v>
      </c>
      <c r="G32" s="73">
        <f t="shared" ref="G32:Y34" si="3">$D32*((1+$C32/100)^G$2-1)*$B32</f>
        <v>161402.7477836383</v>
      </c>
      <c r="H32" s="73">
        <f t="shared" si="3"/>
        <v>221562.46351674412</v>
      </c>
      <c r="I32" s="73">
        <f t="shared" si="3"/>
        <v>285211.80264782108</v>
      </c>
      <c r="J32" s="73">
        <f t="shared" si="3"/>
        <v>352553.18420946074</v>
      </c>
      <c r="K32" s="73">
        <f t="shared" si="3"/>
        <v>423800.76874904905</v>
      </c>
      <c r="L32" s="73">
        <f t="shared" si="3"/>
        <v>499181.13940686436</v>
      </c>
      <c r="M32" s="73">
        <f t="shared" si="3"/>
        <v>578934.02250077983</v>
      </c>
      <c r="N32" s="73">
        <f t="shared" si="3"/>
        <v>663313.04990918771</v>
      </c>
      <c r="O32" s="73">
        <f t="shared" si="3"/>
        <v>752586.56567669543</v>
      </c>
      <c r="P32" s="73">
        <f t="shared" si="3"/>
        <v>847038.4794077758</v>
      </c>
      <c r="Q32" s="73">
        <f t="shared" si="3"/>
        <v>946969.16916235664</v>
      </c>
      <c r="R32" s="73">
        <f t="shared" si="3"/>
        <v>1052696.4367247527</v>
      </c>
      <c r="S32" s="73">
        <f t="shared" si="3"/>
        <v>1164556.518283912</v>
      </c>
      <c r="T32" s="73">
        <f t="shared" si="3"/>
        <v>1282905.1537391625</v>
      </c>
      <c r="U32" s="73">
        <f t="shared" si="3"/>
        <v>1408118.7180320895</v>
      </c>
      <c r="V32" s="73">
        <f t="shared" si="3"/>
        <v>1540595.4181024267</v>
      </c>
      <c r="W32" s="73">
        <f t="shared" si="3"/>
        <v>1680756.559274554</v>
      </c>
      <c r="X32" s="73">
        <f t="shared" si="3"/>
        <v>1829047.8851019824</v>
      </c>
    </row>
    <row r="33" spans="1:24" ht="12.75">
      <c r="I33" s="72">
        <f>SUM(E3:I32)</f>
        <v>13561942.120634021</v>
      </c>
      <c r="X33" s="73">
        <f>SUM(E3:X32)</f>
        <v>246714279.45911527</v>
      </c>
    </row>
    <row r="35" spans="1:24">
      <c r="E35" s="73" t="s">
        <v>31</v>
      </c>
    </row>
    <row r="36" spans="1:24">
      <c r="A36" s="73" t="s">
        <v>0</v>
      </c>
      <c r="B36" s="73" t="s">
        <v>32</v>
      </c>
      <c r="C36" s="73" t="s">
        <v>33</v>
      </c>
      <c r="D36" s="73" t="s">
        <v>34</v>
      </c>
      <c r="E36" s="73">
        <v>1</v>
      </c>
      <c r="F36" s="73">
        <v>2</v>
      </c>
      <c r="G36" s="73">
        <v>3</v>
      </c>
      <c r="H36" s="73">
        <v>4</v>
      </c>
      <c r="I36" s="73">
        <v>5</v>
      </c>
      <c r="J36" s="73">
        <v>6</v>
      </c>
      <c r="K36" s="73">
        <v>7</v>
      </c>
      <c r="L36" s="73">
        <v>8</v>
      </c>
      <c r="M36" s="73">
        <v>9</v>
      </c>
      <c r="N36" s="73">
        <v>10</v>
      </c>
      <c r="O36" s="73">
        <v>11</v>
      </c>
      <c r="P36" s="73">
        <v>12</v>
      </c>
      <c r="Q36" s="73">
        <v>13</v>
      </c>
      <c r="R36" s="73">
        <v>14</v>
      </c>
      <c r="S36" s="73">
        <v>15</v>
      </c>
      <c r="T36" s="73">
        <v>16</v>
      </c>
      <c r="U36" s="73">
        <v>17</v>
      </c>
      <c r="V36" s="73">
        <v>18</v>
      </c>
      <c r="W36" s="73">
        <v>19</v>
      </c>
      <c r="X36" s="73">
        <v>20</v>
      </c>
    </row>
    <row r="37" spans="1:24">
      <c r="A37" s="73">
        <v>26</v>
      </c>
      <c r="B37" s="74">
        <v>254.33</v>
      </c>
      <c r="C37" s="73">
        <v>3.6199834500503898</v>
      </c>
      <c r="D37" s="74">
        <v>613</v>
      </c>
      <c r="E37" s="73">
        <f>$D37*((1+$C37/100)^E$2-1)*$B37</f>
        <v>5643.7094959185661</v>
      </c>
      <c r="F37" s="73">
        <f t="shared" ref="F37:X51" si="4">$D37*((1+$C37/100)^F$2-1)*$B37</f>
        <v>11491.720341558321</v>
      </c>
      <c r="G37" s="73">
        <f t="shared" si="4"/>
        <v>17551.428211967373</v>
      </c>
      <c r="H37" s="73">
        <f t="shared" si="4"/>
        <v>23830.496504406641</v>
      </c>
      <c r="I37" s="73">
        <f t="shared" si="4"/>
        <v>30336.866029849545</v>
      </c>
      <c r="J37" s="73">
        <f t="shared" si="4"/>
        <v>37078.765055312651</v>
      </c>
      <c r="K37" s="73">
        <f t="shared" si="4"/>
        <v>44064.719709716606</v>
      </c>
      <c r="L37" s="73">
        <f t="shared" si="4"/>
        <v>51303.564766438001</v>
      </c>
      <c r="M37" s="73">
        <f t="shared" si="4"/>
        <v>58804.454816187514</v>
      </c>
      <c r="N37" s="73">
        <f t="shared" si="4"/>
        <v>66576.875844344439</v>
      </c>
      <c r="O37" s="73">
        <f t="shared" si="4"/>
        <v>74630.657227388874</v>
      </c>
      <c r="P37" s="73">
        <f t="shared" si="4"/>
        <v>82975.984163602756</v>
      </c>
      <c r="Q37" s="73">
        <f t="shared" si="4"/>
        <v>91623.410553760172</v>
      </c>
      <c r="R37" s="73">
        <f t="shared" si="4"/>
        <v>100583.87234809659</v>
      </c>
      <c r="S37" s="73">
        <f t="shared" si="4"/>
        <v>109868.70137643609</v>
      </c>
      <c r="T37" s="73">
        <f t="shared" si="4"/>
        <v>119489.63967896692</v>
      </c>
      <c r="U37" s="73">
        <f t="shared" si="4"/>
        <v>129458.85435578894</v>
      </c>
      <c r="V37" s="73">
        <f t="shared" si="4"/>
        <v>139788.95295401194</v>
      </c>
      <c r="W37" s="73">
        <f t="shared" si="4"/>
        <v>150492.99941186444</v>
      </c>
      <c r="X37" s="73">
        <f t="shared" si="4"/>
        <v>161584.53057997691</v>
      </c>
    </row>
    <row r="38" spans="1:24">
      <c r="A38" s="73">
        <v>27</v>
      </c>
      <c r="B38" s="74">
        <v>269.56</v>
      </c>
      <c r="C38" s="73">
        <v>4.1909581588592904</v>
      </c>
      <c r="D38" s="74">
        <v>564</v>
      </c>
      <c r="E38" s="73">
        <f t="shared" ref="E38:T66" si="5">$D38*((1+$C38/100)^E$2-1)*$B38</f>
        <v>6371.5908025438885</v>
      </c>
      <c r="F38" s="73">
        <f t="shared" si="5"/>
        <v>13010.212309676119</v>
      </c>
      <c r="G38" s="73">
        <f t="shared" si="5"/>
        <v>19927.055666497308</v>
      </c>
      <c r="H38" s="73">
        <f t="shared" si="5"/>
        <v>27133.781034316682</v>
      </c>
      <c r="I38" s="73">
        <f t="shared" si="5"/>
        <v>34642.537246925276</v>
      </c>
      <c r="J38" s="73">
        <f t="shared" si="5"/>
        <v>42465.98229065504</v>
      </c>
      <c r="K38" s="73">
        <f t="shared" si="5"/>
        <v>50617.304642748888</v>
      </c>
      <c r="L38" s="73">
        <f t="shared" si="5"/>
        <v>59110.24550401271</v>
      </c>
      <c r="M38" s="73">
        <f t="shared" si="5"/>
        <v>67959.121963228768</v>
      </c>
      <c r="N38" s="73">
        <f t="shared" si="5"/>
        <v>77178.851132379714</v>
      </c>
      <c r="O38" s="73">
        <f t="shared" si="5"/>
        <v>86784.975293369978</v>
      </c>
      <c r="P38" s="73">
        <f t="shared" si="5"/>
        <v>96793.688098635321</v>
      </c>
      <c r="Q38" s="73">
        <f t="shared" si="5"/>
        <v>107221.86186980976</v>
      </c>
      <c r="R38" s="73">
        <f t="shared" si="5"/>
        <v>118087.07604046731</v>
      </c>
      <c r="S38" s="73">
        <f t="shared" si="5"/>
        <v>129407.64679088752</v>
      </c>
      <c r="T38" s="73">
        <f t="shared" si="5"/>
        <v>141202.65792480193</v>
      </c>
      <c r="U38" s="73">
        <f t="shared" si="4"/>
        <v>153491.99304017145</v>
      </c>
      <c r="V38" s="73">
        <f t="shared" si="4"/>
        <v>166296.36904822808</v>
      </c>
      <c r="W38" s="73">
        <f t="shared" si="4"/>
        <v>179637.3710972855</v>
      </c>
      <c r="X38" s="73">
        <f t="shared" si="4"/>
        <v>193537.48896019135</v>
      </c>
    </row>
    <row r="39" spans="1:24">
      <c r="A39" s="73">
        <v>28</v>
      </c>
      <c r="B39" s="74">
        <v>287.24</v>
      </c>
      <c r="C39" s="73">
        <v>4.3218937786115301</v>
      </c>
      <c r="D39" s="74">
        <v>481</v>
      </c>
      <c r="E39" s="73">
        <f t="shared" si="5"/>
        <v>5971.2338987379026</v>
      </c>
      <c r="F39" s="73">
        <f t="shared" si="4"/>
        <v>12200.538183851713</v>
      </c>
      <c r="G39" s="73">
        <f t="shared" si="4"/>
        <v>18699.066383314621</v>
      </c>
      <c r="H39" s="73">
        <f t="shared" si="4"/>
        <v>25478.454068731466</v>
      </c>
      <c r="I39" s="73">
        <f t="shared" si="4"/>
        <v>32550.839688752265</v>
      </c>
      <c r="J39" s="73">
        <f t="shared" si="4"/>
        <v>39928.886302884188</v>
      </c>
      <c r="K39" s="73">
        <f t="shared" si="4"/>
        <v>47625.804254615316</v>
      </c>
      <c r="L39" s="73">
        <f t="shared" si="4"/>
        <v>55655.374824447164</v>
      </c>
      <c r="M39" s="73">
        <f t="shared" si="4"/>
        <v>64031.974905185794</v>
      </c>
      <c r="N39" s="73">
        <f t="shared" si="4"/>
        <v>72770.602743673022</v>
      </c>
      <c r="O39" s="73">
        <f t="shared" si="4"/>
        <v>81886.904795047827</v>
      </c>
      <c r="P39" s="73">
        <f t="shared" si="4"/>
        <v>91397.203737620512</v>
      </c>
      <c r="Q39" s="73">
        <f t="shared" si="4"/>
        <v>101318.52769851954</v>
      </c>
      <c r="R39" s="73">
        <f t="shared" si="4"/>
        <v>111668.64074244059</v>
      </c>
      <c r="S39" s="73">
        <f t="shared" si="4"/>
        <v>122466.07467808611</v>
      </c>
      <c r="T39" s="73">
        <f t="shared" si="4"/>
        <v>133730.16223924598</v>
      </c>
      <c r="U39" s="73">
        <f t="shared" si="4"/>
        <v>145481.07169992899</v>
      </c>
      <c r="V39" s="73">
        <f t="shared" si="4"/>
        <v>157739.84298552357</v>
      </c>
      <c r="W39" s="73">
        <f t="shared" si="4"/>
        <v>170528.42534464438</v>
      </c>
      <c r="X39" s="73">
        <f t="shared" si="4"/>
        <v>183869.71664911674</v>
      </c>
    </row>
    <row r="40" spans="1:24">
      <c r="A40" s="73">
        <v>29</v>
      </c>
      <c r="B40" s="74">
        <v>311.10000000000002</v>
      </c>
      <c r="C40" s="73">
        <v>4.7001672296495602</v>
      </c>
      <c r="D40" s="74">
        <v>494</v>
      </c>
      <c r="E40" s="73">
        <f t="shared" si="5"/>
        <v>7223.3768042112606</v>
      </c>
      <c r="F40" s="73">
        <f t="shared" si="4"/>
        <v>14786.264397848157</v>
      </c>
      <c r="G40" s="73">
        <f t="shared" si="4"/>
        <v>22704.620355776413</v>
      </c>
      <c r="H40" s="73">
        <f t="shared" si="4"/>
        <v>30995.152285566204</v>
      </c>
      <c r="I40" s="73">
        <f t="shared" si="4"/>
        <v>39675.353080283625</v>
      </c>
      <c r="J40" s="73">
        <f t="shared" si="4"/>
        <v>48763.537828222128</v>
      </c>
      <c r="K40" s="73">
        <f t="shared" si="4"/>
        <v>58278.882457453241</v>
      </c>
      <c r="L40" s="73">
        <f t="shared" si="4"/>
        <v>68241.464196735687</v>
      </c>
      <c r="M40" s="73">
        <f t="shared" si="4"/>
        <v>78672.303938154946</v>
      </c>
      <c r="N40" s="73">
        <f t="shared" si="4"/>
        <v>89593.410590877655</v>
      </c>
      <c r="O40" s="73">
        <f t="shared" si="4"/>
        <v>101027.82751960673</v>
      </c>
      <c r="P40" s="73">
        <f t="shared" si="4"/>
        <v>112999.68116572141</v>
      </c>
      <c r="Q40" s="73">
        <f t="shared" si="4"/>
        <v>125534.23195369238</v>
      </c>
      <c r="R40" s="73">
        <f t="shared" si="4"/>
        <v>138657.92759018339</v>
      </c>
      <c r="S40" s="73">
        <f t="shared" si="4"/>
        <v>152398.45886829964</v>
      </c>
      <c r="T40" s="73">
        <f t="shared" si="4"/>
        <v>166784.81809472968</v>
      </c>
      <c r="U40" s="73">
        <f t="shared" si="4"/>
        <v>181847.36026306008</v>
      </c>
      <c r="V40" s="73">
        <f t="shared" si="4"/>
        <v>197617.86710233841</v>
      </c>
      <c r="W40" s="73">
        <f t="shared" si="4"/>
        <v>214129.61413602627</v>
      </c>
      <c r="X40" s="73">
        <f t="shared" si="4"/>
        <v>231417.44089283401</v>
      </c>
    </row>
    <row r="41" spans="1:24">
      <c r="A41" s="73">
        <v>30</v>
      </c>
      <c r="B41" s="74">
        <v>341.08</v>
      </c>
      <c r="C41" s="73">
        <v>4.25765773015672</v>
      </c>
      <c r="D41" s="74">
        <v>456</v>
      </c>
      <c r="E41" s="73">
        <f t="shared" si="5"/>
        <v>6622.0406576244477</v>
      </c>
      <c r="F41" s="73">
        <f t="shared" si="4"/>
        <v>13526.025141202374</v>
      </c>
      <c r="G41" s="73">
        <f t="shared" si="4"/>
        <v>20723.957653834175</v>
      </c>
      <c r="H41" s="73">
        <f t="shared" si="4"/>
        <v>28228.353496501499</v>
      </c>
      <c r="I41" s="73">
        <f t="shared" si="4"/>
        <v>36052.260828865721</v>
      </c>
      <c r="J41" s="73">
        <f t="shared" si="4"/>
        <v>44209.28335656663</v>
      </c>
      <c r="K41" s="73">
        <f t="shared" si="4"/>
        <v>52713.603984468828</v>
      </c>
      <c r="L41" s="73">
        <f t="shared" si="4"/>
        <v>61580.009476982239</v>
      </c>
      <c r="M41" s="73">
        <f t="shared" si="4"/>
        <v>70823.916168334632</v>
      </c>
      <c r="N41" s="73">
        <f t="shared" si="4"/>
        <v>80461.396767499944</v>
      </c>
      <c r="O41" s="73">
        <f t="shared" si="4"/>
        <v>90509.208304387896</v>
      </c>
      <c r="P41" s="73">
        <f t="shared" si="4"/>
        <v>100984.82126588777</v>
      </c>
      <c r="Q41" s="73">
        <f t="shared" si="4"/>
        <v>111906.44997242425</v>
      </c>
      <c r="R41" s="73">
        <f t="shared" si="4"/>
        <v>123293.08424784357</v>
      </c>
      <c r="S41" s="73">
        <f t="shared" si="4"/>
        <v>135164.52243769501</v>
      </c>
      <c r="T41" s="73">
        <f t="shared" si="4"/>
        <v>147541.40583331737</v>
      </c>
      <c r="U41" s="73">
        <f t="shared" si="4"/>
        <v>160445.25456158596</v>
      </c>
      <c r="V41" s="73">
        <f t="shared" si="4"/>
        <v>173898.50500272142</v>
      </c>
      <c r="W41" s="73">
        <f t="shared" si="4"/>
        <v>187924.54880122122</v>
      </c>
      <c r="X41" s="73">
        <f t="shared" si="4"/>
        <v>202547.77353774302</v>
      </c>
    </row>
    <row r="42" spans="1:24">
      <c r="A42" s="73">
        <v>31</v>
      </c>
      <c r="B42" s="74">
        <v>377.56</v>
      </c>
      <c r="C42" s="73">
        <v>3.9116837013954</v>
      </c>
      <c r="D42" s="74">
        <v>422</v>
      </c>
      <c r="E42" s="73">
        <f t="shared" si="5"/>
        <v>6232.4981588211476</v>
      </c>
      <c r="F42" s="73">
        <f t="shared" si="4"/>
        <v>12708.791932310656</v>
      </c>
      <c r="G42" s="73">
        <f t="shared" si="4"/>
        <v>19438.417833792257</v>
      </c>
      <c r="H42" s="73">
        <f t="shared" si="4"/>
        <v>26431.285414826958</v>
      </c>
      <c r="I42" s="73">
        <f t="shared" si="4"/>
        <v>33697.691857289195</v>
      </c>
      <c r="J42" s="73">
        <f t="shared" si="4"/>
        <v>41248.337136238348</v>
      </c>
      <c r="K42" s="73">
        <f t="shared" si="4"/>
        <v>49094.339775914348</v>
      </c>
      <c r="L42" s="73">
        <f t="shared" si="4"/>
        <v>57247.25322205761</v>
      </c>
      <c r="M42" s="73">
        <f t="shared" si="4"/>
        <v>65719.082854662527</v>
      </c>
      <c r="N42" s="73">
        <f t="shared" si="4"/>
        <v>74522.303666216059</v>
      </c>
      <c r="O42" s="73">
        <f t="shared" si="4"/>
        <v>83669.878631452972</v>
      </c>
      <c r="P42" s="73">
        <f t="shared" si="4"/>
        <v>93175.277795677946</v>
      </c>
      <c r="Q42" s="73">
        <f t="shared" si="4"/>
        <v>103052.49810976251</v>
      </c>
      <c r="R42" s="73">
        <f t="shared" si="4"/>
        <v>113316.08404102402</v>
      </c>
      <c r="S42" s="73">
        <f t="shared" si="4"/>
        <v>123981.14899033742</v>
      </c>
      <c r="T42" s="73">
        <f t="shared" si="4"/>
        <v>135063.39754701633</v>
      </c>
      <c r="U42" s="73">
        <f t="shared" si="4"/>
        <v>146579.14861423499</v>
      </c>
      <c r="V42" s="73">
        <f t="shared" si="4"/>
        <v>158545.3594390433</v>
      </c>
      <c r="W42" s="73">
        <f t="shared" si="4"/>
        <v>170979.65058236028</v>
      </c>
      <c r="X42" s="73">
        <f t="shared" si="4"/>
        <v>183900.33186571443</v>
      </c>
    </row>
    <row r="43" spans="1:24">
      <c r="A43" s="73">
        <v>32</v>
      </c>
      <c r="B43" s="74">
        <v>427.32</v>
      </c>
      <c r="C43" s="73">
        <v>3.5414883290647499</v>
      </c>
      <c r="D43" s="74">
        <v>433</v>
      </c>
      <c r="E43" s="73">
        <f t="shared" si="5"/>
        <v>6552.8002727198718</v>
      </c>
      <c r="F43" s="73">
        <f t="shared" si="4"/>
        <v>13337.667202325028</v>
      </c>
      <c r="G43" s="73">
        <f t="shared" si="4"/>
        <v>20362.819402384739</v>
      </c>
      <c r="H43" s="73">
        <f t="shared" si="4"/>
        <v>27636.766547708587</v>
      </c>
      <c r="I43" s="73">
        <f t="shared" si="4"/>
        <v>35168.319682246445</v>
      </c>
      <c r="J43" s="73">
        <f t="shared" si="4"/>
        <v>42966.60189204121</v>
      </c>
      <c r="K43" s="73">
        <f t="shared" si="4"/>
        <v>51041.059356163474</v>
      </c>
      <c r="L43" s="73">
        <f t="shared" si="4"/>
        <v>59401.472789012871</v>
      </c>
      <c r="M43" s="73">
        <f t="shared" si="4"/>
        <v>68057.969287848216</v>
      </c>
      <c r="N43" s="73">
        <f t="shared" si="4"/>
        <v>77021.034599895705</v>
      </c>
      <c r="O43" s="73">
        <f t="shared" si="4"/>
        <v>86301.525823895805</v>
      </c>
      <c r="P43" s="73">
        <f t="shared" si="4"/>
        <v>95910.684561473725</v>
      </c>
      <c r="Q43" s="73">
        <f t="shared" si="4"/>
        <v>105860.15053426431</v>
      </c>
      <c r="R43" s="73">
        <f t="shared" si="4"/>
        <v>116161.97568328549</v>
      </c>
      <c r="S43" s="73">
        <f t="shared" si="4"/>
        <v>126828.63876764</v>
      </c>
      <c r="T43" s="73">
        <f t="shared" si="4"/>
        <v>137873.06048022752</v>
      </c>
      <c r="U43" s="73">
        <f t="shared" si="4"/>
        <v>149308.61909877902</v>
      </c>
      <c r="V43" s="73">
        <f t="shared" si="4"/>
        <v>161149.16669116993</v>
      </c>
      <c r="W43" s="73">
        <f t="shared" si="4"/>
        <v>173409.04589464268</v>
      </c>
      <c r="X43" s="73">
        <f t="shared" si="4"/>
        <v>186103.10728926383</v>
      </c>
    </row>
    <row r="44" spans="1:24">
      <c r="A44" s="73">
        <v>33</v>
      </c>
      <c r="B44" s="74">
        <v>476.13</v>
      </c>
      <c r="C44" s="73">
        <v>4.5287470525386802</v>
      </c>
      <c r="D44" s="74">
        <v>391</v>
      </c>
      <c r="E44" s="73">
        <f t="shared" si="5"/>
        <v>8431.0248264296824</v>
      </c>
      <c r="F44" s="73">
        <f t="shared" si="4"/>
        <v>17243.869441185088</v>
      </c>
      <c r="G44" s="73">
        <f t="shared" si="4"/>
        <v>26455.825496676036</v>
      </c>
      <c r="H44" s="73">
        <f t="shared" si="4"/>
        <v>36084.967740511194</v>
      </c>
      <c r="I44" s="73">
        <f t="shared" si="4"/>
        <v>46150.1894798988</v>
      </c>
      <c r="J44" s="73">
        <f t="shared" si="4"/>
        <v>56671.239652140386</v>
      </c>
      <c r="K44" s="73">
        <f t="shared" si="4"/>
        <v>67668.761573953496</v>
      </c>
      <c r="L44" s="73">
        <f t="shared" si="4"/>
        <v>79164.333445653028</v>
      </c>
      <c r="M44" s="73">
        <f t="shared" si="4"/>
        <v>91180.510689664618</v>
      </c>
      <c r="N44" s="73">
        <f t="shared" si="4"/>
        <v>103740.87020644217</v>
      </c>
      <c r="O44" s="73">
        <f t="shared" si="4"/>
        <v>116870.05663462405</v>
      </c>
      <c r="P44" s="73">
        <f t="shared" si="4"/>
        <v>130593.83070619448</v>
      </c>
      <c r="Q44" s="73">
        <f t="shared" si="4"/>
        <v>144939.11979152833</v>
      </c>
      <c r="R44" s="73">
        <f t="shared" si="4"/>
        <v>159934.07073349229</v>
      </c>
      <c r="S44" s="73">
        <f t="shared" si="4"/>
        <v>175608.10507427013</v>
      </c>
      <c r="T44" s="73">
        <f t="shared" si="4"/>
        <v>191991.97678326981</v>
      </c>
      <c r="U44" s="73">
        <f t="shared" si="4"/>
        <v>209117.83259938256</v>
      </c>
      <c r="V44" s="73">
        <f t="shared" si="4"/>
        <v>227019.27510598951</v>
      </c>
      <c r="W44" s="73">
        <f t="shared" si="4"/>
        <v>245731.42866247628</v>
      </c>
      <c r="X44" s="73">
        <f t="shared" si="4"/>
        <v>265291.00832161901</v>
      </c>
    </row>
    <row r="45" spans="1:24">
      <c r="A45" s="73">
        <v>34</v>
      </c>
      <c r="B45" s="74">
        <v>542.1</v>
      </c>
      <c r="C45" s="73">
        <v>4.286442018012</v>
      </c>
      <c r="D45" s="74">
        <v>370</v>
      </c>
      <c r="E45" s="73">
        <f t="shared" si="5"/>
        <v>8597.6168064679387</v>
      </c>
      <c r="F45" s="73">
        <f t="shared" si="4"/>
        <v>17563.76547227598</v>
      </c>
      <c r="G45" s="73">
        <f t="shared" si="4"/>
        <v>26914.242901892652</v>
      </c>
      <c r="H45" s="73">
        <f t="shared" si="4"/>
        <v>36665.523124937092</v>
      </c>
      <c r="I45" s="73">
        <f t="shared" si="4"/>
        <v>46834.786320756233</v>
      </c>
      <c r="J45" s="73">
        <f t="shared" si="4"/>
        <v>57439.949087123226</v>
      </c>
      <c r="K45" s="73">
        <f t="shared" si="4"/>
        <v>68499.696006386323</v>
      </c>
      <c r="L45" s="73">
        <f t="shared" si="4"/>
        <v>80033.51256468246</v>
      </c>
      <c r="M45" s="73">
        <f t="shared" si="4"/>
        <v>92061.719482213884</v>
      </c>
      <c r="N45" s="73">
        <f t="shared" si="4"/>
        <v>104605.50851507176</v>
      </c>
      <c r="O45" s="73">
        <f t="shared" si="4"/>
        <v>117686.97979168486</v>
      </c>
      <c r="P45" s="73">
        <f t="shared" si="4"/>
        <v>131329.18074967284</v>
      </c>
      <c r="Q45" s="73">
        <f t="shared" si="4"/>
        <v>145556.14674170568</v>
      </c>
      <c r="R45" s="73">
        <f t="shared" si="4"/>
        <v>160392.94338190931</v>
      </c>
      <c r="S45" s="73">
        <f t="shared" si="4"/>
        <v>175865.71070742563</v>
      </c>
      <c r="T45" s="73">
        <f t="shared" si="4"/>
        <v>192001.70923293204</v>
      </c>
      <c r="U45" s="73">
        <f t="shared" si="4"/>
        <v>208829.36797926162</v>
      </c>
      <c r="V45" s="73">
        <f t="shared" si="4"/>
        <v>226378.33456074155</v>
      </c>
      <c r="W45" s="73">
        <f t="shared" si="4"/>
        <v>244679.52741949697</v>
      </c>
      <c r="X45" s="73">
        <f t="shared" si="4"/>
        <v>263765.19029874727</v>
      </c>
    </row>
    <row r="46" spans="1:24">
      <c r="A46" s="73">
        <v>35</v>
      </c>
      <c r="B46" s="74">
        <v>614.03</v>
      </c>
      <c r="C46" s="73">
        <v>4.31854210041696</v>
      </c>
      <c r="D46" s="74">
        <v>358</v>
      </c>
      <c r="E46" s="73">
        <f t="shared" si="5"/>
        <v>9493.1375731901026</v>
      </c>
      <c r="F46" s="73">
        <f t="shared" si="4"/>
        <v>19396.240289128935</v>
      </c>
      <c r="G46" s="73">
        <f t="shared" si="4"/>
        <v>29727.012665103106</v>
      </c>
      <c r="H46" s="73">
        <f t="shared" si="4"/>
        <v>40503.923795431969</v>
      </c>
      <c r="I46" s="73">
        <f t="shared" si="4"/>
        <v>51746.240370048617</v>
      </c>
      <c r="J46" s="73">
        <f t="shared" si="4"/>
        <v>63474.06111900221</v>
      </c>
      <c r="K46" s="73">
        <f t="shared" si="4"/>
        <v>75708.352744460848</v>
      </c>
      <c r="L46" s="73">
        <f t="shared" si="4"/>
        <v>88470.98740445268</v>
      </c>
      <c r="M46" s="73">
        <f t="shared" si="4"/>
        <v>101784.78181535866</v>
      </c>
      <c r="N46" s="73">
        <f t="shared" si="4"/>
        <v>115673.53804306257</v>
      </c>
      <c r="O46" s="73">
        <f t="shared" si="4"/>
        <v>130162.08605568418</v>
      </c>
      <c r="P46" s="73">
        <f t="shared" si="4"/>
        <v>145276.32811396997</v>
      </c>
      <c r="Q46" s="73">
        <f t="shared" si="4"/>
        <v>161043.28507870174</v>
      </c>
      <c r="R46" s="73">
        <f t="shared" si="4"/>
        <v>177491.14471791004</v>
      </c>
      <c r="S46" s="73">
        <f t="shared" si="4"/>
        <v>194649.31210025513</v>
      </c>
      <c r="T46" s="73">
        <f t="shared" si="4"/>
        <v>212548.46216466674</v>
      </c>
      <c r="U46" s="73">
        <f t="shared" si="4"/>
        <v>231220.59456022683</v>
      </c>
      <c r="V46" s="73">
        <f t="shared" si="4"/>
        <v>250699.09085433473</v>
      </c>
      <c r="W46" s="73">
        <f t="shared" si="4"/>
        <v>271018.77421143185</v>
      </c>
      <c r="X46" s="73">
        <f t="shared" si="4"/>
        <v>292215.97164897656</v>
      </c>
    </row>
    <row r="47" spans="1:24">
      <c r="A47" s="73">
        <v>36</v>
      </c>
      <c r="B47" s="74">
        <v>700.4</v>
      </c>
      <c r="C47" s="73">
        <v>4.3547453367423499</v>
      </c>
      <c r="D47" s="74">
        <v>328</v>
      </c>
      <c r="E47" s="73">
        <f t="shared" si="5"/>
        <v>10004.208719042266</v>
      </c>
      <c r="F47" s="73">
        <f t="shared" si="4"/>
        <v>20444.075250755021</v>
      </c>
      <c r="G47" s="73">
        <f t="shared" si="4"/>
        <v>31338.571383419629</v>
      </c>
      <c r="H47" s="73">
        <f t="shared" si="4"/>
        <v>42707.495078383094</v>
      </c>
      <c r="I47" s="73">
        <f t="shared" si="4"/>
        <v>54571.506447790722</v>
      </c>
      <c r="J47" s="73">
        <f t="shared" si="4"/>
        <v>66952.165299058237</v>
      </c>
      <c r="K47" s="73">
        <f t="shared" si="4"/>
        <v>79871.970314309263</v>
      </c>
      <c r="L47" s="73">
        <f t="shared" si="4"/>
        <v>93354.399935978261</v>
      </c>
      <c r="M47" s="73">
        <f t="shared" si="4"/>
        <v>107423.95503287636</v>
      </c>
      <c r="N47" s="73">
        <f t="shared" si="4"/>
        <v>122106.20342425704</v>
      </c>
      <c r="O47" s="73">
        <f t="shared" si="4"/>
        <v>137427.82634279024</v>
      </c>
      <c r="P47" s="73">
        <f t="shared" si="4"/>
        <v>153416.66692088166</v>
      </c>
      <c r="Q47" s="73">
        <f t="shared" si="4"/>
        <v>170101.7807884466</v>
      </c>
      <c r="R47" s="73">
        <f t="shared" si="4"/>
        <v>187513.4888740895</v>
      </c>
      <c r="S47" s="73">
        <f t="shared" si="4"/>
        <v>205683.43250563901</v>
      </c>
      <c r="T47" s="73">
        <f t="shared" si="4"/>
        <v>224644.63091017239</v>
      </c>
      <c r="U47" s="73">
        <f t="shared" si="4"/>
        <v>244431.54121801743</v>
      </c>
      <c r="V47" s="73">
        <f t="shared" si="4"/>
        <v>265080.12107977888</v>
      </c>
      <c r="W47" s="73">
        <f t="shared" si="4"/>
        <v>286627.89401017374</v>
      </c>
      <c r="X47" s="73">
        <f t="shared" si="4"/>
        <v>309114.01757742703</v>
      </c>
    </row>
    <row r="48" spans="1:24">
      <c r="A48" s="73">
        <v>37</v>
      </c>
      <c r="B48" s="74">
        <v>790.95</v>
      </c>
      <c r="C48" s="73">
        <v>4.0540152137043801</v>
      </c>
      <c r="D48" s="74">
        <v>341</v>
      </c>
      <c r="E48" s="73">
        <f t="shared" si="5"/>
        <v>10934.244566483045</v>
      </c>
      <c r="F48" s="73">
        <f t="shared" si="4"/>
        <v>22311.765071194957</v>
      </c>
      <c r="G48" s="73">
        <f t="shared" si="4"/>
        <v>34150.531988110226</v>
      </c>
      <c r="H48" s="73">
        <f t="shared" si="4"/>
        <v>46469.244316952245</v>
      </c>
      <c r="I48" s="73">
        <f t="shared" si="4"/>
        <v>59287.359117737964</v>
      </c>
      <c r="J48" s="73">
        <f t="shared" si="4"/>
        <v>72625.122242657715</v>
      </c>
      <c r="K48" s="73">
        <f t="shared" si="4"/>
        <v>86503.600313829476</v>
      </c>
      <c r="L48" s="73">
        <f t="shared" si="4"/>
        <v>100944.7139974372</v>
      </c>
      <c r="M48" s="73">
        <f t="shared" si="4"/>
        <v>115971.27262680675</v>
      </c>
      <c r="N48" s="73">
        <f t="shared" si="4"/>
        <v>131607.01022910711</v>
      </c>
      <c r="O48" s="73">
        <f t="shared" si="4"/>
        <v>147876.62301257966</v>
      </c>
      <c r="P48" s="73">
        <f t="shared" si="4"/>
        <v>164805.80837350493</v>
      </c>
      <c r="Q48" s="73">
        <f t="shared" si="4"/>
        <v>182421.30548451838</v>
      </c>
      <c r="R48" s="73">
        <f t="shared" si="4"/>
        <v>200750.937528382</v>
      </c>
      <c r="S48" s="73">
        <f t="shared" si="4"/>
        <v>219823.65564391974</v>
      </c>
      <c r="T48" s="73">
        <f t="shared" si="4"/>
        <v>239669.58465352847</v>
      </c>
      <c r="U48" s="73">
        <f t="shared" si="4"/>
        <v>260320.07064448766</v>
      </c>
      <c r="V48" s="73">
        <f t="shared" si="4"/>
        <v>281807.73047922424</v>
      </c>
      <c r="W48" s="73">
        <f t="shared" si="4"/>
        <v>304166.50331273006</v>
      </c>
      <c r="X48" s="73">
        <f t="shared" si="4"/>
        <v>327431.70419850387</v>
      </c>
    </row>
    <row r="49" spans="1:24">
      <c r="A49" s="73">
        <v>38</v>
      </c>
      <c r="B49" s="74">
        <v>881.71</v>
      </c>
      <c r="C49" s="73">
        <v>4.64065057397075</v>
      </c>
      <c r="D49" s="74">
        <v>323</v>
      </c>
      <c r="E49" s="73">
        <f t="shared" si="5"/>
        <v>13216.216896769642</v>
      </c>
      <c r="F49" s="73">
        <f t="shared" si="4"/>
        <v>27045.752238816429</v>
      </c>
      <c r="G49" s="73">
        <f t="shared" si="4"/>
        <v>41517.067992091426</v>
      </c>
      <c r="H49" s="73">
        <f t="shared" si="4"/>
        <v>56659.946942931878</v>
      </c>
      <c r="I49" s="73">
        <f t="shared" si="4"/>
        <v>72505.553992720219</v>
      </c>
      <c r="J49" s="73">
        <f t="shared" si="4"/>
        <v>89086.500297013699</v>
      </c>
      <c r="K49" s="73">
        <f t="shared" si="4"/>
        <v>106436.91038114713</v>
      </c>
      <c r="L49" s="73">
        <f t="shared" si="4"/>
        <v>124592.49237043623</v>
      </c>
      <c r="M49" s="73">
        <f t="shared" si="4"/>
        <v>143590.61147951899</v>
      </c>
      <c r="N49" s="73">
        <f t="shared" si="4"/>
        <v>163470.36691208099</v>
      </c>
      <c r="O49" s="73">
        <f t="shared" si="4"/>
        <v>184272.67232922823</v>
      </c>
      <c r="P49" s="73">
        <f t="shared" si="4"/>
        <v>206040.34005211544</v>
      </c>
      <c r="Q49" s="73">
        <f t="shared" si="4"/>
        <v>228818.16917212482</v>
      </c>
      <c r="R49" s="73">
        <f t="shared" si="4"/>
        <v>252653.03774992999</v>
      </c>
      <c r="S49" s="73">
        <f t="shared" si="4"/>
        <v>277593.99929319625</v>
      </c>
      <c r="T49" s="73">
        <f t="shared" si="4"/>
        <v>303692.38371147402</v>
      </c>
      <c r="U49" s="73">
        <f t="shared" si="4"/>
        <v>331001.90295605565</v>
      </c>
      <c r="V49" s="73">
        <f t="shared" si="4"/>
        <v>359578.7615622094</v>
      </c>
      <c r="W49" s="73">
        <f t="shared" si="4"/>
        <v>389481.77232129266</v>
      </c>
      <c r="X49" s="73">
        <f t="shared" si="4"/>
        <v>420772.47732080187</v>
      </c>
    </row>
    <row r="50" spans="1:24">
      <c r="A50" s="73">
        <v>39</v>
      </c>
      <c r="B50" s="74">
        <v>995.2</v>
      </c>
      <c r="C50" s="73">
        <v>5.2953628980956404</v>
      </c>
      <c r="D50" s="74">
        <v>290</v>
      </c>
      <c r="E50" s="73">
        <f t="shared" si="5"/>
        <v>15282.840952935883</v>
      </c>
      <c r="F50" s="73">
        <f t="shared" si="4"/>
        <v>31374.963795468484</v>
      </c>
      <c r="G50" s="73">
        <f t="shared" si="4"/>
        <v>48319.222940520529</v>
      </c>
      <c r="H50" s="73">
        <f t="shared" si="4"/>
        <v>66160.742097696842</v>
      </c>
      <c r="I50" s="73">
        <f t="shared" si="4"/>
        <v>84947.034440778894</v>
      </c>
      <c r="J50" s="73">
        <f t="shared" si="4"/>
        <v>104728.12913852429</v>
      </c>
      <c r="K50" s="73">
        <f t="shared" si="4"/>
        <v>125556.70458573131</v>
      </c>
      <c r="L50" s="73">
        <f t="shared" si="4"/>
        <v>147488.22868937149</v>
      </c>
      <c r="M50" s="73">
        <f t="shared" si="4"/>
        <v>170581.10658338285</v>
      </c>
      <c r="N50" s="73">
        <f t="shared" si="4"/>
        <v>194896.83616549612</v>
      </c>
      <c r="O50" s="73">
        <f t="shared" si="4"/>
        <v>220500.17187030189</v>
      </c>
      <c r="P50" s="73">
        <f t="shared" si="4"/>
        <v>247459.2971146949</v>
      </c>
      <c r="Q50" s="73">
        <f t="shared" si="4"/>
        <v>275846.00587493053</v>
      </c>
      <c r="R50" s="73">
        <f t="shared" si="4"/>
        <v>305735.89387884625</v>
      </c>
      <c r="S50" s="73">
        <f t="shared" si="4"/>
        <v>337208.55992240354</v>
      </c>
      <c r="T50" s="73">
        <f t="shared" si="4"/>
        <v>370347.81784667302</v>
      </c>
      <c r="U50" s="73">
        <f t="shared" si="4"/>
        <v>405241.91973976843</v>
      </c>
      <c r="V50" s="73">
        <f t="shared" si="4"/>
        <v>441983.79095813457</v>
      </c>
      <c r="W50" s="73">
        <f t="shared" si="4"/>
        <v>480671.27759306412</v>
      </c>
      <c r="X50" s="73">
        <f t="shared" si="4"/>
        <v>521407.40704146546</v>
      </c>
    </row>
    <row r="51" spans="1:24">
      <c r="A51" s="73">
        <v>40</v>
      </c>
      <c r="B51" s="74">
        <v>1117.02</v>
      </c>
      <c r="C51" s="73">
        <v>4.5630655179063204</v>
      </c>
      <c r="D51" s="74">
        <v>285</v>
      </c>
      <c r="E51" s="73">
        <f t="shared" si="5"/>
        <v>14526.551017713422</v>
      </c>
      <c r="F51" s="73">
        <f t="shared" si="4"/>
        <v>29715.958075857194</v>
      </c>
      <c r="G51" s="73">
        <f t="shared" si="4"/>
        <v>45598.467729845557</v>
      </c>
      <c r="H51" s="73">
        <f t="shared" si="4"/>
        <v>62205.706705233199</v>
      </c>
      <c r="I51" s="73">
        <f t="shared" si="4"/>
        <v>79570.744875783072</v>
      </c>
      <c r="J51" s="73">
        <f t="shared" ref="J51:X65" si="6">$D51*((1+$C51/100)^J$2-1)*$B51</f>
        <v>97728.161115264578</v>
      </c>
      <c r="K51" s="73">
        <f t="shared" si="6"/>
        <v>116714.11215411258</v>
      </c>
      <c r="L51" s="73">
        <f t="shared" si="6"/>
        <v>136566.40457806081</v>
      </c>
      <c r="M51" s="73">
        <f t="shared" si="6"/>
        <v>157324.57011212016</v>
      </c>
      <c r="N51" s="73">
        <f t="shared" si="6"/>
        <v>179029.94433981416</v>
      </c>
      <c r="O51" s="73">
        <f t="shared" si="6"/>
        <v>201725.74901442448</v>
      </c>
      <c r="P51" s="73">
        <f t="shared" si="6"/>
        <v>225457.17812615336</v>
      </c>
      <c r="Q51" s="73">
        <f t="shared" si="6"/>
        <v>250271.48789658592</v>
      </c>
      <c r="R51" s="73">
        <f t="shared" si="6"/>
        <v>276218.09087965963</v>
      </c>
      <c r="S51" s="73">
        <f t="shared" si="6"/>
        <v>303348.65435652196</v>
      </c>
      <c r="T51" s="73">
        <f t="shared" si="6"/>
        <v>331717.20322021074</v>
      </c>
      <c r="U51" s="73">
        <f t="shared" si="6"/>
        <v>361380.22755502892</v>
      </c>
      <c r="V51" s="73">
        <f t="shared" si="6"/>
        <v>392396.7951248372</v>
      </c>
      <c r="W51" s="73">
        <f t="shared" si="6"/>
        <v>424828.66899426165</v>
      </c>
      <c r="X51" s="73">
        <f t="shared" si="6"/>
        <v>458740.43051703263</v>
      </c>
    </row>
    <row r="52" spans="1:24">
      <c r="A52" s="73">
        <v>41</v>
      </c>
      <c r="B52" s="74">
        <v>1245.71</v>
      </c>
      <c r="C52" s="73">
        <v>4.8425634702278604</v>
      </c>
      <c r="D52" s="74">
        <v>266</v>
      </c>
      <c r="E52" s="73">
        <f t="shared" si="5"/>
        <v>16046.263109723501</v>
      </c>
      <c r="F52" s="73">
        <f t="shared" si="5"/>
        <v>32869.576695135103</v>
      </c>
      <c r="G52" s="73">
        <f t="shared" si="5"/>
        <v>50507.569918715773</v>
      </c>
      <c r="H52" s="73">
        <f t="shared" si="5"/>
        <v>68999.694159022765</v>
      </c>
      <c r="I52" s="73">
        <f t="shared" si="5"/>
        <v>88387.31125266006</v>
      </c>
      <c r="J52" s="73">
        <f t="shared" si="5"/>
        <v>108713.78600942143</v>
      </c>
      <c r="K52" s="73">
        <f t="shared" si="5"/>
        <v>130024.58320753893</v>
      </c>
      <c r="L52" s="73">
        <f t="shared" si="5"/>
        <v>152367.36928598667</v>
      </c>
      <c r="M52" s="73">
        <f t="shared" si="5"/>
        <v>175792.11896130056</v>
      </c>
      <c r="N52" s="73">
        <f t="shared" si="5"/>
        <v>200351.22700738351</v>
      </c>
      <c r="O52" s="73">
        <f t="shared" si="5"/>
        <v>226099.62544831986</v>
      </c>
      <c r="P52" s="73">
        <f t="shared" si="5"/>
        <v>253094.90642632573</v>
      </c>
      <c r="Q52" s="73">
        <f t="shared" si="5"/>
        <v>281397.45101965789</v>
      </c>
      <c r="R52" s="73">
        <f t="shared" si="5"/>
        <v>311070.56429861154</v>
      </c>
      <c r="S52" s="73">
        <f t="shared" si="5"/>
        <v>342180.61692169152</v>
      </c>
      <c r="T52" s="73">
        <f t="shared" si="5"/>
        <v>374797.19358866499</v>
      </c>
      <c r="U52" s="73">
        <f t="shared" si="6"/>
        <v>408993.24868255242</v>
      </c>
      <c r="V52" s="73">
        <f t="shared" si="6"/>
        <v>444845.26944867539</v>
      </c>
      <c r="W52" s="73">
        <f t="shared" si="6"/>
        <v>482433.4470757572</v>
      </c>
      <c r="X52" s="73">
        <f t="shared" si="6"/>
        <v>521841.85606173234</v>
      </c>
    </row>
    <row r="53" spans="1:24">
      <c r="A53" s="73">
        <v>42</v>
      </c>
      <c r="B53" s="74">
        <v>1366.04</v>
      </c>
      <c r="C53" s="73">
        <v>4.30971053863981</v>
      </c>
      <c r="D53" s="74">
        <v>292</v>
      </c>
      <c r="E53" s="73">
        <f t="shared" si="5"/>
        <v>17190.731993874251</v>
      </c>
      <c r="F53" s="73">
        <f t="shared" si="5"/>
        <v>35122.334776157855</v>
      </c>
      <c r="G53" s="73">
        <f t="shared" si="5"/>
        <v>53826.737733296533</v>
      </c>
      <c r="H53" s="73">
        <f t="shared" si="5"/>
        <v>73337.246315868731</v>
      </c>
      <c r="I53" s="73">
        <f t="shared" si="5"/>
        <v>93688.601342966183</v>
      </c>
      <c r="J53" s="73">
        <f t="shared" si="5"/>
        <v>114917.04086242257</v>
      </c>
      <c r="K53" s="73">
        <f t="shared" si="5"/>
        <v>137060.36467703761</v>
      </c>
      <c r="L53" s="73">
        <f t="shared" si="5"/>
        <v>160158.0016516964</v>
      </c>
      <c r="M53" s="73">
        <f t="shared" si="5"/>
        <v>184251.07992122869</v>
      </c>
      <c r="N53" s="73">
        <f t="shared" si="5"/>
        <v>209382.5001240258</v>
      </c>
      <c r="O53" s="73">
        <f t="shared" si="5"/>
        <v>235597.01179181269</v>
      </c>
      <c r="P53" s="73">
        <f t="shared" si="5"/>
        <v>262941.2930315992</v>
      </c>
      <c r="Q53" s="73">
        <f t="shared" si="5"/>
        <v>291464.03364169208</v>
      </c>
      <c r="R53" s="73">
        <f t="shared" si="5"/>
        <v>321216.02180976706</v>
      </c>
      <c r="S53" s="73">
        <f t="shared" si="5"/>
        <v>352250.23454737634</v>
      </c>
      <c r="T53" s="73">
        <f t="shared" si="5"/>
        <v>384621.93202192232</v>
      </c>
      <c r="U53" s="73">
        <f t="shared" si="6"/>
        <v>418388.75595406536</v>
      </c>
      <c r="V53" s="73">
        <f t="shared" si="6"/>
        <v>453610.8322557761</v>
      </c>
      <c r="W53" s="73">
        <f t="shared" si="6"/>
        <v>490350.87809178914</v>
      </c>
      <c r="X53" s="73">
        <f t="shared" si="6"/>
        <v>528674.31355509802</v>
      </c>
    </row>
    <row r="54" spans="1:24">
      <c r="A54" s="73">
        <v>43</v>
      </c>
      <c r="B54" s="74">
        <v>1504.31</v>
      </c>
      <c r="C54" s="73">
        <v>4.5596221556596896</v>
      </c>
      <c r="D54" s="74">
        <v>244</v>
      </c>
      <c r="E54" s="73">
        <f t="shared" si="5"/>
        <v>16736.167900152213</v>
      </c>
      <c r="F54" s="73">
        <f t="shared" si="5"/>
        <v>34235.441819888205</v>
      </c>
      <c r="G54" s="73">
        <f t="shared" si="5"/>
        <v>52532.616510348031</v>
      </c>
      <c r="H54" s="73">
        <f t="shared" si="5"/>
        <v>71664.073231853821</v>
      </c>
      <c r="I54" s="73">
        <f t="shared" si="5"/>
        <v>91667.85209273384</v>
      </c>
      <c r="J54" s="73">
        <f t="shared" si="5"/>
        <v>112583.72768652371</v>
      </c>
      <c r="K54" s="73">
        <f t="shared" si="5"/>
        <v>134453.2881779382</v>
      </c>
      <c r="L54" s="73">
        <f t="shared" si="5"/>
        <v>157320.0179948647</v>
      </c>
      <c r="M54" s="73">
        <f t="shared" si="5"/>
        <v>181229.38429079854</v>
      </c>
      <c r="N54" s="73">
        <f t="shared" si="5"/>
        <v>206228.92734963965</v>
      </c>
      <c r="O54" s="73">
        <f t="shared" si="5"/>
        <v>232368.35511260541</v>
      </c>
      <c r="P54" s="73">
        <f t="shared" si="5"/>
        <v>259699.64201521393</v>
      </c>
      <c r="Q54" s="73">
        <f t="shared" si="5"/>
        <v>288277.13233086077</v>
      </c>
      <c r="R54" s="73">
        <f t="shared" si="5"/>
        <v>318157.64822647127</v>
      </c>
      <c r="S54" s="73">
        <f t="shared" si="5"/>
        <v>349400.60274508351</v>
      </c>
      <c r="T54" s="73">
        <f t="shared" si="5"/>
        <v>382068.11794000905</v>
      </c>
      <c r="U54" s="73">
        <f t="shared" si="6"/>
        <v>416225.14839546592</v>
      </c>
      <c r="V54" s="73">
        <f t="shared" si="6"/>
        <v>451939.61037928524</v>
      </c>
      <c r="W54" s="73">
        <f t="shared" si="6"/>
        <v>489282.51688449347</v>
      </c>
      <c r="X54" s="73">
        <f t="shared" si="6"/>
        <v>528328.11882828036</v>
      </c>
    </row>
    <row r="55" spans="1:24">
      <c r="A55" s="73">
        <v>44</v>
      </c>
      <c r="B55" s="74">
        <v>1661.66</v>
      </c>
      <c r="C55" s="73">
        <v>4.7133076956446596</v>
      </c>
      <c r="D55" s="74">
        <v>247</v>
      </c>
      <c r="E55" s="73">
        <f t="shared" si="5"/>
        <v>19344.829717895933</v>
      </c>
      <c r="F55" s="73">
        <f t="shared" si="5"/>
        <v>39601.4407835948</v>
      </c>
      <c r="G55" s="73">
        <f t="shared" si="5"/>
        <v>60812.808257530058</v>
      </c>
      <c r="H55" s="73">
        <f t="shared" si="5"/>
        <v>83023.932746965773</v>
      </c>
      <c r="I55" s="73">
        <f t="shared" si="5"/>
        <v>106281.93587625127</v>
      </c>
      <c r="J55" s="73">
        <f t="shared" si="5"/>
        <v>130636.16025688266</v>
      </c>
      <c r="K55" s="73">
        <f t="shared" si="5"/>
        <v>156138.27416946096</v>
      </c>
      <c r="L55" s="73">
        <f t="shared" si="5"/>
        <v>182842.38117963279</v>
      </c>
      <c r="M55" s="73">
        <f t="shared" si="5"/>
        <v>210805.13492056832</v>
      </c>
      <c r="N55" s="73">
        <f t="shared" si="5"/>
        <v>240085.85928548951</v>
      </c>
      <c r="O55" s="73">
        <f t="shared" si="5"/>
        <v>270746.67428524303</v>
      </c>
      <c r="P55" s="73">
        <f t="shared" si="5"/>
        <v>302852.62783792726</v>
      </c>
      <c r="Q55" s="73">
        <f t="shared" si="5"/>
        <v>336471.83377017028</v>
      </c>
      <c r="R55" s="73">
        <f t="shared" si="5"/>
        <v>371675.61632283241</v>
      </c>
      <c r="S55" s="73">
        <f t="shared" si="5"/>
        <v>408538.66146770708</v>
      </c>
      <c r="T55" s="73">
        <f t="shared" si="5"/>
        <v>447139.17535624409</v>
      </c>
      <c r="U55" s="73">
        <f t="shared" si="6"/>
        <v>487559.05023644789</v>
      </c>
      <c r="V55" s="73">
        <f t="shared" si="6"/>
        <v>529884.0381899504</v>
      </c>
      <c r="W55" s="73">
        <f t="shared" si="6"/>
        <v>574203.93305784592</v>
      </c>
      <c r="X55" s="73">
        <f t="shared" si="6"/>
        <v>620612.76094125165</v>
      </c>
    </row>
    <row r="56" spans="1:24">
      <c r="A56" s="73">
        <v>45</v>
      </c>
      <c r="B56" s="74">
        <v>1835.65</v>
      </c>
      <c r="C56" s="73">
        <v>3.97722331387518</v>
      </c>
      <c r="D56" s="74">
        <v>230</v>
      </c>
      <c r="E56" s="73">
        <f t="shared" si="5"/>
        <v>16791.816945064431</v>
      </c>
      <c r="F56" s="73">
        <f t="shared" si="5"/>
        <v>34251.481948491251</v>
      </c>
      <c r="G56" s="73">
        <f t="shared" si="5"/>
        <v>52405.556818958772</v>
      </c>
      <c r="H56" s="73">
        <f t="shared" si="5"/>
        <v>71281.659787593017</v>
      </c>
      <c r="I56" s="73">
        <f t="shared" si="5"/>
        <v>90908.507524246743</v>
      </c>
      <c r="J56" s="73">
        <f t="shared" si="5"/>
        <v>111315.95882486161</v>
      </c>
      <c r="K56" s="73">
        <f t="shared" si="5"/>
        <v>132535.06003637204</v>
      </c>
      <c r="L56" s="73">
        <f t="shared" si="5"/>
        <v>154598.09228826163</v>
      </c>
      <c r="M56" s="73">
        <f t="shared" si="5"/>
        <v>177538.62060262111</v>
      </c>
      <c r="N56" s="73">
        <f t="shared" si="5"/>
        <v>201391.54495742533</v>
      </c>
      <c r="O56" s="73">
        <f t="shared" si="5"/>
        <v>226193.15338070987</v>
      </c>
      <c r="P56" s="73">
        <f t="shared" si="5"/>
        <v>251981.1771564215</v>
      </c>
      <c r="Q56" s="73">
        <f t="shared" si="5"/>
        <v>278794.84822592814</v>
      </c>
      <c r="R56" s="73">
        <f t="shared" si="5"/>
        <v>306674.95887251728</v>
      </c>
      <c r="S56" s="73">
        <f t="shared" si="5"/>
        <v>335663.92377967649</v>
      </c>
      <c r="T56" s="73">
        <f t="shared" si="5"/>
        <v>365805.84455757448</v>
      </c>
      <c r="U56" s="73">
        <f t="shared" si="6"/>
        <v>397146.57683590072</v>
      </c>
      <c r="V56" s="73">
        <f t="shared" si="6"/>
        <v>429733.80002514005</v>
      </c>
      <c r="W56" s="73">
        <f t="shared" si="6"/>
        <v>463617.08985240594</v>
      </c>
      <c r="X56" s="73">
        <f t="shared" si="6"/>
        <v>498847.99378218991</v>
      </c>
    </row>
    <row r="57" spans="1:24">
      <c r="A57" s="73">
        <v>46</v>
      </c>
      <c r="B57" s="74">
        <v>2003.13</v>
      </c>
      <c r="C57" s="73">
        <v>4.9954797175261101</v>
      </c>
      <c r="D57" s="74">
        <v>254</v>
      </c>
      <c r="E57" s="73">
        <f t="shared" si="5"/>
        <v>25416.752027882962</v>
      </c>
      <c r="F57" s="73">
        <f t="shared" si="5"/>
        <v>52103.192748172783</v>
      </c>
      <c r="G57" s="73">
        <f t="shared" si="5"/>
        <v>80122.749201974235</v>
      </c>
      <c r="H57" s="73">
        <f t="shared" si="5"/>
        <v>109542.01691536623</v>
      </c>
      <c r="I57" s="73">
        <f t="shared" si="5"/>
        <v>140430.91818042536</v>
      </c>
      <c r="J57" s="73">
        <f t="shared" si="5"/>
        <v>172862.86824314724</v>
      </c>
      <c r="K57" s="73">
        <f t="shared" si="5"/>
        <v>206914.94979325047</v>
      </c>
      <c r="L57" s="73">
        <f t="shared" si="5"/>
        <v>242668.09617058476</v>
      </c>
      <c r="M57" s="73">
        <f t="shared" si="5"/>
        <v>280207.28372357611</v>
      </c>
      <c r="N57" s="73">
        <f t="shared" si="5"/>
        <v>319621.73377690121</v>
      </c>
      <c r="O57" s="73">
        <f t="shared" si="5"/>
        <v>361005.12468841457</v>
      </c>
      <c r="P57" s="73">
        <f t="shared" si="5"/>
        <v>404455.81449933734</v>
      </c>
      <c r="Q57" s="73">
        <f t="shared" si="5"/>
        <v>450077.07470688975</v>
      </c>
      <c r="R57" s="73">
        <f t="shared" si="5"/>
        <v>497977.33571499033</v>
      </c>
      <c r="S57" s="73">
        <f t="shared" si="5"/>
        <v>548270.44454639254</v>
      </c>
      <c r="T57" s="73">
        <f t="shared" si="5"/>
        <v>601075.93542878109</v>
      </c>
      <c r="U57" s="73">
        <f t="shared" si="6"/>
        <v>656519.3138979394</v>
      </c>
      <c r="V57" s="73">
        <f t="shared" si="6"/>
        <v>714732.3550932355</v>
      </c>
      <c r="W57" s="73">
        <f t="shared" si="6"/>
        <v>775853.41695439781</v>
      </c>
      <c r="X57" s="73">
        <f t="shared" si="6"/>
        <v>840027.76906397135</v>
      </c>
    </row>
    <row r="58" spans="1:24">
      <c r="A58" s="73">
        <v>47</v>
      </c>
      <c r="B58" s="74">
        <v>2196.29</v>
      </c>
      <c r="C58" s="73">
        <v>5.4628516390183801</v>
      </c>
      <c r="D58" s="74">
        <v>232</v>
      </c>
      <c r="E58" s="73">
        <f t="shared" si="5"/>
        <v>27835.374908922477</v>
      </c>
      <c r="F58" s="73">
        <f t="shared" si="5"/>
        <v>57191.355052283987</v>
      </c>
      <c r="G58" s="73">
        <f t="shared" si="5"/>
        <v>88151.00883805698</v>
      </c>
      <c r="H58" s="73">
        <f t="shared" si="5"/>
        <v>120801.94257810051</v>
      </c>
      <c r="I58" s="73">
        <f t="shared" si="5"/>
        <v>155236.54838711684</v>
      </c>
      <c r="J58" s="73">
        <f t="shared" si="5"/>
        <v>191552.26562396056</v>
      </c>
      <c r="K58" s="73">
        <f t="shared" si="5"/>
        <v>229851.85661509834</v>
      </c>
      <c r="L58" s="73">
        <f t="shared" si="5"/>
        <v>270243.69744043291</v>
      </c>
      <c r="M58" s="73">
        <f t="shared" si="5"/>
        <v>312842.0846043239</v>
      </c>
      <c r="N58" s="73">
        <f t="shared" si="5"/>
        <v>357767.55845959316</v>
      </c>
      <c r="O58" s="73">
        <f t="shared" si="5"/>
        <v>405147.24429970147</v>
      </c>
      <c r="P58" s="73">
        <f t="shared" si="5"/>
        <v>455115.21208428807</v>
      </c>
      <c r="Q58" s="73">
        <f t="shared" si="5"/>
        <v>507812.85581597919</v>
      </c>
      <c r="R58" s="73">
        <f t="shared" si="5"/>
        <v>563389.29364199087</v>
      </c>
      <c r="S58" s="73">
        <f t="shared" si="5"/>
        <v>622001.78981268895</v>
      </c>
      <c r="T58" s="73">
        <f t="shared" si="5"/>
        <v>683816.19969111774</v>
      </c>
      <c r="U58" s="73">
        <f t="shared" si="6"/>
        <v>749007.43907273968</v>
      </c>
      <c r="V58" s="73">
        <f t="shared" si="6"/>
        <v>817759.97914341709</v>
      </c>
      <c r="W58" s="73">
        <f t="shared" si="6"/>
        <v>890268.36847621214</v>
      </c>
      <c r="X58" s="73">
        <f t="shared" si="6"/>
        <v>966737.78354409942</v>
      </c>
    </row>
    <row r="59" spans="1:24">
      <c r="A59" s="73">
        <v>48</v>
      </c>
      <c r="B59" s="74">
        <v>2398.8000000000002</v>
      </c>
      <c r="C59" s="73">
        <v>4.49237805623439</v>
      </c>
      <c r="D59" s="74">
        <v>219</v>
      </c>
      <c r="E59" s="73">
        <f t="shared" si="5"/>
        <v>23600.13309403618</v>
      </c>
      <c r="F59" s="73">
        <f t="shared" si="5"/>
        <v>48260.473388430997</v>
      </c>
      <c r="G59" s="73">
        <f t="shared" si="5"/>
        <v>74028.6493988039</v>
      </c>
      <c r="H59" s="73">
        <f t="shared" si="5"/>
        <v>100954.42929375864</v>
      </c>
      <c r="I59" s="73">
        <f t="shared" si="5"/>
        <v>129089.81701618427</v>
      </c>
      <c r="J59" s="73">
        <f t="shared" si="5"/>
        <v>158489.15272268868</v>
      </c>
      <c r="K59" s="73">
        <f t="shared" si="5"/>
        <v>189209.21773515086</v>
      </c>
      <c r="L59" s="73">
        <f t="shared" si="5"/>
        <v>221309.34420709361</v>
      </c>
      <c r="M59" s="73">
        <f t="shared" si="5"/>
        <v>254851.52971668553</v>
      </c>
      <c r="N59" s="73">
        <f t="shared" si="5"/>
        <v>289900.55700769182</v>
      </c>
      <c r="O59" s="73">
        <f t="shared" si="5"/>
        <v>326524.11910964287</v>
      </c>
      <c r="P59" s="73">
        <f t="shared" si="5"/>
        <v>364792.95007887325</v>
      </c>
      <c r="Q59" s="73">
        <f t="shared" si="5"/>
        <v>404780.96161294274</v>
      </c>
      <c r="R59" s="73">
        <f t="shared" si="5"/>
        <v>446565.38580229343</v>
      </c>
      <c r="S59" s="73">
        <f t="shared" si="5"/>
        <v>490226.92429485038</v>
      </c>
      <c r="T59" s="73">
        <f t="shared" si="5"/>
        <v>535849.90416166105</v>
      </c>
      <c r="U59" s="73">
        <f t="shared" si="6"/>
        <v>583522.44076460868</v>
      </c>
      <c r="V59" s="73">
        <f t="shared" si="6"/>
        <v>633336.60794075765</v>
      </c>
      <c r="W59" s="73">
        <f t="shared" si="6"/>
        <v>685388.61583202367</v>
      </c>
      <c r="X59" s="73">
        <f t="shared" si="6"/>
        <v>739778.99670362636</v>
      </c>
    </row>
    <row r="60" spans="1:24">
      <c r="A60" s="73">
        <v>49</v>
      </c>
      <c r="B60" s="74">
        <v>2576.61</v>
      </c>
      <c r="C60" s="73">
        <v>4.6313448834716198</v>
      </c>
      <c r="D60" s="74">
        <v>205</v>
      </c>
      <c r="E60" s="73">
        <f t="shared" si="5"/>
        <v>24462.997557413666</v>
      </c>
      <c r="F60" s="73">
        <f t="shared" si="5"/>
        <v>50058.960900546415</v>
      </c>
      <c r="G60" s="73">
        <f t="shared" si="5"/>
        <v>76840.361582346595</v>
      </c>
      <c r="H60" s="73">
        <f t="shared" si="5"/>
        <v>104862.10129434541</v>
      </c>
      <c r="I60" s="73">
        <f t="shared" si="5"/>
        <v>134181.62441475556</v>
      </c>
      <c r="J60" s="73">
        <f t="shared" si="5"/>
        <v>164859.0357690611</v>
      </c>
      <c r="K60" s="73">
        <f t="shared" si="5"/>
        <v>196957.22384450576</v>
      </c>
      <c r="L60" s="73">
        <f t="shared" si="5"/>
        <v>230541.98971106982</v>
      </c>
      <c r="M60" s="73">
        <f t="shared" si="5"/>
        <v>265682.18191322079</v>
      </c>
      <c r="N60" s="73">
        <f t="shared" si="5"/>
        <v>302449.83760896808</v>
      </c>
      <c r="O60" s="73">
        <f t="shared" si="5"/>
        <v>340920.33024555293</v>
      </c>
      <c r="P60" s="73">
        <f t="shared" si="5"/>
        <v>381172.52407450852</v>
      </c>
      <c r="Q60" s="73">
        <f t="shared" si="5"/>
        <v>423288.93582284654</v>
      </c>
      <c r="R60" s="73">
        <f t="shared" si="5"/>
        <v>467355.90385179309</v>
      </c>
      <c r="S60" s="73">
        <f t="shared" si="5"/>
        <v>513463.76514984929</v>
      </c>
      <c r="T60" s="73">
        <f t="shared" si="5"/>
        <v>561707.04052301135</v>
      </c>
      <c r="U60" s="73">
        <f t="shared" si="6"/>
        <v>612184.62836178718</v>
      </c>
      <c r="V60" s="73">
        <f t="shared" si="6"/>
        <v>665000.00738223421</v>
      </c>
      <c r="W60" s="73">
        <f t="shared" si="6"/>
        <v>720261.44875663088</v>
      </c>
      <c r="X60" s="73">
        <f t="shared" si="6"/>
        <v>778082.23806865339</v>
      </c>
    </row>
    <row r="61" spans="1:24">
      <c r="A61" s="73">
        <v>50</v>
      </c>
      <c r="B61" s="74">
        <v>2749.61</v>
      </c>
      <c r="C61" s="73">
        <v>4.6784808843725303</v>
      </c>
      <c r="D61" s="74">
        <v>227</v>
      </c>
      <c r="E61" s="73">
        <f t="shared" si="5"/>
        <v>29201.275061568562</v>
      </c>
      <c r="F61" s="73">
        <f t="shared" si="5"/>
        <v>59768.726194885647</v>
      </c>
      <c r="G61" s="73">
        <f t="shared" si="5"/>
        <v>91766.269686314932</v>
      </c>
      <c r="H61" s="73">
        <f t="shared" si="5"/>
        <v>125260.81213345942</v>
      </c>
      <c r="I61" s="73">
        <f t="shared" si="5"/>
        <v>160322.39034630166</v>
      </c>
      <c r="J61" s="73">
        <f t="shared" si="5"/>
        <v>197024.31779359106</v>
      </c>
      <c r="K61" s="73">
        <f t="shared" si="5"/>
        <v>235443.33790069821</v>
      </c>
      <c r="L61" s="73">
        <f t="shared" si="5"/>
        <v>275659.78451947944</v>
      </c>
      <c r="M61" s="73">
        <f t="shared" si="5"/>
        <v>317757.74990569433</v>
      </c>
      <c r="N61" s="73">
        <f t="shared" si="5"/>
        <v>361825.26055521308</v>
      </c>
      <c r="O61" s="73">
        <f t="shared" si="5"/>
        <v>407954.4612666883</v>
      </c>
      <c r="P61" s="73">
        <f t="shared" si="5"/>
        <v>456241.80781556387</v>
      </c>
      <c r="Q61" s="73">
        <f t="shared" si="5"/>
        <v>506788.26864229917</v>
      </c>
      <c r="R61" s="73">
        <f t="shared" si="5"/>
        <v>559699.53597654018</v>
      </c>
      <c r="S61" s="73">
        <f t="shared" si="5"/>
        <v>615086.24683869304</v>
      </c>
      <c r="T61" s="73">
        <f t="shared" si="5"/>
        <v>673064.21438101388</v>
      </c>
      <c r="U61" s="73">
        <f t="shared" si="6"/>
        <v>733754.67005195038</v>
      </c>
      <c r="V61" s="73">
        <f t="shared" si="6"/>
        <v>797284.51709009008</v>
      </c>
      <c r="W61" s="73">
        <f t="shared" si="6"/>
        <v>863786.5958777807</v>
      </c>
      <c r="X61" s="73">
        <f t="shared" si="6"/>
        <v>933399.96170926315</v>
      </c>
    </row>
    <row r="62" spans="1:24">
      <c r="A62" s="73">
        <v>51</v>
      </c>
      <c r="B62" s="74">
        <v>2912.92</v>
      </c>
      <c r="C62" s="73">
        <v>5.1439509872841098</v>
      </c>
      <c r="D62" s="74">
        <v>203</v>
      </c>
      <c r="E62" s="73">
        <f t="shared" si="5"/>
        <v>30417.352951055633</v>
      </c>
      <c r="F62" s="73">
        <f t="shared" si="5"/>
        <v>62399.359629542829</v>
      </c>
      <c r="G62" s="73">
        <f t="shared" si="5"/>
        <v>96026.505056321243</v>
      </c>
      <c r="H62" s="73">
        <f t="shared" si="5"/>
        <v>131383.41436227597</v>
      </c>
      <c r="I62" s="73">
        <f t="shared" si="5"/>
        <v>168559.0657535475</v>
      </c>
      <c r="J62" s="73">
        <f t="shared" si="5"/>
        <v>207647.01443158969</v>
      </c>
      <c r="K62" s="73">
        <f t="shared" si="5"/>
        <v>248745.62803156493</v>
      </c>
      <c r="L62" s="73">
        <f t="shared" si="5"/>
        <v>291958.33417157637</v>
      </c>
      <c r="M62" s="73">
        <f t="shared" si="5"/>
        <v>337393.8807357091</v>
      </c>
      <c r="N62" s="73">
        <f t="shared" si="5"/>
        <v>385166.60954590549</v>
      </c>
      <c r="O62" s="73">
        <f t="shared" si="5"/>
        <v>435396.74411138636</v>
      </c>
      <c r="P62" s="73">
        <f t="shared" si="5"/>
        <v>488210.69217976258</v>
      </c>
      <c r="Q62" s="73">
        <f t="shared" si="5"/>
        <v>543741.36385122559</v>
      </c>
      <c r="R62" s="73">
        <f t="shared" si="5"/>
        <v>602128.5060563786</v>
      </c>
      <c r="S62" s="73">
        <f t="shared" si="5"/>
        <v>663519.05423944013</v>
      </c>
      <c r="T62" s="73">
        <f t="shared" si="5"/>
        <v>728067.50213186385</v>
      </c>
      <c r="U62" s="73">
        <f t="shared" si="6"/>
        <v>795936.29054692632</v>
      </c>
      <c r="V62" s="73">
        <f t="shared" si="6"/>
        <v>867296.21617372311</v>
      </c>
      <c r="W62" s="73">
        <f t="shared" si="6"/>
        <v>942326.86139932473</v>
      </c>
      <c r="X62" s="73">
        <f t="shared" si="6"/>
        <v>1021217.0462407742</v>
      </c>
    </row>
    <row r="63" spans="1:24">
      <c r="A63" s="73">
        <v>52</v>
      </c>
      <c r="B63" s="74">
        <v>3071.28</v>
      </c>
      <c r="C63" s="73">
        <v>4.9900802048313304</v>
      </c>
      <c r="D63" s="74">
        <v>197</v>
      </c>
      <c r="E63" s="73">
        <f t="shared" si="5"/>
        <v>30192.089057043951</v>
      </c>
      <c r="F63" s="73">
        <f t="shared" si="5"/>
        <v>61890.787573548565</v>
      </c>
      <c r="G63" s="73">
        <f t="shared" si="5"/>
        <v>95171.276569914349</v>
      </c>
      <c r="H63" s="73">
        <f t="shared" si="5"/>
        <v>130112.48865975896</v>
      </c>
      <c r="I63" s="73">
        <f t="shared" si="5"/>
        <v>166797.29525742697</v>
      </c>
      <c r="J63" s="73">
        <f t="shared" si="5"/>
        <v>205312.70312730593</v>
      </c>
      <c r="K63" s="73">
        <f t="shared" si="5"/>
        <v>245750.06074110963</v>
      </c>
      <c r="L63" s="73">
        <f t="shared" si="5"/>
        <v>288205.27493255679</v>
      </c>
      <c r="M63" s="73">
        <f t="shared" si="5"/>
        <v>332779.03836329008</v>
      </c>
      <c r="N63" s="73">
        <f t="shared" si="5"/>
        <v>379577.06833952869</v>
      </c>
      <c r="O63" s="73">
        <f t="shared" si="5"/>
        <v>428710.3575458625</v>
      </c>
      <c r="P63" s="73">
        <f t="shared" si="5"/>
        <v>480295.43729086424</v>
      </c>
      <c r="Q63" s="73">
        <f t="shared" si="5"/>
        <v>534454.65388886782</v>
      </c>
      <c r="R63" s="73">
        <f t="shared" si="5"/>
        <v>591316.45883342018</v>
      </c>
      <c r="S63" s="73">
        <f t="shared" si="5"/>
        <v>651015.71345062007</v>
      </c>
      <c r="T63" s="73">
        <f t="shared" si="5"/>
        <v>713694.00875490508</v>
      </c>
      <c r="U63" s="73">
        <f t="shared" si="6"/>
        <v>779500.00126589462</v>
      </c>
      <c r="V63" s="73">
        <f t="shared" si="6"/>
        <v>848589.76558276836</v>
      </c>
      <c r="W63" s="73">
        <f t="shared" si="6"/>
        <v>921127.16455238243</v>
      </c>
      <c r="X63" s="73">
        <f t="shared" si="6"/>
        <v>997284.23790907906</v>
      </c>
    </row>
    <row r="64" spans="1:24">
      <c r="A64" s="73">
        <v>53</v>
      </c>
      <c r="B64" s="74">
        <v>3268.35</v>
      </c>
      <c r="C64" s="73">
        <v>5.9991804782151696</v>
      </c>
      <c r="D64" s="74">
        <v>200</v>
      </c>
      <c r="E64" s="73">
        <f t="shared" si="5"/>
        <v>39214.843031949109</v>
      </c>
      <c r="F64" s="73">
        <f t="shared" si="5"/>
        <v>80782.255271633636</v>
      </c>
      <c r="G64" s="73">
        <f t="shared" si="5"/>
        <v>124843.37159170046</v>
      </c>
      <c r="H64" s="73">
        <f t="shared" si="5"/>
        <v>171547.79380052452</v>
      </c>
      <c r="I64" s="73">
        <f t="shared" si="5"/>
        <v>221054.09858896353</v>
      </c>
      <c r="J64" s="73">
        <f t="shared" si="5"/>
        <v>273530.37594975618</v>
      </c>
      <c r="K64" s="73">
        <f t="shared" si="5"/>
        <v>329154.79989767156</v>
      </c>
      <c r="L64" s="73">
        <f t="shared" si="5"/>
        <v>388116.23342819011</v>
      </c>
      <c r="M64" s="73">
        <f t="shared" si="5"/>
        <v>450614.86976874724</v>
      </c>
      <c r="N64" s="73">
        <f t="shared" si="5"/>
        <v>516862.9120997978</v>
      </c>
      <c r="O64" s="73">
        <f t="shared" si="5"/>
        <v>587085.29405357223</v>
      </c>
      <c r="P64" s="73">
        <f t="shared" si="5"/>
        <v>661520.44343685533</v>
      </c>
      <c r="Q64" s="73">
        <f t="shared" si="5"/>
        <v>740421.09177087084</v>
      </c>
      <c r="R64" s="73">
        <f t="shared" si="5"/>
        <v>824055.13239692571</v>
      </c>
      <c r="S64" s="73">
        <f t="shared" si="5"/>
        <v>912706.53006136115</v>
      </c>
      <c r="T64" s="73">
        <f t="shared" si="5"/>
        <v>1006676.2850681465</v>
      </c>
      <c r="U64" s="73">
        <f t="shared" si="6"/>
        <v>1106283.4552727258</v>
      </c>
      <c r="V64" s="73">
        <f t="shared" si="6"/>
        <v>1211866.2393871206</v>
      </c>
      <c r="W64" s="73">
        <f t="shared" si="6"/>
        <v>1323783.1252744619</v>
      </c>
      <c r="X64" s="73">
        <f t="shared" si="6"/>
        <v>1442414.1071317832</v>
      </c>
    </row>
    <row r="65" spans="1:24">
      <c r="A65" s="73">
        <v>54</v>
      </c>
      <c r="B65" s="74">
        <v>3380</v>
      </c>
      <c r="C65" s="73">
        <v>5.4769702360594303</v>
      </c>
      <c r="D65" s="74">
        <v>171</v>
      </c>
      <c r="E65" s="73">
        <f t="shared" si="5"/>
        <v>31655.792570376234</v>
      </c>
      <c r="F65" s="73">
        <f t="shared" si="5"/>
        <v>65045.363477820669</v>
      </c>
      <c r="G65" s="73">
        <f t="shared" si="5"/>
        <v>100263.67124581375</v>
      </c>
      <c r="H65" s="73">
        <f t="shared" si="5"/>
        <v>137410.87524790366</v>
      </c>
      <c r="I65" s="73">
        <f t="shared" si="5"/>
        <v>176592.62055671634</v>
      </c>
      <c r="J65" s="73">
        <f t="shared" si="5"/>
        <v>217920.33839406117</v>
      </c>
      <c r="K65" s="73">
        <f t="shared" si="5"/>
        <v>261511.56303660016</v>
      </c>
      <c r="L65" s="73">
        <f t="shared" si="5"/>
        <v>307490.26607834466</v>
      </c>
      <c r="M65" s="73">
        <f t="shared" si="5"/>
        <v>355987.20900061174</v>
      </c>
      <c r="N65" s="73">
        <f t="shared" si="5"/>
        <v>407140.31505213014</v>
      </c>
      <c r="O65" s="73">
        <f t="shared" si="5"/>
        <v>461095.06149690994</v>
      </c>
      <c r="P65" s="73">
        <f t="shared" si="5"/>
        <v>518004.89334541187</v>
      </c>
      <c r="Q65" s="73">
        <f t="shared" si="5"/>
        <v>578031.65974564769</v>
      </c>
      <c r="R65" s="73">
        <f t="shared" si="5"/>
        <v>641346.07427529304</v>
      </c>
      <c r="S65" s="73">
        <f t="shared" si="5"/>
        <v>708128.2004438627</v>
      </c>
      <c r="T65" s="73">
        <f t="shared" si="5"/>
        <v>778567.96378569235</v>
      </c>
      <c r="U65" s="73">
        <f t="shared" si="6"/>
        <v>852865.69200010481</v>
      </c>
      <c r="V65" s="73">
        <f t="shared" si="6"/>
        <v>931232.68467488897</v>
      </c>
      <c r="W65" s="73">
        <f t="shared" si="6"/>
        <v>1013891.8142133659</v>
      </c>
      <c r="X65" s="73">
        <f t="shared" si="6"/>
        <v>1101078.1596740508</v>
      </c>
    </row>
    <row r="66" spans="1:24">
      <c r="A66" s="73">
        <v>55</v>
      </c>
      <c r="B66" s="74">
        <v>3415.3</v>
      </c>
      <c r="C66" s="73">
        <v>5.8005982166748096</v>
      </c>
      <c r="D66" s="74">
        <v>221</v>
      </c>
      <c r="E66" s="73">
        <f t="shared" si="5"/>
        <v>43781.830627594885</v>
      </c>
      <c r="F66" s="73">
        <f t="shared" si="5"/>
        <v>90103.26934180157</v>
      </c>
      <c r="G66" s="73">
        <f t="shared" ref="G66:X66" si="7">$D66*((1+$C66/100)^G$2-1)*$B66</f>
        <v>139111.62860400273</v>
      </c>
      <c r="H66" s="73">
        <f t="shared" si="7"/>
        <v>190962.76587958864</v>
      </c>
      <c r="I66" s="73">
        <f t="shared" si="7"/>
        <v>245821.57929930778</v>
      </c>
      <c r="J66" s="73">
        <f t="shared" si="7"/>
        <v>303862.53207194019</v>
      </c>
      <c r="K66" s="73">
        <f t="shared" si="7"/>
        <v>365270.20731604297</v>
      </c>
      <c r="L66" s="73">
        <f t="shared" si="7"/>
        <v>430239.89507525647</v>
      </c>
      <c r="M66" s="73">
        <f t="shared" si="7"/>
        <v>498978.21338401019</v>
      </c>
      <c r="N66" s="73">
        <f t="shared" si="7"/>
        <v>571703.76535875374</v>
      </c>
      <c r="O66" s="73">
        <f t="shared" si="7"/>
        <v>648647.83440441126</v>
      </c>
      <c r="P66" s="73">
        <f t="shared" si="7"/>
        <v>730055.11974696803</v>
      </c>
      <c r="Q66" s="73">
        <f t="shared" si="7"/>
        <v>816184.51463134855</v>
      </c>
      <c r="R66" s="73">
        <f t="shared" si="7"/>
        <v>907309.9296594254</v>
      </c>
      <c r="S66" s="73">
        <f t="shared" si="7"/>
        <v>1003721.1638865586</v>
      </c>
      <c r="T66" s="73">
        <f t="shared" si="7"/>
        <v>1105724.8264469446</v>
      </c>
      <c r="U66" s="73">
        <f t="shared" si="7"/>
        <v>1213645.3116387513</v>
      </c>
      <c r="V66" s="73">
        <f t="shared" si="7"/>
        <v>1327825.8305700209</v>
      </c>
      <c r="W66" s="73">
        <f t="shared" si="7"/>
        <v>1448629.5026462078</v>
      </c>
      <c r="X66" s="73">
        <f t="shared" si="7"/>
        <v>1576440.5103705237</v>
      </c>
    </row>
    <row r="67" spans="1:24" ht="12.75">
      <c r="I67" s="72">
        <f>SUM(E37:I66)</f>
        <v>8441766.5952787269</v>
      </c>
      <c r="X67" s="73">
        <f>SUM(E37:X66)</f>
        <v>154299458.79752737</v>
      </c>
    </row>
    <row r="69" spans="1:24">
      <c r="E69" s="73" t="s">
        <v>31</v>
      </c>
    </row>
    <row r="70" spans="1:24">
      <c r="A70" s="73" t="s">
        <v>0</v>
      </c>
      <c r="B70" s="73" t="s">
        <v>32</v>
      </c>
      <c r="C70" s="73" t="s">
        <v>33</v>
      </c>
      <c r="D70" s="73" t="s">
        <v>34</v>
      </c>
      <c r="E70" s="73">
        <v>1</v>
      </c>
      <c r="F70" s="73">
        <v>2</v>
      </c>
      <c r="G70" s="73">
        <v>3</v>
      </c>
      <c r="H70" s="73">
        <v>4</v>
      </c>
      <c r="I70" s="73">
        <v>5</v>
      </c>
      <c r="J70" s="73">
        <v>6</v>
      </c>
      <c r="K70" s="73">
        <v>7</v>
      </c>
      <c r="L70" s="73">
        <v>8</v>
      </c>
      <c r="M70" s="73">
        <v>9</v>
      </c>
      <c r="N70" s="73">
        <v>10</v>
      </c>
      <c r="O70" s="73">
        <v>11</v>
      </c>
      <c r="P70" s="73">
        <v>12</v>
      </c>
      <c r="Q70" s="73">
        <v>13</v>
      </c>
      <c r="R70" s="73">
        <v>14</v>
      </c>
      <c r="S70" s="73">
        <v>15</v>
      </c>
      <c r="T70" s="73">
        <v>16</v>
      </c>
      <c r="U70" s="73">
        <v>17</v>
      </c>
      <c r="V70" s="73">
        <v>18</v>
      </c>
      <c r="W70" s="73">
        <v>19</v>
      </c>
      <c r="X70" s="73">
        <v>20</v>
      </c>
    </row>
    <row r="71" spans="1:24">
      <c r="A71" s="73">
        <v>26</v>
      </c>
      <c r="B71" s="74">
        <v>174.08</v>
      </c>
      <c r="C71" s="73">
        <v>3.6199834500503898</v>
      </c>
      <c r="D71" s="74">
        <v>2809</v>
      </c>
      <c r="E71" s="73">
        <f>$D71*((1+$C71/100)^E$2-1)*$B71</f>
        <v>17701.383136282246</v>
      </c>
      <c r="F71" s="73">
        <f t="shared" ref="F71:X85" si="8">$D71*((1+$C71/100)^F$2-1)*$B71</f>
        <v>36043.553412527966</v>
      </c>
      <c r="G71" s="73">
        <f t="shared" si="8"/>
        <v>55049.707217153795</v>
      </c>
      <c r="H71" s="73">
        <f t="shared" si="8"/>
        <v>74743.880643998215</v>
      </c>
      <c r="I71" s="73">
        <f t="shared" si="8"/>
        <v>95150.979889518581</v>
      </c>
      <c r="J71" s="73">
        <f t="shared" si="8"/>
        <v>116296.81275036225</v>
      </c>
      <c r="K71" s="73">
        <f t="shared" si="8"/>
        <v>138208.12126114371</v>
      </c>
      <c r="L71" s="73">
        <f t="shared" si="8"/>
        <v>160912.61551370492</v>
      </c>
      <c r="M71" s="73">
        <f t="shared" si="8"/>
        <v>184439.00870062652</v>
      </c>
      <c r="N71" s="73">
        <f t="shared" si="8"/>
        <v>208817.05342730851</v>
      </c>
      <c r="O71" s="73">
        <f t="shared" si="8"/>
        <v>234077.57933854219</v>
      </c>
      <c r="P71" s="73">
        <f t="shared" si="8"/>
        <v>260252.53210715824</v>
      </c>
      <c r="Q71" s="73">
        <f t="shared" si="8"/>
        <v>287375.01383405668</v>
      </c>
      <c r="R71" s="73">
        <f t="shared" si="8"/>
        <v>315479.32491071179</v>
      </c>
      <c r="S71" s="73">
        <f t="shared" si="8"/>
        <v>344601.00739709265</v>
      </c>
      <c r="T71" s="73">
        <f t="shared" si="8"/>
        <v>374776.88996985654</v>
      </c>
      <c r="U71" s="73">
        <f t="shared" si="8"/>
        <v>406045.13449766114</v>
      </c>
      <c r="V71" s="73">
        <f t="shared" si="8"/>
        <v>438445.28430249367</v>
      </c>
      <c r="W71" s="73">
        <f t="shared" si="8"/>
        <v>472018.31416805252</v>
      </c>
      <c r="X71" s="73">
        <f t="shared" si="8"/>
        <v>506806.68215842516</v>
      </c>
    </row>
    <row r="72" spans="1:24">
      <c r="A72" s="73">
        <v>27</v>
      </c>
      <c r="B72" s="74">
        <v>183.24</v>
      </c>
      <c r="C72" s="73">
        <v>4.1909581588592904</v>
      </c>
      <c r="D72" s="74">
        <v>2465</v>
      </c>
      <c r="E72" s="73">
        <f t="shared" ref="E72:T100" si="9">$D72*((1+$C72/100)^E$2-1)*$B72</f>
        <v>18929.99641517409</v>
      </c>
      <c r="F72" s="73">
        <f t="shared" si="9"/>
        <v>38653.341059581689</v>
      </c>
      <c r="G72" s="73">
        <f t="shared" si="9"/>
        <v>59203.282825564063</v>
      </c>
      <c r="H72" s="73">
        <f t="shared" si="9"/>
        <v>80614.464052628609</v>
      </c>
      <c r="I72" s="73">
        <f t="shared" si="9"/>
        <v>102922.978926237</v>
      </c>
      <c r="J72" s="73">
        <f t="shared" si="9"/>
        <v>126166.43432406125</v>
      </c>
      <c r="K72" s="73">
        <f t="shared" si="9"/>
        <v>150384.01321228145</v>
      </c>
      <c r="L72" s="73">
        <f t="shared" si="9"/>
        <v>175616.54069879567</v>
      </c>
      <c r="M72" s="73">
        <f t="shared" si="9"/>
        <v>201906.55285469233</v>
      </c>
      <c r="N72" s="73">
        <f t="shared" si="9"/>
        <v>229298.36842000167</v>
      </c>
      <c r="O72" s="73">
        <f t="shared" si="9"/>
        <v>257838.16351460514</v>
      </c>
      <c r="P72" s="73">
        <f t="shared" si="9"/>
        <v>287574.04948024743</v>
      </c>
      <c r="Q72" s="73">
        <f t="shared" si="9"/>
        <v>318556.15398487594</v>
      </c>
      <c r="R72" s="73">
        <f t="shared" si="9"/>
        <v>350836.70552602754</v>
      </c>
      <c r="S72" s="73">
        <f t="shared" si="9"/>
        <v>384470.12147571781</v>
      </c>
      <c r="T72" s="73">
        <f t="shared" si="9"/>
        <v>419513.09981525468</v>
      </c>
      <c r="U72" s="73">
        <f t="shared" si="8"/>
        <v>456024.71471461962</v>
      </c>
      <c r="V72" s="73">
        <f t="shared" si="8"/>
        <v>494066.51611754077</v>
      </c>
      <c r="W72" s="73">
        <f t="shared" si="8"/>
        <v>533702.63350013504</v>
      </c>
      <c r="X72" s="73">
        <f t="shared" si="8"/>
        <v>574999.88397802971</v>
      </c>
    </row>
    <row r="73" spans="1:24">
      <c r="A73" s="73">
        <v>28</v>
      </c>
      <c r="B73" s="74">
        <v>215.36</v>
      </c>
      <c r="C73" s="73">
        <v>4.3218937786115301</v>
      </c>
      <c r="D73" s="74">
        <v>2426</v>
      </c>
      <c r="E73" s="73">
        <f t="shared" si="9"/>
        <v>22580.311451364818</v>
      </c>
      <c r="F73" s="73">
        <f t="shared" si="8"/>
        <v>46136.519978537319</v>
      </c>
      <c r="G73" s="73">
        <f t="shared" si="8"/>
        <v>70710.80281652238</v>
      </c>
      <c r="H73" s="73">
        <f t="shared" si="8"/>
        <v>96347.160055620858</v>
      </c>
      <c r="I73" s="73">
        <f t="shared" si="8"/>
        <v>123091.49342329842</v>
      </c>
      <c r="J73" s="73">
        <f t="shared" si="8"/>
        <v>150991.68847092488</v>
      </c>
      <c r="K73" s="73">
        <f t="shared" si="8"/>
        <v>180097.70031253513</v>
      </c>
      <c r="L73" s="73">
        <f t="shared" si="8"/>
        <v>210461.6430691299</v>
      </c>
      <c r="M73" s="73">
        <f t="shared" si="8"/>
        <v>242137.88317866312</v>
      </c>
      <c r="N73" s="73">
        <f t="shared" si="8"/>
        <v>275183.13673878822</v>
      </c>
      <c r="O73" s="73">
        <f t="shared" si="8"/>
        <v>309656.57105665479</v>
      </c>
      <c r="P73" s="73">
        <f t="shared" si="8"/>
        <v>345619.91058757913</v>
      </c>
      <c r="Q73" s="73">
        <f t="shared" si="8"/>
        <v>383137.54745227128</v>
      </c>
      <c r="R73" s="73">
        <f t="shared" si="8"/>
        <v>422276.65673050081</v>
      </c>
      <c r="S73" s="73">
        <f t="shared" si="8"/>
        <v>463107.31673762994</v>
      </c>
      <c r="T73" s="73">
        <f t="shared" si="8"/>
        <v>505702.63449937326</v>
      </c>
      <c r="U73" s="73">
        <f t="shared" si="8"/>
        <v>550138.87664944108</v>
      </c>
      <c r="V73" s="73">
        <f t="shared" si="8"/>
        <v>596495.6059844417</v>
      </c>
      <c r="W73" s="73">
        <f t="shared" si="8"/>
        <v>644855.82392053923</v>
      </c>
      <c r="X73" s="73">
        <f t="shared" si="8"/>
        <v>695306.11910694011</v>
      </c>
    </row>
    <row r="74" spans="1:24">
      <c r="A74" s="73">
        <v>29</v>
      </c>
      <c r="B74" s="74">
        <v>248.54</v>
      </c>
      <c r="C74" s="73">
        <v>4.7001672296495602</v>
      </c>
      <c r="D74" s="74">
        <v>2325</v>
      </c>
      <c r="E74" s="73">
        <f t="shared" si="9"/>
        <v>27160.174845727644</v>
      </c>
      <c r="F74" s="73">
        <f t="shared" si="8"/>
        <v>55596.923329069665</v>
      </c>
      <c r="G74" s="73">
        <f t="shared" si="8"/>
        <v>85370.246545803631</v>
      </c>
      <c r="H74" s="73">
        <f t="shared" si="8"/>
        <v>116542.96574354809</v>
      </c>
      <c r="I74" s="73">
        <f t="shared" si="8"/>
        <v>149180.8548736157</v>
      </c>
      <c r="J74" s="73">
        <f t="shared" si="8"/>
        <v>183352.7793730241</v>
      </c>
      <c r="K74" s="73">
        <f t="shared" si="8"/>
        <v>219130.84146949419</v>
      </c>
      <c r="L74" s="73">
        <f t="shared" si="8"/>
        <v>256590.53231602625</v>
      </c>
      <c r="M74" s="73">
        <f t="shared" si="8"/>
        <v>295810.89127605513</v>
      </c>
      <c r="N74" s="73">
        <f t="shared" si="8"/>
        <v>336874.67269527412</v>
      </c>
      <c r="O74" s="73">
        <f t="shared" si="8"/>
        <v>379868.52051201428</v>
      </c>
      <c r="P74" s="73">
        <f t="shared" si="8"/>
        <v>424883.15107460227</v>
      </c>
      <c r="Q74" s="73">
        <f t="shared" si="8"/>
        <v>472013.54455144069</v>
      </c>
      <c r="R74" s="73">
        <f t="shared" si="8"/>
        <v>521359.14533768262</v>
      </c>
      <c r="S74" s="73">
        <f t="shared" si="8"/>
        <v>573024.07188135292</v>
      </c>
      <c r="T74" s="73">
        <f t="shared" si="8"/>
        <v>627117.33637165138</v>
      </c>
      <c r="U74" s="73">
        <f t="shared" si="8"/>
        <v>683753.07475297072</v>
      </c>
      <c r="V74" s="73">
        <f t="shared" si="8"/>
        <v>743050.78754995868</v>
      </c>
      <c r="W74" s="73">
        <f t="shared" si="8"/>
        <v>805135.59201176255</v>
      </c>
      <c r="X74" s="73">
        <f t="shared" si="8"/>
        <v>870138.48610747175</v>
      </c>
    </row>
    <row r="75" spans="1:24">
      <c r="A75" s="73">
        <v>30</v>
      </c>
      <c r="B75" s="74">
        <v>299.04000000000002</v>
      </c>
      <c r="C75" s="73">
        <v>4.25765773015672</v>
      </c>
      <c r="D75" s="74">
        <v>2336</v>
      </c>
      <c r="E75" s="73">
        <f t="shared" si="9"/>
        <v>29742.184843744868</v>
      </c>
      <c r="F75" s="73">
        <f t="shared" si="8"/>
        <v>60750.690119606981</v>
      </c>
      <c r="G75" s="73">
        <f t="shared" si="8"/>
        <v>93079.431417352898</v>
      </c>
      <c r="H75" s="73">
        <f t="shared" si="8"/>
        <v>126784.61986802459</v>
      </c>
      <c r="I75" s="73">
        <f t="shared" si="8"/>
        <v>161924.8598802303</v>
      </c>
      <c r="J75" s="73">
        <f t="shared" si="8"/>
        <v>198561.25103771116</v>
      </c>
      <c r="K75" s="73">
        <f t="shared" si="8"/>
        <v>236757.49433535908</v>
      </c>
      <c r="L75" s="73">
        <f t="shared" si="8"/>
        <v>276580.0029383988</v>
      </c>
      <c r="M75" s="73">
        <f t="shared" si="8"/>
        <v>318098.01765731798</v>
      </c>
      <c r="N75" s="73">
        <f t="shared" si="8"/>
        <v>361383.72733932512</v>
      </c>
      <c r="O75" s="73">
        <f t="shared" si="8"/>
        <v>406512.39438566111</v>
      </c>
      <c r="P75" s="73">
        <f t="shared" si="8"/>
        <v>453562.48561301234</v>
      </c>
      <c r="Q75" s="73">
        <f t="shared" si="8"/>
        <v>502615.80868655065</v>
      </c>
      <c r="R75" s="73">
        <f t="shared" si="8"/>
        <v>553757.654361828</v>
      </c>
      <c r="S75" s="73">
        <f t="shared" si="8"/>
        <v>607076.94478284393</v>
      </c>
      <c r="T75" s="73">
        <f t="shared" si="8"/>
        <v>662666.38809413498</v>
      </c>
      <c r="U75" s="73">
        <f t="shared" si="8"/>
        <v>720622.63963571994</v>
      </c>
      <c r="V75" s="73">
        <f t="shared" si="8"/>
        <v>781046.47000117449</v>
      </c>
      <c r="W75" s="73">
        <f t="shared" si="8"/>
        <v>844042.94025104051</v>
      </c>
      <c r="X75" s="73">
        <f t="shared" si="8"/>
        <v>909721.58458622615</v>
      </c>
    </row>
    <row r="76" spans="1:24">
      <c r="A76" s="73">
        <v>31</v>
      </c>
      <c r="B76" s="74">
        <v>367.55</v>
      </c>
      <c r="C76" s="73">
        <v>3.9116837013954</v>
      </c>
      <c r="D76" s="74">
        <v>2213</v>
      </c>
      <c r="E76" s="73">
        <f t="shared" si="9"/>
        <v>31817.171692631633</v>
      </c>
      <c r="F76" s="73">
        <f t="shared" si="8"/>
        <v>64878.930504608856</v>
      </c>
      <c r="G76" s="73">
        <f t="shared" si="8"/>
        <v>99233.960747428937</v>
      </c>
      <c r="H76" s="73">
        <f t="shared" si="8"/>
        <v>134932.85110886669</v>
      </c>
      <c r="I76" s="73">
        <f t="shared" si="8"/>
        <v>172028.16914615198</v>
      </c>
      <c r="J76" s="73">
        <f t="shared" si="8"/>
        <v>210574.53869308243</v>
      </c>
      <c r="K76" s="73">
        <f t="shared" si="8"/>
        <v>250628.72029505993</v>
      </c>
      <c r="L76" s="73">
        <f t="shared" si="8"/>
        <v>292249.69479048921</v>
      </c>
      <c r="M76" s="73">
        <f t="shared" si="8"/>
        <v>335498.75016161817</v>
      </c>
      <c r="N76" s="73">
        <f t="shared" si="8"/>
        <v>380439.57178270712</v>
      </c>
      <c r="O76" s="73">
        <f t="shared" si="8"/>
        <v>427138.33619842143</v>
      </c>
      <c r="P76" s="73">
        <f t="shared" si="8"/>
        <v>475663.80857053801</v>
      </c>
      <c r="Q76" s="73">
        <f t="shared" si="8"/>
        <v>526087.44393645995</v>
      </c>
      <c r="R76" s="73">
        <f t="shared" si="8"/>
        <v>578483.49242864165</v>
      </c>
      <c r="S76" s="73">
        <f t="shared" si="8"/>
        <v>632929.1086098674</v>
      </c>
      <c r="T76" s="73">
        <f t="shared" si="8"/>
        <v>689504.46508537838</v>
      </c>
      <c r="U76" s="73">
        <f t="shared" si="8"/>
        <v>748292.87055914837</v>
      </c>
      <c r="V76" s="73">
        <f t="shared" si="8"/>
        <v>809380.89250814577</v>
      </c>
      <c r="W76" s="73">
        <f t="shared" si="8"/>
        <v>872858.48465522728</v>
      </c>
      <c r="X76" s="73">
        <f t="shared" si="8"/>
        <v>938819.11942836433</v>
      </c>
    </row>
    <row r="77" spans="1:24">
      <c r="A77" s="73">
        <v>32</v>
      </c>
      <c r="B77" s="74">
        <v>443.46</v>
      </c>
      <c r="C77" s="73">
        <v>3.5414883290647499</v>
      </c>
      <c r="D77" s="74">
        <v>2102</v>
      </c>
      <c r="E77" s="73">
        <f t="shared" si="9"/>
        <v>33012.086870836341</v>
      </c>
      <c r="F77" s="73">
        <f t="shared" si="8"/>
        <v>67193.292945384004</v>
      </c>
      <c r="G77" s="73">
        <f t="shared" si="8"/>
        <v>102585.02244379539</v>
      </c>
      <c r="H77" s="73">
        <f t="shared" si="8"/>
        <v>139230.14591184715</v>
      </c>
      <c r="I77" s="73">
        <f t="shared" si="8"/>
        <v>177173.05215069145</v>
      </c>
      <c r="J77" s="73">
        <f t="shared" si="8"/>
        <v>216459.70198569211</v>
      </c>
      <c r="K77" s="73">
        <f t="shared" si="8"/>
        <v>257137.68393948028</v>
      </c>
      <c r="L77" s="73">
        <f t="shared" si="8"/>
        <v>299256.27187666064</v>
      </c>
      <c r="M77" s="73">
        <f t="shared" si="8"/>
        <v>342866.48469000321</v>
      </c>
      <c r="N77" s="73">
        <f t="shared" si="8"/>
        <v>388021.14810041053</v>
      </c>
      <c r="O77" s="73">
        <f t="shared" si="8"/>
        <v>434774.95864552603</v>
      </c>
      <c r="P77" s="73">
        <f t="shared" si="8"/>
        <v>483184.54993448959</v>
      </c>
      <c r="Q77" s="73">
        <f t="shared" si="8"/>
        <v>533308.56124910002</v>
      </c>
      <c r="R77" s="73">
        <f t="shared" si="8"/>
        <v>585207.7085744763</v>
      </c>
      <c r="S77" s="73">
        <f t="shared" si="8"/>
        <v>638944.85814526503</v>
      </c>
      <c r="T77" s="73">
        <f t="shared" si="8"/>
        <v>694585.10259647528</v>
      </c>
      <c r="U77" s="73">
        <f t="shared" si="8"/>
        <v>752195.83981118817</v>
      </c>
      <c r="V77" s="73">
        <f t="shared" si="8"/>
        <v>811846.85456064844</v>
      </c>
      <c r="W77" s="73">
        <f t="shared" si="8"/>
        <v>873610.40303562931</v>
      </c>
      <c r="X77" s="73">
        <f t="shared" si="8"/>
        <v>937561.30037146807</v>
      </c>
    </row>
    <row r="78" spans="1:24">
      <c r="A78" s="73">
        <v>33</v>
      </c>
      <c r="B78" s="74">
        <v>536.46</v>
      </c>
      <c r="C78" s="73">
        <v>4.5287470525386802</v>
      </c>
      <c r="D78" s="74">
        <v>2045</v>
      </c>
      <c r="E78" s="73">
        <f t="shared" si="9"/>
        <v>49683.104115810143</v>
      </c>
      <c r="F78" s="73">
        <f t="shared" si="8"/>
        <v>101616.23034487467</v>
      </c>
      <c r="G78" s="73">
        <f t="shared" si="8"/>
        <v>155901.27649732909</v>
      </c>
      <c r="H78" s="73">
        <f t="shared" si="8"/>
        <v>212644.75507738211</v>
      </c>
      <c r="I78" s="73">
        <f t="shared" si="8"/>
        <v>271958.00227113726</v>
      </c>
      <c r="J78" s="73">
        <f t="shared" si="8"/>
        <v>333957.39639894443</v>
      </c>
      <c r="K78" s="73">
        <f t="shared" si="8"/>
        <v>398764.5862609066</v>
      </c>
      <c r="L78" s="73">
        <f t="shared" si="8"/>
        <v>466506.72982357559</v>
      </c>
      <c r="M78" s="73">
        <f t="shared" si="8"/>
        <v>537316.74371616554</v>
      </c>
      <c r="N78" s="73">
        <f t="shared" si="8"/>
        <v>611333.56402581814</v>
      </c>
      <c r="O78" s="73">
        <f t="shared" si="8"/>
        <v>688702.41890362697</v>
      </c>
      <c r="P78" s="73">
        <f t="shared" si="8"/>
        <v>769575.11351629731</v>
      </c>
      <c r="Q78" s="73">
        <f t="shared" si="8"/>
        <v>854110.32790254813</v>
      </c>
      <c r="R78" s="73">
        <f t="shared" si="8"/>
        <v>942473.92831867293</v>
      </c>
      <c r="S78" s="73">
        <f t="shared" si="8"/>
        <v>1034839.2926841605</v>
      </c>
      <c r="T78" s="73">
        <f t="shared" si="8"/>
        <v>1131387.6507659166</v>
      </c>
      <c r="U78" s="73">
        <f t="shared" si="8"/>
        <v>1232308.4397685744</v>
      </c>
      <c r="V78" s="73">
        <f t="shared" si="8"/>
        <v>1337799.6760285893</v>
      </c>
      <c r="W78" s="73">
        <f t="shared" si="8"/>
        <v>1448068.3435414156</v>
      </c>
      <c r="X78" s="73">
        <f t="shared" si="8"/>
        <v>1563330.8000841031</v>
      </c>
    </row>
    <row r="79" spans="1:24">
      <c r="A79" s="73">
        <v>34</v>
      </c>
      <c r="B79" s="74">
        <v>634.09</v>
      </c>
      <c r="C79" s="73">
        <v>4.286442018012</v>
      </c>
      <c r="D79" s="74">
        <v>2049</v>
      </c>
      <c r="E79" s="73">
        <f t="shared" si="9"/>
        <v>55691.615493433244</v>
      </c>
      <c r="F79" s="73">
        <f t="shared" si="8"/>
        <v>113770.41979388669</v>
      </c>
      <c r="G79" s="73">
        <f t="shared" si="8"/>
        <v>174338.73836543382</v>
      </c>
      <c r="H79" s="73">
        <f t="shared" si="8"/>
        <v>237503.28279383478</v>
      </c>
      <c r="I79" s="73">
        <f t="shared" si="8"/>
        <v>303375.3387951008</v>
      </c>
      <c r="J79" s="73">
        <f t="shared" si="8"/>
        <v>372070.96228293364</v>
      </c>
      <c r="K79" s="73">
        <f t="shared" si="8"/>
        <v>443711.18384048413</v>
      </c>
      <c r="L79" s="73">
        <f t="shared" si="8"/>
        <v>518422.22195667418</v>
      </c>
      <c r="M79" s="73">
        <f t="shared" si="8"/>
        <v>596335.70540276985</v>
      </c>
      <c r="N79" s="73">
        <f t="shared" si="8"/>
        <v>677588.90514099563</v>
      </c>
      <c r="O79" s="73">
        <f t="shared" si="8"/>
        <v>762324.97617377993</v>
      </c>
      <c r="P79" s="73">
        <f t="shared" si="8"/>
        <v>850693.20975972596</v>
      </c>
      <c r="Q79" s="73">
        <f t="shared" si="8"/>
        <v>942849.29644067492</v>
      </c>
      <c r="R79" s="73">
        <f t="shared" si="8"/>
        <v>1038955.600343272</v>
      </c>
      <c r="S79" s="73">
        <f t="shared" si="8"/>
        <v>1139181.445238308</v>
      </c>
      <c r="T79" s="73">
        <f t="shared" si="8"/>
        <v>1243703.4128618324</v>
      </c>
      <c r="U79" s="73">
        <f t="shared" si="8"/>
        <v>1352705.6540236245</v>
      </c>
      <c r="V79" s="73">
        <f t="shared" si="8"/>
        <v>1466380.2130511508</v>
      </c>
      <c r="W79" s="73">
        <f t="shared" si="8"/>
        <v>1584927.3661406226</v>
      </c>
      <c r="X79" s="73">
        <f t="shared" si="8"/>
        <v>1708555.9742112777</v>
      </c>
    </row>
    <row r="80" spans="1:24">
      <c r="A80" s="73">
        <v>35</v>
      </c>
      <c r="B80" s="74">
        <v>749.97</v>
      </c>
      <c r="C80" s="73">
        <v>4.31854210041696</v>
      </c>
      <c r="D80" s="74">
        <v>1979</v>
      </c>
      <c r="E80" s="73">
        <f t="shared" si="9"/>
        <v>64095.397206993643</v>
      </c>
      <c r="F80" s="73">
        <f t="shared" si="8"/>
        <v>130958.78112680091</v>
      </c>
      <c r="G80" s="73">
        <f t="shared" si="8"/>
        <v>200709.6884309483</v>
      </c>
      <c r="H80" s="73">
        <f t="shared" si="8"/>
        <v>273472.81803244824</v>
      </c>
      <c r="I80" s="73">
        <f t="shared" si="8"/>
        <v>349378.2540193699</v>
      </c>
      <c r="J80" s="73">
        <f t="shared" si="8"/>
        <v>428561.69821589161</v>
      </c>
      <c r="K80" s="73">
        <f t="shared" si="8"/>
        <v>511164.71278660063</v>
      </c>
      <c r="L80" s="73">
        <f t="shared" si="8"/>
        <v>597334.97331775911</v>
      </c>
      <c r="M80" s="73">
        <f t="shared" si="8"/>
        <v>687226.53282799467</v>
      </c>
      <c r="N80" s="73">
        <f t="shared" si="8"/>
        <v>781000.09718040086</v>
      </c>
      <c r="O80" s="73">
        <f t="shared" si="8"/>
        <v>878823.31238842767</v>
      </c>
      <c r="P80" s="73">
        <f t="shared" si="8"/>
        <v>980871.0643291946</v>
      </c>
      <c r="Q80" s="73">
        <f t="shared" si="8"/>
        <v>1087325.7914000524</v>
      </c>
      <c r="R80" s="73">
        <f t="shared" si="8"/>
        <v>1198377.8106773491</v>
      </c>
      <c r="S80" s="73">
        <f t="shared" si="8"/>
        <v>1314225.6581604993</v>
      </c>
      <c r="T80" s="73">
        <f t="shared" si="8"/>
        <v>1435076.4437096359</v>
      </c>
      <c r="U80" s="73">
        <f t="shared" si="8"/>
        <v>1561146.2213113969</v>
      </c>
      <c r="V80" s="73">
        <f t="shared" si="8"/>
        <v>1692660.3753347916</v>
      </c>
      <c r="W80" s="73">
        <f t="shared" si="8"/>
        <v>1829854.0234676939</v>
      </c>
      <c r="X80" s="73">
        <f t="shared" si="8"/>
        <v>1972972.437054313</v>
      </c>
    </row>
    <row r="81" spans="1:24">
      <c r="A81" s="73">
        <v>36</v>
      </c>
      <c r="B81" s="74">
        <v>918.95</v>
      </c>
      <c r="C81" s="73">
        <v>4.3547453367423499</v>
      </c>
      <c r="D81" s="74">
        <v>1974</v>
      </c>
      <c r="E81" s="73">
        <f t="shared" si="9"/>
        <v>78995.398304916002</v>
      </c>
      <c r="F81" s="73">
        <f t="shared" si="8"/>
        <v>161430.84503375657</v>
      </c>
      <c r="G81" s="73">
        <f t="shared" si="8"/>
        <v>247456.14553484382</v>
      </c>
      <c r="H81" s="73">
        <f t="shared" si="8"/>
        <v>337227.62879792129</v>
      </c>
      <c r="I81" s="73">
        <f t="shared" si="8"/>
        <v>430908.43154212163</v>
      </c>
      <c r="J81" s="73">
        <f t="shared" si="8"/>
        <v>528668.79467524809</v>
      </c>
      <c r="K81" s="73">
        <f t="shared" si="8"/>
        <v>630686.37266309629</v>
      </c>
      <c r="L81" s="73">
        <f t="shared" si="8"/>
        <v>737146.55637102888</v>
      </c>
      <c r="M81" s="73">
        <f t="shared" si="8"/>
        <v>848242.80996446928</v>
      </c>
      <c r="N81" s="73">
        <f t="shared" si="8"/>
        <v>964177.02248056547</v>
      </c>
      <c r="O81" s="73">
        <f t="shared" si="8"/>
        <v>1085159.8747098949</v>
      </c>
      <c r="P81" s="73">
        <f t="shared" si="8"/>
        <v>1211411.2220549404</v>
      </c>
      <c r="Q81" s="73">
        <f t="shared" si="8"/>
        <v>1343160.4940610675</v>
      </c>
      <c r="R81" s="73">
        <f t="shared" si="8"/>
        <v>1480647.1113460737</v>
      </c>
      <c r="S81" s="73">
        <f t="shared" si="8"/>
        <v>1624120.920685943</v>
      </c>
      <c r="T81" s="73">
        <f t="shared" si="8"/>
        <v>1773842.6490474886</v>
      </c>
      <c r="U81" s="73">
        <f t="shared" si="8"/>
        <v>1930084.377392947</v>
      </c>
      <c r="V81" s="73">
        <f t="shared" si="8"/>
        <v>2093130.0351175759</v>
      </c>
      <c r="W81" s="73">
        <f t="shared" si="8"/>
        <v>2263275.9160187277</v>
      </c>
      <c r="X81" s="73">
        <f t="shared" si="8"/>
        <v>2440831.2167340834</v>
      </c>
    </row>
    <row r="82" spans="1:24">
      <c r="A82" s="73">
        <v>37</v>
      </c>
      <c r="B82" s="74">
        <v>1106.6199999999999</v>
      </c>
      <c r="C82" s="73">
        <v>4.0540152137043801</v>
      </c>
      <c r="D82" s="74">
        <v>1872</v>
      </c>
      <c r="E82" s="73">
        <f t="shared" si="9"/>
        <v>83982.680791580351</v>
      </c>
      <c r="F82" s="73">
        <f t="shared" si="8"/>
        <v>171370.03223932817</v>
      </c>
      <c r="G82" s="73">
        <f t="shared" si="8"/>
        <v>262300.080209621</v>
      </c>
      <c r="H82" s="73">
        <f t="shared" si="8"/>
        <v>356916.44615845813</v>
      </c>
      <c r="I82" s="73">
        <f t="shared" si="8"/>
        <v>455368.57397751528</v>
      </c>
      <c r="J82" s="73">
        <f t="shared" si="8"/>
        <v>557811.96603657317</v>
      </c>
      <c r="K82" s="73">
        <f t="shared" si="8"/>
        <v>664408.42879513954</v>
      </c>
      <c r="L82" s="73">
        <f t="shared" si="8"/>
        <v>775326.32837120909</v>
      </c>
      <c r="M82" s="73">
        <f t="shared" si="8"/>
        <v>890740.85647081397</v>
      </c>
      <c r="N82" s="73">
        <f t="shared" si="8"/>
        <v>1010834.3070984017</v>
      </c>
      <c r="O82" s="73">
        <f t="shared" si="8"/>
        <v>1135796.3644850948</v>
      </c>
      <c r="P82" s="73">
        <f t="shared" si="8"/>
        <v>1265824.4026896018</v>
      </c>
      <c r="Q82" s="73">
        <f t="shared" si="8"/>
        <v>1401123.7973450013</v>
      </c>
      <c r="R82" s="73">
        <f t="shared" si="8"/>
        <v>1541908.250043781</v>
      </c>
      <c r="S82" s="73">
        <f t="shared" si="8"/>
        <v>1688400.1258734989</v>
      </c>
      <c r="T82" s="73">
        <f t="shared" si="8"/>
        <v>1840830.8046361948</v>
      </c>
      <c r="U82" s="73">
        <f t="shared" si="8"/>
        <v>1999441.0463062834</v>
      </c>
      <c r="V82" s="73">
        <f t="shared" si="8"/>
        <v>2164481.3713041702</v>
      </c>
      <c r="W82" s="73">
        <f t="shared" si="8"/>
        <v>2336212.4561862191</v>
      </c>
      <c r="X82" s="73">
        <f t="shared" si="8"/>
        <v>2514905.5453760461</v>
      </c>
    </row>
    <row r="83" spans="1:24">
      <c r="A83" s="73">
        <v>38</v>
      </c>
      <c r="B83" s="74">
        <v>1275.83</v>
      </c>
      <c r="C83" s="73">
        <v>4.64065057397075</v>
      </c>
      <c r="D83" s="74">
        <v>1914</v>
      </c>
      <c r="E83" s="73">
        <f t="shared" si="9"/>
        <v>113321.83858504314</v>
      </c>
      <c r="F83" s="73">
        <f t="shared" si="8"/>
        <v>231902.54772281717</v>
      </c>
      <c r="G83" s="73">
        <f t="shared" si="8"/>
        <v>355986.17321981216</v>
      </c>
      <c r="H83" s="73">
        <f t="shared" si="8"/>
        <v>485828.08619563689</v>
      </c>
      <c r="I83" s="73">
        <f t="shared" si="8"/>
        <v>621695.50865122909</v>
      </c>
      <c r="J83" s="73">
        <f t="shared" si="8"/>
        <v>763868.06342684582</v>
      </c>
      <c r="K83" s="73">
        <f t="shared" si="8"/>
        <v>912638.34968168591</v>
      </c>
      <c r="L83" s="73">
        <f t="shared" si="8"/>
        <v>1068312.5450795095</v>
      </c>
      <c r="M83" s="73">
        <f t="shared" si="8"/>
        <v>1231211.0359195867</v>
      </c>
      <c r="N83" s="73">
        <f t="shared" si="8"/>
        <v>1401669.0765098226</v>
      </c>
      <c r="O83" s="73">
        <f t="shared" si="8"/>
        <v>1580037.4791390896</v>
      </c>
      <c r="P83" s="73">
        <f t="shared" si="8"/>
        <v>1766683.3360687536</v>
      </c>
      <c r="Q83" s="73">
        <f t="shared" si="8"/>
        <v>1961990.775029317</v>
      </c>
      <c r="R83" s="73">
        <f t="shared" si="8"/>
        <v>2166361.7497770106</v>
      </c>
      <c r="S83" s="73">
        <f t="shared" si="8"/>
        <v>2380216.8673373633</v>
      </c>
      <c r="T83" s="73">
        <f t="shared" si="8"/>
        <v>2603996.2536382466</v>
      </c>
      <c r="U83" s="73">
        <f t="shared" si="8"/>
        <v>2838160.45931393</v>
      </c>
      <c r="V83" s="73">
        <f t="shared" si="8"/>
        <v>3083191.4075443344</v>
      </c>
      <c r="W83" s="73">
        <f t="shared" si="8"/>
        <v>3339593.3858802011</v>
      </c>
      <c r="X83" s="73">
        <f t="shared" si="8"/>
        <v>3607894.0840953831</v>
      </c>
    </row>
    <row r="84" spans="1:24">
      <c r="A84" s="73">
        <v>39</v>
      </c>
      <c r="B84" s="74">
        <v>1448.42</v>
      </c>
      <c r="C84" s="73">
        <v>5.2953628980956404</v>
      </c>
      <c r="D84" s="74">
        <v>1922</v>
      </c>
      <c r="E84" s="73">
        <f t="shared" si="9"/>
        <v>147415.66114468334</v>
      </c>
      <c r="F84" s="73">
        <f t="shared" si="8"/>
        <v>302637.51651560457</v>
      </c>
      <c r="G84" s="73">
        <f t="shared" si="8"/>
        <v>466078.93242557312</v>
      </c>
      <c r="H84" s="73">
        <f t="shared" si="8"/>
        <v>638175.16443376045</v>
      </c>
      <c r="I84" s="73">
        <f t="shared" si="8"/>
        <v>819384.51646072976</v>
      </c>
      <c r="J84" s="73">
        <f t="shared" si="8"/>
        <v>1010189.5612828149</v>
      </c>
      <c r="K84" s="73">
        <f t="shared" si="8"/>
        <v>1211098.4256561038</v>
      </c>
      <c r="L84" s="73">
        <f t="shared" si="8"/>
        <v>1422646.1434924004</v>
      </c>
      <c r="M84" s="73">
        <f t="shared" si="8"/>
        <v>1645396.080690769</v>
      </c>
      <c r="N84" s="73">
        <f t="shared" si="8"/>
        <v>1879941.435419071</v>
      </c>
      <c r="O84" s="73">
        <f t="shared" si="8"/>
        <v>2126906.8178408616</v>
      </c>
      <c r="P84" s="73">
        <f t="shared" si="8"/>
        <v>2386949.9134945571</v>
      </c>
      <c r="Q84" s="73">
        <f t="shared" si="8"/>
        <v>2660763.2347545568</v>
      </c>
      <c r="R84" s="73">
        <f t="shared" si="8"/>
        <v>2949075.9650386027</v>
      </c>
      <c r="S84" s="73">
        <f t="shared" si="8"/>
        <v>3252655.9006725959</v>
      </c>
      <c r="T84" s="73">
        <f t="shared" si="8"/>
        <v>3572311.4955842146</v>
      </c>
      <c r="U84" s="73">
        <f t="shared" si="8"/>
        <v>3908894.01427047</v>
      </c>
      <c r="V84" s="73">
        <f t="shared" si="8"/>
        <v>4263299.7987727132</v>
      </c>
      <c r="W84" s="73">
        <f t="shared" si="8"/>
        <v>4636472.6556961928</v>
      </c>
      <c r="X84" s="73">
        <f t="shared" si="8"/>
        <v>5029406.3696309626</v>
      </c>
    </row>
    <row r="85" spans="1:24">
      <c r="A85" s="73">
        <v>40</v>
      </c>
      <c r="B85" s="74">
        <v>1668.06</v>
      </c>
      <c r="C85" s="73">
        <v>4.5630655179063204</v>
      </c>
      <c r="D85" s="74">
        <v>1874</v>
      </c>
      <c r="E85" s="73">
        <f t="shared" si="9"/>
        <v>142638.8928505501</v>
      </c>
      <c r="F85" s="73">
        <f t="shared" si="8"/>
        <v>291786.49183588696</v>
      </c>
      <c r="G85" s="73">
        <f t="shared" si="8"/>
        <v>447739.79348130897</v>
      </c>
      <c r="H85" s="73">
        <f t="shared" si="8"/>
        <v>610809.34645814949</v>
      </c>
      <c r="I85" s="73">
        <f t="shared" si="8"/>
        <v>781319.86997708061</v>
      </c>
      <c r="J85" s="73">
        <f t="shared" ref="J85:X99" si="10">$D85*((1+$C85/100)^J$2-1)*$B85</f>
        <v>959610.90039910562</v>
      </c>
      <c r="K85" s="73">
        <f t="shared" si="10"/>
        <v>1146037.4673518375</v>
      </c>
      <c r="L85" s="73">
        <f t="shared" si="10"/>
        <v>1340970.8006974061</v>
      </c>
      <c r="M85" s="73">
        <f t="shared" si="10"/>
        <v>1544799.0697597719</v>
      </c>
      <c r="N85" s="73">
        <f t="shared" si="10"/>
        <v>1757928.156283468</v>
      </c>
      <c r="O85" s="73">
        <f t="shared" si="10"/>
        <v>1980782.4626629553</v>
      </c>
      <c r="P85" s="73">
        <f t="shared" si="10"/>
        <v>2213805.7570520146</v>
      </c>
      <c r="Q85" s="73">
        <f t="shared" si="10"/>
        <v>2457462.0570360301</v>
      </c>
      <c r="R85" s="73">
        <f t="shared" si="10"/>
        <v>2712236.5536268232</v>
      </c>
      <c r="S85" s="73">
        <f t="shared" si="10"/>
        <v>2978636.5774199697</v>
      </c>
      <c r="T85" s="73">
        <f t="shared" si="10"/>
        <v>3257192.6088385163</v>
      </c>
      <c r="U85" s="73">
        <f t="shared" si="10"/>
        <v>3548459.3344747713</v>
      </c>
      <c r="V85" s="73">
        <f t="shared" si="10"/>
        <v>3853016.7516336669</v>
      </c>
      <c r="W85" s="73">
        <f t="shared" si="10"/>
        <v>4171471.3232771675</v>
      </c>
      <c r="X85" s="73">
        <f t="shared" si="10"/>
        <v>4504457.1856695283</v>
      </c>
    </row>
    <row r="86" spans="1:24">
      <c r="A86" s="73">
        <v>41</v>
      </c>
      <c r="B86" s="74">
        <v>1903.04</v>
      </c>
      <c r="C86" s="73">
        <v>4.8425634702278604</v>
      </c>
      <c r="D86" s="74">
        <v>1711</v>
      </c>
      <c r="E86" s="73">
        <f t="shared" si="9"/>
        <v>157678.77888700357</v>
      </c>
      <c r="F86" s="73">
        <f t="shared" si="9"/>
        <v>322993.25272069033</v>
      </c>
      <c r="G86" s="73">
        <f t="shared" si="9"/>
        <v>496313.18487524707</v>
      </c>
      <c r="H86" s="73">
        <f t="shared" si="9"/>
        <v>678026.2447509435</v>
      </c>
      <c r="I86" s="73">
        <f t="shared" si="9"/>
        <v>868538.87488481391</v>
      </c>
      <c r="J86" s="73">
        <f t="shared" si="9"/>
        <v>1068277.200051717</v>
      </c>
      <c r="K86" s="73">
        <f t="shared" si="9"/>
        <v>1277687.9803891992</v>
      </c>
      <c r="L86" s="73">
        <f t="shared" si="9"/>
        <v>1497239.6106780213</v>
      </c>
      <c r="M86" s="73">
        <f t="shared" si="9"/>
        <v>1727423.1680135005</v>
      </c>
      <c r="N86" s="73">
        <f t="shared" si="9"/>
        <v>1968753.5102109788</v>
      </c>
      <c r="O86" s="73">
        <f t="shared" si="9"/>
        <v>2221770.4274022877</v>
      </c>
      <c r="P86" s="73">
        <f t="shared" si="9"/>
        <v>2487039.8493990004</v>
      </c>
      <c r="Q86" s="73">
        <f t="shared" si="9"/>
        <v>2765155.1115230098</v>
      </c>
      <c r="R86" s="73">
        <f t="shared" si="9"/>
        <v>3056738.2817357639</v>
      </c>
      <c r="S86" s="73">
        <f t="shared" si="9"/>
        <v>3362441.5520345764</v>
      </c>
      <c r="T86" s="73">
        <f t="shared" si="9"/>
        <v>3682948.6972281681</v>
      </c>
      <c r="U86" s="73">
        <f t="shared" si="10"/>
        <v>4018976.6043543755</v>
      </c>
      <c r="V86" s="73">
        <f t="shared" si="10"/>
        <v>4371276.8761608489</v>
      </c>
      <c r="W86" s="73">
        <f t="shared" si="10"/>
        <v>4740637.5122353351</v>
      </c>
      <c r="X86" s="73">
        <f t="shared" si="10"/>
        <v>5127884.6715457654</v>
      </c>
    </row>
    <row r="87" spans="1:24">
      <c r="A87" s="73">
        <v>42</v>
      </c>
      <c r="B87" s="74">
        <v>2162.5300000000002</v>
      </c>
      <c r="C87" s="73">
        <v>4.30971053863981</v>
      </c>
      <c r="D87" s="74">
        <v>1738</v>
      </c>
      <c r="E87" s="73">
        <f t="shared" si="9"/>
        <v>161979.48539494775</v>
      </c>
      <c r="F87" s="73">
        <f t="shared" si="9"/>
        <v>330939.81774239632</v>
      </c>
      <c r="G87" s="73">
        <f t="shared" si="9"/>
        <v>507181.85133914347</v>
      </c>
      <c r="H87" s="73">
        <f t="shared" si="9"/>
        <v>691019.40643132327</v>
      </c>
      <c r="I87" s="73">
        <f t="shared" si="9"/>
        <v>882779.82800928759</v>
      </c>
      <c r="J87" s="73">
        <f t="shared" si="9"/>
        <v>1082804.5686849388</v>
      </c>
      <c r="K87" s="73">
        <f t="shared" si="9"/>
        <v>1291449.7966893744</v>
      </c>
      <c r="L87" s="73">
        <f t="shared" si="9"/>
        <v>1509087.030073487</v>
      </c>
      <c r="M87" s="73">
        <f t="shared" si="9"/>
        <v>1736103.798240758</v>
      </c>
      <c r="N87" s="73">
        <f t="shared" si="9"/>
        <v>1972904.3319902141</v>
      </c>
      <c r="O87" s="73">
        <f t="shared" si="9"/>
        <v>2219910.2832982251</v>
      </c>
      <c r="P87" s="73">
        <f t="shared" si="9"/>
        <v>2477561.4761208259</v>
      </c>
      <c r="Q87" s="73">
        <f t="shared" si="9"/>
        <v>2746316.6895534326</v>
      </c>
      <c r="R87" s="73">
        <f t="shared" si="9"/>
        <v>3026654.4747424889</v>
      </c>
      <c r="S87" s="73">
        <f t="shared" si="9"/>
        <v>3319074.0070036263</v>
      </c>
      <c r="T87" s="73">
        <f t="shared" si="9"/>
        <v>3624095.9746636646</v>
      </c>
      <c r="U87" s="73">
        <f t="shared" si="10"/>
        <v>3942263.5062091127</v>
      </c>
      <c r="V87" s="73">
        <f t="shared" si="10"/>
        <v>4274143.1373921074</v>
      </c>
      <c r="W87" s="73">
        <f t="shared" si="10"/>
        <v>4620325.8200157918</v>
      </c>
      <c r="X87" s="73">
        <f t="shared" si="10"/>
        <v>4981427.9741954552</v>
      </c>
    </row>
    <row r="88" spans="1:24">
      <c r="A88" s="73">
        <v>43</v>
      </c>
      <c r="B88" s="74">
        <v>2427.8000000000002</v>
      </c>
      <c r="C88" s="73">
        <v>4.5596221556596896</v>
      </c>
      <c r="D88" s="74">
        <v>1843</v>
      </c>
      <c r="E88" s="73">
        <f t="shared" si="9"/>
        <v>204017.34783907991</v>
      </c>
      <c r="F88" s="73">
        <f t="shared" si="9"/>
        <v>417337.11587162025</v>
      </c>
      <c r="G88" s="73">
        <f t="shared" si="9"/>
        <v>640383.45930977387</v>
      </c>
      <c r="H88" s="73">
        <f t="shared" si="9"/>
        <v>873599.87324072223</v>
      </c>
      <c r="I88" s="73">
        <f t="shared" si="9"/>
        <v>1117450.074451901</v>
      </c>
      <c r="J88" s="73">
        <f t="shared" si="9"/>
        <v>1372418.9234641257</v>
      </c>
      <c r="K88" s="73">
        <f t="shared" si="9"/>
        <v>1639013.388605942</v>
      </c>
      <c r="L88" s="73">
        <f t="shared" si="9"/>
        <v>1917763.5540461272</v>
      </c>
      <c r="M88" s="73">
        <f t="shared" si="9"/>
        <v>2209223.6737886611</v>
      </c>
      <c r="N88" s="73">
        <f t="shared" si="9"/>
        <v>2513973.2737258878</v>
      </c>
      <c r="O88" s="73">
        <f t="shared" si="9"/>
        <v>2832618.3039411362</v>
      </c>
      <c r="P88" s="73">
        <f t="shared" si="9"/>
        <v>3165792.3435519882</v>
      </c>
      <c r="Q88" s="73">
        <f t="shared" si="9"/>
        <v>3514157.8604898429</v>
      </c>
      <c r="R88" s="73">
        <f t="shared" si="9"/>
        <v>3878407.5287206741</v>
      </c>
      <c r="S88" s="73">
        <f t="shared" si="9"/>
        <v>4259265.6055260757</v>
      </c>
      <c r="T88" s="73">
        <f t="shared" si="9"/>
        <v>4657489.3715831153</v>
      </c>
      <c r="U88" s="73">
        <f t="shared" si="10"/>
        <v>5073870.6367063941</v>
      </c>
      <c r="V88" s="73">
        <f t="shared" si="10"/>
        <v>5509237.3142462503</v>
      </c>
      <c r="W88" s="73">
        <f t="shared" si="10"/>
        <v>5964455.067273573</v>
      </c>
      <c r="X88" s="73">
        <f t="shared" si="10"/>
        <v>6440429.0298244255</v>
      </c>
    </row>
    <row r="89" spans="1:24">
      <c r="A89" s="73">
        <v>44</v>
      </c>
      <c r="B89" s="74">
        <v>2725.02</v>
      </c>
      <c r="C89" s="73">
        <v>4.7133076956446596</v>
      </c>
      <c r="D89" s="74">
        <v>1783</v>
      </c>
      <c r="E89" s="73">
        <f t="shared" si="9"/>
        <v>229005.98344688764</v>
      </c>
      <c r="F89" s="73">
        <f t="shared" si="9"/>
        <v>468805.72353506403</v>
      </c>
      <c r="G89" s="73">
        <f t="shared" si="9"/>
        <v>719907.96322695224</v>
      </c>
      <c r="H89" s="73">
        <f t="shared" si="9"/>
        <v>982845.42410617427</v>
      </c>
      <c r="I89" s="73">
        <f t="shared" si="9"/>
        <v>1258175.9365637493</v>
      </c>
      <c r="J89" s="73">
        <f t="shared" si="9"/>
        <v>1546483.6232534456</v>
      </c>
      <c r="K89" s="73">
        <f t="shared" si="9"/>
        <v>1848380.1383270225</v>
      </c>
      <c r="L89" s="73">
        <f t="shared" si="9"/>
        <v>2164505.9650784442</v>
      </c>
      <c r="M89" s="73">
        <f t="shared" si="9"/>
        <v>2495531.7747500623</v>
      </c>
      <c r="N89" s="73">
        <f t="shared" si="9"/>
        <v>2842159.8493835018</v>
      </c>
      <c r="O89" s="73">
        <f t="shared" si="9"/>
        <v>3205125.571733905</v>
      </c>
      <c r="P89" s="73">
        <f t="shared" si="9"/>
        <v>3585198.9854084016</v>
      </c>
      <c r="Q89" s="73">
        <f t="shared" si="9"/>
        <v>3983186.4285387169</v>
      </c>
      <c r="R89" s="73">
        <f t="shared" si="9"/>
        <v>4399932.2444537943</v>
      </c>
      <c r="S89" s="73">
        <f t="shared" si="9"/>
        <v>4836320.5729816724</v>
      </c>
      <c r="T89" s="73">
        <f t="shared" si="9"/>
        <v>5293277.2261809511</v>
      </c>
      <c r="U89" s="73">
        <f t="shared" si="10"/>
        <v>5771771.6524812318</v>
      </c>
      <c r="V89" s="73">
        <f t="shared" si="10"/>
        <v>6272818.993399553</v>
      </c>
      <c r="W89" s="73">
        <f t="shared" si="10"/>
        <v>6797482.2371962033</v>
      </c>
      <c r="X89" s="73">
        <f t="shared" si="10"/>
        <v>7346874.4740389381</v>
      </c>
    </row>
    <row r="90" spans="1:24">
      <c r="A90" s="73">
        <v>45</v>
      </c>
      <c r="B90" s="74">
        <v>3045.56</v>
      </c>
      <c r="C90" s="73">
        <v>3.97722331387518</v>
      </c>
      <c r="D90" s="74">
        <v>1682</v>
      </c>
      <c r="E90" s="73">
        <f t="shared" si="9"/>
        <v>203738.51100625165</v>
      </c>
      <c r="F90" s="73">
        <f t="shared" si="9"/>
        <v>415580.15757158655</v>
      </c>
      <c r="G90" s="73">
        <f t="shared" si="9"/>
        <v>635847.21949261392</v>
      </c>
      <c r="H90" s="73">
        <f t="shared" si="9"/>
        <v>864874.79435315379</v>
      </c>
      <c r="I90" s="73">
        <f t="shared" si="9"/>
        <v>1103011.3073162488</v>
      </c>
      <c r="J90" s="73">
        <f t="shared" si="9"/>
        <v>1350619.0411917628</v>
      </c>
      <c r="K90" s="73">
        <f t="shared" si="9"/>
        <v>1608074.6875859299</v>
      </c>
      <c r="L90" s="73">
        <f t="shared" si="9"/>
        <v>1875769.9199713757</v>
      </c>
      <c r="M90" s="73">
        <f t="shared" si="9"/>
        <v>2154111.9895493872</v>
      </c>
      <c r="N90" s="73">
        <f t="shared" si="9"/>
        <v>2443524.3448109771</v>
      </c>
      <c r="O90" s="73">
        <f t="shared" si="9"/>
        <v>2744447.2757392661</v>
      </c>
      <c r="P90" s="73">
        <f t="shared" si="9"/>
        <v>3057338.5836332338</v>
      </c>
      <c r="Q90" s="73">
        <f t="shared" si="9"/>
        <v>3382674.2775718467</v>
      </c>
      <c r="R90" s="73">
        <f t="shared" si="9"/>
        <v>3720949.2985781468</v>
      </c>
      <c r="S90" s="73">
        <f t="shared" si="9"/>
        <v>4072678.2725849217</v>
      </c>
      <c r="T90" s="73">
        <f t="shared" si="9"/>
        <v>4438396.2933475515</v>
      </c>
      <c r="U90" s="73">
        <f t="shared" si="10"/>
        <v>4818659.7364949929</v>
      </c>
      <c r="V90" s="73">
        <f t="shared" si="10"/>
        <v>5214047.105957442</v>
      </c>
      <c r="W90" s="73">
        <f t="shared" si="10"/>
        <v>5625159.9140582653</v>
      </c>
      <c r="X90" s="73">
        <f t="shared" si="10"/>
        <v>6052623.5966092031</v>
      </c>
    </row>
    <row r="91" spans="1:24">
      <c r="A91" s="73">
        <v>46</v>
      </c>
      <c r="B91" s="74">
        <v>3327.68</v>
      </c>
      <c r="C91" s="73">
        <v>4.9954797175261101</v>
      </c>
      <c r="D91" s="74">
        <v>1749</v>
      </c>
      <c r="E91" s="73">
        <f t="shared" si="9"/>
        <v>290742.53048283886</v>
      </c>
      <c r="F91" s="73">
        <f t="shared" si="9"/>
        <v>596009.0451061707</v>
      </c>
      <c r="G91" s="73">
        <f t="shared" si="9"/>
        <v>916525.08655190922</v>
      </c>
      <c r="H91" s="73">
        <f t="shared" si="9"/>
        <v>1253052.4418394885</v>
      </c>
      <c r="I91" s="73">
        <f t="shared" si="9"/>
        <v>1606390.9529043848</v>
      </c>
      <c r="J91" s="73">
        <f t="shared" si="9"/>
        <v>1977380.4176237376</v>
      </c>
      <c r="K91" s="73">
        <f t="shared" si="9"/>
        <v>2366902.585807303</v>
      </c>
      <c r="L91" s="73">
        <f t="shared" si="9"/>
        <v>2775883.2548977486</v>
      </c>
      <c r="M91" s="73">
        <f t="shared" si="9"/>
        <v>3205294.4703612085</v>
      </c>
      <c r="N91" s="73">
        <f t="shared" si="9"/>
        <v>3656156.8359979289</v>
      </c>
      <c r="O91" s="73">
        <f t="shared" si="9"/>
        <v>4129541.9396639881</v>
      </c>
      <c r="P91" s="73">
        <f t="shared" si="9"/>
        <v>4626574.9001694778</v>
      </c>
      <c r="Q91" s="73">
        <f t="shared" si="9"/>
        <v>5148437.0414064378</v>
      </c>
      <c r="R91" s="73">
        <f t="shared" si="9"/>
        <v>5696368.7000623373</v>
      </c>
      <c r="S91" s="73">
        <f t="shared" si="9"/>
        <v>6271672.1735922964</v>
      </c>
      <c r="T91" s="73">
        <f t="shared" si="9"/>
        <v>6875714.8154566716</v>
      </c>
      <c r="U91" s="73">
        <f t="shared" si="10"/>
        <v>7509932.2849805877</v>
      </c>
      <c r="V91" s="73">
        <f t="shared" si="10"/>
        <v>8175831.9595595775</v>
      </c>
      <c r="W91" s="73">
        <f t="shared" si="10"/>
        <v>8874996.5173212327</v>
      </c>
      <c r="X91" s="73">
        <f t="shared" si="10"/>
        <v>9609087.6987580061</v>
      </c>
    </row>
    <row r="92" spans="1:24">
      <c r="A92" s="73">
        <v>47</v>
      </c>
      <c r="B92" s="74">
        <v>3640.49</v>
      </c>
      <c r="C92" s="73">
        <v>5.4628516390183801</v>
      </c>
      <c r="D92" s="74">
        <v>1688</v>
      </c>
      <c r="E92" s="73">
        <f t="shared" si="9"/>
        <v>335700.27016501105</v>
      </c>
      <c r="F92" s="73">
        <f t="shared" si="9"/>
        <v>689739.34804092115</v>
      </c>
      <c r="G92" s="73">
        <f t="shared" si="9"/>
        <v>1063119.0554853403</v>
      </c>
      <c r="H92" s="73">
        <f t="shared" si="9"/>
        <v>1456895.9423976492</v>
      </c>
      <c r="I92" s="73">
        <f t="shared" si="9"/>
        <v>1872184.276430723</v>
      </c>
      <c r="J92" s="73">
        <f t="shared" si="9"/>
        <v>2310159.1960261753</v>
      </c>
      <c r="K92" s="73">
        <f t="shared" si="9"/>
        <v>2772060.0356952352</v>
      </c>
      <c r="L92" s="73">
        <f t="shared" si="9"/>
        <v>3259193.832954797</v>
      </c>
      <c r="M92" s="73">
        <f t="shared" si="9"/>
        <v>3772939.0268421648</v>
      </c>
      <c r="N92" s="73">
        <f t="shared" si="9"/>
        <v>4314749.3584741894</v>
      </c>
      <c r="O92" s="73">
        <f t="shared" si="9"/>
        <v>4886157.9846881414</v>
      </c>
      <c r="P92" s="73">
        <f t="shared" si="9"/>
        <v>5488781.816404717</v>
      </c>
      <c r="Q92" s="73">
        <f t="shared" si="9"/>
        <v>6124326.0939893378</v>
      </c>
      <c r="R92" s="73">
        <f t="shared" si="9"/>
        <v>6794589.2125586756</v>
      </c>
      <c r="S92" s="73">
        <f t="shared" si="9"/>
        <v>7501467.8108865144</v>
      </c>
      <c r="T92" s="73">
        <f t="shared" si="9"/>
        <v>8246962.1383089777</v>
      </c>
      <c r="U92" s="73">
        <f t="shared" si="10"/>
        <v>9033181.7148158252</v>
      </c>
      <c r="V92" s="73">
        <f t="shared" si="10"/>
        <v>9862351.3003441654</v>
      </c>
      <c r="W92" s="73">
        <f t="shared" si="10"/>
        <v>10736817.190165777</v>
      </c>
      <c r="X92" s="73">
        <f t="shared" si="10"/>
        <v>11659053.854182165</v>
      </c>
    </row>
    <row r="93" spans="1:24">
      <c r="A93" s="73">
        <v>48</v>
      </c>
      <c r="B93" s="74">
        <v>3989.75</v>
      </c>
      <c r="C93" s="73">
        <v>4.49237805623439</v>
      </c>
      <c r="D93" s="74">
        <v>1687</v>
      </c>
      <c r="E93" s="73">
        <f t="shared" si="9"/>
        <v>302368.86045215785</v>
      </c>
      <c r="F93" s="73">
        <f t="shared" si="9"/>
        <v>618321.27324015496</v>
      </c>
      <c r="G93" s="73">
        <f t="shared" si="9"/>
        <v>948467.46288838272</v>
      </c>
      <c r="H93" s="73">
        <f t="shared" si="9"/>
        <v>1293445.0675138615</v>
      </c>
      <c r="I93" s="73">
        <f t="shared" si="9"/>
        <v>1653920.3703484579</v>
      </c>
      <c r="J93" s="73">
        <f t="shared" si="9"/>
        <v>2030589.586585741</v>
      </c>
      <c r="K93" s="73">
        <f t="shared" si="9"/>
        <v>2424180.2080378584</v>
      </c>
      <c r="L93" s="73">
        <f t="shared" si="9"/>
        <v>2835452.4081994849</v>
      </c>
      <c r="M93" s="73">
        <f t="shared" si="9"/>
        <v>3265200.510432567</v>
      </c>
      <c r="N93" s="73">
        <f t="shared" si="9"/>
        <v>3714254.5221074512</v>
      </c>
      <c r="O93" s="73">
        <f t="shared" si="9"/>
        <v>4183481.7376634576</v>
      </c>
      <c r="P93" s="73">
        <f t="shared" si="9"/>
        <v>4673788.4136849819</v>
      </c>
      <c r="Q93" s="73">
        <f t="shared" si="9"/>
        <v>5186121.5192283485</v>
      </c>
      <c r="R93" s="73">
        <f t="shared" si="9"/>
        <v>5721470.5647799708</v>
      </c>
      <c r="S93" s="73">
        <f t="shared" si="9"/>
        <v>6280869.513378216</v>
      </c>
      <c r="T93" s="73">
        <f t="shared" si="9"/>
        <v>6865398.7775900913</v>
      </c>
      <c r="U93" s="73">
        <f t="shared" si="10"/>
        <v>7476187.3061996894</v>
      </c>
      <c r="V93" s="73">
        <f t="shared" si="10"/>
        <v>8114414.7646385459</v>
      </c>
      <c r="W93" s="73">
        <f t="shared" si="10"/>
        <v>8781313.813369168</v>
      </c>
      <c r="X93" s="73">
        <f t="shared" si="10"/>
        <v>9478172.4886222035</v>
      </c>
    </row>
    <row r="94" spans="1:24">
      <c r="A94" s="73">
        <v>49</v>
      </c>
      <c r="B94" s="74">
        <v>4319.41</v>
      </c>
      <c r="C94" s="73">
        <v>4.6313448834716198</v>
      </c>
      <c r="D94" s="74">
        <v>1673</v>
      </c>
      <c r="E94" s="73">
        <f t="shared" si="9"/>
        <v>334678.25295413251</v>
      </c>
      <c r="F94" s="73">
        <f t="shared" si="9"/>
        <v>684856.61005254881</v>
      </c>
      <c r="G94" s="73">
        <f t="shared" si="9"/>
        <v>1051252.9345754671</v>
      </c>
      <c r="H94" s="73">
        <f t="shared" si="9"/>
        <v>1434618.3365274065</v>
      </c>
      <c r="I94" s="73">
        <f t="shared" si="9"/>
        <v>1835738.7124076467</v>
      </c>
      <c r="J94" s="73">
        <f t="shared" si="9"/>
        <v>2255436.3562927782</v>
      </c>
      <c r="K94" s="73">
        <f t="shared" si="9"/>
        <v>2694571.6455340344</v>
      </c>
      <c r="L94" s="73">
        <f t="shared" si="9"/>
        <v>3154044.8045250857</v>
      </c>
      <c r="M94" s="73">
        <f t="shared" si="9"/>
        <v>3634797.7501559933</v>
      </c>
      <c r="N94" s="73">
        <f t="shared" si="9"/>
        <v>4137816.0227365163</v>
      </c>
      <c r="O94" s="73">
        <f t="shared" si="9"/>
        <v>4664130.8063471261</v>
      </c>
      <c r="P94" s="73">
        <f t="shared" si="9"/>
        <v>5214821.0427594399</v>
      </c>
      <c r="Q94" s="73">
        <f t="shared" si="9"/>
        <v>5791015.6432596119</v>
      </c>
      <c r="R94" s="73">
        <f t="shared" si="9"/>
        <v>6393895.802908889</v>
      </c>
      <c r="S94" s="73">
        <f t="shared" si="9"/>
        <v>7024697.4219855499</v>
      </c>
      <c r="T94" s="73">
        <f t="shared" si="9"/>
        <v>7684713.6395721724</v>
      </c>
      <c r="U94" s="73">
        <f t="shared" si="10"/>
        <v>8375297.4844820751</v>
      </c>
      <c r="V94" s="73">
        <f t="shared" si="10"/>
        <v>9097864.6489592977</v>
      </c>
      <c r="W94" s="73">
        <f t="shared" si="10"/>
        <v>9853896.3908381779</v>
      </c>
      <c r="X94" s="73">
        <f t="shared" si="10"/>
        <v>10644942.57011199</v>
      </c>
    </row>
    <row r="95" spans="1:24">
      <c r="A95" s="73">
        <v>50</v>
      </c>
      <c r="B95" s="74">
        <v>4699.42</v>
      </c>
      <c r="C95" s="73">
        <v>4.6784808843725303</v>
      </c>
      <c r="D95" s="74">
        <v>1687</v>
      </c>
      <c r="E95" s="73">
        <f t="shared" si="9"/>
        <v>370906.29377695202</v>
      </c>
      <c r="F95" s="73">
        <f t="shared" si="9"/>
        <v>759165.3676071933</v>
      </c>
      <c r="G95" s="73">
        <f t="shared" si="9"/>
        <v>1165589.0679884248</v>
      </c>
      <c r="H95" s="73">
        <f t="shared" si="9"/>
        <v>1591027.2235015503</v>
      </c>
      <c r="I95" s="73">
        <f t="shared" si="9"/>
        <v>2036369.4217951854</v>
      </c>
      <c r="J95" s="73">
        <f t="shared" si="9"/>
        <v>2502546.8697060328</v>
      </c>
      <c r="K95" s="73">
        <f t="shared" si="9"/>
        <v>2990534.3404046451</v>
      </c>
      <c r="L95" s="73">
        <f t="shared" si="9"/>
        <v>3501352.2116380231</v>
      </c>
      <c r="M95" s="73">
        <f t="shared" si="9"/>
        <v>4036068.5993310143</v>
      </c>
      <c r="N95" s="73">
        <f t="shared" si="9"/>
        <v>4595801.5910078306</v>
      </c>
      <c r="O95" s="73">
        <f t="shared" si="9"/>
        <v>5181721.5837037722</v>
      </c>
      <c r="P95" s="73">
        <f t="shared" si="9"/>
        <v>5795053.7312557101</v>
      </c>
      <c r="Q95" s="73">
        <f t="shared" si="9"/>
        <v>6437080.5060885772</v>
      </c>
      <c r="R95" s="73">
        <f t="shared" si="9"/>
        <v>7109144.3808545535</v>
      </c>
      <c r="S95" s="73">
        <f t="shared" si="9"/>
        <v>7812650.6355322301</v>
      </c>
      <c r="T95" s="73">
        <f t="shared" si="9"/>
        <v>8549070.295855362</v>
      </c>
      <c r="U95" s="73">
        <f t="shared" si="10"/>
        <v>9319943.2092154771</v>
      </c>
      <c r="V95" s="73">
        <f t="shared" si="10"/>
        <v>10126881.26446995</v>
      </c>
      <c r="W95" s="73">
        <f t="shared" si="10"/>
        <v>10971571.762388235</v>
      </c>
      <c r="X95" s="73">
        <f t="shared" si="10"/>
        <v>11855780.943783734</v>
      </c>
    </row>
    <row r="96" spans="1:24">
      <c r="A96" s="73">
        <v>51</v>
      </c>
      <c r="B96" s="74">
        <v>5027.9399999999996</v>
      </c>
      <c r="C96" s="73">
        <v>5.1439509872841098</v>
      </c>
      <c r="D96" s="74">
        <v>1676</v>
      </c>
      <c r="E96" s="73">
        <f t="shared" si="9"/>
        <v>433471.87329660798</v>
      </c>
      <c r="F96" s="73">
        <f t="shared" si="9"/>
        <v>889241.32729925658</v>
      </c>
      <c r="G96" s="73">
        <f t="shared" si="9"/>
        <v>1368455.3386308122</v>
      </c>
      <c r="H96" s="73">
        <f t="shared" si="9"/>
        <v>1872319.8838294626</v>
      </c>
      <c r="I96" s="73">
        <f t="shared" si="9"/>
        <v>2402102.9742754335</v>
      </c>
      <c r="J96" s="73">
        <f t="shared" si="9"/>
        <v>2959137.8472328642</v>
      </c>
      <c r="K96" s="73">
        <f t="shared" si="9"/>
        <v>3544826.3210373037</v>
      </c>
      <c r="L96" s="73">
        <f t="shared" si="9"/>
        <v>4160642.3228724175</v>
      </c>
      <c r="M96" s="73">
        <f t="shared" si="9"/>
        <v>4808135.5980137829</v>
      </c>
      <c r="N96" s="73">
        <f t="shared" si="9"/>
        <v>5488935.6098743798</v>
      </c>
      <c r="O96" s="73">
        <f t="shared" si="9"/>
        <v>6204755.640666509</v>
      </c>
      <c r="P96" s="73">
        <f t="shared" si="9"/>
        <v>6957397.1029997505</v>
      </c>
      <c r="Q96" s="73">
        <f t="shared" si="9"/>
        <v>7748754.0732653886</v>
      </c>
      <c r="R96" s="73">
        <f t="shared" si="9"/>
        <v>8580818.0582159497</v>
      </c>
      <c r="S96" s="73">
        <f t="shared" si="9"/>
        <v>9455683.0067352075</v>
      </c>
      <c r="T96" s="73">
        <f t="shared" si="9"/>
        <v>10375550.579411229</v>
      </c>
      <c r="U96" s="73">
        <f t="shared" si="10"/>
        <v>11342735.689173626</v>
      </c>
      <c r="V96" s="73">
        <f t="shared" si="10"/>
        <v>12359672.326938508</v>
      </c>
      <c r="W96" s="73">
        <f t="shared" si="10"/>
        <v>13428919.686921749</v>
      </c>
      <c r="X96" s="73">
        <f t="shared" si="10"/>
        <v>14553168.607035361</v>
      </c>
    </row>
    <row r="97" spans="1:24">
      <c r="A97" s="73">
        <v>52</v>
      </c>
      <c r="B97" s="74">
        <v>5326.86</v>
      </c>
      <c r="C97" s="73">
        <v>4.9900802048313304</v>
      </c>
      <c r="D97" s="74">
        <v>1680</v>
      </c>
      <c r="E97" s="73">
        <f t="shared" si="9"/>
        <v>446568.50515045197</v>
      </c>
      <c r="F97" s="73">
        <f t="shared" si="9"/>
        <v>915421.13687742874</v>
      </c>
      <c r="G97" s="73">
        <f t="shared" si="9"/>
        <v>1407669.8909700429</v>
      </c>
      <c r="H97" s="73">
        <f t="shared" si="9"/>
        <v>1924482.2526991633</v>
      </c>
      <c r="I97" s="73">
        <f t="shared" si="9"/>
        <v>2467083.9657870485</v>
      </c>
      <c r="J97" s="73">
        <f t="shared" si="9"/>
        <v>3036761.9395508086</v>
      </c>
      <c r="K97" s="73">
        <f t="shared" si="9"/>
        <v>3634867.3011146369</v>
      </c>
      <c r="L97" s="73">
        <f t="shared" si="9"/>
        <v>4262818.599929899</v>
      </c>
      <c r="M97" s="73">
        <f t="shared" si="9"/>
        <v>4922105.1722033229</v>
      </c>
      <c r="N97" s="73">
        <f t="shared" si="9"/>
        <v>5614290.6732128728</v>
      </c>
      <c r="O97" s="73">
        <f t="shared" si="9"/>
        <v>6341016.7858890099</v>
      </c>
      <c r="P97" s="73">
        <f t="shared" si="9"/>
        <v>7104007.1144571444</v>
      </c>
      <c r="Q97" s="73">
        <f t="shared" si="9"/>
        <v>7905071.2723759338</v>
      </c>
      <c r="R97" s="73">
        <f t="shared" si="9"/>
        <v>8746109.1742670275</v>
      </c>
      <c r="S97" s="73">
        <f t="shared" si="9"/>
        <v>9629115.5420155134</v>
      </c>
      <c r="T97" s="73">
        <f t="shared" si="9"/>
        <v>10556184.635728421</v>
      </c>
      <c r="U97" s="73">
        <f t="shared" si="10"/>
        <v>11529515.220771803</v>
      </c>
      <c r="V97" s="73">
        <f t="shared" si="10"/>
        <v>12551415.782667007</v>
      </c>
      <c r="W97" s="73">
        <f t="shared" si="10"/>
        <v>13624310.002214402</v>
      </c>
      <c r="X97" s="73">
        <f t="shared" si="10"/>
        <v>14750742.503830209</v>
      </c>
    </row>
    <row r="98" spans="1:24">
      <c r="A98" s="73">
        <v>53</v>
      </c>
      <c r="B98" s="74">
        <v>5616.61</v>
      </c>
      <c r="C98" s="73">
        <v>5.9991804782151696</v>
      </c>
      <c r="D98" s="74">
        <v>1572</v>
      </c>
      <c r="E98" s="73">
        <f t="shared" si="9"/>
        <v>529686.2970735603</v>
      </c>
      <c r="F98" s="73">
        <f t="shared" si="9"/>
        <v>1091149.4310769385</v>
      </c>
      <c r="G98" s="73">
        <f t="shared" si="9"/>
        <v>1686295.7518078217</v>
      </c>
      <c r="H98" s="73">
        <f t="shared" si="9"/>
        <v>2317145.9744288088</v>
      </c>
      <c r="I98" s="73">
        <f t="shared" si="9"/>
        <v>2985842.0404520514</v>
      </c>
      <c r="J98" s="73">
        <f t="shared" si="9"/>
        <v>3694654.3903267519</v>
      </c>
      <c r="K98" s="73">
        <f t="shared" si="9"/>
        <v>4445989.6723223133</v>
      </c>
      <c r="L98" s="73">
        <f t="shared" si="9"/>
        <v>5242398.9138812972</v>
      </c>
      <c r="M98" s="73">
        <f t="shared" si="9"/>
        <v>6086586.1831865879</v>
      </c>
      <c r="N98" s="73">
        <f t="shared" si="9"/>
        <v>6981417.7703516213</v>
      </c>
      <c r="O98" s="73">
        <f t="shared" si="9"/>
        <v>7929931.9194067586</v>
      </c>
      <c r="P98" s="73">
        <f t="shared" si="9"/>
        <v>8935349.1441251226</v>
      </c>
      <c r="Q98" s="73">
        <f t="shared" si="9"/>
        <v>10001083.162713407</v>
      </c>
      <c r="R98" s="73">
        <f t="shared" si="9"/>
        <v>11130752.488494534</v>
      </c>
      <c r="S98" s="73">
        <f t="shared" si="9"/>
        <v>12328192.715936303</v>
      </c>
      <c r="T98" s="73">
        <f t="shared" si="9"/>
        <v>13597469.54374106</v>
      </c>
      <c r="U98" s="73">
        <f t="shared" si="10"/>
        <v>14942892.57921399</v>
      </c>
      <c r="V98" s="73">
        <f t="shared" si="10"/>
        <v>16369029.970780421</v>
      </c>
      <c r="W98" s="73">
        <f t="shared" si="10"/>
        <v>17880723.918334227</v>
      </c>
      <c r="X98" s="73">
        <f t="shared" si="10"/>
        <v>19483107.114080045</v>
      </c>
    </row>
    <row r="99" spans="1:24">
      <c r="A99" s="73">
        <v>54</v>
      </c>
      <c r="B99" s="74">
        <v>5858.71</v>
      </c>
      <c r="C99" s="73">
        <v>5.4769702360594303</v>
      </c>
      <c r="D99" s="74">
        <v>1569</v>
      </c>
      <c r="E99" s="73">
        <f t="shared" si="9"/>
        <v>503460.4107768308</v>
      </c>
      <c r="F99" s="73">
        <f t="shared" si="9"/>
        <v>1034495.198402251</v>
      </c>
      <c r="G99" s="73">
        <f t="shared" si="9"/>
        <v>1594614.6032890358</v>
      </c>
      <c r="H99" s="73">
        <f t="shared" si="9"/>
        <v>2185411.5812678644</v>
      </c>
      <c r="I99" s="73">
        <f t="shared" si="9"/>
        <v>2808566.3338861316</v>
      </c>
      <c r="J99" s="73">
        <f t="shared" si="9"/>
        <v>3465851.08682989</v>
      </c>
      <c r="K99" s="73">
        <f t="shared" si="9"/>
        <v>4159135.1300585354</v>
      </c>
      <c r="L99" s="73">
        <f t="shared" si="9"/>
        <v>4890390.133986163</v>
      </c>
      <c r="M99" s="73">
        <f t="shared" si="9"/>
        <v>5661695.7568286015</v>
      </c>
      <c r="N99" s="73">
        <f t="shared" si="9"/>
        <v>6475245.5590631738</v>
      </c>
      <c r="O99" s="73">
        <f t="shared" si="9"/>
        <v>7333353.2418216523</v>
      </c>
      <c r="P99" s="73">
        <f t="shared" si="9"/>
        <v>8238459.2269581547</v>
      </c>
      <c r="Q99" s="73">
        <f t="shared" si="9"/>
        <v>9193137.5975053739</v>
      </c>
      <c r="R99" s="73">
        <f t="shared" si="9"/>
        <v>10200103.418257559</v>
      </c>
      <c r="S99" s="73">
        <f t="shared" si="9"/>
        <v>11262220.457299637</v>
      </c>
      <c r="T99" s="73">
        <f t="shared" si="9"/>
        <v>12382509.330442164</v>
      </c>
      <c r="U99" s="73">
        <f t="shared" si="10"/>
        <v>13564156.091724591</v>
      </c>
      <c r="V99" s="73">
        <f t="shared" si="10"/>
        <v>14810521.294417817</v>
      </c>
      <c r="W99" s="73">
        <f t="shared" si="10"/>
        <v>16125149.548295153</v>
      </c>
      <c r="X99" s="73">
        <f t="shared" si="10"/>
        <v>17511779.600352179</v>
      </c>
    </row>
    <row r="100" spans="1:24">
      <c r="A100" s="73">
        <v>55</v>
      </c>
      <c r="B100" s="74">
        <v>6037.54</v>
      </c>
      <c r="C100" s="73">
        <v>5.8005982166748096</v>
      </c>
      <c r="D100" s="74">
        <v>1603</v>
      </c>
      <c r="E100" s="73">
        <f t="shared" si="9"/>
        <v>561392.14042635763</v>
      </c>
      <c r="F100" s="73">
        <f t="shared" si="9"/>
        <v>1155348.3833388384</v>
      </c>
      <c r="G100" s="73">
        <f t="shared" ref="G100:X100" si="11">$D100*((1+$C100/100)^G$2-1)*$B100</f>
        <v>1783757.6414855302</v>
      </c>
      <c r="H100" s="73">
        <f t="shared" si="11"/>
        <v>2448618.3958536973</v>
      </c>
      <c r="I100" s="73">
        <f t="shared" si="11"/>
        <v>3152045.0512831155</v>
      </c>
      <c r="J100" s="73">
        <f t="shared" si="11"/>
        <v>3896274.6607429883</v>
      </c>
      <c r="K100" s="73">
        <f t="shared" si="11"/>
        <v>4683674.0396571569</v>
      </c>
      <c r="L100" s="73">
        <f t="shared" si="11"/>
        <v>5516747.2929027257</v>
      </c>
      <c r="M100" s="73">
        <f t="shared" si="11"/>
        <v>6398143.7784196539</v>
      </c>
      <c r="N100" s="73">
        <f t="shared" si="11"/>
        <v>7330666.5327573102</v>
      </c>
      <c r="O100" s="73">
        <f t="shared" si="11"/>
        <v>8317281.1853531664</v>
      </c>
      <c r="P100" s="73">
        <f t="shared" si="11"/>
        <v>9361125.3898929469</v>
      </c>
      <c r="Q100" s="73">
        <f t="shared" si="11"/>
        <v>10465518.802746126</v>
      </c>
      <c r="R100" s="73">
        <f t="shared" si="11"/>
        <v>11633973.640210344</v>
      </c>
      <c r="S100" s="73">
        <f t="shared" si="11"/>
        <v>12870205.848139161</v>
      </c>
      <c r="T100" s="73">
        <f t="shared" si="11"/>
        <v>14178146.919475053</v>
      </c>
      <c r="U100" s="73">
        <f t="shared" si="11"/>
        <v>15561956.397270013</v>
      </c>
      <c r="V100" s="73">
        <f t="shared" si="11"/>
        <v>17026035.102956124</v>
      </c>
      <c r="W100" s="73">
        <f t="shared" si="11"/>
        <v>18575039.131934978</v>
      </c>
      <c r="X100" s="73">
        <f t="shared" si="11"/>
        <v>20213894.660995003</v>
      </c>
    </row>
    <row r="101" spans="1:24" ht="12.75">
      <c r="I101" s="72">
        <f>SUM(E71:I100)</f>
        <v>95961634.000271767</v>
      </c>
      <c r="X101" s="73">
        <f>SUM(E71:X100)</f>
        <v>1764550416.4582071</v>
      </c>
    </row>
    <row r="103" spans="1:24">
      <c r="E103" s="73" t="s">
        <v>31</v>
      </c>
    </row>
    <row r="104" spans="1:24">
      <c r="A104" s="73" t="s">
        <v>0</v>
      </c>
      <c r="B104" s="73" t="s">
        <v>32</v>
      </c>
      <c r="C104" s="73" t="s">
        <v>33</v>
      </c>
      <c r="D104" s="73" t="s">
        <v>34</v>
      </c>
      <c r="E104" s="73">
        <v>1</v>
      </c>
      <c r="F104" s="73">
        <v>2</v>
      </c>
      <c r="G104" s="73">
        <v>3</v>
      </c>
      <c r="H104" s="73">
        <v>4</v>
      </c>
      <c r="I104" s="73">
        <v>5</v>
      </c>
      <c r="J104" s="73">
        <v>6</v>
      </c>
      <c r="K104" s="73">
        <v>7</v>
      </c>
      <c r="L104" s="73">
        <v>8</v>
      </c>
      <c r="M104" s="73">
        <v>9</v>
      </c>
      <c r="N104" s="73">
        <v>10</v>
      </c>
      <c r="O104" s="73">
        <v>11</v>
      </c>
      <c r="P104" s="73">
        <v>12</v>
      </c>
      <c r="Q104" s="73">
        <v>13</v>
      </c>
      <c r="R104" s="73">
        <v>14</v>
      </c>
      <c r="S104" s="73">
        <v>15</v>
      </c>
      <c r="T104" s="73">
        <v>16</v>
      </c>
      <c r="U104" s="73">
        <v>17</v>
      </c>
      <c r="V104" s="73">
        <v>18</v>
      </c>
      <c r="W104" s="73">
        <v>19</v>
      </c>
      <c r="X104" s="73">
        <v>20</v>
      </c>
    </row>
    <row r="105" spans="1:24">
      <c r="A105" s="73">
        <v>26</v>
      </c>
      <c r="B105" s="74">
        <v>254.33</v>
      </c>
      <c r="C105" s="73">
        <v>3.6199834500503898</v>
      </c>
      <c r="D105" s="74">
        <v>313</v>
      </c>
      <c r="E105" s="73">
        <f>$D105*((1+$C105/100)^E$2-1)*$B105</f>
        <v>2881.6983233646183</v>
      </c>
      <c r="F105" s="73">
        <f t="shared" ref="F105:X119" si="12">$D105*((1+$C105/100)^F$2-1)*$B105</f>
        <v>5867.7136491154224</v>
      </c>
      <c r="G105" s="73">
        <f t="shared" si="12"/>
        <v>8961.8222354743684</v>
      </c>
      <c r="H105" s="73">
        <f t="shared" si="12"/>
        <v>12167.937040586097</v>
      </c>
      <c r="I105" s="73">
        <f t="shared" si="12"/>
        <v>15490.112671032475</v>
      </c>
      <c r="J105" s="73">
        <f t="shared" si="12"/>
        <v>18932.550509482644</v>
      </c>
      <c r="K105" s="73">
        <f t="shared" si="12"/>
        <v>22499.604027962963</v>
      </c>
      <c r="L105" s="73">
        <f t="shared" si="12"/>
        <v>26195.784293466713</v>
      </c>
      <c r="M105" s="73">
        <f t="shared" si="12"/>
        <v>30025.765672865724</v>
      </c>
      <c r="N105" s="73">
        <f t="shared" si="12"/>
        <v>33994.391744339002</v>
      </c>
      <c r="O105" s="73">
        <f t="shared" si="12"/>
        <v>38106.681422793998</v>
      </c>
      <c r="P105" s="73">
        <f t="shared" si="12"/>
        <v>42367.835307027184</v>
      </c>
      <c r="Q105" s="73">
        <f t="shared" si="12"/>
        <v>46783.242256650788</v>
      </c>
      <c r="R105" s="73">
        <f t="shared" si="12"/>
        <v>51358.486207103153</v>
      </c>
      <c r="S105" s="73">
        <f t="shared" si="12"/>
        <v>56099.353231361325</v>
      </c>
      <c r="T105" s="73">
        <f t="shared" si="12"/>
        <v>61011.838857286537</v>
      </c>
      <c r="U105" s="73">
        <f t="shared" si="12"/>
        <v>66102.155649856344</v>
      </c>
      <c r="V105" s="73">
        <f t="shared" si="12"/>
        <v>71376.74106787231</v>
      </c>
      <c r="W105" s="73">
        <f t="shared" si="12"/>
        <v>76842.265605079228</v>
      </c>
      <c r="X105" s="73">
        <f t="shared" si="12"/>
        <v>82505.64122599148</v>
      </c>
    </row>
    <row r="106" spans="1:24">
      <c r="A106" s="73">
        <v>27</v>
      </c>
      <c r="B106" s="74">
        <v>269.56</v>
      </c>
      <c r="C106" s="73">
        <v>4.1909581588592904</v>
      </c>
      <c r="D106" s="74">
        <v>312</v>
      </c>
      <c r="E106" s="73">
        <f t="shared" ref="E106:T134" si="13">$D106*((1+$C106/100)^E$2-1)*$B106</f>
        <v>3524.7098056625769</v>
      </c>
      <c r="F106" s="73">
        <f t="shared" si="13"/>
        <v>7197.1387245016831</v>
      </c>
      <c r="G106" s="73">
        <f t="shared" si="13"/>
        <v>11023.477602743191</v>
      </c>
      <c r="H106" s="73">
        <f t="shared" si="13"/>
        <v>15010.176742387952</v>
      </c>
      <c r="I106" s="73">
        <f t="shared" si="13"/>
        <v>19163.956774894832</v>
      </c>
      <c r="J106" s="73">
        <f t="shared" si="13"/>
        <v>23491.819990575132</v>
      </c>
      <c r="K106" s="73">
        <f t="shared" si="13"/>
        <v>28001.062142797258</v>
      </c>
      <c r="L106" s="73">
        <f t="shared" si="13"/>
        <v>32699.284746900645</v>
      </c>
      <c r="M106" s="73">
        <f t="shared" si="13"/>
        <v>37594.407894552081</v>
      </c>
      <c r="N106" s="73">
        <f t="shared" si="13"/>
        <v>42694.683605146231</v>
      </c>
      <c r="O106" s="73">
        <f t="shared" si="13"/>
        <v>48008.709736757861</v>
      </c>
      <c r="P106" s="73">
        <f t="shared" si="13"/>
        <v>53545.444480096136</v>
      </c>
      <c r="Q106" s="73">
        <f t="shared" si="13"/>
        <v>59314.221459894761</v>
      </c>
      <c r="R106" s="73">
        <f t="shared" si="13"/>
        <v>65324.765469194674</v>
      </c>
      <c r="S106" s="73">
        <f t="shared" si="13"/>
        <v>71587.208863044158</v>
      </c>
      <c r="T106" s="73">
        <f t="shared" si="13"/>
        <v>78112.108639252125</v>
      </c>
      <c r="U106" s="73">
        <f t="shared" si="12"/>
        <v>84910.464234988453</v>
      </c>
      <c r="V106" s="73">
        <f t="shared" si="12"/>
        <v>91993.73606923256</v>
      </c>
      <c r="W106" s="73">
        <f t="shared" si="12"/>
        <v>99373.864862328148</v>
      </c>
      <c r="X106" s="73">
        <f t="shared" si="12"/>
        <v>107063.29176521224</v>
      </c>
    </row>
    <row r="107" spans="1:24">
      <c r="A107" s="73">
        <v>28</v>
      </c>
      <c r="B107" s="74">
        <v>287.24</v>
      </c>
      <c r="C107" s="73">
        <v>4.3218937786115301</v>
      </c>
      <c r="D107" s="74">
        <v>271</v>
      </c>
      <c r="E107" s="73">
        <f t="shared" si="13"/>
        <v>3364.2502839043073</v>
      </c>
      <c r="F107" s="73">
        <f t="shared" si="12"/>
        <v>6873.8998915256007</v>
      </c>
      <c r="G107" s="73">
        <f t="shared" si="12"/>
        <v>10535.232827189733</v>
      </c>
      <c r="H107" s="73">
        <f t="shared" si="12"/>
        <v>14354.80468321461</v>
      </c>
      <c r="I107" s="73">
        <f t="shared" si="12"/>
        <v>18339.454377654602</v>
      </c>
      <c r="J107" s="73">
        <f t="shared" si="12"/>
        <v>22496.316399338077</v>
      </c>
      <c r="K107" s="73">
        <f t="shared" si="12"/>
        <v>26832.833582122144</v>
      </c>
      <c r="L107" s="73">
        <f t="shared" si="12"/>
        <v>31356.770431237383</v>
      </c>
      <c r="M107" s="73">
        <f t="shared" si="12"/>
        <v>36076.227025582848</v>
      </c>
      <c r="N107" s="73">
        <f t="shared" si="12"/>
        <v>40999.653520863591</v>
      </c>
      <c r="O107" s="73">
        <f t="shared" si="12"/>
        <v>46135.865279538382</v>
      </c>
      <c r="P107" s="73">
        <f t="shared" si="12"/>
        <v>51494.058654667686</v>
      </c>
      <c r="Q107" s="73">
        <f t="shared" si="12"/>
        <v>57083.827455922648</v>
      </c>
      <c r="R107" s="73">
        <f t="shared" si="12"/>
        <v>62915.180127237843</v>
      </c>
      <c r="S107" s="73">
        <f t="shared" si="12"/>
        <v>68998.557666863475</v>
      </c>
      <c r="T107" s="73">
        <f t="shared" si="12"/>
        <v>75344.852321903672</v>
      </c>
      <c r="U107" s="73">
        <f t="shared" si="12"/>
        <v>81965.427090812387</v>
      </c>
      <c r="V107" s="73">
        <f t="shared" si="12"/>
        <v>88872.136068766908</v>
      </c>
      <c r="W107" s="73">
        <f t="shared" si="12"/>
        <v>96077.345672346419</v>
      </c>
      <c r="X107" s="73">
        <f t="shared" si="12"/>
        <v>103593.95678151899</v>
      </c>
    </row>
    <row r="108" spans="1:24">
      <c r="A108" s="73">
        <v>29</v>
      </c>
      <c r="B108" s="74">
        <v>311.10000000000002</v>
      </c>
      <c r="C108" s="73">
        <v>4.7001672296495602</v>
      </c>
      <c r="D108" s="74">
        <v>232</v>
      </c>
      <c r="E108" s="73">
        <f t="shared" si="13"/>
        <v>3392.3550983340333</v>
      </c>
      <c r="F108" s="73">
        <f t="shared" si="12"/>
        <v>6944.1565593133046</v>
      </c>
      <c r="G108" s="73">
        <f t="shared" si="12"/>
        <v>10662.898628623741</v>
      </c>
      <c r="H108" s="73">
        <f t="shared" si="12"/>
        <v>14556.427794031093</v>
      </c>
      <c r="I108" s="73">
        <f t="shared" si="12"/>
        <v>18632.959341347774</v>
      </c>
      <c r="J108" s="73">
        <f t="shared" si="12"/>
        <v>22901.094688557758</v>
      </c>
      <c r="K108" s="73">
        <f t="shared" si="12"/>
        <v>27369.839534674393</v>
      </c>
      <c r="L108" s="73">
        <f t="shared" si="12"/>
        <v>32048.622861624855</v>
      </c>
      <c r="M108" s="73">
        <f t="shared" si="12"/>
        <v>36947.31682925496</v>
      </c>
      <c r="N108" s="73">
        <f t="shared" si="12"/>
        <v>42076.257605432416</v>
      </c>
      <c r="O108" s="73">
        <f t="shared" si="12"/>
        <v>47446.267175199922</v>
      </c>
      <c r="P108" s="73">
        <f t="shared" si="12"/>
        <v>53068.676174994675</v>
      </c>
      <c r="Q108" s="73">
        <f t="shared" si="12"/>
        <v>58955.347800114636</v>
      </c>
      <c r="R108" s="73">
        <f t="shared" si="12"/>
        <v>65118.7028358756</v>
      </c>
      <c r="S108" s="73">
        <f t="shared" si="12"/>
        <v>71571.745865274323</v>
      </c>
      <c r="T108" s="73">
        <f t="shared" si="12"/>
        <v>78328.092708456039</v>
      </c>
      <c r="U108" s="73">
        <f t="shared" si="12"/>
        <v>85401.999151882468</v>
      </c>
      <c r="V108" s="73">
        <f t="shared" si="12"/>
        <v>92808.391027818841</v>
      </c>
      <c r="W108" s="73">
        <f t="shared" si="12"/>
        <v>100562.89570760747</v>
      </c>
      <c r="X108" s="73">
        <f t="shared" si="12"/>
        <v>108681.8750751771</v>
      </c>
    </row>
    <row r="109" spans="1:24">
      <c r="A109" s="73">
        <v>30</v>
      </c>
      <c r="B109" s="74">
        <v>341.08</v>
      </c>
      <c r="C109" s="73">
        <v>4.25765773015672</v>
      </c>
      <c r="D109" s="74">
        <v>206</v>
      </c>
      <c r="E109" s="73">
        <f t="shared" si="13"/>
        <v>2991.5359111198168</v>
      </c>
      <c r="F109" s="73">
        <f t="shared" si="12"/>
        <v>6110.4411822098436</v>
      </c>
      <c r="G109" s="73">
        <f t="shared" si="12"/>
        <v>9362.1387646707026</v>
      </c>
      <c r="H109" s="73">
        <f t="shared" si="12"/>
        <v>12752.28250061252</v>
      </c>
      <c r="I109" s="73">
        <f t="shared" si="12"/>
        <v>16286.766953391092</v>
      </c>
      <c r="J109" s="73">
        <f t="shared" si="12"/>
        <v>19971.737656694568</v>
      </c>
      <c r="K109" s="73">
        <f t="shared" si="12"/>
        <v>23813.60180000127</v>
      </c>
      <c r="L109" s="73">
        <f t="shared" si="12"/>
        <v>27819.039368987585</v>
      </c>
      <c r="M109" s="73">
        <f t="shared" si="12"/>
        <v>31995.014760256439</v>
      </c>
      <c r="N109" s="73">
        <f t="shared" si="12"/>
        <v>36348.788890581112</v>
      </c>
      <c r="O109" s="73">
        <f t="shared" si="12"/>
        <v>40887.931821719096</v>
      </c>
      <c r="P109" s="73">
        <f t="shared" si="12"/>
        <v>45620.335922747545</v>
      </c>
      <c r="Q109" s="73">
        <f t="shared" si="12"/>
        <v>50554.229592805685</v>
      </c>
      <c r="R109" s="73">
        <f t="shared" si="12"/>
        <v>55698.191568104769</v>
      </c>
      <c r="S109" s="73">
        <f t="shared" si="12"/>
        <v>61061.165838081506</v>
      </c>
      <c r="T109" s="73">
        <f t="shared" si="12"/>
        <v>66652.477196630221</v>
      </c>
      <c r="U109" s="73">
        <f t="shared" si="12"/>
        <v>72481.847455453302</v>
      </c>
      <c r="V109" s="73">
        <f t="shared" si="12"/>
        <v>78559.41234772063</v>
      </c>
      <c r="W109" s="73">
        <f t="shared" si="12"/>
        <v>84895.739151428876</v>
      </c>
      <c r="X109" s="73">
        <f t="shared" si="12"/>
        <v>91501.845063103217</v>
      </c>
    </row>
    <row r="110" spans="1:24">
      <c r="A110" s="73">
        <v>31</v>
      </c>
      <c r="B110" s="74">
        <v>377.56</v>
      </c>
      <c r="C110" s="73">
        <v>3.9116837013954</v>
      </c>
      <c r="D110" s="74">
        <v>204</v>
      </c>
      <c r="E110" s="73">
        <f t="shared" si="13"/>
        <v>3012.8664085296541</v>
      </c>
      <c r="F110" s="73">
        <f t="shared" si="12"/>
        <v>6143.5866213065729</v>
      </c>
      <c r="G110" s="73">
        <f t="shared" si="12"/>
        <v>9396.7707063829876</v>
      </c>
      <c r="H110" s="73">
        <f t="shared" si="12"/>
        <v>12777.209063091706</v>
      </c>
      <c r="I110" s="73">
        <f t="shared" si="12"/>
        <v>16289.879476035534</v>
      </c>
      <c r="J110" s="73">
        <f t="shared" si="12"/>
        <v>19939.954445006213</v>
      </c>
      <c r="K110" s="73">
        <f t="shared" si="12"/>
        <v>23732.808801626845</v>
      </c>
      <c r="L110" s="73">
        <f t="shared" si="12"/>
        <v>27674.027623933063</v>
      </c>
      <c r="M110" s="73">
        <f t="shared" si="12"/>
        <v>31769.414460547767</v>
      </c>
      <c r="N110" s="73">
        <f t="shared" si="12"/>
        <v>36024.999876559421</v>
      </c>
      <c r="O110" s="73">
        <f t="shared" si="12"/>
        <v>40447.050333688174</v>
      </c>
      <c r="P110" s="73">
        <f t="shared" si="12"/>
        <v>45042.077417815883</v>
      </c>
      <c r="Q110" s="73">
        <f t="shared" si="12"/>
        <v>49816.847427468128</v>
      </c>
      <c r="R110" s="73">
        <f t="shared" si="12"/>
        <v>54778.391337367058</v>
      </c>
      <c r="S110" s="73">
        <f t="shared" si="12"/>
        <v>59934.015151727086</v>
      </c>
      <c r="T110" s="73">
        <f t="shared" si="12"/>
        <v>65291.310662538708</v>
      </c>
      <c r="U110" s="73">
        <f t="shared" si="12"/>
        <v>70858.166628682331</v>
      </c>
      <c r="V110" s="73">
        <f t="shared" si="12"/>
        <v>76642.78039233372</v>
      </c>
      <c r="W110" s="73">
        <f t="shared" si="12"/>
        <v>82653.669949766583</v>
      </c>
      <c r="X110" s="73">
        <f t="shared" si="12"/>
        <v>88899.686494326394</v>
      </c>
    </row>
    <row r="111" spans="1:24">
      <c r="A111" s="73">
        <v>32</v>
      </c>
      <c r="B111" s="74">
        <v>427.32</v>
      </c>
      <c r="C111" s="73">
        <v>3.5414883290647499</v>
      </c>
      <c r="D111" s="74">
        <v>164</v>
      </c>
      <c r="E111" s="73">
        <f t="shared" si="13"/>
        <v>2481.8920201525611</v>
      </c>
      <c r="F111" s="73">
        <f t="shared" si="12"/>
        <v>5051.679956538811</v>
      </c>
      <c r="G111" s="73">
        <f t="shared" si="12"/>
        <v>7712.4766327738953</v>
      </c>
      <c r="H111" s="73">
        <f t="shared" si="12"/>
        <v>10467.505112757988</v>
      </c>
      <c r="I111" s="73">
        <f t="shared" si="12"/>
        <v>13320.102604823132</v>
      </c>
      <c r="J111" s="73">
        <f t="shared" si="12"/>
        <v>16273.724504144939</v>
      </c>
      <c r="K111" s="73">
        <f t="shared" si="12"/>
        <v>19331.948578315958</v>
      </c>
      <c r="L111" s="73">
        <f t="shared" si="12"/>
        <v>22498.479301150372</v>
      </c>
      <c r="M111" s="73">
        <f t="shared" si="12"/>
        <v>25777.152339970227</v>
      </c>
      <c r="N111" s="73">
        <f t="shared" si="12"/>
        <v>29171.939201808069</v>
      </c>
      <c r="O111" s="73">
        <f t="shared" si="12"/>
        <v>32686.952044154528</v>
      </c>
      <c r="P111" s="73">
        <f t="shared" si="12"/>
        <v>36326.44865607781</v>
      </c>
      <c r="Q111" s="73">
        <f t="shared" si="12"/>
        <v>40094.837615749064</v>
      </c>
      <c r="R111" s="73">
        <f t="shared" si="12"/>
        <v>43996.683630620835</v>
      </c>
      <c r="S111" s="73">
        <f t="shared" si="12"/>
        <v>48036.713066727389</v>
      </c>
      <c r="T111" s="73">
        <f t="shared" si="12"/>
        <v>52219.819673804421</v>
      </c>
      <c r="U111" s="73">
        <f t="shared" si="12"/>
        <v>56551.070513163417</v>
      </c>
      <c r="V111" s="73">
        <f t="shared" si="12"/>
        <v>61035.71209550085</v>
      </c>
      <c r="W111" s="73">
        <f t="shared" si="12"/>
        <v>65679.176736077119</v>
      </c>
      <c r="X111" s="73">
        <f t="shared" si="12"/>
        <v>70487.089134963666</v>
      </c>
    </row>
    <row r="112" spans="1:24">
      <c r="A112" s="73">
        <v>33</v>
      </c>
      <c r="B112" s="74">
        <v>476.13</v>
      </c>
      <c r="C112" s="73">
        <v>4.5287470525386802</v>
      </c>
      <c r="D112" s="74">
        <v>152</v>
      </c>
      <c r="E112" s="73">
        <f t="shared" si="13"/>
        <v>3277.5339478703622</v>
      </c>
      <c r="F112" s="73">
        <f t="shared" si="12"/>
        <v>6703.4991178008522</v>
      </c>
      <c r="G112" s="73">
        <f t="shared" si="12"/>
        <v>10284.617584385569</v>
      </c>
      <c r="H112" s="73">
        <f t="shared" si="12"/>
        <v>14027.915847973662</v>
      </c>
      <c r="I112" s="73">
        <f t="shared" si="12"/>
        <v>17940.738621341734</v>
      </c>
      <c r="J112" s="73">
        <f t="shared" si="12"/>
        <v>22030.763240729768</v>
      </c>
      <c r="K112" s="73">
        <f t="shared" si="12"/>
        <v>26306.01472951645</v>
      </c>
      <c r="L112" s="73">
        <f t="shared" si="12"/>
        <v>30774.881544090174</v>
      </c>
      <c r="M112" s="73">
        <f t="shared" si="12"/>
        <v>35446.132032810798</v>
      </c>
      <c r="N112" s="73">
        <f t="shared" si="12"/>
        <v>40328.931640356037</v>
      </c>
      <c r="O112" s="73">
        <f t="shared" si="12"/>
        <v>45432.860891209355</v>
      </c>
      <c r="P112" s="73">
        <f t="shared" si="12"/>
        <v>50767.934187574334</v>
      </c>
      <c r="Q112" s="73">
        <f t="shared" si="12"/>
        <v>56344.619458599249</v>
      </c>
      <c r="R112" s="73">
        <f t="shared" si="12"/>
        <v>62173.858699465025</v>
      </c>
      <c r="S112" s="73">
        <f t="shared" si="12"/>
        <v>68267.089440636977</v>
      </c>
      <c r="T112" s="73">
        <f t="shared" si="12"/>
        <v>74636.267189404127</v>
      </c>
      <c r="U112" s="73">
        <f t="shared" si="12"/>
        <v>81293.888887739507</v>
      </c>
      <c r="V112" s="73">
        <f t="shared" si="12"/>
        <v>88253.017432507433</v>
      </c>
      <c r="W112" s="73">
        <f t="shared" si="12"/>
        <v>95527.307306128889</v>
      </c>
      <c r="X112" s="73">
        <f t="shared" si="12"/>
        <v>103131.03136799511</v>
      </c>
    </row>
    <row r="113" spans="1:24">
      <c r="A113" s="73">
        <v>34</v>
      </c>
      <c r="B113" s="74">
        <v>542.1</v>
      </c>
      <c r="C113" s="73">
        <v>4.286442018012</v>
      </c>
      <c r="D113" s="74">
        <v>154</v>
      </c>
      <c r="E113" s="73">
        <f t="shared" si="13"/>
        <v>3578.4675356650337</v>
      </c>
      <c r="F113" s="73">
        <f t="shared" si="12"/>
        <v>7310.3240073797324</v>
      </c>
      <c r="G113" s="73">
        <f t="shared" si="12"/>
        <v>11202.144342949916</v>
      </c>
      <c r="H113" s="73">
        <f t="shared" si="12"/>
        <v>15260.785300649493</v>
      </c>
      <c r="I113" s="73">
        <f t="shared" si="12"/>
        <v>19493.397549720165</v>
      </c>
      <c r="J113" s="73">
        <f t="shared" si="12"/>
        <v>23907.438268694532</v>
      </c>
      <c r="K113" s="73">
        <f t="shared" si="12"/>
        <v>28510.68428373917</v>
      </c>
      <c r="L113" s="73">
        <f t="shared" si="12"/>
        <v>33311.245770165129</v>
      </c>
      <c r="M113" s="73">
        <f t="shared" si="12"/>
        <v>38317.580541245778</v>
      </c>
      <c r="N113" s="73">
        <f t="shared" si="12"/>
        <v>43538.508949516356</v>
      </c>
      <c r="O113" s="73">
        <f t="shared" si="12"/>
        <v>48983.229426809376</v>
      </c>
      <c r="P113" s="73">
        <f t="shared" si="12"/>
        <v>54661.334690404372</v>
      </c>
      <c r="Q113" s="73">
        <f t="shared" si="12"/>
        <v>60582.828643845067</v>
      </c>
      <c r="R113" s="73">
        <f t="shared" si="12"/>
        <v>66758.14400220009</v>
      </c>
      <c r="S113" s="73">
        <f t="shared" si="12"/>
        <v>73198.160672820391</v>
      </c>
      <c r="T113" s="73">
        <f t="shared" si="12"/>
        <v>79914.224923977119</v>
      </c>
      <c r="U113" s="73">
        <f t="shared" si="12"/>
        <v>86918.169375152138</v>
      </c>
      <c r="V113" s="73">
        <f t="shared" si="12"/>
        <v>94222.333844200548</v>
      </c>
      <c r="W113" s="73">
        <f t="shared" si="12"/>
        <v>101839.58708811495</v>
      </c>
      <c r="X113" s="73">
        <f t="shared" si="12"/>
        <v>109783.34947569481</v>
      </c>
    </row>
    <row r="114" spans="1:24">
      <c r="A114" s="73">
        <v>35</v>
      </c>
      <c r="B114" s="74">
        <v>614.03</v>
      </c>
      <c r="C114" s="73">
        <v>4.31854210041696</v>
      </c>
      <c r="D114" s="74">
        <v>119</v>
      </c>
      <c r="E114" s="73">
        <f t="shared" si="13"/>
        <v>3155.5401430436373</v>
      </c>
      <c r="F114" s="73">
        <f t="shared" si="12"/>
        <v>6447.3536156601776</v>
      </c>
      <c r="G114" s="73">
        <f t="shared" si="12"/>
        <v>9881.3254389588546</v>
      </c>
      <c r="H114" s="73">
        <f t="shared" si="12"/>
        <v>13463.594781163143</v>
      </c>
      <c r="I114" s="73">
        <f t="shared" si="12"/>
        <v>17200.565933060854</v>
      </c>
      <c r="J114" s="73">
        <f t="shared" si="12"/>
        <v>21098.919757433698</v>
      </c>
      <c r="K114" s="73">
        <f t="shared" si="12"/>
        <v>25165.625632935309</v>
      </c>
      <c r="L114" s="73">
        <f t="shared" si="12"/>
        <v>29407.953913770583</v>
      </c>
      <c r="M114" s="73">
        <f t="shared" si="12"/>
        <v>33833.488927451624</v>
      </c>
      <c r="N114" s="73">
        <f t="shared" si="12"/>
        <v>38450.142533867169</v>
      </c>
      <c r="O114" s="73">
        <f t="shared" si="12"/>
        <v>43266.168269906186</v>
      </c>
      <c r="P114" s="73">
        <f t="shared" si="12"/>
        <v>48290.176104922975</v>
      </c>
      <c r="Q114" s="73">
        <f t="shared" si="12"/>
        <v>53531.147833423194</v>
      </c>
      <c r="R114" s="73">
        <f t="shared" si="12"/>
        <v>58998.453132489645</v>
      </c>
      <c r="S114" s="73">
        <f t="shared" si="12"/>
        <v>64701.866312654638</v>
      </c>
      <c r="T114" s="73">
        <f t="shared" si="12"/>
        <v>70651.583792165766</v>
      </c>
      <c r="U114" s="73">
        <f t="shared" si="12"/>
        <v>76858.242325885454</v>
      </c>
      <c r="V114" s="73">
        <f t="shared" si="12"/>
        <v>83332.938021412934</v>
      </c>
      <c r="W114" s="73">
        <f t="shared" si="12"/>
        <v>90087.246176425673</v>
      </c>
      <c r="X114" s="73">
        <f t="shared" si="12"/>
        <v>97133.241972704491</v>
      </c>
    </row>
    <row r="115" spans="1:24">
      <c r="A115" s="73">
        <v>36</v>
      </c>
      <c r="B115" s="74">
        <v>700.4</v>
      </c>
      <c r="C115" s="73">
        <v>4.3547453367423499</v>
      </c>
      <c r="D115" s="74">
        <v>137</v>
      </c>
      <c r="E115" s="73">
        <f t="shared" si="13"/>
        <v>4178.5871783804587</v>
      </c>
      <c r="F115" s="73">
        <f t="shared" si="12"/>
        <v>8539.1411870531647</v>
      </c>
      <c r="G115" s="73">
        <f t="shared" si="12"/>
        <v>13089.586218074663</v>
      </c>
      <c r="H115" s="73">
        <f t="shared" si="12"/>
        <v>17838.191541885622</v>
      </c>
      <c r="I115" s="73">
        <f t="shared" si="12"/>
        <v>22793.586534595517</v>
      </c>
      <c r="J115" s="73">
        <f t="shared" si="12"/>
        <v>27964.77635966762</v>
      </c>
      <c r="K115" s="73">
        <f t="shared" si="12"/>
        <v>33361.158332501123</v>
      </c>
      <c r="L115" s="73">
        <f t="shared" si="12"/>
        <v>38992.538997649448</v>
      </c>
      <c r="M115" s="73">
        <f t="shared" si="12"/>
        <v>44869.151949707513</v>
      </c>
      <c r="N115" s="73">
        <f t="shared" si="12"/>
        <v>51001.676430253705</v>
      </c>
      <c r="O115" s="73">
        <f t="shared" si="12"/>
        <v>57401.256734641043</v>
      </c>
      <c r="P115" s="73">
        <f t="shared" si="12"/>
        <v>64079.522463904847</v>
      </c>
      <c r="Q115" s="73">
        <f t="shared" si="12"/>
        <v>71048.609658588975</v>
      </c>
      <c r="R115" s="73">
        <f t="shared" si="12"/>
        <v>78321.182852897124</v>
      </c>
      <c r="S115" s="73">
        <f t="shared" si="12"/>
        <v>85910.458089245571</v>
      </c>
      <c r="T115" s="73">
        <f t="shared" si="12"/>
        <v>93830.226935041501</v>
      </c>
      <c r="U115" s="73">
        <f t="shared" si="12"/>
        <v>102094.88154533046</v>
      </c>
      <c r="V115" s="73">
        <f t="shared" si="12"/>
        <v>110719.44081685887</v>
      </c>
      <c r="W115" s="73">
        <f t="shared" si="12"/>
        <v>119719.57768107866</v>
      </c>
      <c r="X115" s="73">
        <f t="shared" si="12"/>
        <v>129111.6475856936</v>
      </c>
    </row>
    <row r="116" spans="1:24">
      <c r="A116" s="73">
        <v>37</v>
      </c>
      <c r="B116" s="74">
        <v>790.95</v>
      </c>
      <c r="C116" s="73">
        <v>4.0540152137043801</v>
      </c>
      <c r="D116" s="74">
        <v>120</v>
      </c>
      <c r="E116" s="73">
        <f t="shared" si="13"/>
        <v>3847.8279999353822</v>
      </c>
      <c r="F116" s="73">
        <f t="shared" si="12"/>
        <v>7851.6475323853228</v>
      </c>
      <c r="G116" s="73">
        <f t="shared" si="12"/>
        <v>12017.782517810052</v>
      </c>
      <c r="H116" s="73">
        <f t="shared" si="12"/>
        <v>16352.813249367358</v>
      </c>
      <c r="I116" s="73">
        <f t="shared" si="12"/>
        <v>20863.586786300752</v>
      </c>
      <c r="J116" s="73">
        <f t="shared" si="12"/>
        <v>25557.227768677203</v>
      </c>
      <c r="K116" s="73">
        <f t="shared" si="12"/>
        <v>30441.149670555831</v>
      </c>
      <c r="L116" s="73">
        <f t="shared" si="12"/>
        <v>35523.066509362063</v>
      </c>
      <c r="M116" s="73">
        <f t="shared" si="12"/>
        <v>40811.005029961321</v>
      </c>
      <c r="N116" s="73">
        <f t="shared" si="12"/>
        <v>46313.317382676993</v>
      </c>
      <c r="O116" s="73">
        <f t="shared" si="12"/>
        <v>52038.694315277309</v>
      </c>
      <c r="P116" s="73">
        <f t="shared" si="12"/>
        <v>57996.178899767125</v>
      </c>
      <c r="Q116" s="73">
        <f t="shared" si="12"/>
        <v>64195.180815666288</v>
      </c>
      <c r="R116" s="73">
        <f t="shared" si="12"/>
        <v>70645.491212333844</v>
      </c>
      <c r="S116" s="73">
        <f t="shared" si="12"/>
        <v>77357.298173813411</v>
      </c>
      <c r="T116" s="73">
        <f t="shared" si="12"/>
        <v>84341.202810625851</v>
      </c>
      <c r="U116" s="73">
        <f t="shared" si="12"/>
        <v>91608.236003925267</v>
      </c>
      <c r="V116" s="73">
        <f t="shared" si="12"/>
        <v>99169.875828465985</v>
      </c>
      <c r="W116" s="73">
        <f t="shared" si="12"/>
        <v>107038.06568189916</v>
      </c>
      <c r="X116" s="73">
        <f t="shared" si="12"/>
        <v>115225.23314903364</v>
      </c>
    </row>
    <row r="117" spans="1:24">
      <c r="A117" s="73">
        <v>38</v>
      </c>
      <c r="B117" s="74">
        <v>881.71</v>
      </c>
      <c r="C117" s="73">
        <v>4.64065057397075</v>
      </c>
      <c r="D117" s="74">
        <v>91</v>
      </c>
      <c r="E117" s="73">
        <f t="shared" si="13"/>
        <v>3723.4542959939245</v>
      </c>
      <c r="F117" s="73">
        <f t="shared" si="12"/>
        <v>7619.7010951464235</v>
      </c>
      <c r="G117" s="73">
        <f t="shared" si="12"/>
        <v>11696.759093747121</v>
      </c>
      <c r="H117" s="73">
        <f t="shared" si="12"/>
        <v>15963.019107760996</v>
      </c>
      <c r="I117" s="73">
        <f t="shared" si="12"/>
        <v>20427.26134160229</v>
      </c>
      <c r="J117" s="73">
        <f t="shared" si="12"/>
        <v>25098.673458291785</v>
      </c>
      <c r="K117" s="73">
        <f t="shared" si="12"/>
        <v>29986.869488186963</v>
      </c>
      <c r="L117" s="73">
        <f t="shared" si="12"/>
        <v>35101.909615200297</v>
      </c>
      <c r="M117" s="73">
        <f t="shared" si="12"/>
        <v>40454.320881226718</v>
      </c>
      <c r="N117" s="73">
        <f t="shared" si="12"/>
        <v>46055.118851391242</v>
      </c>
      <c r="O117" s="73">
        <f t="shared" si="12"/>
        <v>51915.83028470516</v>
      </c>
      <c r="P117" s="73">
        <f t="shared" si="12"/>
        <v>58048.516856787937</v>
      </c>
      <c r="Q117" s="73">
        <f t="shared" si="12"/>
        <v>64465.799983477904</v>
      </c>
      <c r="R117" s="73">
        <f t="shared" si="12"/>
        <v>71180.886796419902</v>
      </c>
      <c r="S117" s="73">
        <f t="shared" si="12"/>
        <v>78207.597324089351</v>
      </c>
      <c r="T117" s="73">
        <f t="shared" si="12"/>
        <v>85560.392934192365</v>
      </c>
      <c r="U117" s="73">
        <f t="shared" si="12"/>
        <v>93254.406095978527</v>
      </c>
      <c r="V117" s="73">
        <f t="shared" si="12"/>
        <v>101305.47152371844</v>
      </c>
      <c r="W117" s="73">
        <f t="shared" si="12"/>
        <v>109730.15876544159</v>
      </c>
      <c r="X117" s="73">
        <f t="shared" si="12"/>
        <v>118545.80630400301</v>
      </c>
    </row>
    <row r="118" spans="1:24">
      <c r="A118" s="73">
        <v>39</v>
      </c>
      <c r="B118" s="74">
        <v>995.2</v>
      </c>
      <c r="C118" s="73">
        <v>5.2953628980956404</v>
      </c>
      <c r="D118" s="74">
        <v>75</v>
      </c>
      <c r="E118" s="73">
        <f t="shared" si="13"/>
        <v>3952.45886713859</v>
      </c>
      <c r="F118" s="73">
        <f t="shared" si="12"/>
        <v>8114.2147746901264</v>
      </c>
      <c r="G118" s="73">
        <f t="shared" si="12"/>
        <v>12496.350760479447</v>
      </c>
      <c r="H118" s="73">
        <f t="shared" si="12"/>
        <v>17110.536749404357</v>
      </c>
      <c r="I118" s="73">
        <f t="shared" si="12"/>
        <v>21969.060631235923</v>
      </c>
      <c r="J118" s="73">
        <f t="shared" si="12"/>
        <v>27084.860984101109</v>
      </c>
      <c r="K118" s="73">
        <f t="shared" si="12"/>
        <v>32471.56153079258</v>
      </c>
      <c r="L118" s="73">
        <f t="shared" si="12"/>
        <v>38143.507419665038</v>
      </c>
      <c r="M118" s="73">
        <f t="shared" si="12"/>
        <v>44115.803426736944</v>
      </c>
      <c r="N118" s="73">
        <f t="shared" si="12"/>
        <v>50404.35418073176</v>
      </c>
      <c r="O118" s="73">
        <f t="shared" si="12"/>
        <v>57025.906518181524</v>
      </c>
      <c r="P118" s="73">
        <f t="shared" si="12"/>
        <v>63998.094081386611</v>
      </c>
      <c r="Q118" s="73">
        <f t="shared" si="12"/>
        <v>71339.484277999276</v>
      </c>
      <c r="R118" s="73">
        <f t="shared" si="12"/>
        <v>79069.627727287821</v>
      </c>
      <c r="S118" s="73">
        <f t="shared" si="12"/>
        <v>87209.110324759546</v>
      </c>
      <c r="T118" s="73">
        <f t="shared" si="12"/>
        <v>95779.608063794745</v>
      </c>
      <c r="U118" s="73">
        <f t="shared" si="12"/>
        <v>104803.94476028495</v>
      </c>
      <c r="V118" s="73">
        <f t="shared" si="12"/>
        <v>114306.15283400031</v>
      </c>
      <c r="W118" s="73">
        <f t="shared" si="12"/>
        <v>124311.53730855107</v>
      </c>
      <c r="X118" s="73">
        <f t="shared" si="12"/>
        <v>134846.74320037902</v>
      </c>
    </row>
    <row r="119" spans="1:24">
      <c r="A119" s="73">
        <v>40</v>
      </c>
      <c r="B119" s="74">
        <v>1117.02</v>
      </c>
      <c r="C119" s="73">
        <v>4.5630655179063204</v>
      </c>
      <c r="D119" s="74">
        <v>63</v>
      </c>
      <c r="E119" s="73">
        <f t="shared" si="13"/>
        <v>3211.1323302313881</v>
      </c>
      <c r="F119" s="73">
        <f t="shared" si="12"/>
        <v>6568.7907325579063</v>
      </c>
      <c r="G119" s="73">
        <f t="shared" si="12"/>
        <v>10079.661287650071</v>
      </c>
      <c r="H119" s="73">
        <f t="shared" si="12"/>
        <v>13750.735166419969</v>
      </c>
      <c r="I119" s="73">
        <f t="shared" si="12"/>
        <v>17589.322551488891</v>
      </c>
      <c r="J119" s="73">
        <f t="shared" ref="J119:X133" si="14">$D119*((1+$C119/100)^J$2-1)*$B119</f>
        <v>21603.067193900592</v>
      </c>
      <c r="K119" s="73">
        <f t="shared" si="14"/>
        <v>25799.961634066993</v>
      </c>
      <c r="L119" s="73">
        <f t="shared" si="14"/>
        <v>30188.363117255551</v>
      </c>
      <c r="M119" s="73">
        <f t="shared" si="14"/>
        <v>34777.010235310772</v>
      </c>
      <c r="N119" s="73">
        <f t="shared" si="14"/>
        <v>39575.040327748386</v>
      </c>
      <c r="O119" s="73">
        <f t="shared" si="14"/>
        <v>44592.007676872774</v>
      </c>
      <c r="P119" s="73">
        <f t="shared" si="14"/>
        <v>49837.902533149689</v>
      </c>
      <c r="Q119" s="73">
        <f t="shared" si="14"/>
        <v>55323.171008718993</v>
      </c>
      <c r="R119" s="73">
        <f t="shared" si="14"/>
        <v>61058.735878661602</v>
      </c>
      <c r="S119" s="73">
        <f t="shared" si="14"/>
        <v>67056.018331441694</v>
      </c>
      <c r="T119" s="73">
        <f t="shared" si="14"/>
        <v>73326.960711836073</v>
      </c>
      <c r="U119" s="73">
        <f t="shared" si="14"/>
        <v>79884.050301637966</v>
      </c>
      <c r="V119" s="73">
        <f t="shared" si="14"/>
        <v>86740.344185490321</v>
      </c>
      <c r="W119" s="73">
        <f t="shared" si="14"/>
        <v>93909.4952513631</v>
      </c>
      <c r="X119" s="73">
        <f t="shared" si="14"/>
        <v>101405.7793774493</v>
      </c>
    </row>
    <row r="120" spans="1:24">
      <c r="A120" s="73">
        <v>41</v>
      </c>
      <c r="B120" s="74">
        <v>1245.71</v>
      </c>
      <c r="C120" s="73">
        <v>4.8425634702278604</v>
      </c>
      <c r="D120" s="74">
        <v>66</v>
      </c>
      <c r="E120" s="73">
        <f t="shared" si="13"/>
        <v>3981.4036287283875</v>
      </c>
      <c r="F120" s="73">
        <f t="shared" si="13"/>
        <v>8155.6092551838974</v>
      </c>
      <c r="G120" s="73">
        <f t="shared" si="13"/>
        <v>12531.953438478351</v>
      </c>
      <c r="H120" s="73">
        <f t="shared" si="13"/>
        <v>17120.224866524448</v>
      </c>
      <c r="I120" s="73">
        <f t="shared" si="13"/>
        <v>21930.686250660016</v>
      </c>
      <c r="J120" s="73">
        <f t="shared" si="13"/>
        <v>26974.097280533137</v>
      </c>
      <c r="K120" s="73">
        <f t="shared" si="13"/>
        <v>32261.738690592367</v>
      </c>
      <c r="L120" s="73">
        <f t="shared" si="13"/>
        <v>37805.437492011733</v>
      </c>
      <c r="M120" s="73">
        <f t="shared" si="13"/>
        <v>43617.593426488107</v>
      </c>
      <c r="N120" s="73">
        <f t="shared" si="13"/>
        <v>49711.206701080118</v>
      </c>
      <c r="O120" s="73">
        <f t="shared" si="13"/>
        <v>56099.90706612447</v>
      </c>
      <c r="P120" s="73">
        <f t="shared" si="13"/>
        <v>62797.984301268792</v>
      </c>
      <c r="Q120" s="73">
        <f t="shared" si="13"/>
        <v>69820.42017780985</v>
      </c>
      <c r="R120" s="73">
        <f t="shared" si="13"/>
        <v>77182.921968828421</v>
      </c>
      <c r="S120" s="73">
        <f t="shared" si="13"/>
        <v>84901.957582073825</v>
      </c>
      <c r="T120" s="73">
        <f t="shared" si="13"/>
        <v>92994.792394180055</v>
      </c>
      <c r="U120" s="73">
        <f t="shared" si="14"/>
        <v>101479.52786860321</v>
      </c>
      <c r="V120" s="73">
        <f t="shared" si="14"/>
        <v>110375.14204365631</v>
      </c>
      <c r="W120" s="73">
        <f t="shared" si="14"/>
        <v>119701.53198120292</v>
      </c>
      <c r="X120" s="73">
        <f t="shared" si="14"/>
        <v>129479.55827095613</v>
      </c>
    </row>
    <row r="121" spans="1:24">
      <c r="A121" s="73">
        <v>42</v>
      </c>
      <c r="B121" s="74">
        <v>1366.04</v>
      </c>
      <c r="C121" s="73">
        <v>4.30971053863981</v>
      </c>
      <c r="D121" s="74">
        <v>67</v>
      </c>
      <c r="E121" s="73">
        <f t="shared" si="13"/>
        <v>3944.4487794163529</v>
      </c>
      <c r="F121" s="73">
        <f t="shared" si="13"/>
        <v>8058.8918835704671</v>
      </c>
      <c r="G121" s="73">
        <f t="shared" si="13"/>
        <v>12350.655575790643</v>
      </c>
      <c r="H121" s="73">
        <f t="shared" si="13"/>
        <v>16827.381860147962</v>
      </c>
      <c r="I121" s="73">
        <f t="shared" si="13"/>
        <v>21497.042088968265</v>
      </c>
      <c r="J121" s="73">
        <f t="shared" si="13"/>
        <v>26367.951156788742</v>
      </c>
      <c r="K121" s="73">
        <f t="shared" si="13"/>
        <v>31448.782306032605</v>
      </c>
      <c r="L121" s="73">
        <f t="shared" si="13"/>
        <v>36748.582570765953</v>
      </c>
      <c r="M121" s="73">
        <f t="shared" si="13"/>
        <v>42276.788886035349</v>
      </c>
      <c r="N121" s="73">
        <f t="shared" si="13"/>
        <v>48043.244891471673</v>
      </c>
      <c r="O121" s="73">
        <f t="shared" si="13"/>
        <v>54058.218459080315</v>
      </c>
      <c r="P121" s="73">
        <f t="shared" si="13"/>
        <v>60332.419976428595</v>
      </c>
      <c r="Q121" s="73">
        <f t="shared" si="13"/>
        <v>66877.021417785509</v>
      </c>
      <c r="R121" s="73">
        <f t="shared" si="13"/>
        <v>73703.676237172578</v>
      </c>
      <c r="S121" s="73">
        <f t="shared" si="13"/>
        <v>80824.540118747303</v>
      </c>
      <c r="T121" s="73">
        <f t="shared" si="13"/>
        <v>88252.29262146847</v>
      </c>
      <c r="U121" s="73">
        <f t="shared" si="14"/>
        <v>96000.159756583496</v>
      </c>
      <c r="V121" s="73">
        <f t="shared" si="14"/>
        <v>104081.9375381404</v>
      </c>
      <c r="W121" s="73">
        <f t="shared" si="14"/>
        <v>112512.01654845849</v>
      </c>
      <c r="X121" s="73">
        <f t="shared" si="14"/>
        <v>121305.40756229991</v>
      </c>
    </row>
    <row r="122" spans="1:24">
      <c r="A122" s="73">
        <v>43</v>
      </c>
      <c r="B122" s="74">
        <v>1504.31</v>
      </c>
      <c r="C122" s="73">
        <v>4.5596221556596896</v>
      </c>
      <c r="D122" s="74">
        <v>49</v>
      </c>
      <c r="E122" s="73">
        <f t="shared" si="13"/>
        <v>3360.9517504404034</v>
      </c>
      <c r="F122" s="73">
        <f t="shared" si="13"/>
        <v>6875.150201534927</v>
      </c>
      <c r="G122" s="73">
        <f t="shared" si="13"/>
        <v>10549.582823799401</v>
      </c>
      <c r="H122" s="73">
        <f t="shared" si="13"/>
        <v>14391.55569000343</v>
      </c>
      <c r="I122" s="73">
        <f t="shared" si="13"/>
        <v>18408.708002229338</v>
      </c>
      <c r="J122" s="73">
        <f t="shared" si="13"/>
        <v>22609.027281310089</v>
      </c>
      <c r="K122" s="73">
        <f t="shared" si="13"/>
        <v>27000.865248848248</v>
      </c>
      <c r="L122" s="73">
        <f t="shared" si="13"/>
        <v>31592.95443339496</v>
      </c>
      <c r="M122" s="73">
        <f t="shared" si="13"/>
        <v>36394.425533807909</v>
      </c>
      <c r="N122" s="73">
        <f t="shared" si="13"/>
        <v>41414.825574312883</v>
      </c>
      <c r="O122" s="73">
        <f t="shared" si="13"/>
        <v>46664.136887367473</v>
      </c>
      <c r="P122" s="73">
        <f t="shared" si="13"/>
        <v>52152.796962071654</v>
      </c>
      <c r="Q122" s="73">
        <f t="shared" si="13"/>
        <v>57891.719197590894</v>
      </c>
      <c r="R122" s="73">
        <f t="shared" si="13"/>
        <v>63892.314602856946</v>
      </c>
      <c r="S122" s="73">
        <f t="shared" si="13"/>
        <v>70166.514485692998</v>
      </c>
      <c r="T122" s="73">
        <f t="shared" si="13"/>
        <v>76726.794176477226</v>
      </c>
      <c r="U122" s="73">
        <f t="shared" si="14"/>
        <v>83586.197833515704</v>
      </c>
      <c r="V122" s="73">
        <f t="shared" si="14"/>
        <v>90758.364379446633</v>
      </c>
      <c r="W122" s="73">
        <f t="shared" si="14"/>
        <v>98257.554620246636</v>
      </c>
      <c r="X122" s="73">
        <f t="shared" si="14"/>
        <v>106098.67960076123</v>
      </c>
    </row>
    <row r="123" spans="1:24">
      <c r="A123" s="73">
        <v>44</v>
      </c>
      <c r="B123" s="74">
        <v>1661.66</v>
      </c>
      <c r="C123" s="73">
        <v>4.7133076956446596</v>
      </c>
      <c r="D123" s="74">
        <v>36</v>
      </c>
      <c r="E123" s="73">
        <f t="shared" si="13"/>
        <v>2819.4893515961685</v>
      </c>
      <c r="F123" s="73">
        <f t="shared" si="13"/>
        <v>5771.8699117789993</v>
      </c>
      <c r="G123" s="73">
        <f t="shared" si="13"/>
        <v>8863.4052521096437</v>
      </c>
      <c r="H123" s="73">
        <f t="shared" si="13"/>
        <v>12100.654165549666</v>
      </c>
      <c r="I123" s="73">
        <f t="shared" si="13"/>
        <v>15490.484581154033</v>
      </c>
      <c r="J123" s="73">
        <f t="shared" si="13"/>
        <v>19040.088134606383</v>
      </c>
      <c r="K123" s="73">
        <f t="shared" si="13"/>
        <v>22756.995425508481</v>
      </c>
      <c r="L123" s="73">
        <f t="shared" si="13"/>
        <v>26649.091993792637</v>
      </c>
      <c r="M123" s="73">
        <f t="shared" si="13"/>
        <v>30724.63504915166</v>
      </c>
      <c r="N123" s="73">
        <f t="shared" si="13"/>
        <v>34992.270988978227</v>
      </c>
      <c r="O123" s="73">
        <f t="shared" si="13"/>
        <v>39461.053741978743</v>
      </c>
      <c r="P123" s="73">
        <f t="shared" si="13"/>
        <v>44140.463976378065</v>
      </c>
      <c r="Q123" s="73">
        <f t="shared" si="13"/>
        <v>49040.429213466115</v>
      </c>
      <c r="R123" s="73">
        <f t="shared" si="13"/>
        <v>54171.344889157765</v>
      </c>
      <c r="S123" s="73">
        <f t="shared" si="13"/>
        <v>59544.096408248799</v>
      </c>
      <c r="T123" s="73">
        <f t="shared" si="13"/>
        <v>65170.082238157025</v>
      </c>
      <c r="U123" s="73">
        <f t="shared" si="14"/>
        <v>71061.238091142208</v>
      </c>
      <c r="V123" s="73">
        <f t="shared" si="14"/>
        <v>77230.062246308546</v>
      </c>
      <c r="W123" s="73">
        <f t="shared" si="14"/>
        <v>83689.642065111155</v>
      </c>
      <c r="X123" s="73">
        <f t="shared" si="14"/>
        <v>90453.68175661967</v>
      </c>
    </row>
    <row r="124" spans="1:24">
      <c r="A124" s="73">
        <v>45</v>
      </c>
      <c r="B124" s="74">
        <v>1835.65</v>
      </c>
      <c r="C124" s="73">
        <v>3.97722331387518</v>
      </c>
      <c r="D124" s="74">
        <v>31</v>
      </c>
      <c r="E124" s="73">
        <f t="shared" si="13"/>
        <v>2263.244892595641</v>
      </c>
      <c r="F124" s="73">
        <f t="shared" si="13"/>
        <v>4616.5040887096893</v>
      </c>
      <c r="G124" s="73">
        <f t="shared" si="13"/>
        <v>7063.3576582074866</v>
      </c>
      <c r="H124" s="73">
        <f t="shared" si="13"/>
        <v>9607.5280583277527</v>
      </c>
      <c r="I124" s="73">
        <f t="shared" si="13"/>
        <v>12252.885796746301</v>
      </c>
      <c r="J124" s="73">
        <f t="shared" si="13"/>
        <v>15003.455319872652</v>
      </c>
      <c r="K124" s="73">
        <f t="shared" si="13"/>
        <v>17863.421135337099</v>
      </c>
      <c r="L124" s="73">
        <f t="shared" si="13"/>
        <v>20837.134177983087</v>
      </c>
      <c r="M124" s="73">
        <f t="shared" si="13"/>
        <v>23929.118429048933</v>
      </c>
      <c r="N124" s="73">
        <f t="shared" si="13"/>
        <v>27144.077798609505</v>
      </c>
      <c r="O124" s="73">
        <f t="shared" si="13"/>
        <v>30486.903281747851</v>
      </c>
      <c r="P124" s="73">
        <f t="shared" si="13"/>
        <v>33962.680399343764</v>
      </c>
      <c r="Q124" s="73">
        <f t="shared" si="13"/>
        <v>37576.696934799016</v>
      </c>
      <c r="R124" s="73">
        <f t="shared" si="13"/>
        <v>41334.450978469729</v>
      </c>
      <c r="S124" s="73">
        <f t="shared" si="13"/>
        <v>45241.659292043347</v>
      </c>
      <c r="T124" s="73">
        <f t="shared" si="13"/>
        <v>49304.266005586127</v>
      </c>
      <c r="U124" s="73">
        <f t="shared" si="14"/>
        <v>53528.451660490973</v>
      </c>
      <c r="V124" s="73">
        <f t="shared" si="14"/>
        <v>57920.642612084084</v>
      </c>
      <c r="W124" s="73">
        <f t="shared" si="14"/>
        <v>62487.520806193847</v>
      </c>
      <c r="X124" s="73">
        <f t="shared" si="14"/>
        <v>67236.033944556024</v>
      </c>
    </row>
    <row r="125" spans="1:24">
      <c r="A125" s="73">
        <v>46</v>
      </c>
      <c r="B125" s="74">
        <v>2003.13</v>
      </c>
      <c r="C125" s="73">
        <v>4.9954797175261101</v>
      </c>
      <c r="D125" s="74">
        <v>24</v>
      </c>
      <c r="E125" s="73">
        <f t="shared" si="13"/>
        <v>2401.5828687763428</v>
      </c>
      <c r="F125" s="73">
        <f t="shared" si="13"/>
        <v>4923.1363226619951</v>
      </c>
      <c r="G125" s="73">
        <f t="shared" si="13"/>
        <v>7570.6534679030774</v>
      </c>
      <c r="H125" s="73">
        <f t="shared" si="13"/>
        <v>10350.426795152714</v>
      </c>
      <c r="I125" s="73">
        <f t="shared" si="13"/>
        <v>13269.063135158302</v>
      </c>
      <c r="J125" s="73">
        <f t="shared" si="13"/>
        <v>16333.49936155722</v>
      </c>
      <c r="K125" s="73">
        <f t="shared" si="13"/>
        <v>19551.018878102408</v>
      </c>
      <c r="L125" s="73">
        <f t="shared" si="13"/>
        <v>22929.268929504073</v>
      </c>
      <c r="M125" s="73">
        <f t="shared" si="13"/>
        <v>26476.278777030813</v>
      </c>
      <c r="N125" s="73">
        <f t="shared" si="13"/>
        <v>30200.478782069407</v>
      </c>
      <c r="O125" s="73">
        <f t="shared" si="13"/>
        <v>34110.720442999795</v>
      </c>
      <c r="P125" s="73">
        <f t="shared" si="13"/>
        <v>38216.297433008251</v>
      </c>
      <c r="Q125" s="73">
        <f t="shared" si="13"/>
        <v>42526.967688839977</v>
      </c>
      <c r="R125" s="73">
        <f t="shared" si="13"/>
        <v>47052.976602991213</v>
      </c>
      <c r="S125" s="73">
        <f t="shared" si="13"/>
        <v>51805.081374462286</v>
      </c>
      <c r="T125" s="73">
        <f t="shared" si="13"/>
        <v>56794.576575947824</v>
      </c>
      <c r="U125" s="73">
        <f t="shared" si="14"/>
        <v>62033.320998230491</v>
      </c>
      <c r="V125" s="73">
        <f t="shared" si="14"/>
        <v>67533.765835581304</v>
      </c>
      <c r="W125" s="73">
        <f t="shared" si="14"/>
        <v>73308.984279155702</v>
      </c>
      <c r="X125" s="73">
        <f t="shared" si="14"/>
        <v>79372.702588721702</v>
      </c>
    </row>
    <row r="126" spans="1:24">
      <c r="A126" s="73">
        <v>47</v>
      </c>
      <c r="B126" s="74">
        <v>2196.29</v>
      </c>
      <c r="C126" s="73">
        <v>5.4628516390183801</v>
      </c>
      <c r="D126" s="74">
        <v>24</v>
      </c>
      <c r="E126" s="73">
        <f t="shared" si="13"/>
        <v>2879.5215423023251</v>
      </c>
      <c r="F126" s="73">
        <f t="shared" si="13"/>
        <v>5916.3470743742055</v>
      </c>
      <c r="G126" s="73">
        <f t="shared" si="13"/>
        <v>9119.0698797989971</v>
      </c>
      <c r="H126" s="73">
        <f t="shared" si="13"/>
        <v>12496.752680493157</v>
      </c>
      <c r="I126" s="73">
        <f t="shared" si="13"/>
        <v>16058.953281425878</v>
      </c>
      <c r="J126" s="73">
        <f t="shared" si="13"/>
        <v>19815.751616271784</v>
      </c>
      <c r="K126" s="73">
        <f t="shared" si="13"/>
        <v>23777.778270527415</v>
      </c>
      <c r="L126" s="73">
        <f t="shared" si="13"/>
        <v>27956.244562803404</v>
      </c>
      <c r="M126" s="73">
        <f t="shared" si="13"/>
        <v>32362.974269412818</v>
      </c>
      <c r="N126" s="73">
        <f t="shared" si="13"/>
        <v>37010.437082026881</v>
      </c>
      <c r="O126" s="73">
        <f t="shared" si="13"/>
        <v>41911.783893072563</v>
      </c>
      <c r="P126" s="73">
        <f t="shared" si="13"/>
        <v>47080.884008719455</v>
      </c>
      <c r="Q126" s="73">
        <f t="shared" si="13"/>
        <v>52532.364394756463</v>
      </c>
      <c r="R126" s="73">
        <f t="shared" si="13"/>
        <v>58281.651066412851</v>
      </c>
      <c r="S126" s="73">
        <f t="shared" si="13"/>
        <v>64345.012739243677</v>
      </c>
      <c r="T126" s="73">
        <f t="shared" si="13"/>
        <v>70739.606864598376</v>
      </c>
      <c r="U126" s="73">
        <f t="shared" si="14"/>
        <v>77483.528179938585</v>
      </c>
      <c r="V126" s="73">
        <f t="shared" si="14"/>
        <v>84595.859911387975</v>
      </c>
      <c r="W126" s="73">
        <f t="shared" si="14"/>
        <v>92096.72777340126</v>
      </c>
      <c r="X126" s="73">
        <f t="shared" si="14"/>
        <v>100007.35691835512</v>
      </c>
    </row>
    <row r="127" spans="1:24">
      <c r="A127" s="73">
        <v>48</v>
      </c>
      <c r="B127" s="74">
        <v>2398.8000000000002</v>
      </c>
      <c r="C127" s="73">
        <v>4.49237805623439</v>
      </c>
      <c r="D127" s="74">
        <v>21</v>
      </c>
      <c r="E127" s="73">
        <f t="shared" si="13"/>
        <v>2263.0264610719628</v>
      </c>
      <c r="F127" s="73">
        <f t="shared" si="13"/>
        <v>4627.7166262879036</v>
      </c>
      <c r="G127" s="73">
        <f t="shared" si="13"/>
        <v>7098.6376135839355</v>
      </c>
      <c r="H127" s="73">
        <f t="shared" si="13"/>
        <v>9680.5617131001436</v>
      </c>
      <c r="I127" s="73">
        <f t="shared" si="13"/>
        <v>12378.475604291642</v>
      </c>
      <c r="J127" s="73">
        <f t="shared" si="13"/>
        <v>15197.589987107136</v>
      </c>
      <c r="K127" s="73">
        <f t="shared" si="13"/>
        <v>18143.349645836384</v>
      </c>
      <c r="L127" s="73">
        <f t="shared" si="13"/>
        <v>21221.443965063772</v>
      </c>
      <c r="M127" s="73">
        <f t="shared" si="13"/>
        <v>24437.817918038338</v>
      </c>
      <c r="N127" s="73">
        <f t="shared" si="13"/>
        <v>27798.68354868278</v>
      </c>
      <c r="O127" s="73">
        <f t="shared" si="13"/>
        <v>31310.531969417803</v>
      </c>
      <c r="P127" s="73">
        <f t="shared" si="13"/>
        <v>34980.145897974144</v>
      </c>
      <c r="Q127" s="73">
        <f t="shared" si="13"/>
        <v>38814.61275740547</v>
      </c>
      <c r="R127" s="73">
        <f t="shared" si="13"/>
        <v>42821.338364603471</v>
      </c>
      <c r="S127" s="73">
        <f t="shared" si="13"/>
        <v>47008.061233752778</v>
      </c>
      <c r="T127" s="73">
        <f t="shared" si="13"/>
        <v>51382.867522351065</v>
      </c>
      <c r="U127" s="73">
        <f t="shared" si="14"/>
        <v>55954.2066486611</v>
      </c>
      <c r="V127" s="73">
        <f t="shared" si="14"/>
        <v>60730.907610757582</v>
      </c>
      <c r="W127" s="73">
        <f t="shared" si="14"/>
        <v>65722.196038687194</v>
      </c>
      <c r="X127" s="73">
        <f t="shared" si="14"/>
        <v>70937.712012676493</v>
      </c>
    </row>
    <row r="128" spans="1:24">
      <c r="A128" s="73">
        <v>49</v>
      </c>
      <c r="B128" s="74">
        <v>2576.61</v>
      </c>
      <c r="C128" s="73">
        <v>4.6313448834716198</v>
      </c>
      <c r="D128" s="74">
        <v>18</v>
      </c>
      <c r="E128" s="73">
        <f t="shared" si="13"/>
        <v>2147.9705172363219</v>
      </c>
      <c r="F128" s="73">
        <f t="shared" si="13"/>
        <v>4395.4209571211486</v>
      </c>
      <c r="G128" s="73">
        <f t="shared" si="13"/>
        <v>6746.9585779621393</v>
      </c>
      <c r="H128" s="73">
        <f t="shared" si="13"/>
        <v>9207.4040160888653</v>
      </c>
      <c r="I128" s="73">
        <f t="shared" si="13"/>
        <v>11781.801168124881</v>
      </c>
      <c r="J128" s="73">
        <f t="shared" si="13"/>
        <v>14475.42753094195</v>
      </c>
      <c r="K128" s="73">
        <f t="shared" si="13"/>
        <v>17293.80502049319</v>
      </c>
      <c r="L128" s="73">
        <f t="shared" si="13"/>
        <v>20242.71129170369</v>
      </c>
      <c r="M128" s="73">
        <f t="shared" si="13"/>
        <v>23328.191582624262</v>
      </c>
      <c r="N128" s="73">
        <f t="shared" si="13"/>
        <v>26556.571107128904</v>
      </c>
      <c r="O128" s="73">
        <f t="shared" si="13"/>
        <v>29934.468021560751</v>
      </c>
      <c r="P128" s="73">
        <f t="shared" si="13"/>
        <v>33468.806991908066</v>
      </c>
      <c r="Q128" s="73">
        <f t="shared" si="13"/>
        <v>37166.833389323117</v>
      </c>
      <c r="R128" s="73">
        <f t="shared" si="13"/>
        <v>41036.128143084272</v>
      </c>
      <c r="S128" s="73">
        <f t="shared" si="13"/>
        <v>45084.623281450185</v>
      </c>
      <c r="T128" s="73">
        <f t="shared" si="13"/>
        <v>49320.61819226441</v>
      </c>
      <c r="U128" s="73">
        <f t="shared" si="14"/>
        <v>53752.796636644729</v>
      </c>
      <c r="V128" s="73">
        <f t="shared" si="14"/>
        <v>58390.244550635201</v>
      </c>
      <c r="W128" s="73">
        <f t="shared" si="14"/>
        <v>63242.468671313931</v>
      </c>
      <c r="X128" s="73">
        <f t="shared" si="14"/>
        <v>68319.416025540297</v>
      </c>
    </row>
    <row r="129" spans="1:24">
      <c r="A129" s="73">
        <v>50</v>
      </c>
      <c r="B129" s="74">
        <v>2749.61</v>
      </c>
      <c r="C129" s="73">
        <v>4.6784808843725303</v>
      </c>
      <c r="D129" s="74">
        <v>14</v>
      </c>
      <c r="E129" s="73">
        <f t="shared" si="13"/>
        <v>1800.9596954271362</v>
      </c>
      <c r="F129" s="73">
        <f t="shared" si="13"/>
        <v>3686.1769459400839</v>
      </c>
      <c r="G129" s="73">
        <f t="shared" si="13"/>
        <v>5659.593725147176</v>
      </c>
      <c r="H129" s="73">
        <f t="shared" si="13"/>
        <v>7725.3364311384667</v>
      </c>
      <c r="I129" s="73">
        <f t="shared" si="13"/>
        <v>9887.7245147498816</v>
      </c>
      <c r="J129" s="73">
        <f t="shared" si="13"/>
        <v>12151.279511499008</v>
      </c>
      <c r="K129" s="73">
        <f t="shared" si="13"/>
        <v>14520.734496078305</v>
      </c>
      <c r="L129" s="73">
        <f t="shared" si="13"/>
        <v>17001.043979174941</v>
      </c>
      <c r="M129" s="73">
        <f t="shared" si="13"/>
        <v>19597.394267311545</v>
      </c>
      <c r="N129" s="73">
        <f t="shared" si="13"/>
        <v>22315.214307369974</v>
      </c>
      <c r="O129" s="73">
        <f t="shared" si="13"/>
        <v>25160.187038474174</v>
      </c>
      <c r="P129" s="73">
        <f t="shared" si="13"/>
        <v>28138.261274968696</v>
      </c>
      <c r="Q129" s="73">
        <f t="shared" si="13"/>
        <v>31255.664145340041</v>
      </c>
      <c r="R129" s="73">
        <f t="shared" si="13"/>
        <v>34518.914113090585</v>
      </c>
      <c r="S129" s="73">
        <f t="shared" si="13"/>
        <v>37934.834606791635</v>
      </c>
      <c r="T129" s="73">
        <f t="shared" si="13"/>
        <v>41510.56828781584</v>
      </c>
      <c r="U129" s="73">
        <f t="shared" si="14"/>
        <v>45253.59198558284</v>
      </c>
      <c r="V129" s="73">
        <f t="shared" si="14"/>
        <v>49171.732331547406</v>
      </c>
      <c r="W129" s="73">
        <f t="shared" si="14"/>
        <v>53273.182124620827</v>
      </c>
      <c r="X129" s="73">
        <f t="shared" si="14"/>
        <v>57566.517462245305</v>
      </c>
    </row>
    <row r="130" spans="1:24">
      <c r="A130" s="73">
        <v>51</v>
      </c>
      <c r="B130" s="74">
        <v>2912.92</v>
      </c>
      <c r="C130" s="73">
        <v>5.1439509872841098</v>
      </c>
      <c r="D130" s="74">
        <v>16</v>
      </c>
      <c r="E130" s="73">
        <f t="shared" si="13"/>
        <v>2397.4268335807396</v>
      </c>
      <c r="F130" s="73">
        <f t="shared" si="13"/>
        <v>4918.1761284368731</v>
      </c>
      <c r="G130" s="73">
        <f t="shared" si="13"/>
        <v>7568.5915315327093</v>
      </c>
      <c r="H130" s="73">
        <f t="shared" si="13"/>
        <v>10355.34300392323</v>
      </c>
      <c r="I130" s="73">
        <f t="shared" si="13"/>
        <v>13285.443606190936</v>
      </c>
      <c r="J130" s="73">
        <f t="shared" si="13"/>
        <v>16366.267147317412</v>
      </c>
      <c r="K130" s="73">
        <f t="shared" si="13"/>
        <v>19605.566741404131</v>
      </c>
      <c r="L130" s="73">
        <f t="shared" si="13"/>
        <v>23011.494318941983</v>
      </c>
      <c r="M130" s="73">
        <f t="shared" si="13"/>
        <v>26592.621141730764</v>
      </c>
      <c r="N130" s="73">
        <f t="shared" si="13"/>
        <v>30357.959373076294</v>
      </c>
      <c r="O130" s="73">
        <f t="shared" si="13"/>
        <v>34316.984757547689</v>
      </c>
      <c r="P130" s="73">
        <f t="shared" si="13"/>
        <v>38479.66046737045</v>
      </c>
      <c r="Q130" s="73">
        <f t="shared" si="13"/>
        <v>42856.462175466062</v>
      </c>
      <c r="R130" s="73">
        <f t="shared" si="13"/>
        <v>47458.404418236736</v>
      </c>
      <c r="S130" s="73">
        <f t="shared" si="13"/>
        <v>52297.068314438628</v>
      </c>
      <c r="T130" s="73">
        <f t="shared" si="13"/>
        <v>57384.630709900601</v>
      </c>
      <c r="U130" s="73">
        <f t="shared" si="14"/>
        <v>62733.894821432616</v>
      </c>
      <c r="V130" s="73">
        <f t="shared" si="14"/>
        <v>68358.322457042217</v>
      </c>
      <c r="W130" s="73">
        <f t="shared" si="14"/>
        <v>74272.06789354283</v>
      </c>
      <c r="X130" s="73">
        <f t="shared" si="14"/>
        <v>80490.013496809799</v>
      </c>
    </row>
    <row r="131" spans="1:24">
      <c r="A131" s="73">
        <v>52</v>
      </c>
      <c r="B131" s="74">
        <v>3071.28</v>
      </c>
      <c r="C131" s="73">
        <v>4.9900802048313304</v>
      </c>
      <c r="D131" s="74">
        <v>17</v>
      </c>
      <c r="E131" s="73">
        <f t="shared" si="13"/>
        <v>2605.4087003540467</v>
      </c>
      <c r="F131" s="73">
        <f t="shared" si="13"/>
        <v>5340.8293845194194</v>
      </c>
      <c r="G131" s="73">
        <f t="shared" si="13"/>
        <v>8212.7497547641833</v>
      </c>
      <c r="H131" s="73">
        <f t="shared" si="13"/>
        <v>11227.981254903056</v>
      </c>
      <c r="I131" s="73">
        <f t="shared" si="13"/>
        <v>14393.675225260195</v>
      </c>
      <c r="J131" s="73">
        <f t="shared" si="13"/>
        <v>17717.33986377767</v>
      </c>
      <c r="K131" s="73">
        <f t="shared" si="13"/>
        <v>21206.858033496774</v>
      </c>
      <c r="L131" s="73">
        <f t="shared" si="13"/>
        <v>24870.505958647034</v>
      </c>
      <c r="M131" s="73">
        <f t="shared" si="13"/>
        <v>28716.972853684932</v>
      </c>
      <c r="N131" s="73">
        <f t="shared" si="13"/>
        <v>32755.381531837502</v>
      </c>
      <c r="O131" s="73">
        <f t="shared" si="13"/>
        <v>36995.310042028737</v>
      </c>
      <c r="P131" s="73">
        <f t="shared" si="13"/>
        <v>41446.814385506055</v>
      </c>
      <c r="Q131" s="73">
        <f t="shared" si="13"/>
        <v>46120.452366044432</v>
      </c>
      <c r="R131" s="73">
        <f t="shared" si="13"/>
        <v>51027.308630295141</v>
      </c>
      <c r="S131" s="73">
        <f t="shared" si="13"/>
        <v>56179.020957667723</v>
      </c>
      <c r="T131" s="73">
        <f t="shared" si="13"/>
        <v>61587.807862098402</v>
      </c>
      <c r="U131" s="73">
        <f t="shared" si="14"/>
        <v>67266.497571168569</v>
      </c>
      <c r="V131" s="73">
        <f t="shared" si="14"/>
        <v>73228.558451304882</v>
      </c>
      <c r="W131" s="73">
        <f t="shared" si="14"/>
        <v>79488.130951220824</v>
      </c>
      <c r="X131" s="73">
        <f t="shared" si="14"/>
        <v>86060.061139362151</v>
      </c>
    </row>
    <row r="132" spans="1:24">
      <c r="A132" s="73">
        <v>53</v>
      </c>
      <c r="B132" s="74">
        <v>3268.35</v>
      </c>
      <c r="C132" s="73">
        <v>5.9991804782151696</v>
      </c>
      <c r="D132" s="74">
        <v>27</v>
      </c>
      <c r="E132" s="73">
        <f t="shared" si="13"/>
        <v>5294.0038093131298</v>
      </c>
      <c r="F132" s="73">
        <f t="shared" si="13"/>
        <v>10905.604461670542</v>
      </c>
      <c r="G132" s="73">
        <f t="shared" si="13"/>
        <v>16853.855164879566</v>
      </c>
      <c r="H132" s="73">
        <f t="shared" si="13"/>
        <v>23158.952163070808</v>
      </c>
      <c r="I132" s="73">
        <f t="shared" si="13"/>
        <v>29842.303309510076</v>
      </c>
      <c r="J132" s="73">
        <f t="shared" si="13"/>
        <v>36926.600753217084</v>
      </c>
      <c r="K132" s="73">
        <f t="shared" si="13"/>
        <v>44435.897986185664</v>
      </c>
      <c r="L132" s="73">
        <f t="shared" si="13"/>
        <v>52395.691512805657</v>
      </c>
      <c r="M132" s="73">
        <f t="shared" si="13"/>
        <v>60833.007418780864</v>
      </c>
      <c r="N132" s="73">
        <f t="shared" si="13"/>
        <v>69776.493133472701</v>
      </c>
      <c r="O132" s="73">
        <f t="shared" si="13"/>
        <v>79256.514697232255</v>
      </c>
      <c r="P132" s="73">
        <f t="shared" si="13"/>
        <v>89305.259863975472</v>
      </c>
      <c r="Q132" s="73">
        <f t="shared" si="13"/>
        <v>99956.847389067581</v>
      </c>
      <c r="R132" s="73">
        <f t="shared" si="13"/>
        <v>111247.44287358498</v>
      </c>
      <c r="S132" s="73">
        <f t="shared" si="13"/>
        <v>123215.38155828377</v>
      </c>
      <c r="T132" s="73">
        <f t="shared" si="13"/>
        <v>135901.2984841998</v>
      </c>
      <c r="U132" s="73">
        <f t="shared" si="14"/>
        <v>149348.26646181798</v>
      </c>
      <c r="V132" s="73">
        <f t="shared" si="14"/>
        <v>163601.94231726124</v>
      </c>
      <c r="W132" s="73">
        <f t="shared" si="14"/>
        <v>178710.72191205237</v>
      </c>
      <c r="X132" s="73">
        <f t="shared" si="14"/>
        <v>194725.90446279073</v>
      </c>
    </row>
    <row r="133" spans="1:24">
      <c r="A133" s="73">
        <v>54</v>
      </c>
      <c r="B133" s="74">
        <v>3380</v>
      </c>
      <c r="C133" s="73">
        <v>5.4769702360594303</v>
      </c>
      <c r="D133" s="74">
        <v>28</v>
      </c>
      <c r="E133" s="73">
        <f t="shared" si="13"/>
        <v>5183.4046314066345</v>
      </c>
      <c r="F133" s="73">
        <f t="shared" si="13"/>
        <v>10650.702791689935</v>
      </c>
      <c r="G133" s="73">
        <f t="shared" si="13"/>
        <v>16417.443244928567</v>
      </c>
      <c r="H133" s="73">
        <f t="shared" si="13"/>
        <v>22500.026356381888</v>
      </c>
      <c r="I133" s="73">
        <f t="shared" si="13"/>
        <v>28915.750734433084</v>
      </c>
      <c r="J133" s="73">
        <f t="shared" si="13"/>
        <v>35682.862427097738</v>
      </c>
      <c r="K133" s="73">
        <f t="shared" si="13"/>
        <v>42820.606813010549</v>
      </c>
      <c r="L133" s="73">
        <f t="shared" si="13"/>
        <v>50349.283334465792</v>
      </c>
      <c r="M133" s="73">
        <f t="shared" si="13"/>
        <v>58290.303228170334</v>
      </c>
      <c r="N133" s="73">
        <f t="shared" si="13"/>
        <v>66666.250417892661</v>
      </c>
      <c r="O133" s="73">
        <f t="shared" si="13"/>
        <v>75500.945742184078</v>
      </c>
      <c r="P133" s="73">
        <f t="shared" si="13"/>
        <v>84819.514699833511</v>
      </c>
      <c r="Q133" s="73">
        <f t="shared" si="13"/>
        <v>94648.458905720079</v>
      </c>
      <c r="R133" s="73">
        <f t="shared" si="13"/>
        <v>105015.73146028191</v>
      </c>
      <c r="S133" s="73">
        <f t="shared" si="13"/>
        <v>115950.81644694827</v>
      </c>
      <c r="T133" s="73">
        <f t="shared" si="13"/>
        <v>127484.81278362214</v>
      </c>
      <c r="U133" s="73">
        <f t="shared" si="14"/>
        <v>139650.52266668383</v>
      </c>
      <c r="V133" s="73">
        <f t="shared" si="14"/>
        <v>152482.54485904617</v>
      </c>
      <c r="W133" s="73">
        <f t="shared" si="14"/>
        <v>166017.3730875687</v>
      </c>
      <c r="X133" s="73">
        <f t="shared" si="14"/>
        <v>180293.49982966916</v>
      </c>
    </row>
    <row r="134" spans="1:24">
      <c r="A134" s="73">
        <v>55</v>
      </c>
      <c r="B134" s="74">
        <v>3415.3</v>
      </c>
      <c r="C134" s="73">
        <v>5.8005982166748096</v>
      </c>
      <c r="D134" s="74">
        <v>39</v>
      </c>
      <c r="E134" s="73">
        <f t="shared" si="13"/>
        <v>7726.2054048696855</v>
      </c>
      <c r="F134" s="73">
        <f t="shared" si="13"/>
        <v>15900.576942670863</v>
      </c>
      <c r="G134" s="73">
        <f t="shared" ref="G134:X134" si="15">$D134*((1+$C134/100)^G$2-1)*$B134</f>
        <v>24549.110930118131</v>
      </c>
      <c r="H134" s="73">
        <f t="shared" si="15"/>
        <v>33699.311625809758</v>
      </c>
      <c r="I134" s="73">
        <f t="shared" si="15"/>
        <v>43380.278699877847</v>
      </c>
      <c r="J134" s="73">
        <f t="shared" si="15"/>
        <v>53622.799777401211</v>
      </c>
      <c r="K134" s="73">
        <f t="shared" si="15"/>
        <v>64459.448349889943</v>
      </c>
      <c r="L134" s="73">
        <f t="shared" si="15"/>
        <v>75924.68736622174</v>
      </c>
      <c r="M134" s="73">
        <f t="shared" si="15"/>
        <v>88054.978832472378</v>
      </c>
      <c r="N134" s="73">
        <f t="shared" si="15"/>
        <v>100888.89976919182</v>
      </c>
      <c r="O134" s="73">
        <f t="shared" si="15"/>
        <v>114467.2648948961</v>
      </c>
      <c r="P134" s="73">
        <f t="shared" si="15"/>
        <v>128833.25642593551</v>
      </c>
      <c r="Q134" s="73">
        <f t="shared" si="15"/>
        <v>144032.56140553212</v>
      </c>
      <c r="R134" s="73">
        <f t="shared" si="15"/>
        <v>160113.51699872213</v>
      </c>
      <c r="S134" s="73">
        <f t="shared" si="15"/>
        <v>177127.26421527503</v>
      </c>
      <c r="T134" s="73">
        <f t="shared" si="15"/>
        <v>195127.91054946079</v>
      </c>
      <c r="U134" s="73">
        <f t="shared" si="15"/>
        <v>214172.70205389732</v>
      </c>
      <c r="V134" s="73">
        <f t="shared" si="15"/>
        <v>234322.20539470957</v>
      </c>
      <c r="W134" s="73">
        <f t="shared" si="15"/>
        <v>255640.50046697783</v>
      </c>
      <c r="X134" s="73">
        <f t="shared" si="15"/>
        <v>278195.38418303354</v>
      </c>
    </row>
    <row r="135" spans="1:24" ht="12.75">
      <c r="I135" s="72">
        <f>SUM(E105:I134)</f>
        <v>1624165.4274299236</v>
      </c>
      <c r="X135" s="73">
        <f>SUM(E105:X134)</f>
        <v>29373159.113820966</v>
      </c>
    </row>
    <row r="137" spans="1:24" ht="12.75">
      <c r="I137" s="72">
        <f>SUM(I33,I67,I101,I135)</f>
        <v>119589508.14361444</v>
      </c>
      <c r="X137" s="73">
        <f>SUM(X33,X67,X101,X135)</f>
        <v>2194937313.828671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392C7-C2A6-544D-A72D-BE6FBAFB2915}">
  <sheetPr codeName="Sheet21">
    <tabColor rgb="FF00B0F0"/>
  </sheetPr>
  <dimension ref="A1:X137"/>
  <sheetViews>
    <sheetView topLeftCell="A72" workbookViewId="0">
      <selection activeCell="E113" sqref="E113"/>
    </sheetView>
  </sheetViews>
  <sheetFormatPr defaultColWidth="10.85546875" defaultRowHeight="12.95"/>
  <cols>
    <col min="1" max="4" width="10.85546875" style="73"/>
    <col min="5" max="5" width="11.7109375" style="73" bestFit="1" customWidth="1"/>
    <col min="6" max="6" width="12.5703125" style="73" bestFit="1" customWidth="1"/>
    <col min="7" max="8" width="12.7109375" style="73" bestFit="1" customWidth="1"/>
    <col min="9" max="9" width="15.7109375" style="73" bestFit="1" customWidth="1"/>
    <col min="10" max="17" width="12.7109375" style="73" bestFit="1" customWidth="1"/>
    <col min="18" max="18" width="13.7109375" style="73" bestFit="1" customWidth="1"/>
    <col min="19" max="24" width="14.140625" style="73" bestFit="1" customWidth="1"/>
    <col min="25" max="16384" width="10.85546875" style="73"/>
  </cols>
  <sheetData>
    <row r="1" spans="1:24">
      <c r="E1" s="73" t="s">
        <v>31</v>
      </c>
    </row>
    <row r="2" spans="1:24">
      <c r="A2" s="73" t="s">
        <v>0</v>
      </c>
      <c r="B2" s="73" t="s">
        <v>32</v>
      </c>
      <c r="C2" s="73" t="s">
        <v>33</v>
      </c>
      <c r="D2" s="73" t="s">
        <v>34</v>
      </c>
      <c r="E2" s="73">
        <v>1</v>
      </c>
      <c r="F2" s="73">
        <v>2</v>
      </c>
      <c r="G2" s="73">
        <v>3</v>
      </c>
      <c r="H2" s="73">
        <v>4</v>
      </c>
      <c r="I2" s="73">
        <v>5</v>
      </c>
      <c r="J2" s="73">
        <v>6</v>
      </c>
      <c r="K2" s="73">
        <v>7</v>
      </c>
      <c r="L2" s="73">
        <v>8</v>
      </c>
      <c r="M2" s="73">
        <v>9</v>
      </c>
      <c r="N2" s="73">
        <v>10</v>
      </c>
      <c r="O2" s="73">
        <v>11</v>
      </c>
      <c r="P2" s="73">
        <v>12</v>
      </c>
      <c r="Q2" s="73">
        <v>13</v>
      </c>
      <c r="R2" s="73">
        <v>14</v>
      </c>
      <c r="S2" s="73">
        <v>15</v>
      </c>
      <c r="T2" s="73">
        <v>16</v>
      </c>
      <c r="U2" s="73">
        <v>17</v>
      </c>
      <c r="V2" s="73">
        <v>18</v>
      </c>
      <c r="W2" s="73">
        <v>19</v>
      </c>
      <c r="X2" s="73">
        <v>20</v>
      </c>
    </row>
    <row r="3" spans="1:24">
      <c r="A3" s="73">
        <v>26</v>
      </c>
      <c r="B3" s="74">
        <v>341.97</v>
      </c>
      <c r="C3" s="73">
        <v>3.6199834500503898</v>
      </c>
      <c r="D3" s="74">
        <v>2232</v>
      </c>
      <c r="E3" s="73">
        <f>$D3*((1+$C3/100)^E$2-1)*$B3</f>
        <v>27630.502526034499</v>
      </c>
      <c r="F3" s="73">
        <f t="shared" ref="F3:X17" si="0">$D3*((1+$C3/100)^F$2-1)*$B3</f>
        <v>56261.224670677271</v>
      </c>
      <c r="G3" s="73">
        <f t="shared" si="0"/>
        <v>85928.374218585959</v>
      </c>
      <c r="H3" s="73">
        <f t="shared" si="0"/>
        <v>116669.46967023067</v>
      </c>
      <c r="I3" s="73">
        <f t="shared" si="0"/>
        <v>148523.387689589</v>
      </c>
      <c r="J3" s="73">
        <f t="shared" si="0"/>
        <v>181530.41226944095</v>
      </c>
      <c r="K3" s="73">
        <f t="shared" si="0"/>
        <v>215732.28567643743</v>
      </c>
      <c r="L3" s="73">
        <f t="shared" si="0"/>
        <v>251172.26124037441</v>
      </c>
      <c r="M3" s="73">
        <f t="shared" si="0"/>
        <v>287895.15805442777</v>
      </c>
      <c r="N3" s="73">
        <f t="shared" si="0"/>
        <v>325947.41765552911</v>
      </c>
      <c r="O3" s="73">
        <f t="shared" si="0"/>
        <v>365377.16275656037</v>
      </c>
      <c r="P3" s="73">
        <f t="shared" si="0"/>
        <v>406234.25810464611</v>
      </c>
      <c r="Q3" s="73">
        <f t="shared" si="0"/>
        <v>448570.37354250369</v>
      </c>
      <c r="R3" s="73">
        <f t="shared" si="0"/>
        <v>492439.04935260606</v>
      </c>
      <c r="S3" s="73">
        <f t="shared" si="0"/>
        <v>537895.76396679052</v>
      </c>
      <c r="T3" s="73">
        <f t="shared" si="0"/>
        <v>584998.00412694504</v>
      </c>
      <c r="U3" s="73">
        <f t="shared" si="0"/>
        <v>633805.33758549998</v>
      </c>
      <c r="V3" s="73">
        <f t="shared" si="0"/>
        <v>684379.48843766574</v>
      </c>
      <c r="W3" s="73">
        <f t="shared" si="0"/>
        <v>736784.41518068314</v>
      </c>
      <c r="X3" s="73">
        <f t="shared" si="0"/>
        <v>791086.39159880881</v>
      </c>
    </row>
    <row r="4" spans="1:24">
      <c r="A4" s="73">
        <v>27</v>
      </c>
      <c r="B4" s="74">
        <v>361.32</v>
      </c>
      <c r="C4" s="73">
        <v>4.1909581588592904</v>
      </c>
      <c r="D4" s="74">
        <v>2141</v>
      </c>
      <c r="E4" s="73">
        <f t="shared" ref="E4:T32" si="1">$D4*((1+$C4/100)^E$2-1)*$B4</f>
        <v>32420.670611942951</v>
      </c>
      <c r="F4" s="73">
        <f t="shared" si="1"/>
        <v>66200.077964054028</v>
      </c>
      <c r="G4" s="73">
        <f t="shared" si="1"/>
        <v>101395.16614460277</v>
      </c>
      <c r="H4" s="73">
        <f t="shared" si="1"/>
        <v>138065.26574477181</v>
      </c>
      <c r="I4" s="73">
        <f t="shared" si="1"/>
        <v>176272.19387599599</v>
      </c>
      <c r="J4" s="73">
        <f t="shared" si="1"/>
        <v>216080.35837898529</v>
      </c>
      <c r="K4" s="73">
        <f t="shared" si="1"/>
        <v>257556.86640010471</v>
      </c>
      <c r="L4" s="73">
        <f t="shared" si="1"/>
        <v>300771.63751814514</v>
      </c>
      <c r="M4" s="73">
        <f t="shared" si="1"/>
        <v>345797.52161218942</v>
      </c>
      <c r="N4" s="73">
        <f t="shared" si="1"/>
        <v>392710.4216692716</v>
      </c>
      <c r="O4" s="73">
        <f t="shared" si="1"/>
        <v>441589.42173885374</v>
      </c>
      <c r="P4" s="73">
        <f t="shared" si="1"/>
        <v>492516.92024982051</v>
      </c>
      <c r="Q4" s="73">
        <f t="shared" si="1"/>
        <v>545578.76891473564</v>
      </c>
      <c r="R4" s="73">
        <f t="shared" si="1"/>
        <v>600864.41745551501</v>
      </c>
      <c r="S4" s="73">
        <f t="shared" si="1"/>
        <v>658467.06439449219</v>
      </c>
      <c r="T4" s="73">
        <f t="shared" si="1"/>
        <v>718483.81416507729</v>
      </c>
      <c r="U4" s="73">
        <f t="shared" si="0"/>
        <v>781015.84080685477</v>
      </c>
      <c r="V4" s="73">
        <f t="shared" si="0"/>
        <v>846168.55852107587</v>
      </c>
      <c r="W4" s="73">
        <f t="shared" si="0"/>
        <v>914051.79937406036</v>
      </c>
      <c r="X4" s="73">
        <f t="shared" si="0"/>
        <v>984779.99844807026</v>
      </c>
    </row>
    <row r="5" spans="1:24">
      <c r="A5" s="73">
        <v>28</v>
      </c>
      <c r="B5" s="74">
        <v>366.93</v>
      </c>
      <c r="C5" s="73">
        <v>4.3218937786115301</v>
      </c>
      <c r="D5" s="74">
        <v>2062</v>
      </c>
      <c r="E5" s="73">
        <f t="shared" si="1"/>
        <v>32699.865823913929</v>
      </c>
      <c r="F5" s="73">
        <f t="shared" si="0"/>
        <v>66812.985114485971</v>
      </c>
      <c r="G5" s="73">
        <f t="shared" si="0"/>
        <v>102400.4371853675</v>
      </c>
      <c r="H5" s="73">
        <f t="shared" si="0"/>
        <v>139525.94113326698</v>
      </c>
      <c r="I5" s="73">
        <f t="shared" si="0"/>
        <v>178255.96992656874</v>
      </c>
      <c r="J5" s="73">
        <f t="shared" si="0"/>
        <v>218659.86942474279</v>
      </c>
      <c r="K5" s="73">
        <f t="shared" si="0"/>
        <v>260809.98254164483</v>
      </c>
      <c r="L5" s="73">
        <f t="shared" si="0"/>
        <v>304781.77877502405</v>
      </c>
      <c r="M5" s="73">
        <f t="shared" si="0"/>
        <v>350653.98933415738</v>
      </c>
      <c r="N5" s="73">
        <f t="shared" si="0"/>
        <v>398508.74810755736</v>
      </c>
      <c r="O5" s="73">
        <f t="shared" si="0"/>
        <v>448431.73872315447</v>
      </c>
      <c r="P5" s="73">
        <f t="shared" si="0"/>
        <v>500512.34796426422</v>
      </c>
      <c r="Q5" s="73">
        <f t="shared" si="0"/>
        <v>554843.82581602817</v>
      </c>
      <c r="R5" s="73">
        <f t="shared" si="0"/>
        <v>611523.45242889551</v>
      </c>
      <c r="S5" s="73">
        <f t="shared" si="0"/>
        <v>670652.71229808428</v>
      </c>
      <c r="T5" s="73">
        <f t="shared" si="0"/>
        <v>732337.47597089875</v>
      </c>
      <c r="U5" s="73">
        <f t="shared" si="0"/>
        <v>796688.18960723991</v>
      </c>
      <c r="V5" s="73">
        <f t="shared" si="0"/>
        <v>863820.07273272215</v>
      </c>
      <c r="W5" s="73">
        <f t="shared" si="0"/>
        <v>933853.32453846897</v>
      </c>
      <c r="X5" s="73">
        <f t="shared" si="0"/>
        <v>1006913.3390969683</v>
      </c>
    </row>
    <row r="6" spans="1:24">
      <c r="A6" s="73">
        <v>29</v>
      </c>
      <c r="B6" s="74">
        <v>374.88</v>
      </c>
      <c r="C6" s="73">
        <v>4.7001672296495602</v>
      </c>
      <c r="D6" s="74">
        <v>2021</v>
      </c>
      <c r="E6" s="73">
        <f t="shared" si="1"/>
        <v>35609.993546141297</v>
      </c>
      <c r="F6" s="73">
        <f t="shared" si="0"/>
        <v>72893.716339418606</v>
      </c>
      <c r="G6" s="73">
        <f t="shared" si="0"/>
        <v>111929.83645341896</v>
      </c>
      <c r="H6" s="73">
        <f t="shared" si="0"/>
        <v>152800.7194927441</v>
      </c>
      <c r="I6" s="73">
        <f t="shared" si="0"/>
        <v>195592.60238315212</v>
      </c>
      <c r="J6" s="73">
        <f t="shared" si="0"/>
        <v>240395.77533012506</v>
      </c>
      <c r="K6" s="73">
        <f t="shared" si="0"/>
        <v>287304.77232979477</v>
      </c>
      <c r="L6" s="73">
        <f t="shared" si="0"/>
        <v>336418.5706342003</v>
      </c>
      <c r="M6" s="73">
        <f t="shared" si="0"/>
        <v>387840.79959174577</v>
      </c>
      <c r="N6" s="73">
        <f t="shared" si="0"/>
        <v>441679.95930350898</v>
      </c>
      <c r="O6" s="73">
        <f t="shared" si="0"/>
        <v>498049.64955676335</v>
      </c>
      <c r="P6" s="73">
        <f t="shared" si="0"/>
        <v>557068.80951875611</v>
      </c>
      <c r="Q6" s="73">
        <f t="shared" si="0"/>
        <v>618861.9686964968</v>
      </c>
      <c r="R6" s="73">
        <f t="shared" si="0"/>
        <v>683559.50969207508</v>
      </c>
      <c r="S6" s="73">
        <f t="shared" si="0"/>
        <v>751297.9433079164</v>
      </c>
      <c r="T6" s="73">
        <f t="shared" si="0"/>
        <v>822220.19658244739</v>
      </c>
      <c r="U6" s="73">
        <f t="shared" si="0"/>
        <v>896475.91436391731</v>
      </c>
      <c r="V6" s="73">
        <f t="shared" si="0"/>
        <v>974221.77505869255</v>
      </c>
      <c r="W6" s="73">
        <f t="shared" si="0"/>
        <v>1055621.8212202529</v>
      </c>
      <c r="X6" s="73">
        <f t="shared" si="0"/>
        <v>1140847.8056764179</v>
      </c>
    </row>
    <row r="7" spans="1:24">
      <c r="A7" s="73">
        <v>30</v>
      </c>
      <c r="B7" s="74">
        <v>381.95</v>
      </c>
      <c r="C7" s="73">
        <v>4.25765773015672</v>
      </c>
      <c r="D7" s="74">
        <v>2002</v>
      </c>
      <c r="E7" s="73">
        <f t="shared" si="1"/>
        <v>32556.771648067821</v>
      </c>
      <c r="F7" s="73">
        <f t="shared" si="0"/>
        <v>66499.699200899122</v>
      </c>
      <c r="G7" s="73">
        <f t="shared" si="0"/>
        <v>101887.80043252502</v>
      </c>
      <c r="H7" s="73">
        <f t="shared" si="0"/>
        <v>138782.6058917949</v>
      </c>
      <c r="I7" s="73">
        <f t="shared" si="0"/>
        <v>177248.26588772773</v>
      </c>
      <c r="J7" s="73">
        <f t="shared" si="0"/>
        <v>217351.6620299331</v>
      </c>
      <c r="K7" s="73">
        <f t="shared" si="0"/>
        <v>259162.52351804249</v>
      </c>
      <c r="L7" s="73">
        <f t="shared" si="0"/>
        <v>302753.54838234553</v>
      </c>
      <c r="M7" s="73">
        <f t="shared" si="0"/>
        <v>348200.52988643799</v>
      </c>
      <c r="N7" s="73">
        <f t="shared" si="0"/>
        <v>395582.48831166257</v>
      </c>
      <c r="O7" s="73">
        <f t="shared" si="0"/>
        <v>444981.80835247814</v>
      </c>
      <c r="P7" s="73">
        <f t="shared" si="0"/>
        <v>496484.38236165646</v>
      </c>
      <c r="Q7" s="73">
        <f t="shared" si="0"/>
        <v>550179.75969436625</v>
      </c>
      <c r="R7" s="73">
        <f t="shared" si="0"/>
        <v>606161.30241081887</v>
      </c>
      <c r="S7" s="73">
        <f t="shared" si="0"/>
        <v>664526.34760819969</v>
      </c>
      <c r="T7" s="73">
        <f t="shared" si="0"/>
        <v>725376.37666413607</v>
      </c>
      <c r="U7" s="73">
        <f t="shared" si="0"/>
        <v>788817.1916859753</v>
      </c>
      <c r="V7" s="73">
        <f t="shared" si="0"/>
        <v>854959.09947266628</v>
      </c>
      <c r="W7" s="73">
        <f t="shared" si="0"/>
        <v>923917.10330911027</v>
      </c>
      <c r="X7" s="73">
        <f t="shared" si="0"/>
        <v>995811.1029264587</v>
      </c>
    </row>
    <row r="8" spans="1:24">
      <c r="A8" s="73">
        <v>31</v>
      </c>
      <c r="B8" s="74">
        <v>385.04</v>
      </c>
      <c r="C8" s="73">
        <v>3.9116837013954</v>
      </c>
      <c r="D8" s="74">
        <v>1906</v>
      </c>
      <c r="E8" s="73">
        <f t="shared" si="1"/>
        <v>28707.308436863586</v>
      </c>
      <c r="F8" s="73">
        <f t="shared" si="0"/>
        <v>58537.555978961209</v>
      </c>
      <c r="G8" s="73">
        <f t="shared" si="0"/>
        <v>89534.66845224904</v>
      </c>
      <c r="H8" s="73">
        <f t="shared" si="0"/>
        <v>121744.28992205751</v>
      </c>
      <c r="I8" s="73">
        <f t="shared" si="0"/>
        <v>155213.84990518179</v>
      </c>
      <c r="J8" s="73">
        <f t="shared" si="0"/>
        <v>189992.6332110946</v>
      </c>
      <c r="K8" s="73">
        <f t="shared" si="0"/>
        <v>226131.8525151285</v>
      </c>
      <c r="L8" s="73">
        <f t="shared" si="0"/>
        <v>263684.72377048986</v>
      </c>
      <c r="M8" s="73">
        <f t="shared" si="0"/>
        <v>302706.54457015311</v>
      </c>
      <c r="N8" s="73">
        <f t="shared" si="0"/>
        <v>343254.77557402459</v>
      </c>
      <c r="O8" s="73">
        <f t="shared" si="0"/>
        <v>385389.12512127869</v>
      </c>
      <c r="P8" s="73">
        <f t="shared" si="0"/>
        <v>429171.63715246151</v>
      </c>
      <c r="Q8" s="73">
        <f t="shared" si="0"/>
        <v>474666.78257082973</v>
      </c>
      <c r="R8" s="73">
        <f t="shared" si="0"/>
        <v>521941.55417745427</v>
      </c>
      <c r="S8" s="73">
        <f t="shared" si="0"/>
        <v>571065.56531988713</v>
      </c>
      <c r="T8" s="73">
        <f t="shared" si="0"/>
        <v>622111.15239965031</v>
      </c>
      <c r="U8" s="73">
        <f t="shared" si="0"/>
        <v>675153.48138949415</v>
      </c>
      <c r="V8" s="73">
        <f t="shared" si="0"/>
        <v>730270.65851727407</v>
      </c>
      <c r="W8" s="73">
        <f t="shared" si="0"/>
        <v>787543.84527943085</v>
      </c>
      <c r="X8" s="73">
        <f t="shared" si="0"/>
        <v>847057.37795343238</v>
      </c>
    </row>
    <row r="9" spans="1:24">
      <c r="A9" s="73">
        <v>32</v>
      </c>
      <c r="B9" s="74">
        <v>398.07</v>
      </c>
      <c r="C9" s="73">
        <v>3.5414883290647499</v>
      </c>
      <c r="D9" s="74">
        <v>1957</v>
      </c>
      <c r="E9" s="73">
        <f t="shared" si="1"/>
        <v>27589.008271581308</v>
      </c>
      <c r="F9" s="73">
        <f t="shared" si="0"/>
        <v>56155.078051205324</v>
      </c>
      <c r="G9" s="73">
        <f t="shared" si="0"/>
        <v>85732.811858147266</v>
      </c>
      <c r="H9" s="73">
        <f t="shared" si="0"/>
        <v>116358.03765586385</v>
      </c>
      <c r="I9" s="73">
        <f t="shared" si="0"/>
        <v>148067.85225095641</v>
      </c>
      <c r="J9" s="73">
        <f t="shared" si="0"/>
        <v>180900.666229102</v>
      </c>
      <c r="K9" s="73">
        <f t="shared" si="0"/>
        <v>214896.25048238752</v>
      </c>
      <c r="L9" s="73">
        <f t="shared" si="0"/>
        <v>250095.78438440023</v>
      </c>
      <c r="M9" s="73">
        <f t="shared" si="0"/>
        <v>286541.90567143809</v>
      </c>
      <c r="N9" s="73">
        <f t="shared" si="0"/>
        <v>324278.762090253</v>
      </c>
      <c r="O9" s="73">
        <f t="shared" si="0"/>
        <v>363352.06487489631</v>
      </c>
      <c r="P9" s="73">
        <f t="shared" si="0"/>
        <v>403809.14411743777</v>
      </c>
      <c r="Q9" s="73">
        <f t="shared" si="0"/>
        <v>445699.00609963445</v>
      </c>
      <c r="R9" s="73">
        <f t="shared" si="0"/>
        <v>489072.39265499183</v>
      </c>
      <c r="S9" s="73">
        <f t="shared" si="0"/>
        <v>533981.84263312747</v>
      </c>
      <c r="T9" s="73">
        <f t="shared" si="0"/>
        <v>580481.75554088596</v>
      </c>
      <c r="U9" s="73">
        <f t="shared" si="0"/>
        <v>628628.45743729779</v>
      </c>
      <c r="V9" s="73">
        <f t="shared" si="0"/>
        <v>678480.26916220097</v>
      </c>
      <c r="W9" s="73">
        <f t="shared" si="0"/>
        <v>730097.57698116859</v>
      </c>
      <c r="X9" s="73">
        <f t="shared" si="0"/>
        <v>783542.90573232248</v>
      </c>
    </row>
    <row r="10" spans="1:24">
      <c r="A10" s="73">
        <v>33</v>
      </c>
      <c r="B10" s="74">
        <v>411.66</v>
      </c>
      <c r="C10" s="73">
        <v>4.5287470525386802</v>
      </c>
      <c r="D10" s="74">
        <v>1858</v>
      </c>
      <c r="E10" s="73">
        <f t="shared" si="1"/>
        <v>34638.768536421143</v>
      </c>
      <c r="F10" s="73">
        <f t="shared" si="0"/>
        <v>70846.239281971095</v>
      </c>
      <c r="G10" s="73">
        <f t="shared" si="0"/>
        <v>108693.45479170892</v>
      </c>
      <c r="H10" s="73">
        <f t="shared" si="0"/>
        <v>148254.67495831198</v>
      </c>
      <c r="I10" s="73">
        <f t="shared" si="0"/>
        <v>189607.52271715846</v>
      </c>
      <c r="J10" s="73">
        <f t="shared" si="0"/>
        <v>232833.13635002438</v>
      </c>
      <c r="K10" s="73">
        <f t="shared" si="0"/>
        <v>278016.32868623058</v>
      </c>
      <c r="L10" s="73">
        <f t="shared" si="0"/>
        <v>325245.75351360562</v>
      </c>
      <c r="M10" s="73">
        <f t="shared" si="0"/>
        <v>374614.07952578145</v>
      </c>
      <c r="N10" s="73">
        <f t="shared" si="0"/>
        <v>426218.17214712116</v>
      </c>
      <c r="O10" s="73">
        <f t="shared" si="0"/>
        <v>480159.2835920392</v>
      </c>
      <c r="P10" s="73">
        <f t="shared" si="0"/>
        <v>536543.2515316254</v>
      </c>
      <c r="Q10" s="73">
        <f t="shared" si="0"/>
        <v>595480.70675738028</v>
      </c>
      <c r="R10" s="73">
        <f t="shared" si="0"/>
        <v>657087.29024951253</v>
      </c>
      <c r="S10" s="73">
        <f t="shared" si="0"/>
        <v>721483.88007571467</v>
      </c>
      <c r="T10" s="73">
        <f t="shared" si="0"/>
        <v>788796.82856560638</v>
      </c>
      <c r="U10" s="73">
        <f t="shared" si="0"/>
        <v>859158.21022621088</v>
      </c>
      <c r="V10" s="73">
        <f t="shared" si="0"/>
        <v>932706.08088489575</v>
      </c>
      <c r="W10" s="73">
        <f t="shared" si="0"/>
        <v>1009584.74856824</v>
      </c>
      <c r="X10" s="73">
        <f t="shared" si="0"/>
        <v>1089945.0566483254</v>
      </c>
    </row>
    <row r="11" spans="1:24">
      <c r="A11" s="73">
        <v>34</v>
      </c>
      <c r="B11" s="74">
        <v>421.58</v>
      </c>
      <c r="C11" s="73">
        <v>4.286442018012</v>
      </c>
      <c r="D11" s="74">
        <v>1878</v>
      </c>
      <c r="E11" s="73">
        <f t="shared" si="1"/>
        <v>33936.929083406743</v>
      </c>
      <c r="F11" s="73">
        <f t="shared" si="0"/>
        <v>69328.544954667566</v>
      </c>
      <c r="G11" s="73">
        <f t="shared" si="0"/>
        <v>106237.20191948759</v>
      </c>
      <c r="H11" s="73">
        <f t="shared" si="0"/>
        <v>144727.92706473134</v>
      </c>
      <c r="I11" s="73">
        <f t="shared" si="0"/>
        <v>184868.53482563849</v>
      </c>
      <c r="J11" s="73">
        <f t="shared" si="0"/>
        <v>226729.74646389461</v>
      </c>
      <c r="K11" s="73">
        <f t="shared" si="0"/>
        <v>270385.31466706184</v>
      </c>
      <c r="L11" s="73">
        <f t="shared" si="0"/>
        <v>315912.15348889132</v>
      </c>
      <c r="M11" s="73">
        <f t="shared" si="0"/>
        <v>363390.47385945258</v>
      </c>
      <c r="N11" s="73">
        <f t="shared" si="0"/>
        <v>412903.92490382376</v>
      </c>
      <c r="O11" s="73">
        <f t="shared" si="0"/>
        <v>464539.74131832871</v>
      </c>
      <c r="P11" s="73">
        <f t="shared" si="0"/>
        <v>518388.89706396847</v>
      </c>
      <c r="Q11" s="73">
        <f t="shared" si="0"/>
        <v>574546.26564783405</v>
      </c>
      <c r="R11" s="73">
        <f t="shared" si="0"/>
        <v>633110.78727488848</v>
      </c>
      <c r="S11" s="73">
        <f t="shared" si="0"/>
        <v>694185.6431646127</v>
      </c>
      <c r="T11" s="73">
        <f t="shared" si="0"/>
        <v>757878.43733963417</v>
      </c>
      <c r="U11" s="73">
        <f t="shared" si="0"/>
        <v>824301.38620661967</v>
      </c>
      <c r="V11" s="73">
        <f t="shared" si="0"/>
        <v>893571.51626344258</v>
      </c>
      <c r="W11" s="73">
        <f t="shared" si="0"/>
        <v>965810.87028095254</v>
      </c>
      <c r="X11" s="73">
        <f t="shared" si="0"/>
        <v>1041146.722322609</v>
      </c>
    </row>
    <row r="12" spans="1:24">
      <c r="A12" s="73">
        <v>35</v>
      </c>
      <c r="B12" s="74">
        <v>435.64</v>
      </c>
      <c r="C12" s="73">
        <v>4.31854210041696</v>
      </c>
      <c r="D12" s="74">
        <v>1919</v>
      </c>
      <c r="E12" s="73">
        <f t="shared" si="1"/>
        <v>36102.716571206081</v>
      </c>
      <c r="F12" s="73">
        <f t="shared" si="0"/>
        <v>73764.54415693396</v>
      </c>
      <c r="G12" s="73">
        <f t="shared" si="0"/>
        <v>113052.81362273789</v>
      </c>
      <c r="H12" s="73">
        <f t="shared" si="0"/>
        <v>154037.76354594785</v>
      </c>
      <c r="I12" s="73">
        <f t="shared" si="0"/>
        <v>196792.66578642646</v>
      </c>
      <c r="J12" s="73">
        <f t="shared" si="0"/>
        <v>241393.95648015215</v>
      </c>
      <c r="K12" s="73">
        <f t="shared" si="0"/>
        <v>287921.37268981594</v>
      </c>
      <c r="L12" s="73">
        <f t="shared" si="0"/>
        <v>336458.09495673008</v>
      </c>
      <c r="M12" s="73">
        <f t="shared" si="0"/>
        <v>387090.89600890345</v>
      </c>
      <c r="N12" s="73">
        <f t="shared" si="0"/>
        <v>439910.29589113523</v>
      </c>
      <c r="O12" s="73">
        <f t="shared" si="0"/>
        <v>495010.72379446885</v>
      </c>
      <c r="P12" s="73">
        <f t="shared" si="0"/>
        <v>552490.68687431782</v>
      </c>
      <c r="Q12" s="73">
        <f t="shared" si="0"/>
        <v>612452.94635907421</v>
      </c>
      <c r="R12" s="73">
        <f t="shared" si="0"/>
        <v>675004.70126404078</v>
      </c>
      <c r="S12" s="73">
        <f t="shared" si="0"/>
        <v>740257.7800391285</v>
      </c>
      <c r="T12" s="73">
        <f t="shared" si="0"/>
        <v>808328.8404929362</v>
      </c>
      <c r="U12" s="73">
        <f t="shared" si="0"/>
        <v>879339.57835064211</v>
      </c>
      <c r="V12" s="73">
        <f t="shared" si="0"/>
        <v>953416.94481854967</v>
      </c>
      <c r="W12" s="73">
        <f t="shared" si="0"/>
        <v>1030693.373544254</v>
      </c>
      <c r="X12" s="73">
        <f t="shared" si="0"/>
        <v>1111307.0173781763</v>
      </c>
    </row>
    <row r="13" spans="1:24">
      <c r="A13" s="73">
        <v>36</v>
      </c>
      <c r="B13" s="74">
        <v>454.89</v>
      </c>
      <c r="C13" s="73">
        <v>4.3547453367423499</v>
      </c>
      <c r="D13" s="74">
        <v>1814</v>
      </c>
      <c r="E13" s="73">
        <f t="shared" si="1"/>
        <v>35934.072127025487</v>
      </c>
      <c r="F13" s="73">
        <f t="shared" si="0"/>
        <v>73432.981584304333</v>
      </c>
      <c r="G13" s="73">
        <f t="shared" si="0"/>
        <v>112564.87305250314</v>
      </c>
      <c r="H13" s="73">
        <f t="shared" si="0"/>
        <v>153400.85873959269</v>
      </c>
      <c r="I13" s="73">
        <f t="shared" si="0"/>
        <v>196015.14760910335</v>
      </c>
      <c r="J13" s="73">
        <f t="shared" si="0"/>
        <v>240485.18023594498</v>
      </c>
      <c r="K13" s="73">
        <f t="shared" si="0"/>
        <v>286891.76953485172</v>
      </c>
      <c r="L13" s="73">
        <f t="shared" si="0"/>
        <v>335319.24761719414</v>
      </c>
      <c r="M13" s="73">
        <f t="shared" si="0"/>
        <v>385855.61904302903</v>
      </c>
      <c r="N13" s="73">
        <f t="shared" si="0"/>
        <v>438592.72074688924</v>
      </c>
      <c r="O13" s="73">
        <f t="shared" si="0"/>
        <v>493626.3889279312</v>
      </c>
      <c r="P13" s="73">
        <f t="shared" si="0"/>
        <v>551056.63320772594</v>
      </c>
      <c r="Q13" s="73">
        <f t="shared" si="0"/>
        <v>610987.81837217417</v>
      </c>
      <c r="R13" s="73">
        <f t="shared" si="0"/>
        <v>673528.85402782599</v>
      </c>
      <c r="S13" s="73">
        <f t="shared" si="0"/>
        <v>738793.39251724235</v>
      </c>
      <c r="T13" s="73">
        <f t="shared" si="0"/>
        <v>806900.03545307368</v>
      </c>
      <c r="U13" s="73">
        <f t="shared" si="0"/>
        <v>877972.54924616427</v>
      </c>
      <c r="V13" s="73">
        <f t="shared" si="0"/>
        <v>952140.09001936542</v>
      </c>
      <c r="W13" s="73">
        <f t="shared" si="0"/>
        <v>1029537.4383157636</v>
      </c>
      <c r="X13" s="73">
        <f t="shared" si="0"/>
        <v>1110305.2440278619</v>
      </c>
    </row>
    <row r="14" spans="1:24">
      <c r="A14" s="73">
        <v>37</v>
      </c>
      <c r="B14" s="74">
        <v>470.86</v>
      </c>
      <c r="C14" s="73">
        <v>4.0540152137043801</v>
      </c>
      <c r="D14" s="74">
        <v>1883</v>
      </c>
      <c r="E14" s="73">
        <f t="shared" si="1"/>
        <v>35944.089954372888</v>
      </c>
      <c r="F14" s="73">
        <f t="shared" si="0"/>
        <v>73345.358783923642</v>
      </c>
      <c r="G14" s="73">
        <f t="shared" si="0"/>
        <v>112262.88074194286</v>
      </c>
      <c r="H14" s="73">
        <f t="shared" si="0"/>
        <v>152758.12496093693</v>
      </c>
      <c r="I14" s="73">
        <f t="shared" si="0"/>
        <v>194895.05254139565</v>
      </c>
      <c r="J14" s="73">
        <f t="shared" si="0"/>
        <v>238740.21757655405</v>
      </c>
      <c r="K14" s="73">
        <f t="shared" si="0"/>
        <v>284362.87227271125</v>
      </c>
      <c r="L14" s="73">
        <f t="shared" si="0"/>
        <v>331835.07633114659</v>
      </c>
      <c r="M14" s="73">
        <f t="shared" si="0"/>
        <v>381231.81076439185</v>
      </c>
      <c r="N14" s="73">
        <f t="shared" si="0"/>
        <v>432631.09632663376</v>
      </c>
      <c r="O14" s="73">
        <f t="shared" si="0"/>
        <v>486114.11674530455</v>
      </c>
      <c r="P14" s="73">
        <f t="shared" si="0"/>
        <v>541765.34694849665</v>
      </c>
      <c r="Q14" s="73">
        <f t="shared" si="0"/>
        <v>599672.68649073993</v>
      </c>
      <c r="R14" s="73">
        <f t="shared" si="0"/>
        <v>659927.59838787746</v>
      </c>
      <c r="S14" s="73">
        <f t="shared" si="0"/>
        <v>722625.25358032866</v>
      </c>
      <c r="T14" s="73">
        <f t="shared" si="0"/>
        <v>787864.68125291797</v>
      </c>
      <c r="U14" s="73">
        <f t="shared" si="0"/>
        <v>855748.92524868762</v>
      </c>
      <c r="V14" s="73">
        <f t="shared" si="0"/>
        <v>926385.20682375401</v>
      </c>
      <c r="W14" s="73">
        <f t="shared" si="0"/>
        <v>999885.09400026884</v>
      </c>
      <c r="X14" s="73">
        <f t="shared" si="0"/>
        <v>1076364.6777849752</v>
      </c>
    </row>
    <row r="15" spans="1:24">
      <c r="A15" s="73">
        <v>38</v>
      </c>
      <c r="B15" s="74">
        <v>488.14</v>
      </c>
      <c r="C15" s="73">
        <v>4.64065057397075</v>
      </c>
      <c r="D15" s="74">
        <v>1815</v>
      </c>
      <c r="E15" s="73">
        <f t="shared" si="1"/>
        <v>41114.962156882095</v>
      </c>
      <c r="F15" s="73">
        <f t="shared" si="0"/>
        <v>84137.926041085331</v>
      </c>
      <c r="G15" s="73">
        <f t="shared" si="0"/>
        <v>129157.43534572021</v>
      </c>
      <c r="H15" s="73">
        <f t="shared" si="0"/>
        <v>176266.14276729932</v>
      </c>
      <c r="I15" s="73">
        <f t="shared" si="0"/>
        <v>225561.00069022822</v>
      </c>
      <c r="J15" s="73">
        <f t="shared" si="0"/>
        <v>277143.46072029549</v>
      </c>
      <c r="K15" s="73">
        <f t="shared" si="0"/>
        <v>331119.6824778163</v>
      </c>
      <c r="L15" s="73">
        <f t="shared" si="0"/>
        <v>387600.75208013534</v>
      </c>
      <c r="M15" s="73">
        <f t="shared" si="0"/>
        <v>446702.91076313925</v>
      </c>
      <c r="N15" s="73">
        <f t="shared" si="0"/>
        <v>508547.7941122948</v>
      </c>
      <c r="O15" s="73">
        <f t="shared" si="0"/>
        <v>573262.68239556474</v>
      </c>
      <c r="P15" s="73">
        <f t="shared" si="0"/>
        <v>640980.7625133968</v>
      </c>
      <c r="Q15" s="73">
        <f t="shared" si="0"/>
        <v>711841.40210489871</v>
      </c>
      <c r="R15" s="73">
        <f t="shared" si="0"/>
        <v>785990.43637432309</v>
      </c>
      <c r="S15" s="73">
        <f t="shared" si="0"/>
        <v>863580.46822816529</v>
      </c>
      <c r="T15" s="73">
        <f t="shared" si="0"/>
        <v>944771.18234057713</v>
      </c>
      <c r="U15" s="73">
        <f t="shared" si="0"/>
        <v>1029729.6737934574</v>
      </c>
      <c r="V15" s="73">
        <f t="shared" si="0"/>
        <v>1118630.7919675822</v>
      </c>
      <c r="W15" s="73">
        <f t="shared" si="0"/>
        <v>1211657.5003925217</v>
      </c>
      <c r="X15" s="73">
        <f t="shared" si="0"/>
        <v>1309001.2532959289</v>
      </c>
    </row>
    <row r="16" spans="1:24">
      <c r="A16" s="73">
        <v>39</v>
      </c>
      <c r="B16" s="74">
        <v>500.11</v>
      </c>
      <c r="C16" s="73">
        <v>5.2953628980956404</v>
      </c>
      <c r="D16" s="74">
        <v>1799</v>
      </c>
      <c r="E16" s="73">
        <f t="shared" si="1"/>
        <v>47642.268262009376</v>
      </c>
      <c r="F16" s="73">
        <f t="shared" si="0"/>
        <v>97807.367521376364</v>
      </c>
      <c r="G16" s="73">
        <f t="shared" si="0"/>
        <v>150628.89083471667</v>
      </c>
      <c r="H16" s="73">
        <f t="shared" si="0"/>
        <v>206247.50549580061</v>
      </c>
      <c r="I16" s="73">
        <f t="shared" si="0"/>
        <v>264811.32764208235</v>
      </c>
      <c r="J16" s="73">
        <f t="shared" si="0"/>
        <v>326476.31669800502</v>
      </c>
      <c r="K16" s="73">
        <f t="shared" si="0"/>
        <v>391406.6907055098</v>
      </c>
      <c r="L16" s="73">
        <f t="shared" si="0"/>
        <v>459775.36364780256</v>
      </c>
      <c r="M16" s="73">
        <f t="shared" si="0"/>
        <v>531764.40593100211</v>
      </c>
      <c r="N16" s="73">
        <f t="shared" si="0"/>
        <v>607565.52924996044</v>
      </c>
      <c r="O16" s="73">
        <f t="shared" si="0"/>
        <v>687380.59712949034</v>
      </c>
      <c r="P16" s="73">
        <f t="shared" si="0"/>
        <v>771422.16250060324</v>
      </c>
      <c r="Q16" s="73">
        <f t="shared" si="0"/>
        <v>859914.03374335647</v>
      </c>
      <c r="R16" s="73">
        <f t="shared" si="0"/>
        <v>953091.8707037291</v>
      </c>
      <c r="S16" s="73">
        <f t="shared" si="0"/>
        <v>1051203.8122717494</v>
      </c>
      <c r="T16" s="73">
        <f t="shared" si="0"/>
        <v>1154511.1371921641</v>
      </c>
      <c r="U16" s="73">
        <f t="shared" si="0"/>
        <v>1263288.9598674292</v>
      </c>
      <c r="V16" s="73">
        <f t="shared" si="0"/>
        <v>1377826.963005997</v>
      </c>
      <c r="W16" s="73">
        <f t="shared" si="0"/>
        <v>1498430.1690669837</v>
      </c>
      <c r="X16" s="73">
        <f t="shared" si="0"/>
        <v>1625419.7525556381</v>
      </c>
    </row>
    <row r="17" spans="1:24">
      <c r="A17" s="73">
        <v>40</v>
      </c>
      <c r="B17" s="74">
        <v>511.69</v>
      </c>
      <c r="C17" s="73">
        <v>4.5630655179063204</v>
      </c>
      <c r="D17" s="74">
        <v>1858</v>
      </c>
      <c r="E17" s="73">
        <f t="shared" si="1"/>
        <v>43381.977404452147</v>
      </c>
      <c r="F17" s="73">
        <f t="shared" si="0"/>
        <v>88743.50286083277</v>
      </c>
      <c r="G17" s="73">
        <f t="shared" si="0"/>
        <v>136174.90444370979</v>
      </c>
      <c r="H17" s="73">
        <f t="shared" si="0"/>
        <v>185770.63195687471</v>
      </c>
      <c r="I17" s="73">
        <f t="shared" si="0"/>
        <v>237629.44501054776</v>
      </c>
      <c r="J17" s="73">
        <f t="shared" ref="J17:AB31" si="2">$D17*((1+$C17/100)^J$2-1)*$B17</f>
        <v>291854.60968066845</v>
      </c>
      <c r="K17" s="73">
        <f t="shared" si="2"/>
        <v>348554.10414187924</v>
      </c>
      <c r="L17" s="73">
        <f t="shared" si="2"/>
        <v>407840.83368367673</v>
      </c>
      <c r="M17" s="73">
        <f t="shared" si="2"/>
        <v>469832.8555378904</v>
      </c>
      <c r="N17" s="73">
        <f t="shared" si="2"/>
        <v>534653.61396518676</v>
      </c>
      <c r="O17" s="73">
        <f t="shared" si="2"/>
        <v>602432.18606872426</v>
      </c>
      <c r="P17" s="73">
        <f t="shared" si="2"/>
        <v>673303.53882444766</v>
      </c>
      <c r="Q17" s="73">
        <f t="shared" si="2"/>
        <v>747408.79783984122</v>
      </c>
      <c r="R17" s="73">
        <f t="shared" si="2"/>
        <v>824895.52837632154</v>
      </c>
      <c r="S17" s="73">
        <f t="shared" si="2"/>
        <v>905918.02919486479</v>
      </c>
      <c r="T17" s="73">
        <f t="shared" si="2"/>
        <v>990637.63981000462</v>
      </c>
      <c r="U17" s="73">
        <f t="shared" si="2"/>
        <v>1079223.0617640284</v>
      </c>
      <c r="V17" s="73">
        <f t="shared" si="2"/>
        <v>1171850.6945611273</v>
      </c>
      <c r="W17" s="73">
        <f t="shared" si="2"/>
        <v>1268704.9869304444</v>
      </c>
      <c r="X17" s="73">
        <f t="shared" si="2"/>
        <v>1369978.8041174775</v>
      </c>
    </row>
    <row r="18" spans="1:24">
      <c r="A18" s="73">
        <v>41</v>
      </c>
      <c r="B18" s="74">
        <v>528.27</v>
      </c>
      <c r="C18" s="73">
        <v>4.8425634702278604</v>
      </c>
      <c r="D18" s="74">
        <v>1713</v>
      </c>
      <c r="E18" s="73">
        <f t="shared" si="1"/>
        <v>43821.640605667926</v>
      </c>
      <c r="F18" s="73">
        <f t="shared" si="1"/>
        <v>89765.371971360408</v>
      </c>
      <c r="G18" s="73">
        <f t="shared" si="1"/>
        <v>137933.95768902768</v>
      </c>
      <c r="H18" s="73">
        <f t="shared" si="1"/>
        <v>188435.13774278393</v>
      </c>
      <c r="I18" s="73">
        <f t="shared" si="1"/>
        <v>241381.86949385746</v>
      </c>
      <c r="J18" s="73">
        <f t="shared" si="1"/>
        <v>296892.5803353879</v>
      </c>
      <c r="K18" s="73">
        <f t="shared" si="1"/>
        <v>355091.43258219445</v>
      </c>
      <c r="L18" s="73">
        <f t="shared" si="1"/>
        <v>416108.60118799633</v>
      </c>
      <c r="M18" s="73">
        <f t="shared" si="1"/>
        <v>480080.56491127034</v>
      </c>
      <c r="N18" s="73">
        <f t="shared" si="1"/>
        <v>547150.41158099496</v>
      </c>
      <c r="O18" s="73">
        <f t="shared" si="1"/>
        <v>617468.15814508556</v>
      </c>
      <c r="P18" s="73">
        <f t="shared" si="1"/>
        <v>691191.08621737629</v>
      </c>
      <c r="Q18" s="73">
        <f t="shared" si="1"/>
        <v>768484.09387367801</v>
      </c>
      <c r="R18" s="73">
        <f t="shared" si="1"/>
        <v>849520.06448378391</v>
      </c>
      <c r="S18" s="73">
        <f t="shared" si="1"/>
        <v>934480.25340440031</v>
      </c>
      <c r="T18" s="73">
        <f t="shared" si="1"/>
        <v>1023554.6933979221</v>
      </c>
      <c r="U18" s="73">
        <f t="shared" si="2"/>
        <v>1116942.6196838806</v>
      </c>
      <c r="V18" s="73">
        <f t="shared" si="2"/>
        <v>1214852.9155737662</v>
      </c>
      <c r="W18" s="73">
        <f t="shared" si="2"/>
        <v>1317504.5796860075</v>
      </c>
      <c r="X18" s="73">
        <f t="shared" si="2"/>
        <v>1425127.215786129</v>
      </c>
    </row>
    <row r="19" spans="1:24">
      <c r="A19" s="73">
        <v>42</v>
      </c>
      <c r="B19" s="74">
        <v>542.29</v>
      </c>
      <c r="C19" s="73">
        <v>4.30971053863981</v>
      </c>
      <c r="D19" s="74">
        <v>1798</v>
      </c>
      <c r="E19" s="73">
        <f t="shared" si="1"/>
        <v>42021.290445421604</v>
      </c>
      <c r="F19" s="73">
        <f t="shared" si="1"/>
        <v>85853.576873642043</v>
      </c>
      <c r="G19" s="73">
        <f t="shared" si="1"/>
        <v>131574.90796938623</v>
      </c>
      <c r="H19" s="73">
        <f t="shared" si="1"/>
        <v>179266.69608977021</v>
      </c>
      <c r="I19" s="73">
        <f t="shared" si="1"/>
        <v>229013.86222884394</v>
      </c>
      <c r="J19" s="73">
        <f t="shared" si="1"/>
        <v>280904.98722968827</v>
      </c>
      <c r="K19" s="73">
        <f t="shared" si="1"/>
        <v>335032.46951331245</v>
      </c>
      <c r="L19" s="73">
        <f t="shared" si="1"/>
        <v>391492.68960521463</v>
      </c>
      <c r="M19" s="73">
        <f t="shared" si="1"/>
        <v>450386.18175255659</v>
      </c>
      <c r="N19" s="73">
        <f t="shared" si="1"/>
        <v>511817.81293754565</v>
      </c>
      <c r="O19" s="73">
        <f t="shared" si="1"/>
        <v>575896.96960577229</v>
      </c>
      <c r="P19" s="73">
        <f t="shared" si="1"/>
        <v>642737.75244200125</v>
      </c>
      <c r="Q19" s="73">
        <f t="shared" si="1"/>
        <v>712459.17954023241</v>
      </c>
      <c r="R19" s="73">
        <f t="shared" si="1"/>
        <v>785185.39832980628</v>
      </c>
      <c r="S19" s="73">
        <f t="shared" si="1"/>
        <v>861045.9066349084</v>
      </c>
      <c r="T19" s="73">
        <f t="shared" si="1"/>
        <v>940175.78326110134</v>
      </c>
      <c r="U19" s="73">
        <f t="shared" si="2"/>
        <v>1022715.928519466</v>
      </c>
      <c r="V19" s="73">
        <f t="shared" si="2"/>
        <v>1108813.3151166392</v>
      </c>
      <c r="W19" s="73">
        <f t="shared" si="2"/>
        <v>1198621.2498574839</v>
      </c>
      <c r="X19" s="73">
        <f t="shared" si="2"/>
        <v>1292299.6466263894</v>
      </c>
    </row>
    <row r="20" spans="1:24">
      <c r="A20" s="73">
        <v>43</v>
      </c>
      <c r="B20" s="74">
        <v>561.63</v>
      </c>
      <c r="C20" s="73">
        <v>4.5596221556596896</v>
      </c>
      <c r="D20" s="74">
        <v>1759</v>
      </c>
      <c r="E20" s="73">
        <f t="shared" si="1"/>
        <v>45044.834200670557</v>
      </c>
      <c r="F20" s="73">
        <f t="shared" si="1"/>
        <v>92143.542641535154</v>
      </c>
      <c r="G20" s="73">
        <f t="shared" si="1"/>
        <v>141389.77422749889</v>
      </c>
      <c r="H20" s="73">
        <f t="shared" si="1"/>
        <v>192881.44789968373</v>
      </c>
      <c r="I20" s="73">
        <f t="shared" si="1"/>
        <v>246720.94733294548</v>
      </c>
      <c r="J20" s="73">
        <f t="shared" si="1"/>
        <v>303015.32451086253</v>
      </c>
      <c r="K20" s="73">
        <f t="shared" si="1"/>
        <v>361876.51258297439</v>
      </c>
      <c r="L20" s="73">
        <f t="shared" si="1"/>
        <v>423421.54842750699</v>
      </c>
      <c r="M20" s="73">
        <f t="shared" si="1"/>
        <v>487772.80536211538</v>
      </c>
      <c r="N20" s="73">
        <f t="shared" si="1"/>
        <v>555058.23646535981</v>
      </c>
      <c r="O20" s="73">
        <f t="shared" si="1"/>
        <v>625411.62899271888</v>
      </c>
      <c r="P20" s="73">
        <f t="shared" si="1"/>
        <v>698972.8703930137</v>
      </c>
      <c r="Q20" s="73">
        <f t="shared" si="1"/>
        <v>775888.22645417461</v>
      </c>
      <c r="R20" s="73">
        <f t="shared" si="1"/>
        <v>856310.63213140471</v>
      </c>
      <c r="S20" s="73">
        <f t="shared" si="1"/>
        <v>940399.99563600833</v>
      </c>
      <c r="T20" s="73">
        <f t="shared" si="1"/>
        <v>1028323.5163895211</v>
      </c>
      <c r="U20" s="73">
        <f t="shared" si="2"/>
        <v>1120256.017475347</v>
      </c>
      <c r="V20" s="73">
        <f t="shared" si="2"/>
        <v>1216380.2932489347</v>
      </c>
      <c r="W20" s="73">
        <f t="shared" si="2"/>
        <v>1316887.4727976618</v>
      </c>
      <c r="X20" s="73">
        <f t="shared" si="2"/>
        <v>1421977.3999731215</v>
      </c>
    </row>
    <row r="21" spans="1:24">
      <c r="A21" s="73">
        <v>44</v>
      </c>
      <c r="B21" s="74">
        <v>581.55999999999995</v>
      </c>
      <c r="C21" s="73">
        <v>4.7133076956446596</v>
      </c>
      <c r="D21" s="74">
        <v>1716</v>
      </c>
      <c r="E21" s="73">
        <f t="shared" si="1"/>
        <v>47036.782194901542</v>
      </c>
      <c r="F21" s="73">
        <f t="shared" si="1"/>
        <v>96290.552664778952</v>
      </c>
      <c r="G21" s="73">
        <f t="shared" si="1"/>
        <v>147865.80488860825</v>
      </c>
      <c r="H21" s="73">
        <f t="shared" si="1"/>
        <v>201871.95744455143</v>
      </c>
      <c r="I21" s="73">
        <f t="shared" si="1"/>
        <v>258423.58614503549</v>
      </c>
      <c r="J21" s="73">
        <f t="shared" si="1"/>
        <v>317640.66711307189</v>
      </c>
      <c r="K21" s="73">
        <f t="shared" si="1"/>
        <v>379648.83131551085</v>
      </c>
      <c r="L21" s="73">
        <f t="shared" si="1"/>
        <v>444579.63109323126</v>
      </c>
      <c r="M21" s="73">
        <f t="shared" si="1"/>
        <v>512570.81925371877</v>
      </c>
      <c r="N21" s="73">
        <f t="shared" si="1"/>
        <v>583766.64131813473</v>
      </c>
      <c r="O21" s="73">
        <f t="shared" si="1"/>
        <v>658318.14154289023</v>
      </c>
      <c r="P21" s="73">
        <f t="shared" si="1"/>
        <v>736383.48336495762</v>
      </c>
      <c r="Q21" s="73">
        <f t="shared" si="1"/>
        <v>818128.28495075589</v>
      </c>
      <c r="R21" s="73">
        <f t="shared" si="1"/>
        <v>903725.97056048713</v>
      </c>
      <c r="S21" s="73">
        <f t="shared" si="1"/>
        <v>993358.13847335544</v>
      </c>
      <c r="T21" s="73">
        <f t="shared" si="1"/>
        <v>1087214.9462542341</v>
      </c>
      <c r="U21" s="73">
        <f t="shared" si="2"/>
        <v>1185495.5141791352</v>
      </c>
      <c r="V21" s="73">
        <f t="shared" si="2"/>
        <v>1288408.3476753642</v>
      </c>
      <c r="W21" s="73">
        <f t="shared" si="2"/>
        <v>1396171.779672577</v>
      </c>
      <c r="X21" s="73">
        <f t="shared" si="2"/>
        <v>1509014.4338032051</v>
      </c>
    </row>
    <row r="22" spans="1:24">
      <c r="A22" s="73">
        <v>45</v>
      </c>
      <c r="B22" s="74">
        <v>597.78</v>
      </c>
      <c r="C22" s="73">
        <v>3.97722331387518</v>
      </c>
      <c r="D22" s="74">
        <v>1724</v>
      </c>
      <c r="E22" s="73">
        <f t="shared" si="1"/>
        <v>40988.178486277553</v>
      </c>
      <c r="F22" s="73">
        <f t="shared" si="1"/>
        <v>83606.548363244205</v>
      </c>
      <c r="G22" s="73">
        <f t="shared" si="1"/>
        <v>127919.94598295091</v>
      </c>
      <c r="H22" s="73">
        <f t="shared" si="1"/>
        <v>173995.78638395912</v>
      </c>
      <c r="I22" s="73">
        <f t="shared" si="1"/>
        <v>221904.16585145987</v>
      </c>
      <c r="J22" s="73">
        <f t="shared" si="1"/>
        <v>271717.96855644218</v>
      </c>
      <c r="K22" s="73">
        <f t="shared" si="1"/>
        <v>323512.97743613436</v>
      </c>
      <c r="L22" s="73">
        <f t="shared" si="1"/>
        <v>377367.98948441393</v>
      </c>
      <c r="M22" s="73">
        <f t="shared" si="1"/>
        <v>433364.9356275677</v>
      </c>
      <c r="N22" s="73">
        <f t="shared" si="1"/>
        <v>491589.00536778494</v>
      </c>
      <c r="O22" s="73">
        <f t="shared" si="1"/>
        <v>552128.77638399706</v>
      </c>
      <c r="P22" s="73">
        <f t="shared" si="1"/>
        <v>615076.34928723297</v>
      </c>
      <c r="Q22" s="73">
        <f t="shared" si="1"/>
        <v>680527.48773549451</v>
      </c>
      <c r="R22" s="73">
        <f t="shared" si="1"/>
        <v>748581.76412131765</v>
      </c>
      <c r="S22" s="73">
        <f t="shared" si="1"/>
        <v>819342.71105364605</v>
      </c>
      <c r="T22" s="73">
        <f t="shared" si="1"/>
        <v>892917.97886448645</v>
      </c>
      <c r="U22" s="73">
        <f t="shared" si="2"/>
        <v>969419.49937994522</v>
      </c>
      <c r="V22" s="73">
        <f t="shared" si="2"/>
        <v>1048963.6562048143</v>
      </c>
      <c r="W22" s="73">
        <f t="shared" si="2"/>
        <v>1131671.4617797472</v>
      </c>
      <c r="X22" s="73">
        <f t="shared" si="2"/>
        <v>1217668.7414804008</v>
      </c>
    </row>
    <row r="23" spans="1:24">
      <c r="A23" s="73">
        <v>46</v>
      </c>
      <c r="B23" s="74">
        <v>617.1</v>
      </c>
      <c r="C23" s="73">
        <v>4.9954797175261101</v>
      </c>
      <c r="D23" s="74">
        <v>1722</v>
      </c>
      <c r="E23" s="73">
        <f t="shared" si="1"/>
        <v>53084.275390062045</v>
      </c>
      <c r="F23" s="73">
        <f t="shared" si="1"/>
        <v>108820.36499043046</v>
      </c>
      <c r="G23" s="73">
        <f t="shared" si="1"/>
        <v>167340.73964212733</v>
      </c>
      <c r="H23" s="73">
        <f t="shared" si="1"/>
        <v>228784.48774017021</v>
      </c>
      <c r="I23" s="73">
        <f t="shared" si="1"/>
        <v>293297.64581213851</v>
      </c>
      <c r="J23" s="73">
        <f t="shared" si="1"/>
        <v>361033.54561072768</v>
      </c>
      <c r="K23" s="73">
        <f t="shared" si="1"/>
        <v>432153.17854523897</v>
      </c>
      <c r="L23" s="73">
        <f t="shared" si="1"/>
        <v>506825.57831817312</v>
      </c>
      <c r="M23" s="73">
        <f t="shared" si="1"/>
        <v>585228.22267635399</v>
      </c>
      <c r="N23" s="73">
        <f t="shared" si="1"/>
        <v>667547.45523145201</v>
      </c>
      <c r="O23" s="73">
        <f t="shared" si="1"/>
        <v>753978.92835246283</v>
      </c>
      <c r="P23" s="73">
        <f t="shared" si="1"/>
        <v>844728.06818279333</v>
      </c>
      <c r="Q23" s="73">
        <f t="shared" si="1"/>
        <v>940010.5628871771</v>
      </c>
      <c r="R23" s="73">
        <f t="shared" si="1"/>
        <v>1040052.8752888713</v>
      </c>
      <c r="S23" s="73">
        <f t="shared" si="1"/>
        <v>1145092.7811155361</v>
      </c>
      <c r="T23" s="73">
        <f t="shared" si="1"/>
        <v>1255379.934133081</v>
      </c>
      <c r="U23" s="73">
        <f t="shared" si="2"/>
        <v>1371176.459510654</v>
      </c>
      <c r="V23" s="73">
        <f t="shared" si="2"/>
        <v>1492757.5768270635</v>
      </c>
      <c r="W23" s="73">
        <f t="shared" si="2"/>
        <v>1620412.2541993558</v>
      </c>
      <c r="X23" s="73">
        <f t="shared" si="2"/>
        <v>1754443.8950882552</v>
      </c>
    </row>
    <row r="24" spans="1:24">
      <c r="A24" s="73">
        <v>47</v>
      </c>
      <c r="B24" s="74">
        <v>630.1</v>
      </c>
      <c r="C24" s="73">
        <v>5.4628516390183801</v>
      </c>
      <c r="D24" s="74">
        <v>1698</v>
      </c>
      <c r="E24" s="73">
        <f t="shared" si="1"/>
        <v>58447.585045318323</v>
      </c>
      <c r="F24" s="73">
        <f t="shared" si="1"/>
        <v>120088.07494825158</v>
      </c>
      <c r="G24" s="73">
        <f t="shared" si="1"/>
        <v>185095.89336414609</v>
      </c>
      <c r="H24" s="73">
        <f t="shared" si="1"/>
        <v>253654.99245386344</v>
      </c>
      <c r="I24" s="73">
        <f t="shared" si="1"/>
        <v>325959.37341189967</v>
      </c>
      <c r="J24" s="73">
        <f t="shared" si="1"/>
        <v>402213.63543018419</v>
      </c>
      <c r="K24" s="73">
        <f t="shared" si="1"/>
        <v>482633.55465095554</v>
      </c>
      <c r="L24" s="73">
        <f t="shared" si="1"/>
        <v>567446.69474697637</v>
      </c>
      <c r="M24" s="73">
        <f t="shared" si="1"/>
        <v>656893.05085683544</v>
      </c>
      <c r="N24" s="73">
        <f t="shared" si="1"/>
        <v>751225.72869748459</v>
      </c>
      <c r="O24" s="73">
        <f t="shared" si="1"/>
        <v>850711.66077568103</v>
      </c>
      <c r="P24" s="73">
        <f t="shared" si="1"/>
        <v>955632.36172500427</v>
      </c>
      <c r="Q24" s="73">
        <f t="shared" si="1"/>
        <v>1066284.7249058073</v>
      </c>
      <c r="R24" s="73">
        <f t="shared" si="1"/>
        <v>1182981.8625222452</v>
      </c>
      <c r="S24" s="73">
        <f t="shared" si="1"/>
        <v>1306053.9916336499</v>
      </c>
      <c r="T24" s="73">
        <f t="shared" si="1"/>
        <v>1435849.3685673925</v>
      </c>
      <c r="U24" s="73">
        <f t="shared" si="2"/>
        <v>1572735.27437733</v>
      </c>
      <c r="V24" s="73">
        <f t="shared" si="2"/>
        <v>1717099.0541363908</v>
      </c>
      <c r="W24" s="73">
        <f t="shared" si="2"/>
        <v>1869349.2130041681</v>
      </c>
      <c r="X24" s="73">
        <f t="shared" si="2"/>
        <v>2029916.5721710618</v>
      </c>
    </row>
    <row r="25" spans="1:24">
      <c r="A25" s="73">
        <v>48</v>
      </c>
      <c r="B25" s="74">
        <v>648.33000000000004</v>
      </c>
      <c r="C25" s="73">
        <v>4.49237805623439</v>
      </c>
      <c r="D25" s="74">
        <v>1785</v>
      </c>
      <c r="E25" s="73">
        <f t="shared" si="1"/>
        <v>51988.900853792213</v>
      </c>
      <c r="F25" s="73">
        <f t="shared" si="1"/>
        <v>106313.33968121774</v>
      </c>
      <c r="G25" s="73">
        <f t="shared" si="1"/>
        <v>163078.23767769893</v>
      </c>
      <c r="H25" s="73">
        <f t="shared" si="1"/>
        <v>222393.22949541788</v>
      </c>
      <c r="I25" s="73">
        <f t="shared" si="1"/>
        <v>284372.87498961319</v>
      </c>
      <c r="J25" s="73">
        <f t="shared" si="1"/>
        <v>349136.88047732174</v>
      </c>
      <c r="K25" s="73">
        <f t="shared" si="1"/>
        <v>416810.32993589866</v>
      </c>
      <c r="L25" s="73">
        <f t="shared" si="1"/>
        <v>487523.92658784922</v>
      </c>
      <c r="M25" s="73">
        <f t="shared" si="1"/>
        <v>561414.24533856625</v>
      </c>
      <c r="N25" s="73">
        <f t="shared" si="1"/>
        <v>638623.99655452231</v>
      </c>
      <c r="O25" s="73">
        <f t="shared" si="1"/>
        <v>719302.30169137695</v>
      </c>
      <c r="P25" s="73">
        <f t="shared" si="1"/>
        <v>803604.98130434135</v>
      </c>
      <c r="Q25" s="73">
        <f t="shared" si="1"/>
        <v>891694.85599705623</v>
      </c>
      <c r="R25" s="73">
        <f t="shared" si="1"/>
        <v>983742.06089023128</v>
      </c>
      <c r="S25" s="73">
        <f t="shared" si="1"/>
        <v>1079924.3742174045</v>
      </c>
      <c r="T25" s="73">
        <f t="shared" si="1"/>
        <v>1180427.5606824656</v>
      </c>
      <c r="U25" s="73">
        <f t="shared" si="2"/>
        <v>1285445.7302420996</v>
      </c>
      <c r="V25" s="73">
        <f t="shared" si="2"/>
        <v>1395181.7130060904</v>
      </c>
      <c r="W25" s="73">
        <f t="shared" si="2"/>
        <v>1509847.4509795629</v>
      </c>
      <c r="X25" s="73">
        <f t="shared" si="2"/>
        <v>1629664.4074037755</v>
      </c>
    </row>
    <row r="26" spans="1:24">
      <c r="A26" s="73">
        <v>49</v>
      </c>
      <c r="B26" s="74">
        <v>661.87</v>
      </c>
      <c r="C26" s="73">
        <v>4.6313448834716198</v>
      </c>
      <c r="D26" s="74">
        <v>1790</v>
      </c>
      <c r="E26" s="73">
        <f t="shared" si="1"/>
        <v>54869.733460618059</v>
      </c>
      <c r="F26" s="73">
        <f t="shared" si="1"/>
        <v>112280.67351443901</v>
      </c>
      <c r="G26" s="73">
        <f t="shared" si="1"/>
        <v>172350.51220299548</v>
      </c>
      <c r="H26" s="73">
        <f t="shared" si="1"/>
        <v>235202.39229216424</v>
      </c>
      <c r="I26" s="73">
        <f t="shared" si="1"/>
        <v>300965.15971400827</v>
      </c>
      <c r="J26" s="73">
        <f t="shared" si="1"/>
        <v>369773.62770007318</v>
      </c>
      <c r="K26" s="73">
        <f t="shared" si="1"/>
        <v>441768.8531476059</v>
      </c>
      <c r="L26" s="73">
        <f t="shared" si="1"/>
        <v>517098.42578524706</v>
      </c>
      <c r="M26" s="73">
        <f t="shared" si="1"/>
        <v>595916.77073098242</v>
      </c>
      <c r="N26" s="73">
        <f t="shared" si="1"/>
        <v>678385.46506259905</v>
      </c>
      <c r="O26" s="73">
        <f t="shared" si="1"/>
        <v>764673.56904960901</v>
      </c>
      <c r="P26" s="73">
        <f t="shared" si="1"/>
        <v>854957.9727256659</v>
      </c>
      <c r="Q26" s="73">
        <f t="shared" si="1"/>
        <v>949423.75851194677</v>
      </c>
      <c r="R26" s="73">
        <f t="shared" si="1"/>
        <v>1048264.5806348717</v>
      </c>
      <c r="S26" s="73">
        <f t="shared" si="1"/>
        <v>1151683.0621159682</v>
      </c>
      <c r="T26" s="73">
        <f t="shared" si="1"/>
        <v>1259891.2101477035</v>
      </c>
      <c r="U26" s="73">
        <f t="shared" si="2"/>
        <v>1373110.8507068055</v>
      </c>
      <c r="V26" s="73">
        <f t="shared" si="2"/>
        <v>1491574.083296027</v>
      </c>
      <c r="W26" s="73">
        <f t="shared" si="2"/>
        <v>1615523.7567465641</v>
      </c>
      <c r="X26" s="73">
        <f t="shared" si="2"/>
        <v>1745213.9670565331</v>
      </c>
    </row>
    <row r="27" spans="1:24">
      <c r="A27" s="73">
        <v>50</v>
      </c>
      <c r="B27" s="74">
        <v>681.2</v>
      </c>
      <c r="C27" s="73">
        <v>4.6784808843725303</v>
      </c>
      <c r="D27" s="74">
        <v>1754</v>
      </c>
      <c r="E27" s="73">
        <f t="shared" si="1"/>
        <v>55899.649869742272</v>
      </c>
      <c r="F27" s="73">
        <f t="shared" si="1"/>
        <v>114414.55417307159</v>
      </c>
      <c r="G27" s="73">
        <f t="shared" si="1"/>
        <v>175667.06708874114</v>
      </c>
      <c r="H27" s="73">
        <f t="shared" si="1"/>
        <v>239785.26711236796</v>
      </c>
      <c r="I27" s="73">
        <f t="shared" si="1"/>
        <v>306903.22486750392</v>
      </c>
      <c r="J27" s="73">
        <f t="shared" si="1"/>
        <v>377161.28344619524</v>
      </c>
      <c r="K27" s="73">
        <f t="shared" si="1"/>
        <v>450706.35186522198</v>
      </c>
      <c r="L27" s="73">
        <f t="shared" si="1"/>
        <v>527692.21225163119</v>
      </c>
      <c r="M27" s="73">
        <f t="shared" si="1"/>
        <v>608279.84139988851</v>
      </c>
      <c r="N27" s="73">
        <f t="shared" si="1"/>
        <v>692637.74737301609</v>
      </c>
      <c r="O27" s="73">
        <f t="shared" si="1"/>
        <v>780942.32185155328</v>
      </c>
      <c r="P27" s="73">
        <f t="shared" si="1"/>
        <v>873378.20896709559</v>
      </c>
      <c r="Q27" s="73">
        <f t="shared" si="1"/>
        <v>970138.69139163848</v>
      </c>
      <c r="R27" s="73">
        <f t="shared" si="1"/>
        <v>1071426.0944900403</v>
      </c>
      <c r="S27" s="73">
        <f t="shared" si="1"/>
        <v>1177452.2093806784</v>
      </c>
      <c r="T27" s="73">
        <f t="shared" si="1"/>
        <v>1288438.7357889172</v>
      </c>
      <c r="U27" s="73">
        <f t="shared" si="2"/>
        <v>1404617.7456193948</v>
      </c>
      <c r="V27" s="73">
        <f t="shared" si="2"/>
        <v>1526232.1682164448</v>
      </c>
      <c r="W27" s="73">
        <f t="shared" si="2"/>
        <v>1653536.2983273382</v>
      </c>
      <c r="X27" s="73">
        <f t="shared" si="2"/>
        <v>1786796.327830486</v>
      </c>
    </row>
    <row r="28" spans="1:24">
      <c r="A28" s="73">
        <v>51</v>
      </c>
      <c r="B28" s="74">
        <v>708.76</v>
      </c>
      <c r="C28" s="73">
        <v>5.1439509872841098</v>
      </c>
      <c r="D28" s="74">
        <v>1738</v>
      </c>
      <c r="E28" s="73">
        <f t="shared" si="1"/>
        <v>63364.468076371268</v>
      </c>
      <c r="F28" s="73">
        <f t="shared" si="1"/>
        <v>129988.37333394444</v>
      </c>
      <c r="G28" s="73">
        <f t="shared" si="1"/>
        <v>200039.37962378163</v>
      </c>
      <c r="H28" s="73">
        <f t="shared" si="1"/>
        <v>273693.77534326748</v>
      </c>
      <c r="I28" s="73">
        <f t="shared" si="1"/>
        <v>351136.91707854398</v>
      </c>
      <c r="J28" s="73">
        <f t="shared" si="1"/>
        <v>432563.69606769609</v>
      </c>
      <c r="K28" s="73">
        <f t="shared" si="1"/>
        <v>518179.02865857398</v>
      </c>
      <c r="L28" s="73">
        <f t="shared" si="1"/>
        <v>608198.37199552741</v>
      </c>
      <c r="M28" s="73">
        <f t="shared" si="1"/>
        <v>702848.26623280847</v>
      </c>
      <c r="N28" s="73">
        <f t="shared" si="1"/>
        <v>802366.90463917179</v>
      </c>
      <c r="O28" s="73">
        <f t="shared" si="1"/>
        <v>907004.73302837042</v>
      </c>
      <c r="P28" s="73">
        <f t="shared" si="1"/>
        <v>1017025.0800240684</v>
      </c>
      <c r="Q28" s="73">
        <f t="shared" si="1"/>
        <v>1132704.8197452647</v>
      </c>
      <c r="R28" s="73">
        <f t="shared" si="1"/>
        <v>1254335.0685799373</v>
      </c>
      <c r="S28" s="73">
        <f t="shared" si="1"/>
        <v>1382221.9178003764</v>
      </c>
      <c r="T28" s="73">
        <f t="shared" si="1"/>
        <v>1516687.2038638981</v>
      </c>
      <c r="U28" s="73">
        <f t="shared" si="2"/>
        <v>1658069.3183374384</v>
      </c>
      <c r="V28" s="73">
        <f t="shared" si="2"/>
        <v>1806724.059484283</v>
      </c>
      <c r="W28" s="73">
        <f t="shared" si="2"/>
        <v>1963025.5276559957</v>
      </c>
      <c r="X28" s="73">
        <f t="shared" si="2"/>
        <v>2127367.0667428668</v>
      </c>
    </row>
    <row r="29" spans="1:24">
      <c r="A29" s="73">
        <v>52</v>
      </c>
      <c r="B29" s="74">
        <v>699.7</v>
      </c>
      <c r="C29" s="73">
        <v>4.9900802048313304</v>
      </c>
      <c r="D29" s="74">
        <v>1725</v>
      </c>
      <c r="E29" s="73">
        <f t="shared" si="1"/>
        <v>60229.394808278405</v>
      </c>
      <c r="F29" s="73">
        <f t="shared" si="1"/>
        <v>123464.28472437455</v>
      </c>
      <c r="G29" s="73">
        <f t="shared" si="1"/>
        <v>189854.64636472051</v>
      </c>
      <c r="H29" s="73">
        <f t="shared" si="1"/>
        <v>259557.94029919754</v>
      </c>
      <c r="I29" s="73">
        <f t="shared" si="1"/>
        <v>332739.4845064141</v>
      </c>
      <c r="J29" s="73">
        <f t="shared" si="1"/>
        <v>409572.84646470507</v>
      </c>
      <c r="K29" s="73">
        <f t="shared" si="1"/>
        <v>490240.25480878289</v>
      </c>
      <c r="L29" s="73">
        <f t="shared" si="1"/>
        <v>574933.03152838931</v>
      </c>
      <c r="M29" s="73">
        <f t="shared" si="1"/>
        <v>663852.04573400272</v>
      </c>
      <c r="N29" s="73">
        <f t="shared" si="1"/>
        <v>757208.19006582163</v>
      </c>
      <c r="O29" s="73">
        <f t="shared" si="1"/>
        <v>855222.88087593589</v>
      </c>
      <c r="P29" s="73">
        <f t="shared" si="1"/>
        <v>958128.58336999291</v>
      </c>
      <c r="Q29" s="73">
        <f t="shared" si="1"/>
        <v>1066169.3629538484</v>
      </c>
      <c r="R29" s="73">
        <f t="shared" si="1"/>
        <v>1179601.4640928633</v>
      </c>
      <c r="S29" s="73">
        <f t="shared" si="1"/>
        <v>1298693.9180567402</v>
      </c>
      <c r="T29" s="73">
        <f t="shared" si="1"/>
        <v>1423729.1809913167</v>
      </c>
      <c r="U29" s="73">
        <f t="shared" si="2"/>
        <v>1555003.8038306499</v>
      </c>
      <c r="V29" s="73">
        <f t="shared" si="2"/>
        <v>1692829.1356382563</v>
      </c>
      <c r="W29" s="73">
        <f t="shared" si="2"/>
        <v>1837532.0620456366</v>
      </c>
      <c r="X29" s="73">
        <f t="shared" si="2"/>
        <v>1989455.7805394833</v>
      </c>
    </row>
    <row r="30" spans="1:24">
      <c r="A30" s="73">
        <v>53</v>
      </c>
      <c r="B30" s="74">
        <v>695.62</v>
      </c>
      <c r="C30" s="73">
        <v>5.9991804782151696</v>
      </c>
      <c r="D30" s="74">
        <v>1765</v>
      </c>
      <c r="E30" s="73">
        <f t="shared" si="1"/>
        <v>73656.096163119058</v>
      </c>
      <c r="F30" s="73">
        <f t="shared" si="1"/>
        <v>151730.95446827135</v>
      </c>
      <c r="G30" s="73">
        <f t="shared" si="1"/>
        <v>234489.6644312604</v>
      </c>
      <c r="H30" s="73">
        <f t="shared" si="1"/>
        <v>322213.21876637189</v>
      </c>
      <c r="I30" s="73">
        <f t="shared" si="1"/>
        <v>415199.46744795196</v>
      </c>
      <c r="J30" s="73">
        <f t="shared" si="1"/>
        <v>513764.12900786183</v>
      </c>
      <c r="K30" s="73">
        <f t="shared" si="1"/>
        <v>618241.86250249262</v>
      </c>
      <c r="L30" s="73">
        <f t="shared" si="1"/>
        <v>728987.40378901525</v>
      </c>
      <c r="M30" s="73">
        <f t="shared" si="1"/>
        <v>846376.76996889233</v>
      </c>
      <c r="N30" s="73">
        <f t="shared" si="1"/>
        <v>970808.53608813346</v>
      </c>
      <c r="O30" s="73">
        <f t="shared" si="1"/>
        <v>1102705.1884290981</v>
      </c>
      <c r="P30" s="73">
        <f t="shared" si="1"/>
        <v>1242514.5589887213</v>
      </c>
      <c r="Q30" s="73">
        <f t="shared" si="1"/>
        <v>1390711.3460136736</v>
      </c>
      <c r="R30" s="73">
        <f t="shared" si="1"/>
        <v>1547798.7257551684</v>
      </c>
      <c r="S30" s="73">
        <f t="shared" si="1"/>
        <v>1714310.0609158541</v>
      </c>
      <c r="T30" s="73">
        <f t="shared" si="1"/>
        <v>1890810.7115895159</v>
      </c>
      <c r="U30" s="73">
        <f t="shared" si="2"/>
        <v>2077899.9548423148</v>
      </c>
      <c r="V30" s="73">
        <f t="shared" si="2"/>
        <v>2276213.0194531758</v>
      </c>
      <c r="W30" s="73">
        <f t="shared" si="2"/>
        <v>2486423.2427219218</v>
      </c>
      <c r="X30" s="73">
        <f t="shared" si="2"/>
        <v>2709244.3566682185</v>
      </c>
    </row>
    <row r="31" spans="1:24">
      <c r="A31" s="73">
        <v>54</v>
      </c>
      <c r="B31" s="74">
        <v>689.09</v>
      </c>
      <c r="C31" s="73">
        <v>5.4769702360594303</v>
      </c>
      <c r="D31" s="74">
        <v>1582</v>
      </c>
      <c r="E31" s="73">
        <f t="shared" si="1"/>
        <v>59706.664143865062</v>
      </c>
      <c r="F31" s="73">
        <f t="shared" si="1"/>
        <v>122683.44451183356</v>
      </c>
      <c r="G31" s="73">
        <f t="shared" si="1"/>
        <v>189109.44439618409</v>
      </c>
      <c r="H31" s="73">
        <f t="shared" si="1"/>
        <v>259173.5765232055</v>
      </c>
      <c r="I31" s="73">
        <f t="shared" si="1"/>
        <v>333075.10031297721</v>
      </c>
      <c r="J31" s="73">
        <f t="shared" si="1"/>
        <v>411024.18856470892</v>
      </c>
      <c r="K31" s="73">
        <f t="shared" si="1"/>
        <v>493242.52517926792</v>
      </c>
      <c r="L31" s="73">
        <f t="shared" si="1"/>
        <v>579963.93561878917</v>
      </c>
      <c r="M31" s="73">
        <f t="shared" si="1"/>
        <v>671435.05189637409</v>
      </c>
      <c r="N31" s="73">
        <f t="shared" si="1"/>
        <v>767916.01398707367</v>
      </c>
      <c r="O31" s="73">
        <f t="shared" si="1"/>
        <v>869681.20965494437</v>
      </c>
      <c r="P31" s="73">
        <f t="shared" si="1"/>
        <v>977020.05480021227</v>
      </c>
      <c r="Q31" s="73">
        <f t="shared" si="1"/>
        <v>1090237.8165458166</v>
      </c>
      <c r="R31" s="73">
        <f t="shared" si="1"/>
        <v>1209656.4814041597</v>
      </c>
      <c r="S31" s="73">
        <f t="shared" si="1"/>
        <v>1335615.6709930943</v>
      </c>
      <c r="T31" s="73">
        <f t="shared" si="1"/>
        <v>1468473.6079053965</v>
      </c>
      <c r="U31" s="73">
        <f t="shared" si="2"/>
        <v>1608608.1344786277</v>
      </c>
      <c r="V31" s="73">
        <f t="shared" si="2"/>
        <v>1756417.7873627178</v>
      </c>
      <c r="W31" s="73">
        <f t="shared" si="2"/>
        <v>1912322.9309412926</v>
      </c>
      <c r="X31" s="73">
        <f t="shared" si="2"/>
        <v>2076766.9528301507</v>
      </c>
    </row>
    <row r="32" spans="1:24">
      <c r="A32" s="73">
        <v>55</v>
      </c>
      <c r="B32" s="74">
        <v>663.58</v>
      </c>
      <c r="C32" s="73">
        <v>5.8005982166748096</v>
      </c>
      <c r="D32" s="74">
        <v>1676</v>
      </c>
      <c r="E32" s="73">
        <f t="shared" si="1"/>
        <v>64511.93776704905</v>
      </c>
      <c r="F32" s="73">
        <f t="shared" si="1"/>
        <v>132765.95384575584</v>
      </c>
      <c r="G32" s="73">
        <f t="shared" ref="G32:Y34" si="3">$D32*((1+$C32/100)^G$2-1)*$B32</f>
        <v>204979.11116393315</v>
      </c>
      <c r="H32" s="73">
        <f t="shared" si="3"/>
        <v>281381.06359771307</v>
      </c>
      <c r="I32" s="73">
        <f t="shared" si="3"/>
        <v>362214.78632187162</v>
      </c>
      <c r="J32" s="73">
        <f t="shared" si="3"/>
        <v>447737.34852483968</v>
      </c>
      <c r="K32" s="73">
        <f t="shared" si="3"/>
        <v>538220.73094580777</v>
      </c>
      <c r="L32" s="73">
        <f t="shared" si="3"/>
        <v>633952.69083387323</v>
      </c>
      <c r="M32" s="73">
        <f t="shared" si="3"/>
        <v>735237.67707999377</v>
      </c>
      <c r="N32" s="73">
        <f t="shared" si="3"/>
        <v>842397.79843206611</v>
      </c>
      <c r="O32" s="73">
        <f t="shared" si="3"/>
        <v>955773.84787227341</v>
      </c>
      <c r="P32" s="73">
        <f t="shared" si="3"/>
        <v>1075726.3864144455</v>
      </c>
      <c r="Q32" s="73">
        <f t="shared" si="3"/>
        <v>1202636.8897681511</v>
      </c>
      <c r="R32" s="73">
        <f t="shared" si="3"/>
        <v>1336908.9615161649</v>
      </c>
      <c r="S32" s="73">
        <f t="shared" si="3"/>
        <v>1478969.6166634865</v>
      </c>
      <c r="T32" s="73">
        <f t="shared" si="3"/>
        <v>1629270.6396398796</v>
      </c>
      <c r="U32" s="73">
        <f t="shared" si="3"/>
        <v>1788290.021074686</v>
      </c>
      <c r="V32" s="73">
        <f t="shared" si="3"/>
        <v>1956533.4779131662</v>
      </c>
      <c r="W32" s="73">
        <f t="shared" si="3"/>
        <v>2134536.061708692</v>
      </c>
      <c r="X32" s="73">
        <f t="shared" si="3"/>
        <v>2322863.8602054957</v>
      </c>
    </row>
    <row r="33" spans="1:24" ht="12.75">
      <c r="I33" s="72">
        <f>SUM(E3:I32)</f>
        <v>21432192.598334432</v>
      </c>
      <c r="X33" s="73">
        <f>SUM(E3:X32)</f>
        <v>388402517.83509958</v>
      </c>
    </row>
    <row r="35" spans="1:24">
      <c r="E35" s="73" t="s">
        <v>31</v>
      </c>
    </row>
    <row r="36" spans="1:24">
      <c r="A36" s="73" t="s">
        <v>0</v>
      </c>
      <c r="B36" s="73" t="s">
        <v>32</v>
      </c>
      <c r="C36" s="73" t="s">
        <v>33</v>
      </c>
      <c r="D36" s="73" t="s">
        <v>34</v>
      </c>
      <c r="E36" s="73">
        <v>1</v>
      </c>
      <c r="F36" s="73">
        <v>2</v>
      </c>
      <c r="G36" s="73">
        <v>3</v>
      </c>
      <c r="H36" s="73">
        <v>4</v>
      </c>
      <c r="I36" s="73">
        <v>5</v>
      </c>
      <c r="J36" s="73">
        <v>6</v>
      </c>
      <c r="K36" s="73">
        <v>7</v>
      </c>
      <c r="L36" s="73">
        <v>8</v>
      </c>
      <c r="M36" s="73">
        <v>9</v>
      </c>
      <c r="N36" s="73">
        <v>10</v>
      </c>
      <c r="O36" s="73">
        <v>11</v>
      </c>
      <c r="P36" s="73">
        <v>12</v>
      </c>
      <c r="Q36" s="73">
        <v>13</v>
      </c>
      <c r="R36" s="73">
        <v>14</v>
      </c>
      <c r="S36" s="73">
        <v>15</v>
      </c>
      <c r="T36" s="73">
        <v>16</v>
      </c>
      <c r="U36" s="73">
        <v>17</v>
      </c>
      <c r="V36" s="73">
        <v>18</v>
      </c>
      <c r="W36" s="73">
        <v>19</v>
      </c>
      <c r="X36" s="73">
        <v>20</v>
      </c>
    </row>
    <row r="37" spans="1:24">
      <c r="A37" s="73">
        <v>26</v>
      </c>
      <c r="B37" s="74">
        <v>471.9</v>
      </c>
      <c r="C37" s="73">
        <v>3.6199834500503898</v>
      </c>
      <c r="D37" s="74">
        <v>613</v>
      </c>
      <c r="E37" s="73">
        <f>$D37*((1+$C37/100)^E$2-1)*$B37</f>
        <v>10471.696265182916</v>
      </c>
      <c r="F37" s="73">
        <f t="shared" ref="F37:X51" si="4">$D37*((1+$C37/100)^F$2-1)*$B37</f>
        <v>21322.466202105024</v>
      </c>
      <c r="G37" s="73">
        <f t="shared" si="4"/>
        <v>32566.032214946736</v>
      </c>
      <c r="H37" s="73">
        <f t="shared" si="4"/>
        <v>44216.613456648811</v>
      </c>
      <c r="I37" s="73">
        <f t="shared" si="4"/>
        <v>56288.943811135134</v>
      </c>
      <c r="J37" s="73">
        <f t="shared" si="4"/>
        <v>68798.290526489363</v>
      </c>
      <c r="K37" s="73">
        <f t="shared" si="4"/>
        <v>81760.473522648783</v>
      </c>
      <c r="L37" s="73">
        <f t="shared" si="4"/>
        <v>95191.885398034414</v>
      </c>
      <c r="M37" s="73">
        <f t="shared" si="4"/>
        <v>109109.51216041711</v>
      </c>
      <c r="N37" s="73">
        <f t="shared" si="4"/>
        <v>123530.95470823786</v>
      </c>
      <c r="O37" s="73">
        <f t="shared" si="4"/>
        <v>138474.45108954824</v>
      </c>
      <c r="P37" s="73">
        <f t="shared" si="4"/>
        <v>153958.89956672094</v>
      </c>
      <c r="Q37" s="73">
        <f t="shared" si="4"/>
        <v>170003.88251609885</v>
      </c>
      <c r="R37" s="73">
        <f t="shared" si="4"/>
        <v>186629.69119280766</v>
      </c>
      <c r="S37" s="73">
        <f t="shared" si="4"/>
        <v>203857.35139205042</v>
      </c>
      <c r="T37" s="73">
        <f t="shared" si="4"/>
        <v>221708.65003933664</v>
      </c>
      <c r="U37" s="73">
        <f t="shared" si="4"/>
        <v>240206.16274327366</v>
      </c>
      <c r="V37" s="73">
        <f t="shared" si="4"/>
        <v>259373.28234576425</v>
      </c>
      <c r="W37" s="73">
        <f t="shared" si="4"/>
        <v>279234.24850571633</v>
      </c>
      <c r="X37" s="73">
        <f t="shared" si="4"/>
        <v>299814.17835367867</v>
      </c>
    </row>
    <row r="38" spans="1:24">
      <c r="A38" s="73">
        <v>27</v>
      </c>
      <c r="B38" s="74">
        <v>493.16</v>
      </c>
      <c r="C38" s="73">
        <v>4.1909581588592904</v>
      </c>
      <c r="D38" s="74">
        <v>564</v>
      </c>
      <c r="E38" s="73">
        <f t="shared" ref="E38:T66" si="5">$D38*((1+$C38/100)^E$2-1)*$B38</f>
        <v>11656.824900513964</v>
      </c>
      <c r="F38" s="73">
        <f t="shared" si="5"/>
        <v>23802.182455259961</v>
      </c>
      <c r="G38" s="73">
        <f t="shared" si="5"/>
        <v>36456.546863369244</v>
      </c>
      <c r="H38" s="73">
        <f t="shared" si="5"/>
        <v>49641.250389091911</v>
      </c>
      <c r="I38" s="73">
        <f t="shared" si="5"/>
        <v>63378.519322947279</v>
      </c>
      <c r="J38" s="73">
        <f t="shared" si="5"/>
        <v>77691.511449990503</v>
      </c>
      <c r="K38" s="73">
        <f t="shared" si="5"/>
        <v>92604.355088358963</v>
      </c>
      <c r="L38" s="73">
        <f t="shared" si="5"/>
        <v>108142.18976390752</v>
      </c>
      <c r="M38" s="73">
        <f t="shared" si="5"/>
        <v>124331.20858950105</v>
      </c>
      <c r="N38" s="73">
        <f t="shared" si="5"/>
        <v>141198.70242040505</v>
      </c>
      <c r="O38" s="73">
        <f t="shared" si="5"/>
        <v>158773.10586021049</v>
      </c>
      <c r="P38" s="73">
        <f t="shared" si="5"/>
        <v>177084.04519484716</v>
      </c>
      <c r="Q38" s="73">
        <f t="shared" si="5"/>
        <v>196162.38833549258</v>
      </c>
      <c r="R38" s="73">
        <f t="shared" si="5"/>
        <v>216040.29685456617</v>
      </c>
      <c r="S38" s="73">
        <f t="shared" si="5"/>
        <v>236751.28020253038</v>
      </c>
      <c r="T38" s="73">
        <f t="shared" si="5"/>
        <v>258330.25219689612</v>
      </c>
      <c r="U38" s="73">
        <f t="shared" si="4"/>
        <v>280813.58987865766</v>
      </c>
      <c r="V38" s="73">
        <f t="shared" si="4"/>
        <v>304239.19483537681</v>
      </c>
      <c r="W38" s="73">
        <f t="shared" si="4"/>
        <v>328646.5570942919</v>
      </c>
      <c r="X38" s="73">
        <f t="shared" si="4"/>
        <v>354076.82169315912</v>
      </c>
    </row>
    <row r="39" spans="1:24">
      <c r="A39" s="73">
        <v>28</v>
      </c>
      <c r="B39" s="74">
        <v>517.76</v>
      </c>
      <c r="C39" s="73">
        <v>4.3218937786115301</v>
      </c>
      <c r="D39" s="74">
        <v>481</v>
      </c>
      <c r="E39" s="73">
        <f t="shared" si="5"/>
        <v>10763.354906734914</v>
      </c>
      <c r="F39" s="73">
        <f t="shared" si="4"/>
        <v>21991.890579553899</v>
      </c>
      <c r="G39" s="73">
        <f t="shared" si="4"/>
        <v>33705.711637045599</v>
      </c>
      <c r="H39" s="73">
        <f t="shared" si="4"/>
        <v>45925.791598058779</v>
      </c>
      <c r="I39" s="73">
        <f t="shared" si="4"/>
        <v>58674.010434648284</v>
      </c>
      <c r="J39" s="73">
        <f t="shared" si="4"/>
        <v>71973.193748020189</v>
      </c>
      <c r="K39" s="73">
        <f t="shared" si="4"/>
        <v>85847.153637618801</v>
      </c>
      <c r="L39" s="73">
        <f t="shared" si="4"/>
        <v>100320.73133653308</v>
      </c>
      <c r="M39" s="73">
        <f t="shared" si="4"/>
        <v>115419.84168955924</v>
      </c>
      <c r="N39" s="73">
        <f t="shared" si="4"/>
        <v>131171.51955355849</v>
      </c>
      <c r="O39" s="73">
        <f t="shared" si="4"/>
        <v>147603.96820318882</v>
      </c>
      <c r="P39" s="73">
        <f t="shared" si="4"/>
        <v>164746.60982868122</v>
      </c>
      <c r="Q39" s="73">
        <f t="shared" si="4"/>
        <v>182630.13821607531</v>
      </c>
      <c r="R39" s="73">
        <f t="shared" si="4"/>
        <v>201286.57370424049</v>
      </c>
      <c r="S39" s="73">
        <f t="shared" si="4"/>
        <v>220749.32051707932</v>
      </c>
      <c r="T39" s="73">
        <f t="shared" si="4"/>
        <v>241053.22657356915</v>
      </c>
      <c r="U39" s="73">
        <f t="shared" si="4"/>
        <v>262234.64588272956</v>
      </c>
      <c r="V39" s="73">
        <f t="shared" si="4"/>
        <v>284331.5036352342</v>
      </c>
      <c r="W39" s="73">
        <f t="shared" si="4"/>
        <v>307383.36410821287</v>
      </c>
      <c r="X39" s="73">
        <f t="shared" si="4"/>
        <v>331431.50150482758</v>
      </c>
    </row>
    <row r="40" spans="1:24">
      <c r="A40" s="73">
        <v>29</v>
      </c>
      <c r="B40" s="74">
        <v>552.39</v>
      </c>
      <c r="C40" s="73">
        <v>4.7001672296495602</v>
      </c>
      <c r="D40" s="74">
        <v>494</v>
      </c>
      <c r="E40" s="73">
        <f t="shared" si="5"/>
        <v>12825.847357371449</v>
      </c>
      <c r="F40" s="73">
        <f t="shared" si="4"/>
        <v>26254.530989158928</v>
      </c>
      <c r="G40" s="73">
        <f t="shared" si="4"/>
        <v>40314.385208381012</v>
      </c>
      <c r="H40" s="73">
        <f t="shared" si="4"/>
        <v>55035.076088151443</v>
      </c>
      <c r="I40" s="73">
        <f t="shared" si="4"/>
        <v>70447.664056630878</v>
      </c>
      <c r="J40" s="73">
        <f t="shared" si="4"/>
        <v>86584.669434045703</v>
      </c>
      <c r="K40" s="73">
        <f t="shared" si="4"/>
        <v>103480.14105005654</v>
      </c>
      <c r="L40" s="73">
        <f t="shared" si="4"/>
        <v>121169.72808625786</v>
      </c>
      <c r="M40" s="73">
        <f t="shared" si="4"/>
        <v>139690.75529539507</v>
      </c>
      <c r="N40" s="73">
        <f t="shared" si="4"/>
        <v>159082.30175601062</v>
      </c>
      <c r="O40" s="73">
        <f t="shared" si="4"/>
        <v>179385.2833286903</v>
      </c>
      <c r="P40" s="73">
        <f t="shared" si="4"/>
        <v>200642.53898789085</v>
      </c>
      <c r="Q40" s="73">
        <f t="shared" si="4"/>
        <v>222898.92121150796</v>
      </c>
      <c r="R40" s="73">
        <f t="shared" si="4"/>
        <v>246201.39061890513</v>
      </c>
      <c r="S40" s="73">
        <f t="shared" si="4"/>
        <v>270599.11505708785</v>
      </c>
      <c r="T40" s="73">
        <f t="shared" si="4"/>
        <v>296143.57334409427</v>
      </c>
      <c r="U40" s="73">
        <f t="shared" si="4"/>
        <v>322888.66388849803</v>
      </c>
      <c r="V40" s="73">
        <f t="shared" si="4"/>
        <v>350890.81841420993</v>
      </c>
      <c r="W40" s="73">
        <f t="shared" si="4"/>
        <v>380209.12103053532</v>
      </c>
      <c r="X40" s="73">
        <f t="shared" si="4"/>
        <v>410905.43289872247</v>
      </c>
    </row>
    <row r="41" spans="1:24">
      <c r="A41" s="73">
        <v>30</v>
      </c>
      <c r="B41" s="74">
        <v>596.41999999999996</v>
      </c>
      <c r="C41" s="73">
        <v>4.25765773015672</v>
      </c>
      <c r="D41" s="74">
        <v>456</v>
      </c>
      <c r="E41" s="73">
        <f t="shared" si="5"/>
        <v>11579.446138795513</v>
      </c>
      <c r="F41" s="73">
        <f t="shared" si="4"/>
        <v>23651.905461228802</v>
      </c>
      <c r="G41" s="73">
        <f t="shared" si="4"/>
        <v>36238.368781223697</v>
      </c>
      <c r="H41" s="73">
        <f t="shared" si="4"/>
        <v>49360.720629715674</v>
      </c>
      <c r="I41" s="73">
        <f t="shared" si="4"/>
        <v>63041.777306063363</v>
      </c>
      <c r="J41" s="73">
        <f t="shared" si="4"/>
        <v>77305.326549558653</v>
      </c>
      <c r="K41" s="73">
        <f t="shared" si="4"/>
        <v>92176.168900014367</v>
      </c>
      <c r="L41" s="73">
        <f t="shared" si="4"/>
        <v>107680.16081934368</v>
      </c>
      <c r="M41" s="73">
        <f t="shared" si="4"/>
        <v>123844.25964910914</v>
      </c>
      <c r="N41" s="73">
        <f t="shared" si="4"/>
        <v>140696.57048221037</v>
      </c>
      <c r="O41" s="73">
        <f t="shared" si="4"/>
        <v>158266.39503020709</v>
      </c>
      <c r="P41" s="73">
        <f t="shared" si="4"/>
        <v>176584.28257124659</v>
      </c>
      <c r="Q41" s="73">
        <f t="shared" si="4"/>
        <v>195682.08306717858</v>
      </c>
      <c r="R41" s="73">
        <f t="shared" si="4"/>
        <v>215593.00254221549</v>
      </c>
      <c r="S41" s="73">
        <f t="shared" si="4"/>
        <v>236351.66081942667</v>
      </c>
      <c r="T41" s="73">
        <f t="shared" si="4"/>
        <v>257994.1517154543</v>
      </c>
      <c r="U41" s="73">
        <f t="shared" si="4"/>
        <v>280558.10579811508</v>
      </c>
      <c r="V41" s="73">
        <f t="shared" si="4"/>
        <v>304082.75581600534</v>
      </c>
      <c r="W41" s="73">
        <f t="shared" si="4"/>
        <v>328609.00491387461</v>
      </c>
      <c r="X41" s="73">
        <f t="shared" si="4"/>
        <v>354179.49775237683</v>
      </c>
    </row>
    <row r="42" spans="1:24">
      <c r="A42" s="73">
        <v>31</v>
      </c>
      <c r="B42" s="74">
        <v>650.44000000000005</v>
      </c>
      <c r="C42" s="73">
        <v>3.9116837013954</v>
      </c>
      <c r="D42" s="74">
        <v>422</v>
      </c>
      <c r="E42" s="73">
        <f t="shared" si="5"/>
        <v>10737.011607224356</v>
      </c>
      <c r="F42" s="73">
        <f t="shared" si="4"/>
        <v>21894.021147505413</v>
      </c>
      <c r="G42" s="73">
        <f t="shared" si="4"/>
        <v>33487.457611536804</v>
      </c>
      <c r="H42" s="73">
        <f t="shared" si="4"/>
        <v>45534.392640163278</v>
      </c>
      <c r="I42" s="73">
        <f t="shared" si="4"/>
        <v>58052.565662822293</v>
      </c>
      <c r="J42" s="73">
        <f t="shared" si="4"/>
        <v>71060.410019321105</v>
      </c>
      <c r="K42" s="73">
        <f t="shared" si="4"/>
        <v>84577.080103415967</v>
      </c>
      <c r="L42" s="73">
        <f t="shared" si="4"/>
        <v>98622.479568161769</v>
      </c>
      <c r="M42" s="73">
        <f t="shared" si="4"/>
        <v>113217.2906345659</v>
      </c>
      <c r="N42" s="73">
        <f t="shared" si="4"/>
        <v>128383.00454670403</v>
      </c>
      <c r="O42" s="73">
        <f t="shared" si="4"/>
        <v>144141.95321814355</v>
      </c>
      <c r="P42" s="73">
        <f t="shared" si="4"/>
        <v>160517.34211627496</v>
      </c>
      <c r="Q42" s="73">
        <f t="shared" si="4"/>
        <v>177533.28443297473</v>
      </c>
      <c r="R42" s="73">
        <f t="shared" si="4"/>
        <v>195214.83659191563</v>
      </c>
      <c r="S42" s="73">
        <f t="shared" si="4"/>
        <v>213588.03514481164</v>
      </c>
      <c r="T42" s="73">
        <f t="shared" si="4"/>
        <v>232679.93511092625</v>
      </c>
      <c r="U42" s="73">
        <f t="shared" si="4"/>
        <v>252518.64981630212</v>
      </c>
      <c r="V42" s="73">
        <f t="shared" si="4"/>
        <v>273133.39229137445</v>
      </c>
      <c r="W42" s="73">
        <f t="shared" si="4"/>
        <v>294554.51828792889</v>
      </c>
      <c r="X42" s="73">
        <f t="shared" si="4"/>
        <v>316813.57097874588</v>
      </c>
    </row>
    <row r="43" spans="1:24">
      <c r="A43" s="73">
        <v>32</v>
      </c>
      <c r="B43" s="74">
        <v>725.03</v>
      </c>
      <c r="C43" s="73">
        <v>3.5414883290647499</v>
      </c>
      <c r="D43" s="74">
        <v>433</v>
      </c>
      <c r="E43" s="73">
        <f t="shared" si="5"/>
        <v>11118.077276350483</v>
      </c>
      <c r="F43" s="73">
        <f t="shared" si="4"/>
        <v>22629.899961859297</v>
      </c>
      <c r="G43" s="73">
        <f t="shared" si="4"/>
        <v>34549.412504238055</v>
      </c>
      <c r="H43" s="73">
        <f t="shared" si="4"/>
        <v>46891.053192186548</v>
      </c>
      <c r="I43" s="73">
        <f t="shared" si="4"/>
        <v>59669.771644713888</v>
      </c>
      <c r="J43" s="73">
        <f t="shared" si="4"/>
        <v>72901.046919841421</v>
      </c>
      <c r="K43" s="73">
        <f t="shared" si="4"/>
        <v>86600.90626462418</v>
      </c>
      <c r="L43" s="73">
        <f t="shared" si="4"/>
        <v>100785.9445292006</v>
      </c>
      <c r="M43" s="73">
        <f t="shared" si="4"/>
        <v>115473.34426839041</v>
      </c>
      <c r="N43" s="73">
        <f t="shared" si="4"/>
        <v>130680.8965551867</v>
      </c>
      <c r="O43" s="73">
        <f t="shared" si="4"/>
        <v>146427.02253135628</v>
      </c>
      <c r="P43" s="73">
        <f t="shared" si="4"/>
        <v>162730.79572125175</v>
      </c>
      <c r="Q43" s="73">
        <f t="shared" si="4"/>
        <v>179611.96513586456</v>
      </c>
      <c r="R43" s="73">
        <f t="shared" si="4"/>
        <v>197090.97919510549</v>
      </c>
      <c r="S43" s="73">
        <f t="shared" si="4"/>
        <v>215189.01049729015</v>
      </c>
      <c r="T43" s="73">
        <f t="shared" si="4"/>
        <v>233927.98146583207</v>
      </c>
      <c r="U43" s="73">
        <f t="shared" si="4"/>
        <v>253330.59090421171</v>
      </c>
      <c r="V43" s="73">
        <f t="shared" si="4"/>
        <v>273420.34149138565</v>
      </c>
      <c r="W43" s="73">
        <f t="shared" si="4"/>
        <v>294221.56825094257</v>
      </c>
      <c r="X43" s="73">
        <f t="shared" si="4"/>
        <v>315759.46802849142</v>
      </c>
    </row>
    <row r="44" spans="1:24">
      <c r="A44" s="73">
        <v>33</v>
      </c>
      <c r="B44" s="74">
        <v>794.69</v>
      </c>
      <c r="C44" s="73">
        <v>4.5287470525386802</v>
      </c>
      <c r="D44" s="74">
        <v>391</v>
      </c>
      <c r="E44" s="73">
        <f t="shared" si="5"/>
        <v>14071.894481161456</v>
      </c>
      <c r="F44" s="73">
        <f t="shared" si="4"/>
        <v>28781.069468874844</v>
      </c>
      <c r="G44" s="73">
        <f t="shared" si="4"/>
        <v>44156.38578529704</v>
      </c>
      <c r="H44" s="73">
        <f t="shared" si="4"/>
        <v>60228.011286217727</v>
      </c>
      <c r="I44" s="73">
        <f t="shared" si="4"/>
        <v>77027.480053306412</v>
      </c>
      <c r="J44" s="73">
        <f t="shared" si="4"/>
        <v>94587.754267026758</v>
      </c>
      <c r="K44" s="73">
        <f t="shared" si="4"/>
        <v>112943.2888816187</v>
      </c>
      <c r="L44" s="73">
        <f t="shared" si="4"/>
        <v>132130.0992290467</v>
      </c>
      <c r="M44" s="73">
        <f t="shared" si="4"/>
        <v>152185.83168456008</v>
      </c>
      <c r="N44" s="73">
        <f t="shared" si="4"/>
        <v>173149.83753251744</v>
      </c>
      <c r="O44" s="73">
        <f t="shared" si="4"/>
        <v>195063.25017740825</v>
      </c>
      <c r="P44" s="73">
        <f t="shared" si="4"/>
        <v>217969.06585156513</v>
      </c>
      <c r="Q44" s="73">
        <f t="shared" si="4"/>
        <v>241912.22797792547</v>
      </c>
      <c r="R44" s="73">
        <f t="shared" si="4"/>
        <v>266939.71535336779</v>
      </c>
      <c r="S44" s="73">
        <f t="shared" si="4"/>
        <v>293100.63432565</v>
      </c>
      <c r="T44" s="73">
        <f t="shared" si="4"/>
        <v>320446.31514480646</v>
      </c>
      <c r="U44" s="73">
        <f t="shared" si="4"/>
        <v>349030.4126780571</v>
      </c>
      <c r="V44" s="73">
        <f t="shared" si="4"/>
        <v>378909.01168583962</v>
      </c>
      <c r="W44" s="73">
        <f t="shared" si="4"/>
        <v>410140.73686552682</v>
      </c>
      <c r="X44" s="73">
        <f t="shared" si="4"/>
        <v>442786.86787874612</v>
      </c>
    </row>
    <row r="45" spans="1:24">
      <c r="A45" s="73">
        <v>34</v>
      </c>
      <c r="B45" s="74">
        <v>889.4</v>
      </c>
      <c r="C45" s="73">
        <v>4.286442018012</v>
      </c>
      <c r="D45" s="74">
        <v>370</v>
      </c>
      <c r="E45" s="73">
        <f t="shared" si="5"/>
        <v>14105.737664033542</v>
      </c>
      <c r="F45" s="73">
        <f t="shared" si="4"/>
        <v>28816.109594248766</v>
      </c>
      <c r="G45" s="73">
        <f t="shared" si="4"/>
        <v>44157.033087886601</v>
      </c>
      <c r="H45" s="73">
        <f t="shared" si="4"/>
        <v>60155.536372106711</v>
      </c>
      <c r="I45" s="73">
        <f t="shared" si="4"/>
        <v>76839.806223354724</v>
      </c>
      <c r="J45" s="73">
        <f t="shared" si="4"/>
        <v>94239.237627905182</v>
      </c>
      <c r="K45" s="73">
        <f t="shared" si="4"/>
        <v>112384.48557107542</v>
      </c>
      <c r="L45" s="73">
        <f t="shared" si="4"/>
        <v>131307.51904635414</v>
      </c>
      <c r="M45" s="73">
        <f t="shared" si="4"/>
        <v>151041.67737959974</v>
      </c>
      <c r="N45" s="73">
        <f t="shared" si="4"/>
        <v>171621.72896754256</v>
      </c>
      <c r="O45" s="73">
        <f t="shared" si="4"/>
        <v>193083.93253407953</v>
      </c>
      <c r="P45" s="73">
        <f t="shared" si="4"/>
        <v>215466.10101228373</v>
      </c>
      <c r="Q45" s="73">
        <f t="shared" si="4"/>
        <v>238807.66816467998</v>
      </c>
      <c r="R45" s="73">
        <f t="shared" si="4"/>
        <v>263149.7580591591</v>
      </c>
      <c r="S45" s="73">
        <f t="shared" si="4"/>
        <v>288535.25752293738</v>
      </c>
      <c r="T45" s="73">
        <f t="shared" si="4"/>
        <v>315008.89170221315</v>
      </c>
      <c r="U45" s="73">
        <f t="shared" si="4"/>
        <v>342617.3028606443</v>
      </c>
      <c r="V45" s="73">
        <f t="shared" si="4"/>
        <v>371409.13255547598</v>
      </c>
      <c r="W45" s="73">
        <f t="shared" si="4"/>
        <v>401435.10733610141</v>
      </c>
      <c r="X45" s="73">
        <f t="shared" si="4"/>
        <v>432748.12811604101</v>
      </c>
    </row>
    <row r="46" spans="1:24">
      <c r="A46" s="73">
        <v>35</v>
      </c>
      <c r="B46" s="74">
        <v>989.42</v>
      </c>
      <c r="C46" s="73">
        <v>4.31854210041696</v>
      </c>
      <c r="D46" s="74">
        <v>358</v>
      </c>
      <c r="E46" s="73">
        <f t="shared" si="5"/>
        <v>15296.809891480467</v>
      </c>
      <c r="F46" s="73">
        <f t="shared" si="4"/>
        <v>31254.218958145288</v>
      </c>
      <c r="G46" s="73">
        <f t="shared" si="4"/>
        <v>47900.755453489757</v>
      </c>
      <c r="H46" s="73">
        <f t="shared" si="4"/>
        <v>65266.179635646957</v>
      </c>
      <c r="I46" s="73">
        <f t="shared" si="4"/>
        <v>83381.536972026617</v>
      </c>
      <c r="J46" s="73">
        <f t="shared" si="4"/>
        <v>102279.21364161876</v>
      </c>
      <c r="K46" s="73">
        <f t="shared" si="4"/>
        <v>121992.994434188</v>
      </c>
      <c r="L46" s="73">
        <f t="shared" si="4"/>
        <v>142558.12314986819</v>
      </c>
      <c r="M46" s="73">
        <f t="shared" si="4"/>
        <v>164011.36560713997</v>
      </c>
      <c r="N46" s="73">
        <f t="shared" si="4"/>
        <v>186391.07537183358</v>
      </c>
      <c r="O46" s="73">
        <f t="shared" si="4"/>
        <v>209737.2623246666</v>
      </c>
      <c r="P46" s="73">
        <f t="shared" si="4"/>
        <v>234091.66418989978</v>
      </c>
      <c r="Q46" s="73">
        <f t="shared" si="4"/>
        <v>259497.82115298774</v>
      </c>
      <c r="R46" s="73">
        <f t="shared" si="4"/>
        <v>286001.15370062465</v>
      </c>
      <c r="S46" s="73">
        <f t="shared" si="4"/>
        <v>313649.04382234492</v>
      </c>
      <c r="T46" s="73">
        <f t="shared" si="4"/>
        <v>342490.91971884854</v>
      </c>
      <c r="U46" s="73">
        <f t="shared" si="4"/>
        <v>372578.34416849283</v>
      </c>
      <c r="V46" s="73">
        <f t="shared" si="4"/>
        <v>403965.10670992598</v>
      </c>
      <c r="W46" s="73">
        <f t="shared" si="4"/>
        <v>436707.3198056689</v>
      </c>
      <c r="X46" s="73">
        <f t="shared" si="4"/>
        <v>470863.51915855962</v>
      </c>
    </row>
    <row r="47" spans="1:24">
      <c r="A47" s="73">
        <v>36</v>
      </c>
      <c r="B47" s="74">
        <v>1107.31</v>
      </c>
      <c r="C47" s="73">
        <v>4.3547453367423499</v>
      </c>
      <c r="D47" s="74">
        <v>328</v>
      </c>
      <c r="E47" s="73">
        <f t="shared" si="5"/>
        <v>15816.33403295644</v>
      </c>
      <c r="F47" s="73">
        <f t="shared" si="4"/>
        <v>32321.429134656682</v>
      </c>
      <c r="G47" s="73">
        <f t="shared" si="4"/>
        <v>49545.27909562306</v>
      </c>
      <c r="H47" s="73">
        <f t="shared" si="4"/>
        <v>67519.183859572222</v>
      </c>
      <c r="I47" s="73">
        <f t="shared" si="4"/>
        <v>86275.806403059891</v>
      </c>
      <c r="J47" s="73">
        <f t="shared" si="4"/>
        <v>105849.23209209049</v>
      </c>
      <c r="K47" s="73">
        <f t="shared" si="4"/>
        <v>126275.03062355481</v>
      </c>
      <c r="L47" s="73">
        <f t="shared" si="4"/>
        <v>147590.32066406065</v>
      </c>
      <c r="M47" s="73">
        <f t="shared" si="4"/>
        <v>169833.83730361838</v>
      </c>
      <c r="N47" s="73">
        <f t="shared" si="4"/>
        <v>193046.00244676479</v>
      </c>
      <c r="O47" s="73">
        <f t="shared" si="4"/>
        <v>217268.99826903921</v>
      </c>
      <c r="P47" s="73">
        <f t="shared" si="4"/>
        <v>242546.84387230367</v>
      </c>
      <c r="Q47" s="73">
        <f t="shared" si="4"/>
        <v>268925.47527820501</v>
      </c>
      <c r="R47" s="73">
        <f t="shared" si="4"/>
        <v>296452.8289051514</v>
      </c>
      <c r="S47" s="73">
        <f t="shared" si="4"/>
        <v>325178.92868049559</v>
      </c>
      <c r="T47" s="73">
        <f t="shared" si="4"/>
        <v>355155.97694623499</v>
      </c>
      <c r="U47" s="73">
        <f t="shared" si="4"/>
        <v>386438.44932341931</v>
      </c>
      <c r="V47" s="73">
        <f t="shared" si="4"/>
        <v>419083.193707667</v>
      </c>
      <c r="W47" s="73">
        <f t="shared" si="4"/>
        <v>453149.53357567888</v>
      </c>
      <c r="X47" s="73">
        <f t="shared" si="4"/>
        <v>488699.37579049217</v>
      </c>
    </row>
    <row r="48" spans="1:24">
      <c r="A48" s="73">
        <v>37</v>
      </c>
      <c r="B48" s="74">
        <v>1226.03</v>
      </c>
      <c r="C48" s="73">
        <v>4.0540152137043801</v>
      </c>
      <c r="D48" s="74">
        <v>341</v>
      </c>
      <c r="E48" s="73">
        <f t="shared" si="5"/>
        <v>16948.873969081746</v>
      </c>
      <c r="F48" s="73">
        <f t="shared" si="4"/>
        <v>34584.857867421648</v>
      </c>
      <c r="G48" s="73">
        <f t="shared" si="4"/>
        <v>52935.807236086708</v>
      </c>
      <c r="H48" s="73">
        <f t="shared" si="4"/>
        <v>72030.706884016632</v>
      </c>
      <c r="I48" s="73">
        <f t="shared" si="4"/>
        <v>91899.716668715177</v>
      </c>
      <c r="J48" s="73">
        <f t="shared" si="4"/>
        <v>112574.21913289795</v>
      </c>
      <c r="K48" s="73">
        <f t="shared" si="4"/>
        <v>134086.86907233624</v>
      </c>
      <c r="L48" s="73">
        <f t="shared" si="4"/>
        <v>156471.64511319037</v>
      </c>
      <c r="M48" s="73">
        <f t="shared" si="4"/>
        <v>179763.90338029442</v>
      </c>
      <c r="N48" s="73">
        <f t="shared" si="4"/>
        <v>204000.43334116213</v>
      </c>
      <c r="O48" s="73">
        <f t="shared" si="4"/>
        <v>229219.51591391748</v>
      </c>
      <c r="P48" s="73">
        <f t="shared" si="4"/>
        <v>255460.98393092892</v>
      </c>
      <c r="Q48" s="73">
        <f t="shared" si="4"/>
        <v>282766.28505364945</v>
      </c>
      <c r="R48" s="73">
        <f t="shared" si="4"/>
        <v>311178.54723803292</v>
      </c>
      <c r="S48" s="73">
        <f t="shared" si="4"/>
        <v>340742.64685392875</v>
      </c>
      <c r="T48" s="73">
        <f t="shared" si="4"/>
        <v>371505.27956604777</v>
      </c>
      <c r="U48" s="73">
        <f t="shared" si="4"/>
        <v>403515.03408845206</v>
      </c>
      <c r="V48" s="73">
        <f t="shared" si="4"/>
        <v>436822.46892906411</v>
      </c>
      <c r="W48" s="73">
        <f t="shared" si="4"/>
        <v>471480.19224540918</v>
      </c>
      <c r="X48" s="73">
        <f t="shared" si="4"/>
        <v>507542.94493772258</v>
      </c>
    </row>
    <row r="49" spans="1:24">
      <c r="A49" s="73">
        <v>38</v>
      </c>
      <c r="B49" s="74">
        <v>1339.6</v>
      </c>
      <c r="C49" s="73">
        <v>4.64065057397075</v>
      </c>
      <c r="D49" s="74">
        <v>323</v>
      </c>
      <c r="E49" s="73">
        <f t="shared" si="5"/>
        <v>20079.668093718581</v>
      </c>
      <c r="F49" s="73">
        <f t="shared" si="4"/>
        <v>41091.16342007972</v>
      </c>
      <c r="G49" s="73">
        <f t="shared" si="4"/>
        <v>63077.728824903505</v>
      </c>
      <c r="H49" s="73">
        <f t="shared" si="4"/>
        <v>86084.613903382677</v>
      </c>
      <c r="I49" s="73">
        <f t="shared" si="4"/>
        <v>110159.1681263091</v>
      </c>
      <c r="J49" s="73">
        <f t="shared" si="4"/>
        <v>135350.93828796264</v>
      </c>
      <c r="K49" s="73">
        <f t="shared" si="4"/>
        <v>161711.7704762163</v>
      </c>
      <c r="L49" s="73">
        <f t="shared" si="4"/>
        <v>189295.91677471771</v>
      </c>
      <c r="M49" s="73">
        <f t="shared" si="4"/>
        <v>218160.14691674546</v>
      </c>
      <c r="N49" s="73">
        <f t="shared" si="4"/>
        <v>248363.86512053129</v>
      </c>
      <c r="O49" s="73">
        <f t="shared" si="4"/>
        <v>279969.23234650178</v>
      </c>
      <c r="P49" s="73">
        <f t="shared" si="4"/>
        <v>313041.29422804981</v>
      </c>
      <c r="Q49" s="73">
        <f t="shared" si="4"/>
        <v>347648.11493912782</v>
      </c>
      <c r="R49" s="73">
        <f t="shared" si="4"/>
        <v>383860.91727416747</v>
      </c>
      <c r="S49" s="73">
        <f t="shared" si="4"/>
        <v>421754.22922861902</v>
      </c>
      <c r="T49" s="73">
        <f t="shared" si="4"/>
        <v>461406.03738178144</v>
      </c>
      <c r="U49" s="73">
        <f t="shared" si="4"/>
        <v>502897.94739759341</v>
      </c>
      <c r="V49" s="73">
        <f t="shared" si="4"/>
        <v>546315.35197370523</v>
      </c>
      <c r="W49" s="73">
        <f t="shared" si="4"/>
        <v>591747.60658448201</v>
      </c>
      <c r="X49" s="73">
        <f t="shared" si="4"/>
        <v>639288.21337962151</v>
      </c>
    </row>
    <row r="50" spans="1:24">
      <c r="A50" s="73">
        <v>39</v>
      </c>
      <c r="B50" s="74">
        <v>1479.65</v>
      </c>
      <c r="C50" s="73">
        <v>5.2953628980956404</v>
      </c>
      <c r="D50" s="74">
        <v>290</v>
      </c>
      <c r="E50" s="73">
        <f t="shared" si="5"/>
        <v>22722.322765284945</v>
      </c>
      <c r="F50" s="73">
        <f t="shared" si="4"/>
        <v>46647.874979868313</v>
      </c>
      <c r="G50" s="73">
        <f t="shared" si="4"/>
        <v>71840.372009587227</v>
      </c>
      <c r="H50" s="73">
        <f t="shared" si="4"/>
        <v>98366.903180121721</v>
      </c>
      <c r="I50" s="73">
        <f t="shared" si="4"/>
        <v>126298.11044041248</v>
      </c>
      <c r="J50" s="73">
        <f t="shared" si="4"/>
        <v>155708.37648695486</v>
      </c>
      <c r="K50" s="73">
        <f t="shared" si="4"/>
        <v>186676.02284995714</v>
      </c>
      <c r="L50" s="73">
        <f t="shared" si="4"/>
        <v>219283.51846887916</v>
      </c>
      <c r="M50" s="73">
        <f t="shared" si="4"/>
        <v>253617.69931280389</v>
      </c>
      <c r="N50" s="73">
        <f t="shared" si="4"/>
        <v>289769.99963050277</v>
      </c>
      <c r="O50" s="73">
        <f t="shared" si="4"/>
        <v>327836.69544603315</v>
      </c>
      <c r="P50" s="73">
        <f t="shared" si="4"/>
        <v>367919.16094831016</v>
      </c>
      <c r="Q50" s="73">
        <f t="shared" si="4"/>
        <v>410124.1384574367</v>
      </c>
      <c r="R50" s="73">
        <f t="shared" si="4"/>
        <v>454564.02268673119</v>
      </c>
      <c r="S50" s="73">
        <f t="shared" si="4"/>
        <v>501357.16005746025</v>
      </c>
      <c r="T50" s="73">
        <f t="shared" si="4"/>
        <v>550628.16386337392</v>
      </c>
      <c r="U50" s="73">
        <f t="shared" si="4"/>
        <v>602508.24612434523</v>
      </c>
      <c r="V50" s="73">
        <f t="shared" si="4"/>
        <v>657135.56701286556</v>
      </c>
      <c r="W50" s="73">
        <f t="shared" si="4"/>
        <v>714655.60278394027</v>
      </c>
      <c r="X50" s="73">
        <f t="shared" si="4"/>
        <v>775221.53318820777</v>
      </c>
    </row>
    <row r="51" spans="1:24">
      <c r="A51" s="73">
        <v>40</v>
      </c>
      <c r="B51" s="74">
        <v>1624.93</v>
      </c>
      <c r="C51" s="73">
        <v>4.5630655179063204</v>
      </c>
      <c r="D51" s="74">
        <v>285</v>
      </c>
      <c r="E51" s="73">
        <f t="shared" si="5"/>
        <v>21131.786848232863</v>
      </c>
      <c r="F51" s="73">
        <f t="shared" si="4"/>
        <v>43227.830975454905</v>
      </c>
      <c r="G51" s="73">
        <f t="shared" si="4"/>
        <v>66332.13207306758</v>
      </c>
      <c r="H51" s="73">
        <f t="shared" si="4"/>
        <v>90490.697567218667</v>
      </c>
      <c r="I51" s="73">
        <f t="shared" si="4"/>
        <v>115751.6342330542</v>
      </c>
      <c r="J51" s="73">
        <f t="shared" ref="J51:X65" si="6">$D51*((1+$C51/100)^J$2-1)*$B51</f>
        <v>142165.24398938863</v>
      </c>
      <c r="K51" s="73">
        <f t="shared" si="6"/>
        <v>169784.12406454867</v>
      </c>
      <c r="L51" s="73">
        <f t="shared" si="6"/>
        <v>198663.27173285026</v>
      </c>
      <c r="M51" s="73">
        <f t="shared" si="6"/>
        <v>228860.1938302693</v>
      </c>
      <c r="N51" s="73">
        <f t="shared" si="6"/>
        <v>260435.02126738484</v>
      </c>
      <c r="O51" s="73">
        <f t="shared" si="6"/>
        <v>293450.6287676217</v>
      </c>
      <c r="P51" s="73">
        <f t="shared" si="6"/>
        <v>327972.76006922923</v>
      </c>
      <c r="Q51" s="73">
        <f t="shared" si="6"/>
        <v>364070.15884030669</v>
      </c>
      <c r="R51" s="73">
        <f t="shared" si="6"/>
        <v>401814.70556756848</v>
      </c>
      <c r="S51" s="73">
        <f t="shared" si="6"/>
        <v>441281.56069143186</v>
      </c>
      <c r="T51" s="73">
        <f t="shared" si="6"/>
        <v>482549.31427245447</v>
      </c>
      <c r="U51" s="73">
        <f t="shared" si="6"/>
        <v>525700.14248714724</v>
      </c>
      <c r="V51" s="73">
        <f t="shared" si="6"/>
        <v>570819.9712647954</v>
      </c>
      <c r="W51" s="73">
        <f t="shared" si="6"/>
        <v>617998.64739113499</v>
      </c>
      <c r="X51" s="73">
        <f t="shared" si="6"/>
        <v>667330.11741960025</v>
      </c>
    </row>
    <row r="52" spans="1:24">
      <c r="A52" s="73">
        <v>41</v>
      </c>
      <c r="B52" s="74">
        <v>1772.16</v>
      </c>
      <c r="C52" s="73">
        <v>4.8425634702278604</v>
      </c>
      <c r="D52" s="74">
        <v>266</v>
      </c>
      <c r="E52" s="73">
        <f t="shared" si="5"/>
        <v>22827.580763201386</v>
      </c>
      <c r="F52" s="73">
        <f t="shared" si="5"/>
        <v>46760.601613578299</v>
      </c>
      <c r="G52" s="73">
        <f t="shared" si="5"/>
        <v>71852.594188977644</v>
      </c>
      <c r="H52" s="73">
        <f t="shared" si="5"/>
        <v>98159.682430785499</v>
      </c>
      <c r="I52" s="73">
        <f t="shared" si="5"/>
        <v>125740.70811787178</v>
      </c>
      <c r="J52" s="73">
        <f t="shared" si="5"/>
        <v>154657.362479595</v>
      </c>
      <c r="K52" s="73">
        <f t="shared" si="5"/>
        <v>184974.32418225126</v>
      </c>
      <c r="L52" s="73">
        <f t="shared" si="5"/>
        <v>216759.40399760308</v>
      </c>
      <c r="M52" s="73">
        <f t="shared" si="5"/>
        <v>250083.69647707607</v>
      </c>
      <c r="N52" s="73">
        <f t="shared" si="5"/>
        <v>285021.73897087184</v>
      </c>
      <c r="O52" s="73">
        <f t="shared" si="5"/>
        <v>321651.67834768485</v>
      </c>
      <c r="P52" s="73">
        <f t="shared" si="5"/>
        <v>360055.44578792609</v>
      </c>
      <c r="Q52" s="73">
        <f t="shared" si="5"/>
        <v>400318.94004141964</v>
      </c>
      <c r="R52" s="73">
        <f t="shared" si="5"/>
        <v>442532.21955947008</v>
      </c>
      <c r="S52" s="73">
        <f t="shared" si="5"/>
        <v>486789.70393104723</v>
      </c>
      <c r="T52" s="73">
        <f t="shared" si="5"/>
        <v>533190.38507364364</v>
      </c>
      <c r="U52" s="73">
        <f t="shared" si="6"/>
        <v>581838.0486511885</v>
      </c>
      <c r="V52" s="73">
        <f t="shared" si="6"/>
        <v>632841.50621425896</v>
      </c>
      <c r="W52" s="73">
        <f t="shared" si="6"/>
        <v>686314.83858183201</v>
      </c>
      <c r="X52" s="73">
        <f t="shared" si="6"/>
        <v>742377.65100895031</v>
      </c>
    </row>
    <row r="53" spans="1:24">
      <c r="A53" s="73">
        <v>42</v>
      </c>
      <c r="B53" s="74">
        <v>1902.05</v>
      </c>
      <c r="C53" s="73">
        <v>4.30971053863981</v>
      </c>
      <c r="D53" s="74">
        <v>292</v>
      </c>
      <c r="E53" s="73">
        <f t="shared" si="5"/>
        <v>23936.071995657901</v>
      </c>
      <c r="F53" s="73">
        <f t="shared" si="5"/>
        <v>48903.719408649122</v>
      </c>
      <c r="G53" s="73">
        <f t="shared" si="5"/>
        <v>74947.400153448412</v>
      </c>
      <c r="H53" s="73">
        <f t="shared" si="5"/>
        <v>102113.4881519561</v>
      </c>
      <c r="I53" s="73">
        <f t="shared" si="5"/>
        <v>130450.35590787153</v>
      </c>
      <c r="J53" s="73">
        <f t="shared" si="5"/>
        <v>160008.46063978423</v>
      </c>
      <c r="K53" s="73">
        <f t="shared" si="5"/>
        <v>190840.43412635018</v>
      </c>
      <c r="L53" s="73">
        <f t="shared" si="5"/>
        <v>223001.17642353746</v>
      </c>
      <c r="M53" s="73">
        <f t="shared" si="5"/>
        <v>256547.95362081128</v>
      </c>
      <c r="N53" s="73">
        <f t="shared" si="5"/>
        <v>291540.4998103301</v>
      </c>
      <c r="O53" s="73">
        <f t="shared" si="5"/>
        <v>328041.1234507169</v>
      </c>
      <c r="P53" s="73">
        <f t="shared" si="5"/>
        <v>366114.81831480283</v>
      </c>
      <c r="Q53" s="73">
        <f t="shared" si="5"/>
        <v>405829.3792188958</v>
      </c>
      <c r="R53" s="73">
        <f t="shared" si="5"/>
        <v>447255.52273964701</v>
      </c>
      <c r="S53" s="73">
        <f t="shared" si="5"/>
        <v>490467.01313346403</v>
      </c>
      <c r="T53" s="73">
        <f t="shared" si="5"/>
        <v>535540.79368268675</v>
      </c>
      <c r="U53" s="73">
        <f t="shared" si="6"/>
        <v>582557.12370240258</v>
      </c>
      <c r="V53" s="73">
        <f t="shared" si="6"/>
        <v>631599.72145186004</v>
      </c>
      <c r="W53" s="73">
        <f t="shared" si="6"/>
        <v>682755.9132049483</v>
      </c>
      <c r="X53" s="73">
        <f t="shared" si="6"/>
        <v>736116.78874518629</v>
      </c>
    </row>
    <row r="54" spans="1:24">
      <c r="A54" s="73">
        <v>43</v>
      </c>
      <c r="B54" s="74">
        <v>2048.83</v>
      </c>
      <c r="C54" s="73">
        <v>4.5596221556596896</v>
      </c>
      <c r="D54" s="74">
        <v>244</v>
      </c>
      <c r="E54" s="73">
        <f t="shared" si="5"/>
        <v>22794.213213279749</v>
      </c>
      <c r="F54" s="73">
        <f t="shared" si="5"/>
        <v>46627.756422440558</v>
      </c>
      <c r="G54" s="73">
        <f t="shared" si="5"/>
        <v>71548.019148244945</v>
      </c>
      <c r="H54" s="73">
        <f t="shared" si="5"/>
        <v>97604.551694543712</v>
      </c>
      <c r="I54" s="73">
        <f t="shared" si="5"/>
        <v>124849.16367182021</v>
      </c>
      <c r="J54" s="73">
        <f t="shared" si="5"/>
        <v>153336.02701303613</v>
      </c>
      <c r="K54" s="73">
        <f t="shared" si="5"/>
        <v>183121.78368661058</v>
      </c>
      <c r="L54" s="73">
        <f t="shared" si="5"/>
        <v>214265.65832070427</v>
      </c>
      <c r="M54" s="73">
        <f t="shared" si="5"/>
        <v>246829.57596274492</v>
      </c>
      <c r="N54" s="73">
        <f t="shared" si="5"/>
        <v>280878.28520834283</v>
      </c>
      <c r="O54" s="73">
        <f t="shared" si="5"/>
        <v>316479.48694441927</v>
      </c>
      <c r="P54" s="73">
        <f t="shared" si="5"/>
        <v>353703.96896253485</v>
      </c>
      <c r="Q54" s="73">
        <f t="shared" si="5"/>
        <v>392625.74671007803</v>
      </c>
      <c r="R54" s="73">
        <f t="shared" si="5"/>
        <v>433322.21045917476</v>
      </c>
      <c r="S54" s="73">
        <f t="shared" si="5"/>
        <v>475874.27918594534</v>
      </c>
      <c r="T54" s="73">
        <f t="shared" si="5"/>
        <v>520366.56146607333</v>
      </c>
      <c r="U54" s="73">
        <f t="shared" si="6"/>
        <v>566887.52370660461</v>
      </c>
      <c r="V54" s="73">
        <f t="shared" si="6"/>
        <v>615529.66604848136</v>
      </c>
      <c r="W54" s="73">
        <f t="shared" si="6"/>
        <v>666389.70628956577</v>
      </c>
      <c r="X54" s="73">
        <f t="shared" si="6"/>
        <v>719568.77219386003</v>
      </c>
    </row>
    <row r="55" spans="1:24">
      <c r="A55" s="73">
        <v>44</v>
      </c>
      <c r="B55" s="74">
        <v>2207.9699999999998</v>
      </c>
      <c r="C55" s="73">
        <v>4.7133076956446596</v>
      </c>
      <c r="D55" s="74">
        <v>247</v>
      </c>
      <c r="E55" s="73">
        <f t="shared" si="5"/>
        <v>25704.899722098791</v>
      </c>
      <c r="F55" s="73">
        <f t="shared" si="5"/>
        <v>52621.350460957001</v>
      </c>
      <c r="G55" s="73">
        <f t="shared" si="5"/>
        <v>80806.456343884201</v>
      </c>
      <c r="H55" s="73">
        <f t="shared" si="5"/>
        <v>110320.01299141701</v>
      </c>
      <c r="I55" s="73">
        <f t="shared" si="5"/>
        <v>141224.63437567643</v>
      </c>
      <c r="J55" s="73">
        <f t="shared" si="5"/>
        <v>173585.88565794998</v>
      </c>
      <c r="K55" s="73">
        <f t="shared" si="5"/>
        <v>207472.4222873179</v>
      </c>
      <c r="L55" s="73">
        <f t="shared" si="5"/>
        <v>242956.13565542517</v>
      </c>
      <c r="M55" s="73">
        <f t="shared" si="5"/>
        <v>280112.30561641202</v>
      </c>
      <c r="N55" s="73">
        <f t="shared" si="5"/>
        <v>319019.76019557682</v>
      </c>
      <c r="O55" s="73">
        <f t="shared" si="5"/>
        <v>359761.04282560089</v>
      </c>
      <c r="P55" s="73">
        <f t="shared" si="5"/>
        <v>402422.58746513014</v>
      </c>
      <c r="Q55" s="73">
        <f t="shared" si="5"/>
        <v>447094.90197123523</v>
      </c>
      <c r="R55" s="73">
        <f t="shared" si="5"/>
        <v>493872.76011477929</v>
      </c>
      <c r="S55" s="73">
        <f t="shared" si="5"/>
        <v>542855.40264606057</v>
      </c>
      <c r="T55" s="73">
        <f t="shared" si="5"/>
        <v>594146.7478372989</v>
      </c>
      <c r="U55" s="73">
        <f t="shared" si="6"/>
        <v>647855.61194863555</v>
      </c>
      <c r="V55" s="73">
        <f t="shared" si="6"/>
        <v>704095.94008537522</v>
      </c>
      <c r="W55" s="73">
        <f t="shared" si="6"/>
        <v>762987.04793623963</v>
      </c>
      <c r="X55" s="73">
        <f t="shared" si="6"/>
        <v>824653.87490548927</v>
      </c>
    </row>
    <row r="56" spans="1:24">
      <c r="A56" s="73">
        <v>45</v>
      </c>
      <c r="B56" s="74">
        <v>2379.58</v>
      </c>
      <c r="C56" s="73">
        <v>3.97722331387518</v>
      </c>
      <c r="D56" s="74">
        <v>230</v>
      </c>
      <c r="E56" s="73">
        <f t="shared" si="5"/>
        <v>21767.478422431519</v>
      </c>
      <c r="F56" s="73">
        <f t="shared" si="5"/>
        <v>44400.698071522784</v>
      </c>
      <c r="G56" s="73">
        <f t="shared" si="5"/>
        <v>67934.09140917816</v>
      </c>
      <c r="H56" s="73">
        <f t="shared" si="5"/>
        <v>92403.460353204893</v>
      </c>
      <c r="I56" s="73">
        <f t="shared" si="5"/>
        <v>117846.03074363145</v>
      </c>
      <c r="J56" s="73">
        <f t="shared" si="5"/>
        <v>144300.50897527533</v>
      </c>
      <c r="K56" s="73">
        <f t="shared" si="5"/>
        <v>171807.14088271194</v>
      </c>
      <c r="L56" s="73">
        <f t="shared" si="5"/>
        <v>200407.77296723318</v>
      </c>
      <c r="M56" s="73">
        <f t="shared" si="5"/>
        <v>230145.91605893557</v>
      </c>
      <c r="N56" s="73">
        <f t="shared" si="5"/>
        <v>261066.81151079462</v>
      </c>
      <c r="O56" s="73">
        <f t="shared" si="5"/>
        <v>293217.500025424</v>
      </c>
      <c r="P56" s="73">
        <f t="shared" si="5"/>
        <v>326646.89321922883</v>
      </c>
      <c r="Q56" s="73">
        <f t="shared" si="5"/>
        <v>361405.8480328244</v>
      </c>
      <c r="R56" s="73">
        <f t="shared" si="5"/>
        <v>397547.24410092592</v>
      </c>
      <c r="S56" s="73">
        <f t="shared" si="5"/>
        <v>435126.06419940753</v>
      </c>
      <c r="T56" s="73">
        <f t="shared" si="5"/>
        <v>474199.47789192549</v>
      </c>
      <c r="U56" s="73">
        <f t="shared" si="6"/>
        <v>514826.92850334902</v>
      </c>
      <c r="V56" s="73">
        <f t="shared" si="6"/>
        <v>557070.22355232353</v>
      </c>
      <c r="W56" s="73">
        <f t="shared" si="6"/>
        <v>600993.62878053449</v>
      </c>
      <c r="X56" s="73">
        <f t="shared" si="6"/>
        <v>646663.9659217298</v>
      </c>
    </row>
    <row r="57" spans="1:24">
      <c r="A57" s="73">
        <v>46</v>
      </c>
      <c r="B57" s="74">
        <v>2533.33</v>
      </c>
      <c r="C57" s="73">
        <v>4.9954797175261101</v>
      </c>
      <c r="D57" s="74">
        <v>254</v>
      </c>
      <c r="E57" s="73">
        <f t="shared" si="5"/>
        <v>32144.204527313123</v>
      </c>
      <c r="F57" s="73">
        <f t="shared" si="5"/>
        <v>65894.166272148359</v>
      </c>
      <c r="G57" s="73">
        <f t="shared" si="5"/>
        <v>101330.10051061957</v>
      </c>
      <c r="H57" s="73">
        <f t="shared" si="5"/>
        <v>138536.22965668963</v>
      </c>
      <c r="I57" s="73">
        <f t="shared" si="5"/>
        <v>177600.98343792811</v>
      </c>
      <c r="J57" s="73">
        <f t="shared" si="5"/>
        <v>218617.20907100994</v>
      </c>
      <c r="K57" s="73">
        <f t="shared" si="5"/>
        <v>261682.39193648699</v>
      </c>
      <c r="L57" s="73">
        <f t="shared" si="5"/>
        <v>306898.88727732468</v>
      </c>
      <c r="M57" s="73">
        <f t="shared" si="5"/>
        <v>354374.16347188997</v>
      </c>
      <c r="N57" s="73">
        <f t="shared" si="5"/>
        <v>404221.05745959427</v>
      </c>
      <c r="O57" s="73">
        <f t="shared" si="5"/>
        <v>456558.04292627092</v>
      </c>
      <c r="P57" s="73">
        <f t="shared" si="5"/>
        <v>511509.51188670041</v>
      </c>
      <c r="Q57" s="73">
        <f t="shared" si="5"/>
        <v>569206.07033353043</v>
      </c>
      <c r="R57" s="73">
        <f t="shared" si="5"/>
        <v>629784.84865528264</v>
      </c>
      <c r="S57" s="73">
        <f t="shared" si="5"/>
        <v>693389.82756122295</v>
      </c>
      <c r="T57" s="73">
        <f t="shared" si="5"/>
        <v>760172.18028774671</v>
      </c>
      <c r="U57" s="73">
        <f t="shared" si="6"/>
        <v>830290.63189961039</v>
      </c>
      <c r="V57" s="73">
        <f t="shared" si="6"/>
        <v>903911.83653998794</v>
      </c>
      <c r="W57" s="73">
        <f t="shared" si="6"/>
        <v>981210.77352597401</v>
      </c>
      <c r="X57" s="73">
        <f t="shared" si="6"/>
        <v>1062371.1632309586</v>
      </c>
    </row>
    <row r="58" spans="1:24">
      <c r="A58" s="73">
        <v>47</v>
      </c>
      <c r="B58" s="74">
        <v>2706.45</v>
      </c>
      <c r="C58" s="73">
        <v>5.4628516390183801</v>
      </c>
      <c r="D58" s="74">
        <v>232</v>
      </c>
      <c r="E58" s="73">
        <f t="shared" si="5"/>
        <v>34301.04877873743</v>
      </c>
      <c r="F58" s="73">
        <f t="shared" si="5"/>
        <v>70475.912962884671</v>
      </c>
      <c r="G58" s="73">
        <f t="shared" si="5"/>
        <v>108626.95630802821</v>
      </c>
      <c r="H58" s="73">
        <f t="shared" si="5"/>
        <v>148862.13454985459</v>
      </c>
      <c r="I58" s="73">
        <f t="shared" si="5"/>
        <v>191295.30088572655</v>
      </c>
      <c r="J58" s="73">
        <f t="shared" si="5"/>
        <v>236046.52814426512</v>
      </c>
      <c r="K58" s="73">
        <f t="shared" si="5"/>
        <v>283242.44855457742</v>
      </c>
      <c r="L58" s="73">
        <f t="shared" si="5"/>
        <v>333016.61207657441</v>
      </c>
      <c r="M58" s="73">
        <f t="shared" si="5"/>
        <v>385509.8643063404</v>
      </c>
      <c r="N58" s="73">
        <f t="shared" si="5"/>
        <v>440870.74502591451</v>
      </c>
      <c r="O58" s="73">
        <f t="shared" si="5"/>
        <v>499255.90852525254</v>
      </c>
      <c r="P58" s="73">
        <f t="shared" si="5"/>
        <v>560830.56688575796</v>
      </c>
      <c r="Q58" s="73">
        <f t="shared" si="5"/>
        <v>625768.95747973025</v>
      </c>
      <c r="R58" s="73">
        <f t="shared" si="5"/>
        <v>694254.83600861731</v>
      </c>
      <c r="S58" s="73">
        <f t="shared" si="5"/>
        <v>766481.99647521588</v>
      </c>
      <c r="T58" s="73">
        <f t="shared" si="5"/>
        <v>842654.81956118066</v>
      </c>
      <c r="U58" s="73">
        <f t="shared" si="6"/>
        <v>922988.85096158343</v>
      </c>
      <c r="V58" s="73">
        <f t="shared" si="6"/>
        <v>1007711.411313033</v>
      </c>
      <c r="W58" s="73">
        <f t="shared" si="6"/>
        <v>1097062.2394412598</v>
      </c>
      <c r="X58" s="73">
        <f t="shared" si="6"/>
        <v>1191294.1707483656</v>
      </c>
    </row>
    <row r="59" spans="1:24">
      <c r="A59" s="73">
        <v>48</v>
      </c>
      <c r="B59" s="74">
        <v>2873.86</v>
      </c>
      <c r="C59" s="73">
        <v>4.49237805623439</v>
      </c>
      <c r="D59" s="74">
        <v>219</v>
      </c>
      <c r="E59" s="73">
        <f t="shared" si="5"/>
        <v>28273.919665510595</v>
      </c>
      <c r="F59" s="73">
        <f t="shared" si="5"/>
        <v>57818.010693711985</v>
      </c>
      <c r="G59" s="73">
        <f t="shared" si="5"/>
        <v>88689.333984178156</v>
      </c>
      <c r="H59" s="73">
        <f t="shared" si="5"/>
        <v>120947.51382781441</v>
      </c>
      <c r="I59" s="73">
        <f t="shared" si="5"/>
        <v>154654.85306408675</v>
      </c>
      <c r="J59" s="73">
        <f t="shared" si="5"/>
        <v>189876.45341154997</v>
      </c>
      <c r="K59" s="73">
        <f t="shared" si="5"/>
        <v>226680.3412040773</v>
      </c>
      <c r="L59" s="73">
        <f t="shared" si="5"/>
        <v>265137.59877563699</v>
      </c>
      <c r="M59" s="73">
        <f t="shared" si="5"/>
        <v>305322.50174737116</v>
      </c>
      <c r="N59" s="73">
        <f t="shared" si="5"/>
        <v>347312.66248212656</v>
      </c>
      <c r="O59" s="73">
        <f t="shared" si="5"/>
        <v>391189.17998350767</v>
      </c>
      <c r="P59" s="73">
        <f t="shared" si="5"/>
        <v>437036.79652896058</v>
      </c>
      <c r="Q59" s="73">
        <f t="shared" si="5"/>
        <v>484944.06133940787</v>
      </c>
      <c r="R59" s="73">
        <f t="shared" si="5"/>
        <v>535003.501601542</v>
      </c>
      <c r="S59" s="73">
        <f t="shared" si="5"/>
        <v>587311.80117308605</v>
      </c>
      <c r="T59" s="73">
        <f t="shared" si="5"/>
        <v>641969.98731617117</v>
      </c>
      <c r="U59" s="73">
        <f t="shared" si="6"/>
        <v>699083.625819484</v>
      </c>
      <c r="V59" s="73">
        <f t="shared" si="6"/>
        <v>758763.02488603711</v>
      </c>
      <c r="W59" s="73">
        <f t="shared" si="6"/>
        <v>821123.44818034826</v>
      </c>
      <c r="X59" s="73">
        <f t="shared" si="6"/>
        <v>886285.33744650811</v>
      </c>
    </row>
    <row r="60" spans="1:24">
      <c r="A60" s="73">
        <v>49</v>
      </c>
      <c r="B60" s="74">
        <v>3007.45</v>
      </c>
      <c r="C60" s="73">
        <v>4.6313448834716198</v>
      </c>
      <c r="D60" s="74">
        <v>205</v>
      </c>
      <c r="E60" s="73">
        <f t="shared" si="5"/>
        <v>28553.503248083227</v>
      </c>
      <c r="F60" s="73">
        <f t="shared" si="5"/>
        <v>58429.417707898479</v>
      </c>
      <c r="G60" s="73">
        <f t="shared" si="5"/>
        <v>89688.988803438711</v>
      </c>
      <c r="H60" s="73">
        <f t="shared" si="5"/>
        <v>122396.29844550749</v>
      </c>
      <c r="I60" s="73">
        <f t="shared" si="5"/>
        <v>156618.39639920538</v>
      </c>
      <c r="J60" s="73">
        <f t="shared" si="5"/>
        <v>192425.43773549848</v>
      </c>
      <c r="K60" s="73">
        <f t="shared" si="5"/>
        <v>229890.82664864251</v>
      </c>
      <c r="L60" s="73">
        <f t="shared" si="5"/>
        <v>269091.36693428841</v>
      </c>
      <c r="M60" s="73">
        <f t="shared" si="5"/>
        <v>310107.41943674663</v>
      </c>
      <c r="N60" s="73">
        <f t="shared" si="5"/>
        <v>353023.06678817945</v>
      </c>
      <c r="O60" s="73">
        <f t="shared" si="5"/>
        <v>397926.28577743162</v>
      </c>
      <c r="P60" s="73">
        <f t="shared" si="5"/>
        <v>444909.12770185655</v>
      </c>
      <c r="Q60" s="73">
        <f t="shared" si="5"/>
        <v>494067.90707185789</v>
      </c>
      <c r="R60" s="73">
        <f t="shared" si="5"/>
        <v>545503.39905498887</v>
      </c>
      <c r="S60" s="73">
        <f t="shared" si="5"/>
        <v>599321.04606436915</v>
      </c>
      <c r="T60" s="73">
        <f t="shared" si="5"/>
        <v>655631.17391492322</v>
      </c>
      <c r="U60" s="73">
        <f t="shared" si="6"/>
        <v>714549.21799055999</v>
      </c>
      <c r="V60" s="73">
        <f t="shared" si="6"/>
        <v>776195.95988593553</v>
      </c>
      <c r="W60" s="73">
        <f t="shared" si="6"/>
        <v>840697.77500790928</v>
      </c>
      <c r="X60" s="73">
        <f t="shared" si="6"/>
        <v>908186.89164428122</v>
      </c>
    </row>
    <row r="61" spans="1:24">
      <c r="A61" s="73">
        <v>50</v>
      </c>
      <c r="B61" s="74">
        <v>3128.45</v>
      </c>
      <c r="C61" s="73">
        <v>4.6784808843725303</v>
      </c>
      <c r="D61" s="74">
        <v>227</v>
      </c>
      <c r="E61" s="73">
        <f t="shared" si="5"/>
        <v>33224.61329656357</v>
      </c>
      <c r="F61" s="73">
        <f t="shared" si="5"/>
        <v>68003.633775113558</v>
      </c>
      <c r="G61" s="73">
        <f t="shared" si="5"/>
        <v>104409.78407852456</v>
      </c>
      <c r="H61" s="73">
        <f t="shared" si="5"/>
        <v>142519.18916461646</v>
      </c>
      <c r="I61" s="73">
        <f t="shared" si="5"/>
        <v>182411.53548280933</v>
      </c>
      <c r="J61" s="73">
        <f t="shared" si="5"/>
        <v>224170.23759782655</v>
      </c>
      <c r="K61" s="73">
        <f t="shared" si="5"/>
        <v>267882.61260885699</v>
      </c>
      <c r="L61" s="73">
        <f t="shared" si="5"/>
        <v>313640.06272888352</v>
      </c>
      <c r="M61" s="73">
        <f t="shared" si="5"/>
        <v>361538.26640595187</v>
      </c>
      <c r="N61" s="73">
        <f t="shared" si="5"/>
        <v>411677.37838600978</v>
      </c>
      <c r="O61" s="73">
        <f t="shared" si="5"/>
        <v>464162.23913564865</v>
      </c>
      <c r="P61" s="73">
        <f t="shared" si="5"/>
        <v>519102.59406264906</v>
      </c>
      <c r="Q61" s="73">
        <f t="shared" si="5"/>
        <v>576613.32299271564</v>
      </c>
      <c r="R61" s="73">
        <f t="shared" si="5"/>
        <v>636814.68038223858</v>
      </c>
      <c r="S61" s="73">
        <f t="shared" si="5"/>
        <v>699832.54676936322</v>
      </c>
      <c r="T61" s="73">
        <f t="shared" si="5"/>
        <v>765798.69198914862</v>
      </c>
      <c r="U61" s="73">
        <f t="shared" si="6"/>
        <v>834851.05070319935</v>
      </c>
      <c r="V61" s="73">
        <f t="shared" si="6"/>
        <v>907134.01081989531</v>
      </c>
      <c r="W61" s="73">
        <f t="shared" si="6"/>
        <v>982798.71540830971</v>
      </c>
      <c r="X61" s="73">
        <f t="shared" si="6"/>
        <v>1062003.3787371097</v>
      </c>
    </row>
    <row r="62" spans="1:24">
      <c r="A62" s="73">
        <v>51</v>
      </c>
      <c r="B62" s="74">
        <v>3245.04</v>
      </c>
      <c r="C62" s="73">
        <v>5.1439509872841098</v>
      </c>
      <c r="D62" s="74">
        <v>203</v>
      </c>
      <c r="E62" s="73">
        <f t="shared" si="5"/>
        <v>33885.423224906132</v>
      </c>
      <c r="F62" s="73">
        <f t="shared" si="5"/>
        <v>69513.896012335274</v>
      </c>
      <c r="G62" s="73">
        <f t="shared" si="5"/>
        <v>106975.07997746751</v>
      </c>
      <c r="H62" s="73">
        <f t="shared" si="5"/>
        <v>146363.24888502259</v>
      </c>
      <c r="I62" s="73">
        <f t="shared" si="5"/>
        <v>187777.52589597099</v>
      </c>
      <c r="J62" s="73">
        <f t="shared" si="5"/>
        <v>231322.13301810066</v>
      </c>
      <c r="K62" s="73">
        <f t="shared" si="5"/>
        <v>277106.65338819788</v>
      </c>
      <c r="L62" s="73">
        <f t="shared" si="5"/>
        <v>325246.3070458963</v>
      </c>
      <c r="M62" s="73">
        <f t="shared" si="5"/>
        <v>375862.24089319492</v>
      </c>
      <c r="N62" s="73">
        <f t="shared" si="5"/>
        <v>429081.83356935484</v>
      </c>
      <c r="O62" s="73">
        <f t="shared" si="5"/>
        <v>485039.01600840845</v>
      </c>
      <c r="P62" s="73">
        <f t="shared" si="5"/>
        <v>543874.6084859923</v>
      </c>
      <c r="Q62" s="73">
        <f t="shared" si="5"/>
        <v>605736.67500370112</v>
      </c>
      <c r="R62" s="73">
        <f t="shared" si="5"/>
        <v>670780.89590280224</v>
      </c>
      <c r="S62" s="73">
        <f t="shared" si="5"/>
        <v>739170.95964501344</v>
      </c>
      <c r="T62" s="73">
        <f t="shared" si="5"/>
        <v>811078.974746297</v>
      </c>
      <c r="U62" s="73">
        <f t="shared" si="6"/>
        <v>886685.90290031908</v>
      </c>
      <c r="V62" s="73">
        <f t="shared" si="6"/>
        <v>966182.01438157528</v>
      </c>
      <c r="W62" s="73">
        <f t="shared" si="6"/>
        <v>1049767.366874224</v>
      </c>
      <c r="X62" s="73">
        <f t="shared" si="6"/>
        <v>1137652.3089316431</v>
      </c>
    </row>
    <row r="63" spans="1:24">
      <c r="A63" s="73">
        <v>52</v>
      </c>
      <c r="B63" s="74">
        <v>3344.22</v>
      </c>
      <c r="C63" s="73">
        <v>4.9900802048313304</v>
      </c>
      <c r="D63" s="74">
        <v>197</v>
      </c>
      <c r="E63" s="73">
        <f t="shared" si="5"/>
        <v>32875.214264524082</v>
      </c>
      <c r="F63" s="73">
        <f t="shared" si="5"/>
        <v>67390.928088358123</v>
      </c>
      <c r="G63" s="73">
        <f t="shared" si="5"/>
        <v>103629.00371527145</v>
      </c>
      <c r="H63" s="73">
        <f t="shared" si="5"/>
        <v>141675.38838065532</v>
      </c>
      <c r="I63" s="73">
        <f t="shared" si="5"/>
        <v>181620.31815588038</v>
      </c>
      <c r="J63" s="73">
        <f t="shared" si="5"/>
        <v>223558.53196465282</v>
      </c>
      <c r="K63" s="73">
        <f t="shared" si="5"/>
        <v>267589.49627895653</v>
      </c>
      <c r="L63" s="73">
        <f t="shared" si="5"/>
        <v>313817.64102750481</v>
      </c>
      <c r="M63" s="73">
        <f t="shared" si="5"/>
        <v>362352.60727621114</v>
      </c>
      <c r="N63" s="73">
        <f t="shared" si="5"/>
        <v>413309.5072681157</v>
      </c>
      <c r="O63" s="73">
        <f t="shared" si="5"/>
        <v>466809.19743951189</v>
      </c>
      <c r="P63" s="73">
        <f t="shared" si="5"/>
        <v>522978.5650597972</v>
      </c>
      <c r="Q63" s="73">
        <f t="shared" si="5"/>
        <v>581950.82917488122</v>
      </c>
      <c r="R63" s="73">
        <f t="shared" si="5"/>
        <v>643865.85656791308</v>
      </c>
      <c r="S63" s="73">
        <f t="shared" si="5"/>
        <v>708870.49348670011</v>
      </c>
      <c r="T63" s="73">
        <f t="shared" si="5"/>
        <v>777118.91392459441</v>
      </c>
      <c r="U63" s="73">
        <f t="shared" si="6"/>
        <v>848772.98528086976</v>
      </c>
      <c r="V63" s="73">
        <f t="shared" si="6"/>
        <v>924002.65226785094</v>
      </c>
      <c r="W63" s="73">
        <f t="shared" si="6"/>
        <v>1002986.3399753093</v>
      </c>
      <c r="X63" s="73">
        <f t="shared" si="6"/>
        <v>1085911.3770481036</v>
      </c>
    </row>
    <row r="64" spans="1:24">
      <c r="A64" s="73">
        <v>53</v>
      </c>
      <c r="B64" s="74">
        <v>3464.26</v>
      </c>
      <c r="C64" s="73">
        <v>5.9991804782151696</v>
      </c>
      <c r="D64" s="74">
        <v>200</v>
      </c>
      <c r="E64" s="73">
        <f t="shared" si="5"/>
        <v>41565.441926923384</v>
      </c>
      <c r="F64" s="73">
        <f t="shared" si="5"/>
        <v>85624.469731610618</v>
      </c>
      <c r="G64" s="73">
        <f t="shared" si="5"/>
        <v>132326.67813124796</v>
      </c>
      <c r="H64" s="73">
        <f t="shared" si="5"/>
        <v>181830.63630009181</v>
      </c>
      <c r="I64" s="73">
        <f t="shared" si="5"/>
        <v>234304.42626334477</v>
      </c>
      <c r="J64" s="73">
        <f t="shared" si="5"/>
        <v>289926.21359025274</v>
      </c>
      <c r="K64" s="73">
        <f t="shared" si="5"/>
        <v>348884.85232411086</v>
      </c>
      <c r="L64" s="73">
        <f t="shared" si="5"/>
        <v>411380.52620311227</v>
      </c>
      <c r="M64" s="73">
        <f t="shared" si="5"/>
        <v>477625.42834919161</v>
      </c>
      <c r="N64" s="73">
        <f t="shared" si="5"/>
        <v>547844.48173263134</v>
      </c>
      <c r="O64" s="73">
        <f t="shared" si="5"/>
        <v>622276.10285863758</v>
      </c>
      <c r="P64" s="73">
        <f t="shared" si="5"/>
        <v>701173.01126885461</v>
      </c>
      <c r="Q64" s="73">
        <f t="shared" si="5"/>
        <v>784803.08760633273</v>
      </c>
      <c r="R64" s="73">
        <f t="shared" si="5"/>
        <v>873450.28315736505</v>
      </c>
      <c r="S64" s="73">
        <f t="shared" si="5"/>
        <v>967415.58395838004</v>
      </c>
      <c r="T64" s="73">
        <f t="shared" si="5"/>
        <v>1067018.0327413457</v>
      </c>
      <c r="U64" s="73">
        <f t="shared" si="6"/>
        <v>1172595.8121875238</v>
      </c>
      <c r="V64" s="73">
        <f t="shared" si="6"/>
        <v>1284507.3931675698</v>
      </c>
      <c r="W64" s="73">
        <f t="shared" si="6"/>
        <v>1403132.7518666324</v>
      </c>
      <c r="X64" s="73">
        <f t="shared" si="6"/>
        <v>1528874.6599269819</v>
      </c>
    </row>
    <row r="65" spans="1:24">
      <c r="A65" s="73">
        <v>54</v>
      </c>
      <c r="B65" s="74">
        <v>3531.5</v>
      </c>
      <c r="C65" s="73">
        <v>5.4769702360594303</v>
      </c>
      <c r="D65" s="74">
        <v>171</v>
      </c>
      <c r="E65" s="73">
        <f t="shared" si="5"/>
        <v>33074.683864580969</v>
      </c>
      <c r="F65" s="73">
        <f t="shared" si="5"/>
        <v>67960.858320095766</v>
      </c>
      <c r="G65" s="73">
        <f t="shared" si="5"/>
        <v>104757.73816703883</v>
      </c>
      <c r="H65" s="73">
        <f t="shared" si="5"/>
        <v>143569.97217099759</v>
      </c>
      <c r="I65" s="73">
        <f t="shared" si="5"/>
        <v>184507.9406793029</v>
      </c>
      <c r="J65" s="73">
        <f t="shared" si="5"/>
        <v>227688.06953805534</v>
      </c>
      <c r="K65" s="73">
        <f t="shared" si="5"/>
        <v>273233.16120229394</v>
      </c>
      <c r="L65" s="73">
        <f t="shared" si="5"/>
        <v>321272.74398096866</v>
      </c>
      <c r="M65" s="73">
        <f t="shared" si="5"/>
        <v>371943.44040995865</v>
      </c>
      <c r="N65" s="73">
        <f t="shared" si="5"/>
        <v>425389.35580076854</v>
      </c>
      <c r="O65" s="73">
        <f t="shared" si="5"/>
        <v>481762.48806992231</v>
      </c>
      <c r="P65" s="73">
        <f t="shared" si="5"/>
        <v>541223.16001459234</v>
      </c>
      <c r="Q65" s="73">
        <f t="shared" si="5"/>
        <v>603940.47526383284</v>
      </c>
      <c r="R65" s="73">
        <f t="shared" si="5"/>
        <v>670092.79920212948</v>
      </c>
      <c r="S65" s="73">
        <f t="shared" si="5"/>
        <v>739868.26623298856</v>
      </c>
      <c r="T65" s="73">
        <f t="shared" si="5"/>
        <v>813465.31482519908</v>
      </c>
      <c r="U65" s="73">
        <f t="shared" si="6"/>
        <v>891093.25186342315</v>
      </c>
      <c r="V65" s="73">
        <f t="shared" si="6"/>
        <v>972972.84790809767</v>
      </c>
      <c r="W65" s="73">
        <f t="shared" si="6"/>
        <v>1059336.9650575449</v>
      </c>
      <c r="X65" s="73">
        <f t="shared" si="6"/>
        <v>1150431.2191979026</v>
      </c>
    </row>
    <row r="66" spans="1:24">
      <c r="A66" s="73">
        <v>55</v>
      </c>
      <c r="B66" s="74">
        <v>3580.9</v>
      </c>
      <c r="C66" s="73">
        <v>5.8005982166748096</v>
      </c>
      <c r="D66" s="74">
        <v>221</v>
      </c>
      <c r="E66" s="73">
        <f t="shared" si="5"/>
        <v>45904.710360540659</v>
      </c>
      <c r="F66" s="73">
        <f t="shared" si="5"/>
        <v>94472.168531624528</v>
      </c>
      <c r="G66" s="73">
        <f t="shared" ref="G66:X66" si="7">$D66*((1+$C66/100)^G$2-1)*$B66</f>
        <v>145856.82981526465</v>
      </c>
      <c r="H66" s="73">
        <f t="shared" si="7"/>
        <v>200222.10884496794</v>
      </c>
      <c r="I66" s="73">
        <f t="shared" si="7"/>
        <v>257740.89928055843</v>
      </c>
      <c r="J66" s="73">
        <f t="shared" si="7"/>
        <v>318596.1236484088</v>
      </c>
      <c r="K66" s="73">
        <f t="shared" si="7"/>
        <v>382981.31507569418</v>
      </c>
      <c r="L66" s="73">
        <f t="shared" si="7"/>
        <v>451101.23276871309</v>
      </c>
      <c r="M66" s="73">
        <f t="shared" si="7"/>
        <v>523172.51319263375</v>
      </c>
      <c r="N66" s="73">
        <f t="shared" si="7"/>
        <v>599424.35902355902</v>
      </c>
      <c r="O66" s="73">
        <f t="shared" si="7"/>
        <v>680099.26806393464</v>
      </c>
      <c r="P66" s="73">
        <f t="shared" si="7"/>
        <v>765453.80443941022</v>
      </c>
      <c r="Q66" s="73">
        <f t="shared" si="7"/>
        <v>855759.41452973266</v>
      </c>
      <c r="R66" s="73">
        <f t="shared" si="7"/>
        <v>951303.29022851179</v>
      </c>
      <c r="S66" s="73">
        <f t="shared" si="7"/>
        <v>1052389.2822772164</v>
      </c>
      <c r="T66" s="73">
        <f t="shared" si="7"/>
        <v>1159338.866578006</v>
      </c>
      <c r="U66" s="73">
        <f t="shared" si="7"/>
        <v>1272492.1665584883</v>
      </c>
      <c r="V66" s="73">
        <f t="shared" si="7"/>
        <v>1392209.034839747</v>
      </c>
      <c r="W66" s="73">
        <f t="shared" si="7"/>
        <v>1518870.1976475874</v>
      </c>
      <c r="X66" s="73">
        <f t="shared" si="7"/>
        <v>1652878.465606479</v>
      </c>
    </row>
    <row r="67" spans="1:24" ht="12.75">
      <c r="I67" s="72">
        <f>SUM(E37:I66)</f>
        <v>10884070.426113633</v>
      </c>
      <c r="X67" s="73">
        <f>SUM(E37:X66)</f>
        <v>198050249.74189866</v>
      </c>
    </row>
    <row r="69" spans="1:24">
      <c r="E69" s="73" t="s">
        <v>31</v>
      </c>
    </row>
    <row r="70" spans="1:24">
      <c r="A70" s="73" t="s">
        <v>0</v>
      </c>
      <c r="B70" s="73" t="s">
        <v>32</v>
      </c>
      <c r="C70" s="73" t="s">
        <v>33</v>
      </c>
      <c r="D70" s="73" t="s">
        <v>34</v>
      </c>
      <c r="E70" s="73">
        <v>1</v>
      </c>
      <c r="F70" s="73">
        <v>2</v>
      </c>
      <c r="G70" s="73">
        <v>3</v>
      </c>
      <c r="H70" s="73">
        <v>4</v>
      </c>
      <c r="I70" s="73">
        <v>5</v>
      </c>
      <c r="J70" s="73">
        <v>6</v>
      </c>
      <c r="K70" s="73">
        <v>7</v>
      </c>
      <c r="L70" s="73">
        <v>8</v>
      </c>
      <c r="M70" s="73">
        <v>9</v>
      </c>
      <c r="N70" s="73">
        <v>10</v>
      </c>
      <c r="O70" s="73">
        <v>11</v>
      </c>
      <c r="P70" s="73">
        <v>12</v>
      </c>
      <c r="Q70" s="73">
        <v>13</v>
      </c>
      <c r="R70" s="73">
        <v>14</v>
      </c>
      <c r="S70" s="73">
        <v>15</v>
      </c>
      <c r="T70" s="73">
        <v>16</v>
      </c>
      <c r="U70" s="73">
        <v>17</v>
      </c>
      <c r="V70" s="73">
        <v>18</v>
      </c>
      <c r="W70" s="73">
        <v>19</v>
      </c>
      <c r="X70" s="73">
        <v>20</v>
      </c>
    </row>
    <row r="71" spans="1:24">
      <c r="A71" s="73">
        <v>26</v>
      </c>
      <c r="B71" s="74">
        <v>368.18</v>
      </c>
      <c r="C71" s="73">
        <v>3.6199834500503898</v>
      </c>
      <c r="D71" s="74">
        <v>2809</v>
      </c>
      <c r="E71" s="73">
        <f>$D71*((1+$C71/100)^E$2-1)*$B71</f>
        <v>37438.506681505038</v>
      </c>
      <c r="F71" s="73">
        <f t="shared" ref="F71:X85" si="8">$D71*((1+$C71/100)^F$2-1)*$B71</f>
        <v>76232.281108826661</v>
      </c>
      <c r="G71" s="73">
        <f t="shared" si="8"/>
        <v>116430.38375006712</v>
      </c>
      <c r="H71" s="73">
        <f t="shared" si="8"/>
        <v>158083.65105415479</v>
      </c>
      <c r="I71" s="73">
        <f t="shared" si="8"/>
        <v>201244.75974105552</v>
      </c>
      <c r="J71" s="73">
        <f t="shared" si="8"/>
        <v>245968.29341928064</v>
      </c>
      <c r="K71" s="73">
        <f t="shared" si="8"/>
        <v>292310.811614935</v>
      </c>
      <c r="L71" s="73">
        <f t="shared" si="8"/>
        <v>340330.92129960866</v>
      </c>
      <c r="M71" s="73">
        <f t="shared" si="8"/>
        <v>390089.35100756359</v>
      </c>
      <c r="N71" s="73">
        <f t="shared" si="8"/>
        <v>441649.02763595153</v>
      </c>
      <c r="O71" s="73">
        <f t="shared" si="8"/>
        <v>495075.15602518647</v>
      </c>
      <c r="P71" s="73">
        <f t="shared" si="8"/>
        <v>550435.30142011447</v>
      </c>
      <c r="Q71" s="73">
        <f t="shared" si="8"/>
        <v>607799.47491626255</v>
      </c>
      <c r="R71" s="73">
        <f t="shared" si="8"/>
        <v>667240.22199922951</v>
      </c>
      <c r="S71" s="73">
        <f t="shared" si="8"/>
        <v>728832.71428918641</v>
      </c>
      <c r="T71" s="73">
        <f t="shared" si="8"/>
        <v>792654.84460651292</v>
      </c>
      <c r="U71" s="73">
        <f t="shared" si="8"/>
        <v>858787.32547879638</v>
      </c>
      <c r="V71" s="73">
        <f t="shared" si="8"/>
        <v>927313.79121376434</v>
      </c>
      <c r="W71" s="73">
        <f t="shared" si="8"/>
        <v>998320.9036672425</v>
      </c>
      <c r="X71" s="73">
        <f t="shared" si="8"/>
        <v>1071898.4618398952</v>
      </c>
    </row>
    <row r="72" spans="1:24">
      <c r="A72" s="73">
        <v>27</v>
      </c>
      <c r="B72" s="74">
        <v>383.44</v>
      </c>
      <c r="C72" s="73">
        <v>4.1909581588592904</v>
      </c>
      <c r="D72" s="74">
        <v>2465</v>
      </c>
      <c r="E72" s="73">
        <f t="shared" ref="E72:T100" si="9">$D72*((1+$C72/100)^E$2-1)*$B72</f>
        <v>39612.081562073523</v>
      </c>
      <c r="F72" s="73">
        <f t="shared" si="9"/>
        <v>80884.288888266761</v>
      </c>
      <c r="G72" s="73">
        <f t="shared" si="9"/>
        <v>123886.1971547385</v>
      </c>
      <c r="H72" s="73">
        <f t="shared" si="9"/>
        <v>168690.29740416893</v>
      </c>
      <c r="I72" s="73">
        <f t="shared" si="9"/>
        <v>215372.11874850641</v>
      </c>
      <c r="J72" s="73">
        <f t="shared" si="9"/>
        <v>264010.3556931786</v>
      </c>
      <c r="K72" s="73">
        <f t="shared" si="9"/>
        <v>314687.00079740887</v>
      </c>
      <c r="L72" s="73">
        <f t="shared" si="9"/>
        <v>367487.48289427091</v>
      </c>
      <c r="M72" s="73">
        <f t="shared" si="9"/>
        <v>422500.81110348844</v>
      </c>
      <c r="N72" s="73">
        <f t="shared" si="9"/>
        <v>479819.72487975023</v>
      </c>
      <c r="O72" s="73">
        <f t="shared" si="9"/>
        <v>539540.85034948809</v>
      </c>
      <c r="P72" s="73">
        <f t="shared" si="9"/>
        <v>601764.86319966195</v>
      </c>
      <c r="Q72" s="73">
        <f t="shared" si="9"/>
        <v>666596.65839315008</v>
      </c>
      <c r="R72" s="73">
        <f t="shared" si="9"/>
        <v>734145.52699683479</v>
      </c>
      <c r="S72" s="73">
        <f t="shared" si="9"/>
        <v>804525.34042048256</v>
      </c>
      <c r="T72" s="73">
        <f t="shared" si="9"/>
        <v>877854.74237699877</v>
      </c>
      <c r="U72" s="73">
        <f t="shared" si="8"/>
        <v>954257.34888765414</v>
      </c>
      <c r="V72" s="73">
        <f t="shared" si="8"/>
        <v>1033861.956669449</v>
      </c>
      <c r="W72" s="73">
        <f t="shared" si="8"/>
        <v>1116802.7602559035</v>
      </c>
      <c r="X72" s="73">
        <f t="shared" si="8"/>
        <v>1203219.5782172873</v>
      </c>
    </row>
    <row r="73" spans="1:24">
      <c r="A73" s="73">
        <v>28</v>
      </c>
      <c r="B73" s="74">
        <v>451.89</v>
      </c>
      <c r="C73" s="73">
        <v>4.3218937786115301</v>
      </c>
      <c r="D73" s="74">
        <v>2426</v>
      </c>
      <c r="E73" s="73">
        <f t="shared" si="9"/>
        <v>47380.279261502823</v>
      </c>
      <c r="F73" s="73">
        <f t="shared" si="8"/>
        <v>96808.283864697383</v>
      </c>
      <c r="G73" s="73">
        <f t="shared" si="8"/>
        <v>148372.51432372909</v>
      </c>
      <c r="H73" s="73">
        <f t="shared" si="8"/>
        <v>202165.29605095886</v>
      </c>
      <c r="I73" s="73">
        <f t="shared" si="8"/>
        <v>258282.94466499961</v>
      </c>
      <c r="J73" s="73">
        <f t="shared" si="8"/>
        <v>316825.93844319391</v>
      </c>
      <c r="K73" s="73">
        <f t="shared" si="8"/>
        <v>377899.0982273008</v>
      </c>
      <c r="L73" s="73">
        <f t="shared" si="8"/>
        <v>441611.77510451851</v>
      </c>
      <c r="M73" s="73">
        <f t="shared" si="8"/>
        <v>508078.04619987961</v>
      </c>
      <c r="N73" s="73">
        <f t="shared" si="8"/>
        <v>577416.91893058596</v>
      </c>
      <c r="O73" s="73">
        <f t="shared" si="8"/>
        <v>649752.5440880002</v>
      </c>
      <c r="P73" s="73">
        <f t="shared" si="8"/>
        <v>725214.43812881282</v>
      </c>
      <c r="Q73" s="73">
        <f t="shared" si="8"/>
        <v>803937.71507339738</v>
      </c>
      <c r="R73" s="73">
        <f t="shared" si="8"/>
        <v>886063.32842656947</v>
      </c>
      <c r="S73" s="73">
        <f t="shared" si="8"/>
        <v>971738.32355389849</v>
      </c>
      <c r="T73" s="73">
        <f t="shared" si="8"/>
        <v>1061116.1009654612</v>
      </c>
      <c r="U73" s="73">
        <f t="shared" si="8"/>
        <v>1154356.6909784358</v>
      </c>
      <c r="V73" s="73">
        <f t="shared" si="8"/>
        <v>1251627.0402503221</v>
      </c>
      <c r="W73" s="73">
        <f t="shared" si="8"/>
        <v>1353101.3106958228</v>
      </c>
      <c r="X73" s="73">
        <f t="shared" si="8"/>
        <v>1458961.1913226</v>
      </c>
    </row>
    <row r="74" spans="1:24">
      <c r="A74" s="73">
        <v>29</v>
      </c>
      <c r="B74" s="74">
        <v>518.89</v>
      </c>
      <c r="C74" s="73">
        <v>4.7001672296495602</v>
      </c>
      <c r="D74" s="74">
        <v>2325</v>
      </c>
      <c r="E74" s="73">
        <f t="shared" si="9"/>
        <v>56703.722240684059</v>
      </c>
      <c r="F74" s="73">
        <f t="shared" si="8"/>
        <v>116072.6142521162</v>
      </c>
      <c r="G74" s="73">
        <f t="shared" si="8"/>
        <v>178231.94347047576</v>
      </c>
      <c r="H74" s="73">
        <f t="shared" si="8"/>
        <v>243312.8651109265</v>
      </c>
      <c r="I74" s="73">
        <f t="shared" si="8"/>
        <v>311452.69890307577</v>
      </c>
      <c r="J74" s="73">
        <f t="shared" si="8"/>
        <v>382795.21883346129</v>
      </c>
      <c r="K74" s="73">
        <f t="shared" si="8"/>
        <v>457490.95650642086</v>
      </c>
      <c r="L74" s="73">
        <f t="shared" si="8"/>
        <v>535697.51876342983</v>
      </c>
      <c r="M74" s="73">
        <f t="shared" si="8"/>
        <v>617579.92023107852</v>
      </c>
      <c r="N74" s="73">
        <f t="shared" si="8"/>
        <v>703310.93149935943</v>
      </c>
      <c r="O74" s="73">
        <f t="shared" si="8"/>
        <v>793071.44366491947</v>
      </c>
      <c r="P74" s="73">
        <f t="shared" si="8"/>
        <v>887050.8500084508</v>
      </c>
      <c r="Q74" s="73">
        <f t="shared" si="8"/>
        <v>985447.44561155979</v>
      </c>
      <c r="R74" s="73">
        <f t="shared" si="8"/>
        <v>1088468.8457562972</v>
      </c>
      <c r="S74" s="73">
        <f t="shared" si="8"/>
        <v>1196332.4239901633</v>
      </c>
      <c r="T74" s="73">
        <f t="shared" si="8"/>
        <v>1309265.7707809054</v>
      </c>
      <c r="U74" s="73">
        <f t="shared" si="8"/>
        <v>1427507.1737288523</v>
      </c>
      <c r="V74" s="73">
        <f t="shared" si="8"/>
        <v>1551306.1203500363</v>
      </c>
      <c r="W74" s="73">
        <f t="shared" si="8"/>
        <v>1680923.8244909609</v>
      </c>
      <c r="X74" s="73">
        <f t="shared" si="8"/>
        <v>1816633.7774857408</v>
      </c>
    </row>
    <row r="75" spans="1:24">
      <c r="A75" s="73">
        <v>30</v>
      </c>
      <c r="B75" s="74">
        <v>620.30999999999995</v>
      </c>
      <c r="C75" s="73">
        <v>4.25765773015672</v>
      </c>
      <c r="D75" s="74">
        <v>2336</v>
      </c>
      <c r="E75" s="73">
        <f t="shared" si="9"/>
        <v>61695.340691624449</v>
      </c>
      <c r="F75" s="73">
        <f t="shared" si="8"/>
        <v>126017.45782535245</v>
      </c>
      <c r="G75" s="73">
        <f t="shared" si="8"/>
        <v>193078.1905514251</v>
      </c>
      <c r="H75" s="73">
        <f t="shared" si="8"/>
        <v>262994.13974830898</v>
      </c>
      <c r="I75" s="73">
        <f t="shared" si="8"/>
        <v>335886.87076078664</v>
      </c>
      <c r="J75" s="73">
        <f t="shared" si="8"/>
        <v>411883.12476993911</v>
      </c>
      <c r="K75" s="73">
        <f t="shared" si="8"/>
        <v>491115.03916254203</v>
      </c>
      <c r="L75" s="73">
        <f t="shared" si="8"/>
        <v>573720.37728303287</v>
      </c>
      <c r="M75" s="73">
        <f t="shared" si="8"/>
        <v>659842.76796753239</v>
      </c>
      <c r="N75" s="73">
        <f t="shared" si="8"/>
        <v>749631.95527640695</v>
      </c>
      <c r="O75" s="73">
        <f t="shared" si="8"/>
        <v>843244.05885958206</v>
      </c>
      <c r="P75" s="73">
        <f t="shared" si="8"/>
        <v>940841.84540732892</v>
      </c>
      <c r="Q75" s="73">
        <f t="shared" si="8"/>
        <v>1042595.0116584877</v>
      </c>
      <c r="R75" s="73">
        <f t="shared" si="8"/>
        <v>1148680.479458218</v>
      </c>
      <c r="S75" s="73">
        <f t="shared" si="8"/>
        <v>1259282.7033782969</v>
      </c>
      <c r="T75" s="73">
        <f t="shared" si="8"/>
        <v>1374593.991434834</v>
      </c>
      <c r="U75" s="73">
        <f t="shared" si="8"/>
        <v>1494814.8394610533</v>
      </c>
      <c r="V75" s="73">
        <f t="shared" si="8"/>
        <v>1620154.2797165213</v>
      </c>
      <c r="W75" s="73">
        <f t="shared" si="8"/>
        <v>1750830.2443389609</v>
      </c>
      <c r="X75" s="73">
        <f t="shared" si="8"/>
        <v>1887069.9442706055</v>
      </c>
    </row>
    <row r="76" spans="1:24">
      <c r="A76" s="73">
        <v>31</v>
      </c>
      <c r="B76" s="74">
        <v>754.88</v>
      </c>
      <c r="C76" s="73">
        <v>3.9116837013954</v>
      </c>
      <c r="D76" s="74">
        <v>2213</v>
      </c>
      <c r="E76" s="73">
        <f t="shared" si="9"/>
        <v>65346.610168232255</v>
      </c>
      <c r="F76" s="73">
        <f t="shared" si="8"/>
        <v>133249.37303582951</v>
      </c>
      <c r="G76" s="73">
        <f t="shared" si="8"/>
        <v>203808.27721131587</v>
      </c>
      <c r="H76" s="73">
        <f t="shared" si="8"/>
        <v>277127.22254131758</v>
      </c>
      <c r="I76" s="73">
        <f t="shared" si="8"/>
        <v>353314.17310582835</v>
      </c>
      <c r="J76" s="73">
        <f t="shared" si="8"/>
        <v>432481.31619816099</v>
      </c>
      <c r="K76" s="73">
        <f t="shared" si="8"/>
        <v>514745.22752369702</v>
      </c>
      <c r="L76" s="73">
        <f t="shared" si="8"/>
        <v>600227.04286068433</v>
      </c>
      <c r="M76" s="73">
        <f t="shared" si="8"/>
        <v>689052.63643586542</v>
      </c>
      <c r="N76" s="73">
        <f t="shared" si="8"/>
        <v>781352.80627759476</v>
      </c>
      <c r="O76" s="73">
        <f t="shared" si="8"/>
        <v>877263.46681938332</v>
      </c>
      <c r="P76" s="73">
        <f t="shared" si="8"/>
        <v>976925.84903748531</v>
      </c>
      <c r="Q76" s="73">
        <f t="shared" si="8"/>
        <v>1080486.7084172354</v>
      </c>
      <c r="R76" s="73">
        <f t="shared" si="8"/>
        <v>1188098.541054368</v>
      </c>
      <c r="S76" s="73">
        <f t="shared" si="8"/>
        <v>1299919.8082095408</v>
      </c>
      <c r="T76" s="73">
        <f t="shared" si="8"/>
        <v>1416115.1696467157</v>
      </c>
      <c r="U76" s="73">
        <f t="shared" si="8"/>
        <v>1536855.7260990066</v>
      </c>
      <c r="V76" s="73">
        <f t="shared" si="8"/>
        <v>1662319.2712190154</v>
      </c>
      <c r="W76" s="73">
        <f t="shared" si="8"/>
        <v>1792690.5533846768</v>
      </c>
      <c r="X76" s="73">
        <f t="shared" si="8"/>
        <v>1928161.5477461123</v>
      </c>
    </row>
    <row r="77" spans="1:24">
      <c r="A77" s="73">
        <v>32</v>
      </c>
      <c r="B77" s="74">
        <v>902.19</v>
      </c>
      <c r="C77" s="73">
        <v>3.5414883290647499</v>
      </c>
      <c r="D77" s="74">
        <v>2102</v>
      </c>
      <c r="E77" s="73">
        <f t="shared" si="9"/>
        <v>67160.904374689577</v>
      </c>
      <c r="F77" s="73">
        <f t="shared" si="8"/>
        <v>136700.304339503</v>
      </c>
      <c r="G77" s="73">
        <f t="shared" si="8"/>
        <v>208702.43403817204</v>
      </c>
      <c r="H77" s="73">
        <f t="shared" si="8"/>
        <v>283254.51075679745</v>
      </c>
      <c r="I77" s="73">
        <f t="shared" si="8"/>
        <v>360446.8405714886</v>
      </c>
      <c r="J77" s="73">
        <f t="shared" si="8"/>
        <v>440372.92773749965</v>
      </c>
      <c r="K77" s="73">
        <f t="shared" si="8"/>
        <v>523129.5879523739</v>
      </c>
      <c r="L77" s="73">
        <f t="shared" si="8"/>
        <v>608817.06563028123</v>
      </c>
      <c r="M77" s="73">
        <f t="shared" si="8"/>
        <v>697539.15532962175</v>
      </c>
      <c r="N77" s="73">
        <f t="shared" si="8"/>
        <v>789403.32748096657</v>
      </c>
      <c r="O77" s="73">
        <f t="shared" si="8"/>
        <v>884520.85856764344</v>
      </c>
      <c r="P77" s="73">
        <f t="shared" si="8"/>
        <v>983006.96591664921</v>
      </c>
      <c r="Q77" s="73">
        <f t="shared" si="8"/>
        <v>1084980.9472631705</v>
      </c>
      <c r="R77" s="73">
        <f t="shared" si="8"/>
        <v>1190566.3252577612</v>
      </c>
      <c r="S77" s="73">
        <f t="shared" si="8"/>
        <v>1299890.9970912298</v>
      </c>
      <c r="T77" s="73">
        <f t="shared" si="8"/>
        <v>1413087.3894184686</v>
      </c>
      <c r="U77" s="73">
        <f t="shared" si="8"/>
        <v>1530292.618768899</v>
      </c>
      <c r="V77" s="73">
        <f t="shared" si="8"/>
        <v>1651648.6576378287</v>
      </c>
      <c r="W77" s="73">
        <f t="shared" si="8"/>
        <v>1777302.5064599165</v>
      </c>
      <c r="X77" s="73">
        <f t="shared" si="8"/>
        <v>1907406.3716730592</v>
      </c>
    </row>
    <row r="78" spans="1:24">
      <c r="A78" s="73">
        <v>33</v>
      </c>
      <c r="B78" s="74">
        <v>1075.92</v>
      </c>
      <c r="C78" s="73">
        <v>4.5287470525386802</v>
      </c>
      <c r="D78" s="74">
        <v>2045</v>
      </c>
      <c r="E78" s="73">
        <f t="shared" si="9"/>
        <v>99644.046863293523</v>
      </c>
      <c r="F78" s="73">
        <f t="shared" si="8"/>
        <v>203800.72056193853</v>
      </c>
      <c r="G78" s="73">
        <f t="shared" si="8"/>
        <v>312674.38655073318</v>
      </c>
      <c r="H78" s="73">
        <f t="shared" si="8"/>
        <v>426478.66547898628</v>
      </c>
      <c r="I78" s="73">
        <f t="shared" si="8"/>
        <v>545436.8523348656</v>
      </c>
      <c r="J78" s="73">
        <f t="shared" si="8"/>
        <v>669782.35457173374</v>
      </c>
      <c r="K78" s="73">
        <f t="shared" si="8"/>
        <v>799759.15007611876</v>
      </c>
      <c r="L78" s="73">
        <f t="shared" si="8"/>
        <v>935622.26587589271</v>
      </c>
      <c r="M78" s="73">
        <f t="shared" si="8"/>
        <v>1077638.2785279364</v>
      </c>
      <c r="N78" s="73">
        <f t="shared" si="8"/>
        <v>1226085.8371670921</v>
      </c>
      <c r="O78" s="73">
        <f t="shared" si="8"/>
        <v>1381256.2102426842</v>
      </c>
      <c r="P78" s="73">
        <f t="shared" si="8"/>
        <v>1543453.8570153499</v>
      </c>
      <c r="Q78" s="73">
        <f t="shared" si="8"/>
        <v>1712997.024935521</v>
      </c>
      <c r="R78" s="73">
        <f t="shared" si="8"/>
        <v>1890218.3740756563</v>
      </c>
      <c r="S78" s="73">
        <f t="shared" si="8"/>
        <v>2075465.6298414457</v>
      </c>
      <c r="T78" s="73">
        <f t="shared" si="8"/>
        <v>2269102.2652426367</v>
      </c>
      <c r="U78" s="73">
        <f t="shared" si="8"/>
        <v>2471508.2140621943</v>
      </c>
      <c r="V78" s="73">
        <f t="shared" si="8"/>
        <v>2683080.6163230808</v>
      </c>
      <c r="W78" s="73">
        <f t="shared" si="8"/>
        <v>2904234.5975153414</v>
      </c>
      <c r="X78" s="73">
        <f t="shared" si="8"/>
        <v>3135404.0831124187</v>
      </c>
    </row>
    <row r="79" spans="1:24">
      <c r="A79" s="73">
        <v>34</v>
      </c>
      <c r="B79" s="74">
        <v>1254.96</v>
      </c>
      <c r="C79" s="73">
        <v>4.286442018012</v>
      </c>
      <c r="D79" s="74">
        <v>2049</v>
      </c>
      <c r="E79" s="73">
        <f t="shared" si="9"/>
        <v>110222.12900319984</v>
      </c>
      <c r="F79" s="73">
        <f t="shared" si="8"/>
        <v>225168.86565714021</v>
      </c>
      <c r="G79" s="73">
        <f t="shared" si="8"/>
        <v>345042.72752934886</v>
      </c>
      <c r="H79" s="73">
        <f t="shared" si="8"/>
        <v>470054.91298546089</v>
      </c>
      <c r="I79" s="73">
        <f t="shared" si="8"/>
        <v>600425.67328659922</v>
      </c>
      <c r="J79" s="73">
        <f t="shared" si="8"/>
        <v>736384.70063648757</v>
      </c>
      <c r="K79" s="73">
        <f t="shared" si="8"/>
        <v>878171.53286198166</v>
      </c>
      <c r="L79" s="73">
        <f t="shared" si="8"/>
        <v>1026035.9754399973</v>
      </c>
      <c r="M79" s="73">
        <f t="shared" si="8"/>
        <v>1180238.5416143767</v>
      </c>
      <c r="N79" s="73">
        <f t="shared" si="8"/>
        <v>1341050.911378107</v>
      </c>
      <c r="O79" s="73">
        <f t="shared" si="8"/>
        <v>1508756.4101295508</v>
      </c>
      <c r="P79" s="73">
        <f t="shared" si="8"/>
        <v>1683650.5078459929</v>
      </c>
      <c r="Q79" s="73">
        <f t="shared" si="8"/>
        <v>1866041.3396539756</v>
      </c>
      <c r="R79" s="73">
        <f t="shared" si="8"/>
        <v>2056250.2487135779</v>
      </c>
      <c r="S79" s="73">
        <f t="shared" si="8"/>
        <v>2254612.3523731129</v>
      </c>
      <c r="T79" s="73">
        <f t="shared" si="8"/>
        <v>2461477.1325917221</v>
      </c>
      <c r="U79" s="73">
        <f t="shared" si="8"/>
        <v>2677209.0516700908</v>
      </c>
      <c r="V79" s="73">
        <f t="shared" si="8"/>
        <v>2902188.1943740984</v>
      </c>
      <c r="W79" s="73">
        <f t="shared" si="8"/>
        <v>3136810.937582734</v>
      </c>
      <c r="X79" s="73">
        <f t="shared" si="8"/>
        <v>3381490.6486400748</v>
      </c>
    </row>
    <row r="80" spans="1:24">
      <c r="A80" s="73">
        <v>35</v>
      </c>
      <c r="B80" s="74">
        <v>1463.35</v>
      </c>
      <c r="C80" s="73">
        <v>4.31854210041696</v>
      </c>
      <c r="D80" s="74">
        <v>1979</v>
      </c>
      <c r="E80" s="73">
        <f t="shared" si="9"/>
        <v>125063.66855054753</v>
      </c>
      <c r="F80" s="73">
        <f t="shared" si="8"/>
        <v>255528.26427977663</v>
      </c>
      <c r="G80" s="73">
        <f t="shared" si="8"/>
        <v>391627.02850171097</v>
      </c>
      <c r="H80" s="73">
        <f t="shared" si="8"/>
        <v>533603.27515471692</v>
      </c>
      <c r="I80" s="73">
        <f t="shared" si="8"/>
        <v>681710.82579202484</v>
      </c>
      <c r="J80" s="73">
        <f t="shared" si="8"/>
        <v>836214.46335750085</v>
      </c>
      <c r="K80" s="73">
        <f t="shared" si="8"/>
        <v>997390.40555791825</v>
      </c>
      <c r="L80" s="73">
        <f t="shared" si="8"/>
        <v>1165526.7986780042</v>
      </c>
      <c r="M80" s="73">
        <f t="shared" si="8"/>
        <v>1340924.2327211034</v>
      </c>
      <c r="N80" s="73">
        <f t="shared" si="8"/>
        <v>1523896.2787964046</v>
      </c>
      <c r="O80" s="73">
        <f t="shared" si="8"/>
        <v>1714770.0497134626</v>
      </c>
      <c r="P80" s="73">
        <f t="shared" si="8"/>
        <v>1913886.7847862272</v>
      </c>
      <c r="Q80" s="73">
        <f t="shared" si="8"/>
        <v>2121602.4598920839</v>
      </c>
      <c r="R80" s="73">
        <f t="shared" si="8"/>
        <v>2338288.4238765528</v>
      </c>
      <c r="S80" s="73">
        <f t="shared" si="8"/>
        <v>2564332.0624413863</v>
      </c>
      <c r="T80" s="73">
        <f t="shared" si="8"/>
        <v>2800137.4907029555</v>
      </c>
      <c r="U80" s="73">
        <f t="shared" si="8"/>
        <v>3046126.2756590699</v>
      </c>
      <c r="V80" s="73">
        <f t="shared" si="8"/>
        <v>3302738.1898558168</v>
      </c>
      <c r="W80" s="73">
        <f t="shared" si="8"/>
        <v>3570431.9976018369</v>
      </c>
      <c r="X80" s="73">
        <f t="shared" si="8"/>
        <v>3849686.2751355772</v>
      </c>
    </row>
    <row r="81" spans="1:24">
      <c r="A81" s="73">
        <v>36</v>
      </c>
      <c r="B81" s="74">
        <v>1757.67</v>
      </c>
      <c r="C81" s="73">
        <v>4.3547453367423499</v>
      </c>
      <c r="D81" s="74">
        <v>1974</v>
      </c>
      <c r="E81" s="73">
        <f t="shared" si="9"/>
        <v>151094.0113592706</v>
      </c>
      <c r="F81" s="73">
        <f t="shared" si="8"/>
        <v>308767.78213230637</v>
      </c>
      <c r="G81" s="73">
        <f t="shared" si="8"/>
        <v>473307.84408534621</v>
      </c>
      <c r="H81" s="73">
        <f t="shared" si="8"/>
        <v>645013.20671336015</v>
      </c>
      <c r="I81" s="73">
        <f t="shared" si="8"/>
        <v>824195.90061335324</v>
      </c>
      <c r="J81" s="73">
        <f t="shared" si="8"/>
        <v>1011181.5445202059</v>
      </c>
      <c r="K81" s="73">
        <f t="shared" si="8"/>
        <v>1206309.9370354693</v>
      </c>
      <c r="L81" s="73">
        <f t="shared" si="8"/>
        <v>1409935.6741244532</v>
      </c>
      <c r="M81" s="73">
        <f t="shared" si="8"/>
        <v>1622428.7935037257</v>
      </c>
      <c r="N81" s="73">
        <f t="shared" si="8"/>
        <v>1844175.4470900653</v>
      </c>
      <c r="O81" s="73">
        <f t="shared" si="8"/>
        <v>2075578.6027328374</v>
      </c>
      <c r="P81" s="73">
        <f t="shared" si="8"/>
        <v>2317058.7765050405</v>
      </c>
      <c r="Q81" s="73">
        <f t="shared" si="8"/>
        <v>2569054.7968837437</v>
      </c>
      <c r="R81" s="73">
        <f t="shared" si="8"/>
        <v>2832024.6022086656</v>
      </c>
      <c r="S81" s="73">
        <f t="shared" si="8"/>
        <v>3106446.0728680138</v>
      </c>
      <c r="T81" s="73">
        <f t="shared" si="8"/>
        <v>3392817.8997239228</v>
      </c>
      <c r="U81" s="73">
        <f t="shared" si="8"/>
        <v>3691660.4903555806</v>
      </c>
      <c r="V81" s="73">
        <f t="shared" si="8"/>
        <v>4003516.9147669729</v>
      </c>
      <c r="W81" s="73">
        <f t="shared" si="8"/>
        <v>4328953.8922777483</v>
      </c>
      <c r="X81" s="73">
        <f t="shared" si="8"/>
        <v>4668562.8213907136</v>
      </c>
    </row>
    <row r="82" spans="1:24">
      <c r="A82" s="73">
        <v>37</v>
      </c>
      <c r="B82" s="74">
        <v>2068.7600000000002</v>
      </c>
      <c r="C82" s="73">
        <v>4.0540152137043801</v>
      </c>
      <c r="D82" s="74">
        <v>1872</v>
      </c>
      <c r="E82" s="73">
        <f t="shared" si="9"/>
        <v>157000.60609277783</v>
      </c>
      <c r="F82" s="73">
        <f t="shared" si="8"/>
        <v>320366.040642165</v>
      </c>
      <c r="G82" s="73">
        <f t="shared" si="8"/>
        <v>490354.33476211858</v>
      </c>
      <c r="H82" s="73">
        <f t="shared" si="8"/>
        <v>667233.98018721153</v>
      </c>
      <c r="I82" s="73">
        <f t="shared" si="8"/>
        <v>851284.35334778402</v>
      </c>
      <c r="J82" s="73">
        <f t="shared" si="8"/>
        <v>1042796.1566371666</v>
      </c>
      <c r="K82" s="73">
        <f t="shared" si="8"/>
        <v>1242071.8775679395</v>
      </c>
      <c r="L82" s="73">
        <f t="shared" si="8"/>
        <v>1449426.2665424652</v>
      </c>
      <c r="M82" s="73">
        <f t="shared" si="8"/>
        <v>1665186.8339923024</v>
      </c>
      <c r="N82" s="73">
        <f t="shared" si="8"/>
        <v>1889694.36767173</v>
      </c>
      <c r="O82" s="73">
        <f t="shared" si="8"/>
        <v>2123303.4709224352</v>
      </c>
      <c r="P82" s="73">
        <f t="shared" si="8"/>
        <v>2366383.122759521</v>
      </c>
      <c r="Q82" s="73">
        <f t="shared" si="8"/>
        <v>2619317.2606635024</v>
      </c>
      <c r="R82" s="73">
        <f t="shared" si="8"/>
        <v>2882505.3869987652</v>
      </c>
      <c r="S82" s="73">
        <f t="shared" si="8"/>
        <v>3156363.2000163202</v>
      </c>
      <c r="T82" s="73">
        <f t="shared" si="8"/>
        <v>3441323.250437526</v>
      </c>
      <c r="U82" s="73">
        <f t="shared" si="8"/>
        <v>3737835.6246557874</v>
      </c>
      <c r="V82" s="73">
        <f t="shared" si="8"/>
        <v>4046368.6556353727</v>
      </c>
      <c r="W82" s="73">
        <f t="shared" si="8"/>
        <v>4367409.6626301743</v>
      </c>
      <c r="X82" s="73">
        <f t="shared" si="8"/>
        <v>4701465.7208907753</v>
      </c>
    </row>
    <row r="83" spans="1:24">
      <c r="A83" s="73">
        <v>38</v>
      </c>
      <c r="B83" s="74">
        <v>2334.08</v>
      </c>
      <c r="C83" s="73">
        <v>4.64065057397075</v>
      </c>
      <c r="D83" s="74">
        <v>1914</v>
      </c>
      <c r="E83" s="73">
        <f t="shared" si="9"/>
        <v>207317.77509901594</v>
      </c>
      <c r="F83" s="73">
        <f t="shared" si="8"/>
        <v>424256.44371810753</v>
      </c>
      <c r="G83" s="73">
        <f t="shared" si="8"/>
        <v>651262.47790763597</v>
      </c>
      <c r="H83" s="73">
        <f t="shared" si="8"/>
        <v>888803.06892572856</v>
      </c>
      <c r="I83" s="73">
        <f t="shared" si="8"/>
        <v>1137367.088744316</v>
      </c>
      <c r="J83" s="73">
        <f t="shared" si="8"/>
        <v>1397466.0961752995</v>
      </c>
      <c r="K83" s="73">
        <f t="shared" si="8"/>
        <v>1669635.3896875207</v>
      </c>
      <c r="L83" s="73">
        <f t="shared" si="8"/>
        <v>1954435.1090812895</v>
      </c>
      <c r="M83" s="73">
        <f t="shared" si="8"/>
        <v>2252451.3882877724</v>
      </c>
      <c r="N83" s="73">
        <f t="shared" si="8"/>
        <v>2564297.5616657762</v>
      </c>
      <c r="O83" s="73">
        <f t="shared" si="8"/>
        <v>2890615.426278553</v>
      </c>
      <c r="P83" s="73">
        <f t="shared" si="8"/>
        <v>3232076.5627484513</v>
      </c>
      <c r="Q83" s="73">
        <f t="shared" si="8"/>
        <v>3589383.7174078273</v>
      </c>
      <c r="R83" s="73">
        <f t="shared" si="8"/>
        <v>3963272.2485907413</v>
      </c>
      <c r="S83" s="73">
        <f t="shared" si="8"/>
        <v>4354511.640042006</v>
      </c>
      <c r="T83" s="73">
        <f t="shared" si="8"/>
        <v>4763907.084558255</v>
      </c>
      <c r="U83" s="73">
        <f t="shared" si="8"/>
        <v>5192301.1411202578</v>
      </c>
      <c r="V83" s="73">
        <f t="shared" si="8"/>
        <v>5640575.4689269569</v>
      </c>
      <c r="W83" s="73">
        <f t="shared" si="8"/>
        <v>6109652.6418999871</v>
      </c>
      <c r="X83" s="73">
        <f t="shared" si="8"/>
        <v>6600498.0473929541</v>
      </c>
    </row>
    <row r="84" spans="1:24">
      <c r="A84" s="73">
        <v>39</v>
      </c>
      <c r="B84" s="74">
        <v>2595.7800000000002</v>
      </c>
      <c r="C84" s="73">
        <v>5.2953628980956404</v>
      </c>
      <c r="D84" s="74">
        <v>1922</v>
      </c>
      <c r="E84" s="73">
        <f t="shared" si="9"/>
        <v>264190.37633155176</v>
      </c>
      <c r="F84" s="73">
        <f t="shared" si="8"/>
        <v>542370.59183170355</v>
      </c>
      <c r="G84" s="73">
        <f t="shared" si="8"/>
        <v>835281.45925329276</v>
      </c>
      <c r="H84" s="73">
        <f t="shared" si="8"/>
        <v>1143703.020072815</v>
      </c>
      <c r="I84" s="73">
        <f t="shared" si="8"/>
        <v>1468456.6217937015</v>
      </c>
      <c r="J84" s="73">
        <f t="shared" si="8"/>
        <v>1810407.1052503455</v>
      </c>
      <c r="K84" s="73">
        <f t="shared" si="8"/>
        <v>2170465.1077378117</v>
      </c>
      <c r="L84" s="73">
        <f t="shared" si="8"/>
        <v>2549589.4881006223</v>
      </c>
      <c r="M84" s="73">
        <f t="shared" si="8"/>
        <v>2948789.8802388012</v>
      </c>
      <c r="N84" s="73">
        <f t="shared" si="8"/>
        <v>3369129.3818313172</v>
      </c>
      <c r="O84" s="73">
        <f t="shared" si="8"/>
        <v>3811727.3854372022</v>
      </c>
      <c r="P84" s="73">
        <f t="shared" si="8"/>
        <v>4277762.5595137477</v>
      </c>
      <c r="Q84" s="73">
        <f t="shared" si="8"/>
        <v>4768475.9872904159</v>
      </c>
      <c r="R84" s="73">
        <f t="shared" si="8"/>
        <v>5285174.471857544</v>
      </c>
      <c r="S84" s="73">
        <f t="shared" si="8"/>
        <v>5829234.0162714627</v>
      </c>
      <c r="T84" s="73">
        <f t="shared" si="8"/>
        <v>6402103.4879438234</v>
      </c>
      <c r="U84" s="73">
        <f t="shared" si="8"/>
        <v>7005308.4770736396</v>
      </c>
      <c r="V84" s="73">
        <f t="shared" si="8"/>
        <v>7640455.3593972968</v>
      </c>
      <c r="W84" s="73">
        <f t="shared" si="8"/>
        <v>8309235.5740759335</v>
      </c>
      <c r="X84" s="73">
        <f t="shared" si="8"/>
        <v>9013430.128112467</v>
      </c>
    </row>
    <row r="85" spans="1:24">
      <c r="A85" s="73">
        <v>40</v>
      </c>
      <c r="B85" s="74">
        <v>2917.84</v>
      </c>
      <c r="C85" s="73">
        <v>4.5630655179063204</v>
      </c>
      <c r="D85" s="74">
        <v>1874</v>
      </c>
      <c r="E85" s="73">
        <f t="shared" si="9"/>
        <v>249509.89000098861</v>
      </c>
      <c r="F85" s="73">
        <f t="shared" si="8"/>
        <v>510405.07975637831</v>
      </c>
      <c r="G85" s="73">
        <f t="shared" si="8"/>
        <v>783205.08795337251</v>
      </c>
      <c r="H85" s="73">
        <f t="shared" si="8"/>
        <v>1068453.1392572492</v>
      </c>
      <c r="I85" s="73">
        <f t="shared" si="8"/>
        <v>1366717.2460306734</v>
      </c>
      <c r="J85" s="73">
        <f t="shared" ref="J85:X99" si="10">$D85*((1+$C85/100)^J$2-1)*$B85</f>
        <v>1678591.339412567</v>
      </c>
      <c r="K85" s="73">
        <f t="shared" si="10"/>
        <v>2004696.4520088523</v>
      </c>
      <c r="L85" s="73">
        <f t="shared" si="10"/>
        <v>2345681.954550148</v>
      </c>
      <c r="M85" s="73">
        <f t="shared" si="10"/>
        <v>2702226.8489789655</v>
      </c>
      <c r="N85" s="73">
        <f t="shared" si="10"/>
        <v>3075041.1205413202</v>
      </c>
      <c r="O85" s="73">
        <f t="shared" si="10"/>
        <v>3464867.15157517</v>
      </c>
      <c r="P85" s="73">
        <f t="shared" si="10"/>
        <v>3872481.1998109482</v>
      </c>
      <c r="Q85" s="73">
        <f t="shared" si="10"/>
        <v>4298694.9441279154</v>
      </c>
      <c r="R85" s="73">
        <f t="shared" si="10"/>
        <v>4744357.1008443888</v>
      </c>
      <c r="S85" s="73">
        <f t="shared" si="10"/>
        <v>5210355.1137603475</v>
      </c>
      <c r="T85" s="73">
        <f t="shared" si="10"/>
        <v>5697616.9213178046</v>
      </c>
      <c r="U85" s="73">
        <f t="shared" si="10"/>
        <v>6207112.8043978438</v>
      </c>
      <c r="V85" s="73">
        <f t="shared" si="10"/>
        <v>6739857.3184338566</v>
      </c>
      <c r="W85" s="73">
        <f t="shared" si="10"/>
        <v>7296911.3136883872</v>
      </c>
      <c r="X85" s="73">
        <f t="shared" si="10"/>
        <v>7879384.0477164956</v>
      </c>
    </row>
    <row r="86" spans="1:24">
      <c r="A86" s="73">
        <v>41</v>
      </c>
      <c r="B86" s="74">
        <v>3249</v>
      </c>
      <c r="C86" s="73">
        <v>4.8425634702278604</v>
      </c>
      <c r="D86" s="74">
        <v>1711</v>
      </c>
      <c r="E86" s="73">
        <f t="shared" si="9"/>
        <v>269199.99190972053</v>
      </c>
      <c r="F86" s="73">
        <f t="shared" si="9"/>
        <v>551436.16428951733</v>
      </c>
      <c r="G86" s="73">
        <f t="shared" si="9"/>
        <v>847339.80245274806</v>
      </c>
      <c r="H86" s="73">
        <f t="shared" si="9"/>
        <v>1157572.7621047457</v>
      </c>
      <c r="I86" s="73">
        <f t="shared" si="9"/>
        <v>1482828.9497334585</v>
      </c>
      <c r="J86" s="73">
        <f t="shared" si="9"/>
        <v>1823835.8746889338</v>
      </c>
      <c r="K86" s="73">
        <f t="shared" si="9"/>
        <v>2181356.2764232531</v>
      </c>
      <c r="L86" s="73">
        <f t="shared" si="9"/>
        <v>2556189.8305305676</v>
      </c>
      <c r="M86" s="73">
        <f t="shared" si="9"/>
        <v>2949174.9374032407</v>
      </c>
      <c r="N86" s="73">
        <f t="shared" si="9"/>
        <v>3361190.5975047662</v>
      </c>
      <c r="O86" s="73">
        <f t="shared" si="9"/>
        <v>3793158.3774539856</v>
      </c>
      <c r="P86" s="73">
        <f t="shared" si="9"/>
        <v>4246044.4713181816</v>
      </c>
      <c r="Q86" s="73">
        <f t="shared" si="9"/>
        <v>4720861.8617255865</v>
      </c>
      <c r="R86" s="73">
        <f t="shared" si="9"/>
        <v>5218672.585631147</v>
      </c>
      <c r="S86" s="73">
        <f t="shared" si="9"/>
        <v>5740590.109803441</v>
      </c>
      <c r="T86" s="73">
        <f t="shared" si="9"/>
        <v>6287781.8213460138</v>
      </c>
      <c r="U86" s="73">
        <f t="shared" si="10"/>
        <v>6861471.6388238641</v>
      </c>
      <c r="V86" s="73">
        <f t="shared" si="10"/>
        <v>7462942.7498353152</v>
      </c>
      <c r="W86" s="73">
        <f t="shared" si="10"/>
        <v>8093540.4811525801</v>
      </c>
      <c r="X86" s="73">
        <f t="shared" si="10"/>
        <v>8754675.307850698</v>
      </c>
    </row>
    <row r="87" spans="1:24">
      <c r="A87" s="73">
        <v>42</v>
      </c>
      <c r="B87" s="74">
        <v>3595.86</v>
      </c>
      <c r="C87" s="73">
        <v>4.30971053863981</v>
      </c>
      <c r="D87" s="74">
        <v>1738</v>
      </c>
      <c r="E87" s="73">
        <f t="shared" si="9"/>
        <v>269339.87151728611</v>
      </c>
      <c r="F87" s="73">
        <f t="shared" si="9"/>
        <v>550287.51186211209</v>
      </c>
      <c r="G87" s="73">
        <f t="shared" si="9"/>
        <v>843343.1822709383</v>
      </c>
      <c r="H87" s="73">
        <f t="shared" si="9"/>
        <v>1149028.7037914563</v>
      </c>
      <c r="I87" s="73">
        <f t="shared" si="9"/>
        <v>1467888.3864480385</v>
      </c>
      <c r="J87" s="73">
        <f t="shared" si="9"/>
        <v>1800489.998451547</v>
      </c>
      <c r="K87" s="73">
        <f t="shared" si="9"/>
        <v>2147425.7771792547</v>
      </c>
      <c r="L87" s="73">
        <f t="shared" si="9"/>
        <v>2509313.4837251035</v>
      </c>
      <c r="M87" s="73">
        <f t="shared" si="9"/>
        <v>2886797.5028979997</v>
      </c>
      <c r="N87" s="73">
        <f t="shared" si="9"/>
        <v>3280549.9906268725</v>
      </c>
      <c r="O87" s="73">
        <f t="shared" si="9"/>
        <v>3691272.070815552</v>
      </c>
      <c r="P87" s="73">
        <f t="shared" si="9"/>
        <v>4119695.0837786444</v>
      </c>
      <c r="Q87" s="73">
        <f t="shared" si="9"/>
        <v>4566581.8884813646</v>
      </c>
      <c r="R87" s="73">
        <f t="shared" si="9"/>
        <v>5032728.2209021496</v>
      </c>
      <c r="S87" s="73">
        <f t="shared" si="9"/>
        <v>5518964.1109367544</v>
      </c>
      <c r="T87" s="73">
        <f t="shared" si="9"/>
        <v>6026155.3603668315</v>
      </c>
      <c r="U87" s="73">
        <f t="shared" si="10"/>
        <v>6555205.0845246539</v>
      </c>
      <c r="V87" s="73">
        <f t="shared" si="10"/>
        <v>7107055.320399153</v>
      </c>
      <c r="W87" s="73">
        <f t="shared" si="10"/>
        <v>7682688.7040466415</v>
      </c>
      <c r="X87" s="73">
        <f t="shared" si="10"/>
        <v>8283130.2202931149</v>
      </c>
    </row>
    <row r="88" spans="1:24">
      <c r="A88" s="73">
        <v>43</v>
      </c>
      <c r="B88" s="74">
        <v>3925.23</v>
      </c>
      <c r="C88" s="73">
        <v>4.5596221556596896</v>
      </c>
      <c r="D88" s="74">
        <v>1843</v>
      </c>
      <c r="E88" s="73">
        <f t="shared" si="9"/>
        <v>329852.13537292677</v>
      </c>
      <c r="F88" s="73">
        <f t="shared" si="9"/>
        <v>674744.28179123474</v>
      </c>
      <c r="G88" s="73">
        <f t="shared" si="9"/>
        <v>1035362.2069307618</v>
      </c>
      <c r="H88" s="73">
        <f t="shared" si="9"/>
        <v>1412422.9468822307</v>
      </c>
      <c r="I88" s="73">
        <f t="shared" si="9"/>
        <v>1806676.2318728212</v>
      </c>
      <c r="J88" s="73">
        <f t="shared" si="9"/>
        <v>2218905.9769952591</v>
      </c>
      <c r="K88" s="73">
        <f t="shared" si="9"/>
        <v>2649931.8409085185</v>
      </c>
      <c r="L88" s="73">
        <f t="shared" si="9"/>
        <v>3100610.8556093909</v>
      </c>
      <c r="M88" s="73">
        <f t="shared" si="9"/>
        <v>3571839.130515473</v>
      </c>
      <c r="N88" s="73">
        <f t="shared" si="9"/>
        <v>4064553.6342479056</v>
      </c>
      <c r="O88" s="73">
        <f t="shared" si="9"/>
        <v>4579734.0576566709</v>
      </c>
      <c r="P88" s="73">
        <f t="shared" si="9"/>
        <v>5118404.7617928041</v>
      </c>
      <c r="Q88" s="73">
        <f t="shared" si="9"/>
        <v>5681636.8147007767</v>
      </c>
      <c r="R88" s="73">
        <f t="shared" si="9"/>
        <v>6270550.1210809173</v>
      </c>
      <c r="S88" s="73">
        <f t="shared" si="9"/>
        <v>6886315.6490563946</v>
      </c>
      <c r="T88" s="73">
        <f t="shared" si="9"/>
        <v>7530157.7584723579</v>
      </c>
      <c r="U88" s="73">
        <f t="shared" si="10"/>
        <v>8203356.6353567168</v>
      </c>
      <c r="V88" s="73">
        <f t="shared" si="10"/>
        <v>8907250.8373831492</v>
      </c>
      <c r="W88" s="73">
        <f t="shared" si="10"/>
        <v>9643239.9553975798</v>
      </c>
      <c r="X88" s="73">
        <f t="shared" si="10"/>
        <v>10412787.396300243</v>
      </c>
    </row>
    <row r="89" spans="1:24">
      <c r="A89" s="73">
        <v>44</v>
      </c>
      <c r="B89" s="74">
        <v>4261.74</v>
      </c>
      <c r="C89" s="73">
        <v>4.7133076956446596</v>
      </c>
      <c r="D89" s="74">
        <v>1783</v>
      </c>
      <c r="E89" s="73">
        <f t="shared" si="9"/>
        <v>358149.28326945816</v>
      </c>
      <c r="F89" s="73">
        <f t="shared" si="9"/>
        <v>733179.24426915171</v>
      </c>
      <c r="G89" s="73">
        <f t="shared" si="9"/>
        <v>1125885.5212816168</v>
      </c>
      <c r="H89" s="73">
        <f t="shared" si="9"/>
        <v>1537101.2534697901</v>
      </c>
      <c r="I89" s="73">
        <f t="shared" si="9"/>
        <v>1967698.84840889</v>
      </c>
      <c r="J89" s="73">
        <f t="shared" si="9"/>
        <v>2418591.8329275157</v>
      </c>
      <c r="K89" s="73">
        <f t="shared" si="9"/>
        <v>2890736.79118458</v>
      </c>
      <c r="L89" s="73">
        <f t="shared" si="9"/>
        <v>3385135.3940937715</v>
      </c>
      <c r="M89" s="73">
        <f t="shared" si="9"/>
        <v>3902836.5244010431</v>
      </c>
      <c r="N89" s="73">
        <f t="shared" si="9"/>
        <v>4444938.5019235257</v>
      </c>
      <c r="O89" s="73">
        <f t="shared" si="9"/>
        <v>5012591.4136708183</v>
      </c>
      <c r="P89" s="73">
        <f t="shared" si="9"/>
        <v>5606999.5537920455</v>
      </c>
      <c r="Q89" s="73">
        <f t="shared" si="9"/>
        <v>6229423.978525145</v>
      </c>
      <c r="R89" s="73">
        <f t="shared" si="9"/>
        <v>6881185.1815687642</v>
      </c>
      <c r="S89" s="73">
        <f t="shared" si="9"/>
        <v>7563665.8955526613</v>
      </c>
      <c r="T89" s="73">
        <f t="shared" si="9"/>
        <v>8278314.0255500525</v>
      </c>
      <c r="U89" s="73">
        <f t="shared" si="10"/>
        <v>9026645.7208553925</v>
      </c>
      <c r="V89" s="73">
        <f t="shared" si="10"/>
        <v>9810248.5915445052</v>
      </c>
      <c r="W89" s="73">
        <f t="shared" si="10"/>
        <v>10630785.076641105</v>
      </c>
      <c r="X89" s="73">
        <f t="shared" si="10"/>
        <v>11489995.971035333</v>
      </c>
    </row>
    <row r="90" spans="1:24">
      <c r="A90" s="73">
        <v>45</v>
      </c>
      <c r="B90" s="74">
        <v>4594.6000000000004</v>
      </c>
      <c r="C90" s="73">
        <v>3.97722331387518</v>
      </c>
      <c r="D90" s="74">
        <v>1682</v>
      </c>
      <c r="E90" s="73">
        <f t="shared" si="9"/>
        <v>307364.47900199762</v>
      </c>
      <c r="F90" s="73">
        <f t="shared" si="9"/>
        <v>626953.52972143434</v>
      </c>
      <c r="G90" s="73">
        <f t="shared" si="9"/>
        <v>959253.35067467531</v>
      </c>
      <c r="H90" s="73">
        <f t="shared" si="9"/>
        <v>1304769.4775788363</v>
      </c>
      <c r="I90" s="73">
        <f t="shared" si="9"/>
        <v>1664027.5524354263</v>
      </c>
      <c r="J90" s="73">
        <f t="shared" si="9"/>
        <v>2037574.1232021942</v>
      </c>
      <c r="K90" s="73">
        <f t="shared" si="9"/>
        <v>2425977.4752696757</v>
      </c>
      <c r="L90" s="73">
        <f t="shared" si="9"/>
        <v>2829828.4960074611</v>
      </c>
      <c r="M90" s="73">
        <f t="shared" si="9"/>
        <v>3249741.5736953518</v>
      </c>
      <c r="N90" s="73">
        <f t="shared" si="9"/>
        <v>3686355.5322070546</v>
      </c>
      <c r="O90" s="73">
        <f t="shared" si="9"/>
        <v>4140334.6028683176</v>
      </c>
      <c r="P90" s="73">
        <f t="shared" si="9"/>
        <v>4612369.4349680375</v>
      </c>
      <c r="Q90" s="73">
        <f t="shared" si="9"/>
        <v>5103178.1464596363</v>
      </c>
      <c r="R90" s="73">
        <f t="shared" si="9"/>
        <v>5613507.416451213</v>
      </c>
      <c r="S90" s="73">
        <f t="shared" si="9"/>
        <v>6144133.6211464172</v>
      </c>
      <c r="T90" s="73">
        <f t="shared" si="9"/>
        <v>6695864.0149642956</v>
      </c>
      <c r="U90" s="73">
        <f t="shared" si="10"/>
        <v>7269537.958634831</v>
      </c>
      <c r="V90" s="73">
        <f t="shared" si="10"/>
        <v>7866028.1961386623</v>
      </c>
      <c r="W90" s="73">
        <f t="shared" si="10"/>
        <v>8486242.1824334804</v>
      </c>
      <c r="X90" s="73">
        <f t="shared" si="10"/>
        <v>9131123.4639871325</v>
      </c>
    </row>
    <row r="91" spans="1:24">
      <c r="A91" s="73">
        <v>46</v>
      </c>
      <c r="B91" s="74">
        <v>4890.6000000000004</v>
      </c>
      <c r="C91" s="73">
        <v>4.9954797175261101</v>
      </c>
      <c r="D91" s="74">
        <v>1749</v>
      </c>
      <c r="E91" s="73">
        <f t="shared" si="9"/>
        <v>427296.32043326634</v>
      </c>
      <c r="F91" s="73">
        <f t="shared" si="9"/>
        <v>875938.14188751287</v>
      </c>
      <c r="G91" s="73">
        <f t="shared" si="9"/>
        <v>1346991.7745368448</v>
      </c>
      <c r="H91" s="73">
        <f t="shared" si="9"/>
        <v>1841576.7958638461</v>
      </c>
      <c r="I91" s="73">
        <f t="shared" si="9"/>
        <v>2360868.7116171583</v>
      </c>
      <c r="J91" s="73">
        <f t="shared" si="9"/>
        <v>2906101.7496966813</v>
      </c>
      <c r="K91" s="73">
        <f t="shared" si="9"/>
        <v>3478571.7936067162</v>
      </c>
      <c r="L91" s="73">
        <f t="shared" si="9"/>
        <v>4079639.462449193</v>
      </c>
      <c r="M91" s="73">
        <f t="shared" si="9"/>
        <v>4710733.344777301</v>
      </c>
      <c r="N91" s="73">
        <f t="shared" si="9"/>
        <v>5373353.3939956585</v>
      </c>
      <c r="O91" s="73">
        <f t="shared" si="9"/>
        <v>6069074.4933769777</v>
      </c>
      <c r="P91" s="73">
        <f t="shared" si="9"/>
        <v>6799550.1991684446</v>
      </c>
      <c r="Q91" s="73">
        <f t="shared" si="9"/>
        <v>7566516.6706841784</v>
      </c>
      <c r="R91" s="73">
        <f t="shared" si="9"/>
        <v>8371796.796724706</v>
      </c>
      <c r="S91" s="73">
        <f t="shared" si="9"/>
        <v>9217304.5281308554</v>
      </c>
      <c r="T91" s="73">
        <f t="shared" si="9"/>
        <v>10105049.426769521</v>
      </c>
      <c r="U91" s="73">
        <f t="shared" si="10"/>
        <v>11037141.441763049</v>
      </c>
      <c r="V91" s="73">
        <f t="shared" si="10"/>
        <v>12015795.924314259</v>
      </c>
      <c r="W91" s="73">
        <f t="shared" si="10"/>
        <v>13043338.893045973</v>
      </c>
      <c r="X91" s="73">
        <f t="shared" si="10"/>
        <v>14122212.562369553</v>
      </c>
    </row>
    <row r="92" spans="1:24">
      <c r="A92" s="73">
        <v>47</v>
      </c>
      <c r="B92" s="74">
        <v>5183.92</v>
      </c>
      <c r="C92" s="73">
        <v>5.4628516390183801</v>
      </c>
      <c r="D92" s="74">
        <v>1688</v>
      </c>
      <c r="E92" s="73">
        <f t="shared" si="9"/>
        <v>478024.48146095831</v>
      </c>
      <c r="F92" s="73">
        <f t="shared" si="9"/>
        <v>982162.7311423166</v>
      </c>
      <c r="G92" s="73">
        <f t="shared" si="9"/>
        <v>1513841.3054593105</v>
      </c>
      <c r="H92" s="73">
        <f t="shared" si="9"/>
        <v>2074564.6914876904</v>
      </c>
      <c r="I92" s="73">
        <f t="shared" si="9"/>
        <v>2665919.5642000814</v>
      </c>
      <c r="J92" s="73">
        <f t="shared" si="9"/>
        <v>3289579.2762688571</v>
      </c>
      <c r="K92" s="73">
        <f t="shared" si="9"/>
        <v>3947308.5931402766</v>
      </c>
      <c r="L92" s="73">
        <f t="shared" si="9"/>
        <v>4640968.6867787121</v>
      </c>
      <c r="M92" s="73">
        <f t="shared" si="9"/>
        <v>5372522.4022116903</v>
      </c>
      <c r="N92" s="73">
        <f t="shared" si="9"/>
        <v>6144039.8117785025</v>
      </c>
      <c r="O92" s="73">
        <f t="shared" si="9"/>
        <v>6957704.0727991434</v>
      </c>
      <c r="P92" s="73">
        <f t="shared" si="9"/>
        <v>7815817.6052390598</v>
      </c>
      <c r="Q92" s="73">
        <f t="shared" si="9"/>
        <v>8720808.6068505086</v>
      </c>
      <c r="R92" s="73">
        <f t="shared" si="9"/>
        <v>9675237.9242264573</v>
      </c>
      <c r="S92" s="73">
        <f t="shared" si="9"/>
        <v>10681806.299209947</v>
      </c>
      <c r="T92" s="73">
        <f t="shared" si="9"/>
        <v>11743362.011164067</v>
      </c>
      <c r="U92" s="73">
        <f t="shared" si="10"/>
        <v>12862908.936727764</v>
      </c>
      <c r="V92" s="73">
        <f t="shared" si="10"/>
        <v>14043615.049864201</v>
      </c>
      <c r="W92" s="73">
        <f t="shared" si="10"/>
        <v>15288821.386254098</v>
      </c>
      <c r="X92" s="73">
        <f t="shared" si="10"/>
        <v>16602051.497400628</v>
      </c>
    </row>
    <row r="93" spans="1:24">
      <c r="A93" s="73">
        <v>48</v>
      </c>
      <c r="B93" s="74">
        <v>5426.47</v>
      </c>
      <c r="C93" s="73">
        <v>4.49237805623439</v>
      </c>
      <c r="D93" s="74">
        <v>1687</v>
      </c>
      <c r="E93" s="73">
        <f t="shared" si="9"/>
        <v>411252.72264623625</v>
      </c>
      <c r="F93" s="73">
        <f t="shared" si="9"/>
        <v>840980.4723602992</v>
      </c>
      <c r="G93" s="73">
        <f t="shared" si="9"/>
        <v>1290013.217204066</v>
      </c>
      <c r="H93" s="73">
        <f t="shared" si="9"/>
        <v>1759218.2105425014</v>
      </c>
      <c r="I93" s="73">
        <f t="shared" si="9"/>
        <v>2249501.6660404275</v>
      </c>
      <c r="J93" s="73">
        <f t="shared" si="9"/>
        <v>2761810.5079064923</v>
      </c>
      <c r="K93" s="73">
        <f t="shared" si="9"/>
        <v>3297134.1997646964</v>
      </c>
      <c r="L93" s="73">
        <f t="shared" si="9"/>
        <v>3856506.6556857601</v>
      </c>
      <c r="M93" s="73">
        <f t="shared" si="9"/>
        <v>4441008.2370692426</v>
      </c>
      <c r="N93" s="73">
        <f t="shared" si="9"/>
        <v>5051767.8392331405</v>
      </c>
      <c r="O93" s="73">
        <f t="shared" si="9"/>
        <v>5689965.0717409924</v>
      </c>
      <c r="P93" s="73">
        <f t="shared" si="9"/>
        <v>6356832.5366775217</v>
      </c>
      <c r="Q93" s="73">
        <f t="shared" si="9"/>
        <v>7053658.2092730273</v>
      </c>
      <c r="R93" s="73">
        <f t="shared" si="9"/>
        <v>7781787.9254744211</v>
      </c>
      <c r="S93" s="73">
        <f t="shared" si="9"/>
        <v>8542627.9812673703</v>
      </c>
      <c r="T93" s="73">
        <f t="shared" si="9"/>
        <v>9337647.8487697989</v>
      </c>
      <c r="U93" s="73">
        <f t="shared" si="10"/>
        <v>10168383.01434261</v>
      </c>
      <c r="V93" s="73">
        <f t="shared" si="10"/>
        <v>11036437.944199042</v>
      </c>
      <c r="W93" s="73">
        <f t="shared" si="10"/>
        <v>11943489.183240401</v>
      </c>
      <c r="X93" s="73">
        <f t="shared" si="10"/>
        <v>12891288.59310326</v>
      </c>
    </row>
    <row r="94" spans="1:24">
      <c r="A94" s="73">
        <v>49</v>
      </c>
      <c r="B94" s="74">
        <v>5643.19</v>
      </c>
      <c r="C94" s="73">
        <v>4.6313448834716198</v>
      </c>
      <c r="D94" s="74">
        <v>1673</v>
      </c>
      <c r="E94" s="73">
        <f t="shared" si="9"/>
        <v>437247.90429438994</v>
      </c>
      <c r="F94" s="73">
        <f t="shared" si="9"/>
        <v>894746.26703240548</v>
      </c>
      <c r="G94" s="73">
        <f t="shared" si="9"/>
        <v>1373432.9567850539</v>
      </c>
      <c r="H94" s="73">
        <f t="shared" si="9"/>
        <v>1874289.2780514224</v>
      </c>
      <c r="I94" s="73">
        <f t="shared" si="9"/>
        <v>2398341.9829263045</v>
      </c>
      <c r="J94" s="73">
        <f t="shared" si="9"/>
        <v>2946665.3759351033</v>
      </c>
      <c r="K94" s="73">
        <f t="shared" si="9"/>
        <v>3520383.5163508924</v>
      </c>
      <c r="L94" s="73">
        <f t="shared" si="9"/>
        <v>4120672.5225083791</v>
      </c>
      <c r="M94" s="73">
        <f t="shared" si="9"/>
        <v>4748762.9828385822</v>
      </c>
      <c r="N94" s="73">
        <f t="shared" si="9"/>
        <v>5405942.4785668598</v>
      </c>
      <c r="O94" s="73">
        <f t="shared" si="9"/>
        <v>6093558.2232457753</v>
      </c>
      <c r="P94" s="73">
        <f t="shared" si="9"/>
        <v>6813019.8245338229</v>
      </c>
      <c r="Q94" s="73">
        <f t="shared" si="9"/>
        <v>7565802.1738816667</v>
      </c>
      <c r="R94" s="73">
        <f t="shared" si="9"/>
        <v>8353448.4700497091</v>
      </c>
      <c r="S94" s="73">
        <f t="shared" si="9"/>
        <v>9177573.3826551847</v>
      </c>
      <c r="T94" s="73">
        <f t="shared" si="9"/>
        <v>10039866.36223403</v>
      </c>
      <c r="U94" s="73">
        <f t="shared" si="10"/>
        <v>10942095.10360313</v>
      </c>
      <c r="V94" s="73">
        <f t="shared" si="10"/>
        <v>11886109.169622846</v>
      </c>
      <c r="W94" s="73">
        <f t="shared" si="10"/>
        <v>12873843.782788411</v>
      </c>
      <c r="X94" s="73">
        <f t="shared" si="10"/>
        <v>13907323.792423103</v>
      </c>
    </row>
    <row r="95" spans="1:24">
      <c r="A95" s="73">
        <v>50</v>
      </c>
      <c r="B95" s="74">
        <v>5738.09</v>
      </c>
      <c r="C95" s="73">
        <v>4.6784808843725303</v>
      </c>
      <c r="D95" s="74">
        <v>1687</v>
      </c>
      <c r="E95" s="73">
        <f t="shared" si="9"/>
        <v>452884.33365364035</v>
      </c>
      <c r="F95" s="73">
        <f t="shared" si="9"/>
        <v>926956.77428558411</v>
      </c>
      <c r="G95" s="73">
        <f t="shared" si="9"/>
        <v>1423208.6034305724</v>
      </c>
      <c r="H95" s="73">
        <f t="shared" si="9"/>
        <v>1942677.4795404563</v>
      </c>
      <c r="I95" s="73">
        <f t="shared" si="9"/>
        <v>2486449.607719407</v>
      </c>
      <c r="J95" s="73">
        <f t="shared" si="9"/>
        <v>3055662.0109697557</v>
      </c>
      <c r="K95" s="73">
        <f t="shared" si="9"/>
        <v>3651504.9076976501</v>
      </c>
      <c r="L95" s="73">
        <f t="shared" si="9"/>
        <v>4275224.2004498476</v>
      </c>
      <c r="M95" s="73">
        <f t="shared" si="9"/>
        <v>4928124.0810856018</v>
      </c>
      <c r="N95" s="73">
        <f t="shared" si="9"/>
        <v>5611569.7578309923</v>
      </c>
      <c r="O95" s="73">
        <f t="shared" si="9"/>
        <v>6326990.3099179855</v>
      </c>
      <c r="P95" s="73">
        <f t="shared" si="9"/>
        <v>7075881.6757772407</v>
      </c>
      <c r="Q95" s="73">
        <f t="shared" si="9"/>
        <v>7859809.7810329366</v>
      </c>
      <c r="R95" s="73">
        <f t="shared" si="9"/>
        <v>8680413.8128402457</v>
      </c>
      <c r="S95" s="73">
        <f t="shared" si="9"/>
        <v>9539409.6474120487</v>
      </c>
      <c r="T95" s="73">
        <f t="shared" si="9"/>
        <v>10438593.437901847</v>
      </c>
      <c r="U95" s="73">
        <f t="shared" si="10"/>
        <v>11379845.37014509</v>
      </c>
      <c r="V95" s="73">
        <f t="shared" si="10"/>
        <v>12365133.594112119</v>
      </c>
      <c r="W95" s="73">
        <f t="shared" si="10"/>
        <v>13396518.339293426</v>
      </c>
      <c r="X95" s="73">
        <f t="shared" si="10"/>
        <v>14476156.222622367</v>
      </c>
    </row>
    <row r="96" spans="1:24">
      <c r="A96" s="73">
        <v>51</v>
      </c>
      <c r="B96" s="74">
        <v>5722.96</v>
      </c>
      <c r="C96" s="73">
        <v>5.1439509872841098</v>
      </c>
      <c r="D96" s="74">
        <v>1676</v>
      </c>
      <c r="E96" s="73">
        <f t="shared" si="9"/>
        <v>493391.36743906169</v>
      </c>
      <c r="F96" s="73">
        <f t="shared" si="9"/>
        <v>1012162.5449946804</v>
      </c>
      <c r="G96" s="73">
        <f t="shared" si="9"/>
        <v>1557619.0576599152</v>
      </c>
      <c r="H96" s="73">
        <f t="shared" si="9"/>
        <v>2131133.5859936001</v>
      </c>
      <c r="I96" s="73">
        <f t="shared" si="9"/>
        <v>2734149.4205697235</v>
      </c>
      <c r="J96" s="73">
        <f t="shared" si="9"/>
        <v>3368184.0941220047</v>
      </c>
      <c r="K96" s="73">
        <f t="shared" si="9"/>
        <v>4034833.2005242002</v>
      </c>
      <c r="L96" s="73">
        <f t="shared" si="9"/>
        <v>4735774.4102168949</v>
      </c>
      <c r="M96" s="73">
        <f t="shared" si="9"/>
        <v>5472771.6921858573</v>
      </c>
      <c r="N96" s="73">
        <f t="shared" si="9"/>
        <v>6247679.7531169197</v>
      </c>
      <c r="O96" s="73">
        <f t="shared" si="9"/>
        <v>7062448.7048987877</v>
      </c>
      <c r="P96" s="73">
        <f t="shared" si="9"/>
        <v>7919128.9722199254</v>
      </c>
      <c r="Q96" s="73">
        <f t="shared" si="9"/>
        <v>8819876.4526097942</v>
      </c>
      <c r="R96" s="73">
        <f t="shared" si="9"/>
        <v>9766957.9419101179</v>
      </c>
      <c r="S96" s="73">
        <f t="shared" si="9"/>
        <v>10762756.838829685</v>
      </c>
      <c r="T96" s="73">
        <f t="shared" si="9"/>
        <v>11809779.142938718</v>
      </c>
      <c r="U96" s="73">
        <f t="shared" si="10"/>
        <v>12910659.761197051</v>
      </c>
      <c r="V96" s="73">
        <f t="shared" si="10"/>
        <v>14068169.1388871</v>
      </c>
      <c r="W96" s="73">
        <f t="shared" si="10"/>
        <v>15285220.231638743</v>
      </c>
      <c r="X96" s="73">
        <f t="shared" si="10"/>
        <v>16564875.836091738</v>
      </c>
    </row>
    <row r="97" spans="1:24">
      <c r="A97" s="73">
        <v>52</v>
      </c>
      <c r="B97" s="74">
        <v>5634.14</v>
      </c>
      <c r="C97" s="73">
        <v>4.9900802048313304</v>
      </c>
      <c r="D97" s="74">
        <v>1680</v>
      </c>
      <c r="E97" s="73">
        <f t="shared" si="9"/>
        <v>472328.81615217368</v>
      </c>
      <c r="F97" s="73">
        <f t="shared" si="9"/>
        <v>968227.2190608721</v>
      </c>
      <c r="G97" s="73">
        <f t="shared" si="9"/>
        <v>1488871.3500091908</v>
      </c>
      <c r="H97" s="73">
        <f t="shared" si="9"/>
        <v>2035496.0406735798</v>
      </c>
      <c r="I97" s="73">
        <f t="shared" si="9"/>
        <v>2609397.7418215312</v>
      </c>
      <c r="J97" s="73">
        <f t="shared" si="9"/>
        <v>3211937.5981536577</v>
      </c>
      <c r="K97" s="73">
        <f t="shared" si="9"/>
        <v>3844544.6765828319</v>
      </c>
      <c r="L97" s="73">
        <f t="shared" si="9"/>
        <v>4508719.3556070644</v>
      </c>
      <c r="M97" s="73">
        <f t="shared" si="9"/>
        <v>5206036.8838147866</v>
      </c>
      <c r="N97" s="73">
        <f t="shared" si="9"/>
        <v>5938151.1159624197</v>
      </c>
      <c r="O97" s="73">
        <f t="shared" si="9"/>
        <v>6706798.4354852038</v>
      </c>
      <c r="P97" s="73">
        <f t="shared" si="9"/>
        <v>7513801.8727444643</v>
      </c>
      <c r="Q97" s="73">
        <f t="shared" si="9"/>
        <v>8361075.428778708</v>
      </c>
      <c r="R97" s="73">
        <f t="shared" si="9"/>
        <v>9250628.6148133855</v>
      </c>
      <c r="S97" s="73">
        <f t="shared" si="9"/>
        <v>10184571.218295824</v>
      </c>
      <c r="T97" s="73">
        <f t="shared" si="9"/>
        <v>11165118.306759128</v>
      </c>
      <c r="U97" s="73">
        <f t="shared" si="10"/>
        <v>12194595.481382888</v>
      </c>
      <c r="V97" s="73">
        <f t="shared" si="10"/>
        <v>13275444.392710811</v>
      </c>
      <c r="W97" s="73">
        <f t="shared" si="10"/>
        <v>14410228.531607036</v>
      </c>
      <c r="X97" s="73">
        <f t="shared" si="10"/>
        <v>15601639.30918589</v>
      </c>
    </row>
    <row r="98" spans="1:24">
      <c r="A98" s="73">
        <v>53</v>
      </c>
      <c r="B98" s="74">
        <v>5427.66</v>
      </c>
      <c r="C98" s="73">
        <v>5.9991804782151696</v>
      </c>
      <c r="D98" s="74">
        <v>1572</v>
      </c>
      <c r="E98" s="73">
        <f t="shared" si="9"/>
        <v>511866.96729420067</v>
      </c>
      <c r="F98" s="73">
        <f t="shared" si="9"/>
        <v>1054441.7577647471</v>
      </c>
      <c r="G98" s="73">
        <f t="shared" si="9"/>
        <v>1629566.5891449186</v>
      </c>
      <c r="H98" s="73">
        <f t="shared" si="9"/>
        <v>2239194.1971346182</v>
      </c>
      <c r="I98" s="73">
        <f t="shared" si="9"/>
        <v>2885394.4655726464</v>
      </c>
      <c r="J98" s="73">
        <f t="shared" si="9"/>
        <v>3570361.4543649815</v>
      </c>
      <c r="K98" s="73">
        <f t="shared" si="9"/>
        <v>4296420.8490311643</v>
      </c>
      <c r="L98" s="73">
        <f t="shared" si="9"/>
        <v>5066037.8571624104</v>
      </c>
      <c r="M98" s="73">
        <f t="shared" si="9"/>
        <v>5881825.5786024882</v>
      </c>
      <c r="N98" s="73">
        <f t="shared" si="9"/>
        <v>6746553.8777708765</v>
      </c>
      <c r="O98" s="73">
        <f t="shared" si="9"/>
        <v>7663158.7882525744</v>
      </c>
      <c r="P98" s="73">
        <f t="shared" si="9"/>
        <v>8634752.4815862533</v>
      </c>
      <c r="Q98" s="73">
        <f t="shared" si="9"/>
        <v>9664633.8340979796</v>
      </c>
      <c r="R98" s="73">
        <f t="shared" si="9"/>
        <v>10756299.627658363</v>
      </c>
      <c r="S98" s="73">
        <f t="shared" si="9"/>
        <v>11913456.422393372</v>
      </c>
      <c r="T98" s="73">
        <f t="shared" si="9"/>
        <v>13140033.141660469</v>
      </c>
      <c r="U98" s="73">
        <f t="shared" si="10"/>
        <v>14440194.412020171</v>
      </c>
      <c r="V98" s="73">
        <f t="shared" si="10"/>
        <v>15818354.703496603</v>
      </c>
      <c r="W98" s="73">
        <f t="shared" si="10"/>
        <v>17279193.318137802</v>
      </c>
      <c r="X98" s="73">
        <f t="shared" si="10"/>
        <v>18827670.277766787</v>
      </c>
    </row>
    <row r="99" spans="1:24">
      <c r="A99" s="73">
        <v>54</v>
      </c>
      <c r="B99" s="74">
        <v>5293.54</v>
      </c>
      <c r="C99" s="73">
        <v>5.4769702360594303</v>
      </c>
      <c r="D99" s="74">
        <v>1569</v>
      </c>
      <c r="E99" s="73">
        <f t="shared" si="9"/>
        <v>454893.28245698882</v>
      </c>
      <c r="F99" s="73">
        <f t="shared" si="9"/>
        <v>934700.93459998048</v>
      </c>
      <c r="G99" s="73">
        <f t="shared" si="9"/>
        <v>1440787.5090411785</v>
      </c>
      <c r="H99" s="73">
        <f t="shared" si="9"/>
        <v>1974592.2945332145</v>
      </c>
      <c r="I99" s="73">
        <f t="shared" si="9"/>
        <v>2537633.4092453104</v>
      </c>
      <c r="J99" s="73">
        <f t="shared" si="9"/>
        <v>3131512.118226964</v>
      </c>
      <c r="K99" s="73">
        <f t="shared" si="9"/>
        <v>3757917.3873378369</v>
      </c>
      <c r="L99" s="73">
        <f t="shared" si="9"/>
        <v>4418630.6865950199</v>
      </c>
      <c r="M99" s="73">
        <f t="shared" si="9"/>
        <v>5115531.0565982061</v>
      </c>
      <c r="N99" s="73">
        <f t="shared" si="9"/>
        <v>5850600.4524414549</v>
      </c>
      <c r="O99" s="73">
        <f t="shared" si="9"/>
        <v>6625929.3803094178</v>
      </c>
      <c r="P99" s="73">
        <f t="shared" si="9"/>
        <v>7443722.8427882707</v>
      </c>
      <c r="Q99" s="73">
        <f t="shared" si="9"/>
        <v>8306306.6097995294</v>
      </c>
      <c r="R99" s="73">
        <f t="shared" si="9"/>
        <v>9216133.832991071</v>
      </c>
      <c r="S99" s="73">
        <f t="shared" si="9"/>
        <v>10175792.022396384</v>
      </c>
      <c r="T99" s="73">
        <f t="shared" si="9"/>
        <v>11188010.405203331</v>
      </c>
      <c r="U99" s="73">
        <f t="shared" si="10"/>
        <v>12255667.687560536</v>
      </c>
      <c r="V99" s="73">
        <f t="shared" si="10"/>
        <v>13381800.241495566</v>
      </c>
      <c r="W99" s="73">
        <f t="shared" si="10"/>
        <v>14569610.740228195</v>
      </c>
      <c r="X99" s="73">
        <f t="shared" si="10"/>
        <v>15822477.266437197</v>
      </c>
    </row>
    <row r="100" spans="1:24">
      <c r="A100" s="73">
        <v>55</v>
      </c>
      <c r="B100" s="74">
        <v>5562.69</v>
      </c>
      <c r="C100" s="73">
        <v>5.8005982166748096</v>
      </c>
      <c r="D100" s="74">
        <v>1603</v>
      </c>
      <c r="E100" s="73">
        <f t="shared" si="9"/>
        <v>517238.88299345342</v>
      </c>
      <c r="F100" s="73">
        <f t="shared" si="9"/>
        <v>1064480.7154097732</v>
      </c>
      <c r="G100" s="73">
        <f t="shared" ref="G100:X100" si="11">$D100*((1+$C100/100)^G$2-1)*$B100</f>
        <v>1643465.8477981335</v>
      </c>
      <c r="H100" s="73">
        <f t="shared" si="11"/>
        <v>2256035.5814506244</v>
      </c>
      <c r="I100" s="73">
        <f t="shared" si="11"/>
        <v>2904138.0241492516</v>
      </c>
      <c r="J100" s="73">
        <f t="shared" si="11"/>
        <v>3589834.2855812819</v>
      </c>
      <c r="K100" s="73">
        <f t="shared" si="11"/>
        <v>4315305.032125744</v>
      </c>
      <c r="L100" s="73">
        <f t="shared" si="11"/>
        <v>5082857.42185676</v>
      </c>
      <c r="M100" s="73">
        <f t="shared" si="11"/>
        <v>5894932.4418185595</v>
      </c>
      <c r="N100" s="73">
        <f t="shared" si="11"/>
        <v>6754112.6709063221</v>
      </c>
      <c r="O100" s="73">
        <f t="shared" si="11"/>
        <v>7663130.4930405766</v>
      </c>
      <c r="P100" s="73">
        <f t="shared" si="11"/>
        <v>8624876.7867548037</v>
      </c>
      <c r="Q100" s="73">
        <f t="shared" si="11"/>
        <v>9642410.118831154</v>
      </c>
      <c r="R100" s="73">
        <f t="shared" si="11"/>
        <v>10718966.471221998</v>
      </c>
      <c r="S100" s="73">
        <f t="shared" si="11"/>
        <v>11857969.532191129</v>
      </c>
      <c r="T100" s="73">
        <f t="shared" si="11"/>
        <v>13063041.584402699</v>
      </c>
      <c r="U100" s="73">
        <f t="shared" si="11"/>
        <v>14338015.024584504</v>
      </c>
      <c r="V100" s="73">
        <f t="shared" si="11"/>
        <v>15686944.55140057</v>
      </c>
      <c r="W100" s="73">
        <f t="shared" si="11"/>
        <v>17114120.060293328</v>
      </c>
      <c r="X100" s="73">
        <f t="shared" si="11"/>
        <v>18624080.28630374</v>
      </c>
    </row>
    <row r="101" spans="1:24" ht="12.75">
      <c r="I101" s="72">
        <f>SUM(E71:I100)</f>
        <v>127013139.11400612</v>
      </c>
      <c r="X101" s="73">
        <f>SUM(E71:X100)</f>
        <v>2320371077.8192086</v>
      </c>
    </row>
    <row r="103" spans="1:24">
      <c r="E103" s="73" t="s">
        <v>31</v>
      </c>
    </row>
    <row r="104" spans="1:24">
      <c r="A104" s="73" t="s">
        <v>0</v>
      </c>
      <c r="B104" s="73" t="s">
        <v>32</v>
      </c>
      <c r="C104" s="73" t="s">
        <v>33</v>
      </c>
      <c r="D104" s="73" t="s">
        <v>34</v>
      </c>
      <c r="E104" s="73">
        <v>1</v>
      </c>
      <c r="F104" s="73">
        <v>2</v>
      </c>
      <c r="G104" s="73">
        <v>3</v>
      </c>
      <c r="H104" s="73">
        <v>4</v>
      </c>
      <c r="I104" s="73">
        <v>5</v>
      </c>
      <c r="J104" s="73">
        <v>6</v>
      </c>
      <c r="K104" s="73">
        <v>7</v>
      </c>
      <c r="L104" s="73">
        <v>8</v>
      </c>
      <c r="M104" s="73">
        <v>9</v>
      </c>
      <c r="N104" s="73">
        <v>10</v>
      </c>
      <c r="O104" s="73">
        <v>11</v>
      </c>
      <c r="P104" s="73">
        <v>12</v>
      </c>
      <c r="Q104" s="73">
        <v>13</v>
      </c>
      <c r="R104" s="73">
        <v>14</v>
      </c>
      <c r="S104" s="73">
        <v>15</v>
      </c>
      <c r="T104" s="73">
        <v>16</v>
      </c>
      <c r="U104" s="73">
        <v>17</v>
      </c>
      <c r="V104" s="73">
        <v>18</v>
      </c>
      <c r="W104" s="73">
        <v>19</v>
      </c>
      <c r="X104" s="73">
        <v>20</v>
      </c>
    </row>
    <row r="105" spans="1:24">
      <c r="A105" s="73">
        <v>26</v>
      </c>
      <c r="B105" s="74">
        <v>471.9</v>
      </c>
      <c r="C105" s="73">
        <v>3.6199834500503898</v>
      </c>
      <c r="D105" s="74">
        <v>313</v>
      </c>
      <c r="E105" s="73">
        <f>$D105*((1+$C105/100)^E$2-1)*$B105</f>
        <v>5346.885694946579</v>
      </c>
      <c r="F105" s="73">
        <f t="shared" ref="F105:X119" si="12">$D105*((1+$C105/100)^F$2-1)*$B105</f>
        <v>10887.327767143348</v>
      </c>
      <c r="G105" s="73">
        <f t="shared" si="12"/>
        <v>16628.332925413259</v>
      </c>
      <c r="H105" s="73">
        <f t="shared" si="12"/>
        <v>22577.161520279082</v>
      </c>
      <c r="I105" s="73">
        <f t="shared" si="12"/>
        <v>28741.336725750891</v>
      </c>
      <c r="J105" s="73">
        <f t="shared" si="12"/>
        <v>35128.654053492937</v>
      </c>
      <c r="K105" s="73">
        <f t="shared" si="12"/>
        <v>41747.191211401412</v>
      </c>
      <c r="L105" s="73">
        <f t="shared" si="12"/>
        <v>48605.318319061618</v>
      </c>
      <c r="M105" s="73">
        <f t="shared" si="12"/>
        <v>55711.708493002538</v>
      </c>
      <c r="N105" s="73">
        <f t="shared" si="12"/>
        <v>63075.348815136138</v>
      </c>
      <c r="O105" s="73">
        <f t="shared" si="12"/>
        <v>70705.551698252209</v>
      </c>
      <c r="P105" s="73">
        <f t="shared" si="12"/>
        <v>78611.966662942345</v>
      </c>
      <c r="Q105" s="73">
        <f t="shared" si="12"/>
        <v>86804.592540846555</v>
      </c>
      <c r="R105" s="73">
        <f t="shared" si="12"/>
        <v>95293.790119655459</v>
      </c>
      <c r="S105" s="73">
        <f t="shared" si="12"/>
        <v>104090.29524585935</v>
      </c>
      <c r="T105" s="73">
        <f t="shared" si="12"/>
        <v>113205.23240181463</v>
      </c>
      <c r="U105" s="73">
        <f t="shared" si="12"/>
        <v>122650.12877429798</v>
      </c>
      <c r="V105" s="73">
        <f t="shared" si="12"/>
        <v>132436.92883233965</v>
      </c>
      <c r="W105" s="73">
        <f t="shared" si="12"/>
        <v>142578.00943277194</v>
      </c>
      <c r="X105" s="73">
        <f t="shared" si="12"/>
        <v>153086.19547259613</v>
      </c>
    </row>
    <row r="106" spans="1:24">
      <c r="A106" s="73">
        <v>27</v>
      </c>
      <c r="B106" s="74">
        <v>493.16</v>
      </c>
      <c r="C106" s="73">
        <v>4.1909581588592904</v>
      </c>
      <c r="D106" s="74">
        <v>312</v>
      </c>
      <c r="E106" s="73">
        <f t="shared" ref="E106:T134" si="13">$D106*((1+$C106/100)^E$2-1)*$B106</f>
        <v>6448.4563279438953</v>
      </c>
      <c r="F106" s="73">
        <f t="shared" si="13"/>
        <v>13167.164762484234</v>
      </c>
      <c r="G106" s="73">
        <f t="shared" si="13"/>
        <v>20167.451456331917</v>
      </c>
      <c r="H106" s="73">
        <f t="shared" si="13"/>
        <v>27461.11723651893</v>
      </c>
      <c r="I106" s="73">
        <f t="shared" si="13"/>
        <v>35060.457497800628</v>
      </c>
      <c r="J106" s="73">
        <f t="shared" si="13"/>
        <v>42978.282929781984</v>
      </c>
      <c r="K106" s="73">
        <f t="shared" si="13"/>
        <v>51227.941112709217</v>
      </c>
      <c r="L106" s="73">
        <f t="shared" si="13"/>
        <v>59823.339018331812</v>
      </c>
      <c r="M106" s="73">
        <f t="shared" si="13"/>
        <v>68778.966453766538</v>
      </c>
      <c r="N106" s="73">
        <f t="shared" si="13"/>
        <v>78109.920487883646</v>
      </c>
      <c r="O106" s="73">
        <f t="shared" si="13"/>
        <v>87831.930901393032</v>
      </c>
      <c r="P106" s="73">
        <f t="shared" si="13"/>
        <v>97961.386703532466</v>
      </c>
      <c r="Q106" s="73">
        <f t="shared" si="13"/>
        <v>108515.36376005973</v>
      </c>
      <c r="R106" s="73">
        <f t="shared" si="13"/>
        <v>119511.6535791217</v>
      </c>
      <c r="S106" s="73">
        <f t="shared" si="13"/>
        <v>130968.79330352745</v>
      </c>
      <c r="T106" s="73">
        <f t="shared" si="13"/>
        <v>142906.09695998509</v>
      </c>
      <c r="U106" s="73">
        <f t="shared" si="12"/>
        <v>155343.68801798081</v>
      </c>
      <c r="V106" s="73">
        <f t="shared" si="12"/>
        <v>168302.53331318716</v>
      </c>
      <c r="W106" s="73">
        <f t="shared" si="12"/>
        <v>181804.47839258701</v>
      </c>
      <c r="X106" s="73">
        <f t="shared" si="12"/>
        <v>195872.28434089656</v>
      </c>
    </row>
    <row r="107" spans="1:24">
      <c r="A107" s="73">
        <v>28</v>
      </c>
      <c r="B107" s="74">
        <v>517.76</v>
      </c>
      <c r="C107" s="73">
        <v>4.3218937786115301</v>
      </c>
      <c r="D107" s="74">
        <v>271</v>
      </c>
      <c r="E107" s="73">
        <f t="shared" si="13"/>
        <v>6064.1770888256997</v>
      </c>
      <c r="F107" s="73">
        <f t="shared" si="12"/>
        <v>12390.441469977353</v>
      </c>
      <c r="G107" s="73">
        <f t="shared" si="12"/>
        <v>18990.1202778365</v>
      </c>
      <c r="H107" s="73">
        <f t="shared" si="12"/>
        <v>25875.03019350089</v>
      </c>
      <c r="I107" s="73">
        <f t="shared" si="12"/>
        <v>33057.498602473352</v>
      </c>
      <c r="J107" s="73">
        <f t="shared" si="12"/>
        <v>40550.38566676397</v>
      </c>
      <c r="K107" s="73">
        <f t="shared" si="12"/>
        <v>48367.107350924525</v>
      </c>
      <c r="L107" s="73">
        <f t="shared" si="12"/>
        <v>56521.659443244207</v>
      </c>
      <c r="M107" s="73">
        <f t="shared" si="12"/>
        <v>65028.642615115496</v>
      </c>
      <c r="N107" s="73">
        <f t="shared" si="12"/>
        <v>73903.28856343939</v>
      </c>
      <c r="O107" s="73">
        <f t="shared" si="12"/>
        <v>83161.487282877701</v>
      </c>
      <c r="P107" s="73">
        <f t="shared" si="12"/>
        <v>92819.815516782968</v>
      </c>
      <c r="Q107" s="73">
        <f t="shared" si="12"/>
        <v>102895.56643774721</v>
      </c>
      <c r="R107" s="73">
        <f t="shared" si="12"/>
        <v>113406.78061091305</v>
      </c>
      <c r="S107" s="73">
        <f t="shared" si="12"/>
        <v>124372.27829548542</v>
      </c>
      <c r="T107" s="73">
        <f t="shared" si="12"/>
        <v>135811.69314228118</v>
      </c>
      <c r="U107" s="73">
        <f t="shared" si="12"/>
        <v>147745.50734765013</v>
      </c>
      <c r="V107" s="73">
        <f t="shared" si="12"/>
        <v>160195.08832671199</v>
      </c>
      <c r="W107" s="73">
        <f t="shared" si="12"/>
        <v>173182.7269715711</v>
      </c>
      <c r="X107" s="73">
        <f t="shared" si="12"/>
        <v>186731.67756301098</v>
      </c>
    </row>
    <row r="108" spans="1:24">
      <c r="A108" s="73">
        <v>29</v>
      </c>
      <c r="B108" s="74">
        <v>552.39</v>
      </c>
      <c r="C108" s="73">
        <v>4.7001672296495602</v>
      </c>
      <c r="D108" s="74">
        <v>232</v>
      </c>
      <c r="E108" s="73">
        <f t="shared" si="13"/>
        <v>6023.4748722878066</v>
      </c>
      <c r="F108" s="73">
        <f t="shared" si="12"/>
        <v>12330.063136609051</v>
      </c>
      <c r="G108" s="73">
        <f t="shared" si="12"/>
        <v>18933.071595838857</v>
      </c>
      <c r="H108" s="73">
        <f t="shared" si="12"/>
        <v>25846.432494840356</v>
      </c>
      <c r="I108" s="73">
        <f t="shared" si="12"/>
        <v>33084.732917284135</v>
      </c>
      <c r="J108" s="73">
        <f t="shared" si="12"/>
        <v>40663.245564167213</v>
      </c>
      <c r="K108" s="73">
        <f t="shared" si="12"/>
        <v>48597.960978973919</v>
      </c>
      <c r="L108" s="73">
        <f t="shared" si="12"/>
        <v>56905.621287473332</v>
      </c>
      <c r="M108" s="73">
        <f t="shared" si="12"/>
        <v>65603.75552334344</v>
      </c>
      <c r="N108" s="73">
        <f t="shared" si="12"/>
        <v>74710.716614158824</v>
      </c>
      <c r="O108" s="73">
        <f t="shared" si="12"/>
        <v>84245.720105781686</v>
      </c>
      <c r="P108" s="73">
        <f t="shared" si="12"/>
        <v>94228.884706863726</v>
      </c>
      <c r="Q108" s="73">
        <f t="shared" si="12"/>
        <v>104681.27473900779</v>
      </c>
      <c r="R108" s="73">
        <f t="shared" si="12"/>
        <v>115624.94458215788</v>
      </c>
      <c r="S108" s="73">
        <f t="shared" si="12"/>
        <v>127082.98520899672</v>
      </c>
      <c r="T108" s="73">
        <f t="shared" si="12"/>
        <v>139079.57290653817</v>
      </c>
      <c r="U108" s="73">
        <f t="shared" si="12"/>
        <v>151640.02028771568</v>
      </c>
      <c r="V108" s="73">
        <f t="shared" si="12"/>
        <v>164790.82970060062</v>
      </c>
      <c r="W108" s="73">
        <f t="shared" si="12"/>
        <v>178559.74914794369</v>
      </c>
      <c r="X108" s="73">
        <f t="shared" si="12"/>
        <v>192975.83083502756</v>
      </c>
    </row>
    <row r="109" spans="1:24">
      <c r="A109" s="73">
        <v>30</v>
      </c>
      <c r="B109" s="74">
        <v>596.41999999999996</v>
      </c>
      <c r="C109" s="73">
        <v>4.25765773015672</v>
      </c>
      <c r="D109" s="74">
        <v>206</v>
      </c>
      <c r="E109" s="73">
        <f t="shared" si="13"/>
        <v>5231.0655802453421</v>
      </c>
      <c r="F109" s="73">
        <f t="shared" si="12"/>
        <v>10684.852028537573</v>
      </c>
      <c r="G109" s="73">
        <f t="shared" si="12"/>
        <v>16370.842037131759</v>
      </c>
      <c r="H109" s="73">
        <f t="shared" si="12"/>
        <v>22298.922038862784</v>
      </c>
      <c r="I109" s="73">
        <f t="shared" si="12"/>
        <v>28479.399397037396</v>
      </c>
      <c r="J109" s="73">
        <f t="shared" si="12"/>
        <v>34923.0203272129</v>
      </c>
      <c r="K109" s="73">
        <f t="shared" si="12"/>
        <v>41640.988582024031</v>
      </c>
      <c r="L109" s="73">
        <f t="shared" si="12"/>
        <v>48644.984931545609</v>
      </c>
      <c r="M109" s="73">
        <f t="shared" si="12"/>
        <v>55947.187473062462</v>
      </c>
      <c r="N109" s="73">
        <f t="shared" si="12"/>
        <v>63560.292805559955</v>
      </c>
      <c r="O109" s="73">
        <f t="shared" si="12"/>
        <v>71497.538105751446</v>
      </c>
      <c r="P109" s="73">
        <f t="shared" si="12"/>
        <v>79772.724144028049</v>
      </c>
      <c r="Q109" s="73">
        <f t="shared" si="12"/>
        <v>88400.239280348207</v>
      </c>
      <c r="R109" s="73">
        <f t="shared" si="12"/>
        <v>97395.084481790327</v>
      </c>
      <c r="S109" s="73">
        <f t="shared" si="12"/>
        <v>106772.89940526731</v>
      </c>
      <c r="T109" s="73">
        <f t="shared" si="12"/>
        <v>116549.98959075348</v>
      </c>
      <c r="U109" s="73">
        <f t="shared" si="12"/>
        <v>126743.35481230637</v>
      </c>
      <c r="V109" s="73">
        <f t="shared" si="12"/>
        <v>137370.71863617786</v>
      </c>
      <c r="W109" s="73">
        <f t="shared" si="12"/>
        <v>148450.55923740825</v>
      </c>
      <c r="X109" s="73">
        <f t="shared" si="12"/>
        <v>160002.14152848604</v>
      </c>
    </row>
    <row r="110" spans="1:24">
      <c r="A110" s="73">
        <v>31</v>
      </c>
      <c r="B110" s="74">
        <v>650.44000000000005</v>
      </c>
      <c r="C110" s="73">
        <v>3.9116837013954</v>
      </c>
      <c r="D110" s="74">
        <v>204</v>
      </c>
      <c r="E110" s="73">
        <f t="shared" si="13"/>
        <v>5190.4037153406834</v>
      </c>
      <c r="F110" s="73">
        <f t="shared" si="12"/>
        <v>10583.839606850957</v>
      </c>
      <c r="G110" s="73">
        <f t="shared" si="12"/>
        <v>16188.249651074666</v>
      </c>
      <c r="H110" s="73">
        <f t="shared" si="12"/>
        <v>22011.886489557608</v>
      </c>
      <c r="I110" s="73">
        <f t="shared" si="12"/>
        <v>28063.325581079971</v>
      </c>
      <c r="J110" s="73">
        <f t="shared" si="12"/>
        <v>34351.477829245268</v>
      </c>
      <c r="K110" s="73">
        <f t="shared" si="12"/>
        <v>40885.602704020996</v>
      </c>
      <c r="L110" s="73">
        <f t="shared" si="12"/>
        <v>47675.321876552131</v>
      </c>
      <c r="M110" s="73">
        <f t="shared" si="12"/>
        <v>54730.633387325695</v>
      </c>
      <c r="N110" s="73">
        <f t="shared" si="12"/>
        <v>62061.926368548877</v>
      </c>
      <c r="O110" s="73">
        <f t="shared" si="12"/>
        <v>69679.996342420112</v>
      </c>
      <c r="P110" s="73">
        <f t="shared" si="12"/>
        <v>77596.061117820122</v>
      </c>
      <c r="Q110" s="73">
        <f t="shared" si="12"/>
        <v>85821.77730883137</v>
      </c>
      <c r="R110" s="73">
        <f t="shared" si="12"/>
        <v>94369.257499409447</v>
      </c>
      <c r="S110" s="73">
        <f t="shared" si="12"/>
        <v>103251.08807948239</v>
      </c>
      <c r="T110" s="73">
        <f t="shared" si="12"/>
        <v>112480.3477787416</v>
      </c>
      <c r="U110" s="73">
        <f t="shared" si="12"/>
        <v>122070.62692541619</v>
      </c>
      <c r="V110" s="73">
        <f t="shared" si="12"/>
        <v>132036.04745838954</v>
      </c>
      <c r="W110" s="73">
        <f t="shared" si="12"/>
        <v>142391.28372212677</v>
      </c>
      <c r="X110" s="73">
        <f t="shared" si="12"/>
        <v>153151.58407503355</v>
      </c>
    </row>
    <row r="111" spans="1:24">
      <c r="A111" s="73">
        <v>32</v>
      </c>
      <c r="B111" s="74">
        <v>725.03</v>
      </c>
      <c r="C111" s="73">
        <v>3.5414883290647499</v>
      </c>
      <c r="D111" s="74">
        <v>164</v>
      </c>
      <c r="E111" s="73">
        <f t="shared" si="13"/>
        <v>4211.0038644837859</v>
      </c>
      <c r="F111" s="73">
        <f t="shared" si="12"/>
        <v>8571.1399393647243</v>
      </c>
      <c r="G111" s="73">
        <f t="shared" si="12"/>
        <v>13085.689724468915</v>
      </c>
      <c r="H111" s="73">
        <f t="shared" si="12"/>
        <v>17760.12176332239</v>
      </c>
      <c r="I111" s="73">
        <f t="shared" si="12"/>
        <v>22600.098267281934</v>
      </c>
      <c r="J111" s="73">
        <f t="shared" si="12"/>
        <v>27611.481974258644</v>
      </c>
      <c r="K111" s="73">
        <f t="shared" si="12"/>
        <v>32800.343250342645</v>
      </c>
      <c r="L111" s="73">
        <f t="shared" si="12"/>
        <v>38172.96744293048</v>
      </c>
      <c r="M111" s="73">
        <f t="shared" si="12"/>
        <v>43735.862494263347</v>
      </c>
      <c r="N111" s="73">
        <f t="shared" si="12"/>
        <v>49495.766824597267</v>
      </c>
      <c r="O111" s="73">
        <f t="shared" si="12"/>
        <v>55459.657494555264</v>
      </c>
      <c r="P111" s="73">
        <f t="shared" si="12"/>
        <v>61634.758656548001</v>
      </c>
      <c r="Q111" s="73">
        <f t="shared" si="12"/>
        <v>68028.55030550067</v>
      </c>
      <c r="R111" s="73">
        <f t="shared" si="12"/>
        <v>74648.777339485678</v>
      </c>
      <c r="S111" s="73">
        <f t="shared" si="12"/>
        <v>81503.45894123691</v>
      </c>
      <c r="T111" s="73">
        <f t="shared" si="12"/>
        <v>88600.898291908685</v>
      </c>
      <c r="U111" s="73">
        <f t="shared" si="12"/>
        <v>95949.69262884694</v>
      </c>
      <c r="V111" s="73">
        <f t="shared" si="12"/>
        <v>103558.74365955485</v>
      </c>
      <c r="W111" s="73">
        <f t="shared" si="12"/>
        <v>111437.26834446784</v>
      </c>
      <c r="X111" s="73">
        <f t="shared" si="12"/>
        <v>119594.81006159952</v>
      </c>
    </row>
    <row r="112" spans="1:24">
      <c r="A112" s="73">
        <v>33</v>
      </c>
      <c r="B112" s="74">
        <v>794.69</v>
      </c>
      <c r="C112" s="73">
        <v>4.5287470525386802</v>
      </c>
      <c r="D112" s="74">
        <v>152</v>
      </c>
      <c r="E112" s="73">
        <f t="shared" si="13"/>
        <v>5470.4039926765763</v>
      </c>
      <c r="F112" s="73">
        <f t="shared" si="12"/>
        <v>11188.548744933441</v>
      </c>
      <c r="G112" s="73">
        <f t="shared" si="12"/>
        <v>17165.653809118034</v>
      </c>
      <c r="H112" s="73">
        <f t="shared" si="12"/>
        <v>23413.446842724024</v>
      </c>
      <c r="I112" s="73">
        <f t="shared" si="12"/>
        <v>29944.186619188171</v>
      </c>
      <c r="J112" s="73">
        <f t="shared" si="12"/>
        <v>36770.687080787895</v>
      </c>
      <c r="K112" s="73">
        <f t="shared" si="12"/>
        <v>43906.342480833868</v>
      </c>
      <c r="L112" s="73">
        <f t="shared" si="12"/>
        <v>51365.153664488738</v>
      </c>
      <c r="M112" s="73">
        <f t="shared" si="12"/>
        <v>59161.755539777827</v>
      </c>
      <c r="N112" s="73">
        <f t="shared" si="12"/>
        <v>67311.445792692204</v>
      </c>
      <c r="O112" s="73">
        <f t="shared" si="12"/>
        <v>75830.214902726497</v>
      </c>
      <c r="P112" s="73">
        <f t="shared" si="12"/>
        <v>84734.777517743991</v>
      </c>
      <c r="Q112" s="73">
        <f t="shared" si="12"/>
        <v>94042.605249730623</v>
      </c>
      <c r="R112" s="73">
        <f t="shared" si="12"/>
        <v>103771.9609557849</v>
      </c>
      <c r="S112" s="73">
        <f t="shared" si="12"/>
        <v>113941.93457160819</v>
      </c>
      <c r="T112" s="73">
        <f t="shared" si="12"/>
        <v>124572.48056780201</v>
      </c>
      <c r="U112" s="73">
        <f t="shared" si="12"/>
        <v>135684.45710246722</v>
      </c>
      <c r="V112" s="73">
        <f t="shared" si="12"/>
        <v>147299.66694692487</v>
      </c>
      <c r="W112" s="73">
        <f t="shared" si="12"/>
        <v>159440.90026485952</v>
      </c>
      <c r="X112" s="73">
        <f t="shared" si="12"/>
        <v>172131.97932882205</v>
      </c>
    </row>
    <row r="113" spans="1:24">
      <c r="A113" s="73">
        <v>34</v>
      </c>
      <c r="B113" s="74">
        <v>889.4</v>
      </c>
      <c r="C113" s="73">
        <v>4.286442018012</v>
      </c>
      <c r="D113" s="74">
        <v>154</v>
      </c>
      <c r="E113" s="73">
        <f t="shared" si="13"/>
        <v>5871.0367574626098</v>
      </c>
      <c r="F113" s="73">
        <f t="shared" si="12"/>
        <v>11993.732101390025</v>
      </c>
      <c r="G113" s="73">
        <f t="shared" si="12"/>
        <v>18378.873231174424</v>
      </c>
      <c r="H113" s="73">
        <f t="shared" si="12"/>
        <v>25037.709733255226</v>
      </c>
      <c r="I113" s="73">
        <f t="shared" si="12"/>
        <v>31981.973401071966</v>
      </c>
      <c r="J113" s="73">
        <f t="shared" si="12"/>
        <v>39223.898904587564</v>
      </c>
      <c r="K113" s="73">
        <f t="shared" si="12"/>
        <v>46776.245345798961</v>
      </c>
      <c r="L113" s="73">
        <f t="shared" si="12"/>
        <v>54652.318738212263</v>
      </c>
      <c r="M113" s="73">
        <f t="shared" si="12"/>
        <v>62865.995449887458</v>
      </c>
      <c r="N113" s="73">
        <f t="shared" si="12"/>
        <v>71431.746651355541</v>
      </c>
      <c r="O113" s="73">
        <f t="shared" si="12"/>
        <v>80364.663811481747</v>
      </c>
      <c r="P113" s="73">
        <f t="shared" si="12"/>
        <v>89680.485286193769</v>
      </c>
      <c r="Q113" s="73">
        <f t="shared" si="12"/>
        <v>99395.624046920857</v>
      </c>
      <c r="R113" s="73">
        <f t="shared" si="12"/>
        <v>109527.19659759595</v>
      </c>
      <c r="S113" s="73">
        <f t="shared" si="12"/>
        <v>120093.05313116852</v>
      </c>
      <c r="T113" s="73">
        <f t="shared" si="12"/>
        <v>131111.80897875899</v>
      </c>
      <c r="U113" s="73">
        <f t="shared" si="12"/>
        <v>142602.87740686277</v>
      </c>
      <c r="V113" s="73">
        <f t="shared" si="12"/>
        <v>154586.5038203873</v>
      </c>
      <c r="W113" s="73">
        <f t="shared" si="12"/>
        <v>167083.80143178275</v>
      </c>
      <c r="X113" s="73">
        <f t="shared" si="12"/>
        <v>180116.78845910894</v>
      </c>
    </row>
    <row r="114" spans="1:24">
      <c r="A114" s="73">
        <v>35</v>
      </c>
      <c r="B114" s="74">
        <v>989.42</v>
      </c>
      <c r="C114" s="73">
        <v>4.31854210041696</v>
      </c>
      <c r="D114" s="74">
        <v>119</v>
      </c>
      <c r="E114" s="73">
        <f t="shared" si="13"/>
        <v>5084.6937907435076</v>
      </c>
      <c r="F114" s="73">
        <f t="shared" si="12"/>
        <v>10388.972223517569</v>
      </c>
      <c r="G114" s="73">
        <f t="shared" si="12"/>
        <v>15922.318153534305</v>
      </c>
      <c r="H114" s="73">
        <f t="shared" si="12"/>
        <v>21694.623957100528</v>
      </c>
      <c r="I114" s="73">
        <f t="shared" si="12"/>
        <v>27716.20921695857</v>
      </c>
      <c r="J114" s="73">
        <f t="shared" si="12"/>
        <v>33997.839171376072</v>
      </c>
      <c r="K114" s="73">
        <f t="shared" si="12"/>
        <v>40550.74395996752</v>
      </c>
      <c r="L114" s="73">
        <f t="shared" si="12"/>
        <v>47386.638700654512</v>
      </c>
      <c r="M114" s="73">
        <f t="shared" si="12"/>
        <v>54517.74443365827</v>
      </c>
      <c r="N114" s="73">
        <f t="shared" si="12"/>
        <v>61956.80996996702</v>
      </c>
      <c r="O114" s="73">
        <f t="shared" si="12"/>
        <v>69717.134683338896</v>
      </c>
      <c r="P114" s="73">
        <f t="shared" si="12"/>
        <v>77812.592286586791</v>
      </c>
      <c r="Q114" s="73">
        <f t="shared" si="12"/>
        <v>86257.655634652343</v>
      </c>
      <c r="R114" s="73">
        <f t="shared" si="12"/>
        <v>95067.422598810983</v>
      </c>
      <c r="S114" s="73">
        <f t="shared" si="12"/>
        <v>104257.64305826549</v>
      </c>
      <c r="T114" s="73">
        <f t="shared" si="12"/>
        <v>113844.74705738261</v>
      </c>
      <c r="U114" s="73">
        <f t="shared" si="12"/>
        <v>123845.8741789124</v>
      </c>
      <c r="V114" s="73">
        <f t="shared" si="12"/>
        <v>134278.90418570166</v>
      </c>
      <c r="W114" s="73">
        <f t="shared" si="12"/>
        <v>145162.48898568327</v>
      </c>
      <c r="X114" s="73">
        <f t="shared" si="12"/>
        <v>156516.08597728657</v>
      </c>
    </row>
    <row r="115" spans="1:24">
      <c r="A115" s="73">
        <v>36</v>
      </c>
      <c r="B115" s="74">
        <v>1107.31</v>
      </c>
      <c r="C115" s="73">
        <v>4.3547453367423499</v>
      </c>
      <c r="D115" s="74">
        <v>137</v>
      </c>
      <c r="E115" s="73">
        <f t="shared" si="13"/>
        <v>6606.2126905946106</v>
      </c>
      <c r="F115" s="73">
        <f t="shared" si="12"/>
        <v>13500.109120268189</v>
      </c>
      <c r="G115" s="73">
        <f t="shared" si="12"/>
        <v>20694.217183232802</v>
      </c>
      <c r="H115" s="73">
        <f t="shared" si="12"/>
        <v>28201.610331589618</v>
      </c>
      <c r="I115" s="73">
        <f t="shared" si="12"/>
        <v>36035.931332985383</v>
      </c>
      <c r="J115" s="73">
        <f t="shared" si="12"/>
        <v>44211.417062854875</v>
      </c>
      <c r="K115" s="73">
        <f t="shared" si="12"/>
        <v>52742.92437630186</v>
      </c>
      <c r="L115" s="73">
        <f t="shared" si="12"/>
        <v>61645.957106635084</v>
      </c>
      <c r="M115" s="73">
        <f t="shared" si="12"/>
        <v>70936.694239621109</v>
      </c>
      <c r="N115" s="73">
        <f t="shared" si="12"/>
        <v>80632.019314654812</v>
      </c>
      <c r="O115" s="73">
        <f t="shared" si="12"/>
        <v>90749.551106275525</v>
      </c>
      <c r="P115" s="73">
        <f t="shared" si="12"/>
        <v>101307.67564178538</v>
      </c>
      <c r="Q115" s="73">
        <f t="shared" si="12"/>
        <v>112325.5796131527</v>
      </c>
      <c r="R115" s="73">
        <f t="shared" si="12"/>
        <v>123823.28524391993</v>
      </c>
      <c r="S115" s="73">
        <f t="shared" si="12"/>
        <v>135821.68667447532</v>
      </c>
      <c r="T115" s="73">
        <f t="shared" si="12"/>
        <v>148342.58793181155</v>
      </c>
      <c r="U115" s="73">
        <f t="shared" si="12"/>
        <v>161408.74255276966</v>
      </c>
      <c r="V115" s="73">
        <f t="shared" si="12"/>
        <v>175043.89493277555</v>
      </c>
      <c r="W115" s="73">
        <f t="shared" si="12"/>
        <v>189272.82347520735</v>
      </c>
      <c r="X115" s="73">
        <f t="shared" si="12"/>
        <v>204121.38561980924</v>
      </c>
    </row>
    <row r="116" spans="1:24">
      <c r="A116" s="73">
        <v>37</v>
      </c>
      <c r="B116" s="74">
        <v>1226.03</v>
      </c>
      <c r="C116" s="73">
        <v>4.0540152137043801</v>
      </c>
      <c r="D116" s="74">
        <v>120</v>
      </c>
      <c r="E116" s="73">
        <f t="shared" si="13"/>
        <v>5964.4131269495874</v>
      </c>
      <c r="F116" s="73">
        <f t="shared" si="12"/>
        <v>12170.624469473894</v>
      </c>
      <c r="G116" s="73">
        <f t="shared" si="12"/>
        <v>18628.436564018783</v>
      </c>
      <c r="H116" s="73">
        <f t="shared" si="12"/>
        <v>25348.049343348961</v>
      </c>
      <c r="I116" s="73">
        <f t="shared" si="12"/>
        <v>32340.076247055196</v>
      </c>
      <c r="J116" s="73">
        <f t="shared" si="12"/>
        <v>39615.560985184035</v>
      </c>
      <c r="K116" s="73">
        <f t="shared" si="12"/>
        <v>47185.994981467302</v>
      </c>
      <c r="L116" s="73">
        <f t="shared" si="12"/>
        <v>55063.335523703354</v>
      </c>
      <c r="M116" s="73">
        <f t="shared" si="12"/>
        <v>63260.024649956984</v>
      </c>
      <c r="N116" s="73">
        <f t="shared" si="12"/>
        <v>71789.008800408963</v>
      </c>
      <c r="O116" s="73">
        <f t="shared" si="12"/>
        <v>80663.759265894725</v>
      </c>
      <c r="P116" s="73">
        <f t="shared" si="12"/>
        <v>89898.293465429524</v>
      </c>
      <c r="Q116" s="73">
        <f t="shared" si="12"/>
        <v>99507.197086328248</v>
      </c>
      <c r="R116" s="73">
        <f t="shared" si="12"/>
        <v>109505.64712188843</v>
      </c>
      <c r="S116" s="73">
        <f t="shared" si="12"/>
        <v>119909.43584302478</v>
      </c>
      <c r="T116" s="73">
        <f t="shared" si="12"/>
        <v>130734.99574171768</v>
      </c>
      <c r="U116" s="73">
        <f t="shared" si="12"/>
        <v>141999.42548567228</v>
      </c>
      <c r="V116" s="73">
        <f t="shared" si="12"/>
        <v>153720.51692518382</v>
      </c>
      <c r="W116" s="73">
        <f t="shared" si="12"/>
        <v>165916.78319486542</v>
      </c>
      <c r="X116" s="73">
        <f t="shared" si="12"/>
        <v>178607.48795462379</v>
      </c>
    </row>
    <row r="117" spans="1:24">
      <c r="A117" s="73">
        <v>38</v>
      </c>
      <c r="B117" s="74">
        <v>1339.6</v>
      </c>
      <c r="C117" s="73">
        <v>4.64065057397075</v>
      </c>
      <c r="D117" s="74">
        <v>91</v>
      </c>
      <c r="E117" s="73">
        <f t="shared" si="13"/>
        <v>5657.120113090994</v>
      </c>
      <c r="F117" s="73">
        <f t="shared" si="12"/>
        <v>11576.767403180353</v>
      </c>
      <c r="G117" s="73">
        <f t="shared" si="12"/>
        <v>17771.124839214302</v>
      </c>
      <c r="H117" s="73">
        <f t="shared" si="12"/>
        <v>24252.940759157351</v>
      </c>
      <c r="I117" s="73">
        <f t="shared" si="12"/>
        <v>31035.555106792966</v>
      </c>
      <c r="J117" s="73">
        <f t="shared" si="12"/>
        <v>38132.92688608235</v>
      </c>
      <c r="K117" s="73">
        <f t="shared" si="12"/>
        <v>45559.662889584157</v>
      </c>
      <c r="L117" s="73">
        <f t="shared" si="12"/>
        <v>53331.047760059788</v>
      </c>
      <c r="M117" s="73">
        <f t="shared" si="12"/>
        <v>61463.075447132622</v>
      </c>
      <c r="N117" s="73">
        <f t="shared" si="12"/>
        <v>69972.482123741021</v>
      </c>
      <c r="O117" s="73">
        <f t="shared" si="12"/>
        <v>78876.780630128982</v>
      </c>
      <c r="P117" s="73">
        <f t="shared" si="12"/>
        <v>88194.296516261718</v>
      </c>
      <c r="Q117" s="73">
        <f t="shared" si="12"/>
        <v>97944.205756844065</v>
      </c>
      <c r="R117" s="73">
        <f t="shared" si="12"/>
        <v>108146.5742165611</v>
      </c>
      <c r="S117" s="73">
        <f t="shared" si="12"/>
        <v>118822.39894676262</v>
      </c>
      <c r="T117" s="73">
        <f t="shared" si="12"/>
        <v>129993.6513985824</v>
      </c>
      <c r="U117" s="73">
        <f t="shared" si="12"/>
        <v>141683.32264142725</v>
      </c>
      <c r="V117" s="73">
        <f t="shared" si="12"/>
        <v>153915.4706798984</v>
      </c>
      <c r="W117" s="73">
        <f t="shared" si="12"/>
        <v>166715.2699665259</v>
      </c>
      <c r="X117" s="73">
        <f t="shared" si="12"/>
        <v>180109.06321221538</v>
      </c>
    </row>
    <row r="118" spans="1:24">
      <c r="A118" s="73">
        <v>39</v>
      </c>
      <c r="B118" s="74">
        <v>1479.65</v>
      </c>
      <c r="C118" s="73">
        <v>5.2953628980956404</v>
      </c>
      <c r="D118" s="74">
        <v>75</v>
      </c>
      <c r="E118" s="73">
        <f t="shared" si="13"/>
        <v>5876.4627841254169</v>
      </c>
      <c r="F118" s="73">
        <f t="shared" si="12"/>
        <v>12064.105598241806</v>
      </c>
      <c r="G118" s="73">
        <f t="shared" si="12"/>
        <v>18579.40655420359</v>
      </c>
      <c r="H118" s="73">
        <f t="shared" si="12"/>
        <v>25439.716339686653</v>
      </c>
      <c r="I118" s="73">
        <f t="shared" si="12"/>
        <v>32663.304424244605</v>
      </c>
      <c r="J118" s="73">
        <f t="shared" si="12"/>
        <v>40269.407712143497</v>
      </c>
      <c r="K118" s="73">
        <f t="shared" si="12"/>
        <v>48278.281771540642</v>
      </c>
      <c r="L118" s="73">
        <f t="shared" si="12"/>
        <v>56711.25477643426</v>
      </c>
      <c r="M118" s="73">
        <f t="shared" si="12"/>
        <v>65590.784305035486</v>
      </c>
      <c r="N118" s="73">
        <f t="shared" si="12"/>
        <v>74940.517145819686</v>
      </c>
      <c r="O118" s="73">
        <f t="shared" si="12"/>
        <v>84785.352270525822</v>
      </c>
      <c r="P118" s="73">
        <f t="shared" si="12"/>
        <v>95151.507141804366</v>
      </c>
      <c r="Q118" s="73">
        <f t="shared" si="12"/>
        <v>106066.58753209568</v>
      </c>
      <c r="R118" s="73">
        <f t="shared" si="12"/>
        <v>117559.66103967186</v>
      </c>
      <c r="S118" s="73">
        <f t="shared" si="12"/>
        <v>129661.33449761904</v>
      </c>
      <c r="T118" s="73">
        <f t="shared" si="12"/>
        <v>142403.83548190704</v>
      </c>
      <c r="U118" s="73">
        <f t="shared" si="12"/>
        <v>155821.09813560653</v>
      </c>
      <c r="V118" s="73">
        <f t="shared" si="12"/>
        <v>169948.85353781006</v>
      </c>
      <c r="W118" s="73">
        <f t="shared" si="12"/>
        <v>184824.72485791557</v>
      </c>
      <c r="X118" s="73">
        <f t="shared" si="12"/>
        <v>200488.32754867442</v>
      </c>
    </row>
    <row r="119" spans="1:24">
      <c r="A119" s="73">
        <v>40</v>
      </c>
      <c r="B119" s="74">
        <v>1624.93</v>
      </c>
      <c r="C119" s="73">
        <v>4.5630655179063204</v>
      </c>
      <c r="D119" s="74">
        <v>63</v>
      </c>
      <c r="E119" s="73">
        <f t="shared" si="13"/>
        <v>4671.2370927672646</v>
      </c>
      <c r="F119" s="73">
        <f t="shared" si="12"/>
        <v>9555.6257945742418</v>
      </c>
      <c r="G119" s="73">
        <f t="shared" si="12"/>
        <v>14662.892352993886</v>
      </c>
      <c r="H119" s="73">
        <f t="shared" si="12"/>
        <v>20003.206830648334</v>
      </c>
      <c r="I119" s="73">
        <f t="shared" si="12"/>
        <v>25587.203356780403</v>
      </c>
      <c r="J119" s="73">
        <f t="shared" ref="J119:X133" si="14">$D119*((1+$C119/100)^J$2-1)*$B119</f>
        <v>31426.001302917488</v>
      </c>
      <c r="K119" s="73">
        <f t="shared" si="14"/>
        <v>37531.227424794975</v>
      </c>
      <c r="L119" s="73">
        <f t="shared" si="14"/>
        <v>43915.039014630056</v>
      </c>
      <c r="M119" s="73">
        <f t="shared" si="14"/>
        <v>50590.148109849011</v>
      </c>
      <c r="N119" s="73">
        <f t="shared" si="14"/>
        <v>57569.846806474539</v>
      </c>
      <c r="O119" s="73">
        <f t="shared" si="14"/>
        <v>64868.033727579532</v>
      </c>
      <c r="P119" s="73">
        <f t="shared" si="14"/>
        <v>72499.241699513819</v>
      </c>
      <c r="Q119" s="73">
        <f t="shared" si="14"/>
        <v>80478.666691015169</v>
      </c>
      <c r="R119" s="73">
        <f t="shared" si="14"/>
        <v>88822.198072830928</v>
      </c>
      <c r="S119" s="73">
        <f t="shared" si="14"/>
        <v>97546.450258105993</v>
      </c>
      <c r="T119" s="73">
        <f t="shared" si="14"/>
        <v>106668.79578654257</v>
      </c>
      <c r="U119" s="73">
        <f t="shared" si="14"/>
        <v>116207.39991821149</v>
      </c>
      <c r="V119" s="73">
        <f t="shared" si="14"/>
        <v>126181.25680590213</v>
      </c>
      <c r="W119" s="73">
        <f t="shared" si="14"/>
        <v>136610.22731804036</v>
      </c>
      <c r="X119" s="73">
        <f t="shared" si="14"/>
        <v>147515.07858749057</v>
      </c>
    </row>
    <row r="120" spans="1:24">
      <c r="A120" s="73">
        <v>41</v>
      </c>
      <c r="B120" s="74">
        <v>1772.16</v>
      </c>
      <c r="C120" s="73">
        <v>4.8425634702278604</v>
      </c>
      <c r="D120" s="74">
        <v>66</v>
      </c>
      <c r="E120" s="73">
        <f t="shared" si="13"/>
        <v>5663.9862044033516</v>
      </c>
      <c r="F120" s="73">
        <f t="shared" si="13"/>
        <v>11602.25453569988</v>
      </c>
      <c r="G120" s="73">
        <f t="shared" si="13"/>
        <v>17828.0872799719</v>
      </c>
      <c r="H120" s="73">
        <f t="shared" si="13"/>
        <v>24355.409926435499</v>
      </c>
      <c r="I120" s="73">
        <f t="shared" si="13"/>
        <v>31198.822314960667</v>
      </c>
      <c r="J120" s="73">
        <f t="shared" si="13"/>
        <v>38373.631291929581</v>
      </c>
      <c r="K120" s="73">
        <f t="shared" si="13"/>
        <v>45895.884947475875</v>
      </c>
      <c r="L120" s="73">
        <f t="shared" si="13"/>
        <v>53782.408510683475</v>
      </c>
      <c r="M120" s="73">
        <f t="shared" si="13"/>
        <v>62050.841983033912</v>
      </c>
      <c r="N120" s="73">
        <f t="shared" si="13"/>
        <v>70719.679594276473</v>
      </c>
      <c r="O120" s="73">
        <f t="shared" si="13"/>
        <v>79808.31116897444</v>
      </c>
      <c r="P120" s="73">
        <f t="shared" si="13"/>
        <v>89337.06549625234</v>
      </c>
      <c r="Q120" s="73">
        <f t="shared" si="13"/>
        <v>99327.255799750739</v>
      </c>
      <c r="R120" s="73">
        <f t="shared" si="13"/>
        <v>109801.22740949257</v>
      </c>
      <c r="S120" s="73">
        <f t="shared" si="13"/>
        <v>120782.40774228991</v>
      </c>
      <c r="T120" s="73">
        <f t="shared" si="13"/>
        <v>132295.35870248303</v>
      </c>
      <c r="U120" s="73">
        <f t="shared" si="14"/>
        <v>144365.83162021969</v>
      </c>
      <c r="V120" s="73">
        <f t="shared" si="14"/>
        <v>157020.82485015452</v>
      </c>
      <c r="W120" s="73">
        <f t="shared" si="14"/>
        <v>170288.64415940191</v>
      </c>
      <c r="X120" s="73">
        <f t="shared" si="14"/>
        <v>184198.96603981475</v>
      </c>
    </row>
    <row r="121" spans="1:24">
      <c r="A121" s="73">
        <v>42</v>
      </c>
      <c r="B121" s="74">
        <v>1902.05</v>
      </c>
      <c r="C121" s="73">
        <v>4.30971053863981</v>
      </c>
      <c r="D121" s="74">
        <v>67</v>
      </c>
      <c r="E121" s="73">
        <f t="shared" si="13"/>
        <v>5492.1809031132871</v>
      </c>
      <c r="F121" s="73">
        <f t="shared" si="13"/>
        <v>11221.058905409218</v>
      </c>
      <c r="G121" s="73">
        <f t="shared" si="13"/>
        <v>17196.834966715902</v>
      </c>
      <c r="H121" s="73">
        <f t="shared" si="13"/>
        <v>23430.149678702259</v>
      </c>
      <c r="I121" s="73">
        <f t="shared" si="13"/>
        <v>29932.102211737645</v>
      </c>
      <c r="J121" s="73">
        <f t="shared" si="13"/>
        <v>36714.270078306661</v>
      </c>
      <c r="K121" s="73">
        <f t="shared" si="13"/>
        <v>43788.729748169389</v>
      </c>
      <c r="L121" s="73">
        <f t="shared" si="13"/>
        <v>51168.078151976064</v>
      </c>
      <c r="M121" s="73">
        <f t="shared" si="13"/>
        <v>58865.455111624506</v>
      </c>
      <c r="N121" s="73">
        <f t="shared" si="13"/>
        <v>66894.566737301764</v>
      </c>
      <c r="O121" s="73">
        <f t="shared" si="13"/>
        <v>75269.709832869979</v>
      </c>
      <c r="P121" s="73">
        <f t="shared" si="13"/>
        <v>84005.797353054091</v>
      </c>
      <c r="Q121" s="73">
        <f t="shared" si="13"/>
        <v>93118.38495776034</v>
      </c>
      <c r="R121" s="73">
        <f t="shared" si="13"/>
        <v>102623.69871080942</v>
      </c>
      <c r="S121" s="73">
        <f t="shared" si="13"/>
        <v>112538.66397240441</v>
      </c>
      <c r="T121" s="73">
        <f t="shared" si="13"/>
        <v>122880.93553678085</v>
      </c>
      <c r="U121" s="73">
        <f t="shared" si="14"/>
        <v>133668.92906870198</v>
      </c>
      <c r="V121" s="73">
        <f t="shared" si="14"/>
        <v>144921.85389477611</v>
      </c>
      <c r="W121" s="73">
        <f t="shared" si="14"/>
        <v>156659.74720798474</v>
      </c>
      <c r="X121" s="73">
        <f t="shared" si="14"/>
        <v>168903.50974632701</v>
      </c>
    </row>
    <row r="122" spans="1:24">
      <c r="A122" s="73">
        <v>43</v>
      </c>
      <c r="B122" s="74">
        <v>2048.83</v>
      </c>
      <c r="C122" s="73">
        <v>4.5596221556596896</v>
      </c>
      <c r="D122" s="74">
        <v>49</v>
      </c>
      <c r="E122" s="73">
        <f t="shared" si="13"/>
        <v>4577.52642397831</v>
      </c>
      <c r="F122" s="73">
        <f t="shared" si="13"/>
        <v>9363.7707569655231</v>
      </c>
      <c r="G122" s="73">
        <f t="shared" si="13"/>
        <v>14368.249746983618</v>
      </c>
      <c r="H122" s="73">
        <f t="shared" si="13"/>
        <v>19600.914069805909</v>
      </c>
      <c r="I122" s="73">
        <f t="shared" si="13"/>
        <v>25072.168114422911</v>
      </c>
      <c r="J122" s="73">
        <f t="shared" si="13"/>
        <v>30792.890670650697</v>
      </c>
      <c r="K122" s="73">
        <f t="shared" si="13"/>
        <v>36774.456560016057</v>
      </c>
      <c r="L122" s="73">
        <f t="shared" si="13"/>
        <v>43028.759252928314</v>
      </c>
      <c r="M122" s="73">
        <f t="shared" si="13"/>
        <v>49568.234517108613</v>
      </c>
      <c r="N122" s="73">
        <f t="shared" si="13"/>
        <v>56405.885144298358</v>
      </c>
      <c r="O122" s="73">
        <f t="shared" si="13"/>
        <v>63555.306804412059</v>
      </c>
      <c r="P122" s="73">
        <f t="shared" si="13"/>
        <v>71030.715078541834</v>
      </c>
      <c r="Q122" s="73">
        <f t="shared" si="13"/>
        <v>78846.973724564843</v>
      </c>
      <c r="R122" s="73">
        <f t="shared" si="13"/>
        <v>87019.624231555586</v>
      </c>
      <c r="S122" s="73">
        <f t="shared" si="13"/>
        <v>95564.916721767717</v>
      </c>
      <c r="T122" s="73">
        <f t="shared" si="13"/>
        <v>104499.84226162948</v>
      </c>
      <c r="U122" s="73">
        <f t="shared" si="14"/>
        <v>113842.16664599848</v>
      </c>
      <c r="V122" s="73">
        <f t="shared" si="14"/>
        <v>123610.46572285077</v>
      </c>
      <c r="W122" s="73">
        <f t="shared" si="14"/>
        <v>133824.1623286423</v>
      </c>
      <c r="X122" s="73">
        <f t="shared" si="14"/>
        <v>144503.56490778338</v>
      </c>
    </row>
    <row r="123" spans="1:24">
      <c r="A123" s="73">
        <v>44</v>
      </c>
      <c r="B123" s="74">
        <v>2207.9699999999998</v>
      </c>
      <c r="C123" s="73">
        <v>4.7133076956446596</v>
      </c>
      <c r="D123" s="74">
        <v>36</v>
      </c>
      <c r="E123" s="73">
        <f t="shared" si="13"/>
        <v>3746.4631173909174</v>
      </c>
      <c r="F123" s="73">
        <f t="shared" si="13"/>
        <v>7669.5085692083067</v>
      </c>
      <c r="G123" s="73">
        <f t="shared" si="13"/>
        <v>11777.459224209842</v>
      </c>
      <c r="H123" s="73">
        <f t="shared" si="13"/>
        <v>16079.030233566851</v>
      </c>
      <c r="I123" s="73">
        <f t="shared" si="13"/>
        <v>20583.347520341504</v>
      </c>
      <c r="J123" s="73">
        <f t="shared" si="13"/>
        <v>25299.967140429962</v>
      </c>
      <c r="K123" s="73">
        <f t="shared" si="13"/>
        <v>30238.895556046336</v>
      </c>
      <c r="L123" s="73">
        <f t="shared" si="13"/>
        <v>35410.610864758324</v>
      </c>
      <c r="M123" s="73">
        <f t="shared" si="13"/>
        <v>40826.085029112684</v>
      </c>
      <c r="N123" s="73">
        <f t="shared" si="13"/>
        <v>46496.8071540112</v>
      </c>
      <c r="O123" s="73">
        <f t="shared" si="13"/>
        <v>52434.807861221183</v>
      </c>
      <c r="P123" s="73">
        <f t="shared" si="13"/>
        <v>58652.684812731524</v>
      </c>
      <c r="Q123" s="73">
        <f t="shared" si="13"/>
        <v>65163.629437103111</v>
      </c>
      <c r="R123" s="73">
        <f t="shared" si="13"/>
        <v>71981.45491551439</v>
      </c>
      <c r="S123" s="73">
        <f t="shared" si="13"/>
        <v>79120.625486875215</v>
      </c>
      <c r="T123" s="73">
        <f t="shared" si="13"/>
        <v>86596.287134181213</v>
      </c>
      <c r="U123" s="73">
        <f t="shared" si="14"/>
        <v>94424.299717210044</v>
      </c>
      <c r="V123" s="73">
        <f t="shared" si="14"/>
        <v>102621.27061973079</v>
      </c>
      <c r="W123" s="73">
        <f t="shared" si="14"/>
        <v>111204.58998260982</v>
      </c>
      <c r="X123" s="73">
        <f t="shared" si="14"/>
        <v>120192.46759756118</v>
      </c>
    </row>
    <row r="124" spans="1:24">
      <c r="A124" s="73">
        <v>45</v>
      </c>
      <c r="B124" s="74">
        <v>2379.58</v>
      </c>
      <c r="C124" s="73">
        <v>3.97722331387518</v>
      </c>
      <c r="D124" s="74">
        <v>31</v>
      </c>
      <c r="E124" s="73">
        <f t="shared" si="13"/>
        <v>2933.8775265016397</v>
      </c>
      <c r="F124" s="73">
        <f t="shared" si="13"/>
        <v>5984.4419139878528</v>
      </c>
      <c r="G124" s="73">
        <f t="shared" si="13"/>
        <v>9156.3340594979272</v>
      </c>
      <c r="H124" s="73">
        <f t="shared" si="13"/>
        <v>12454.379438910222</v>
      </c>
      <c r="I124" s="73">
        <f t="shared" si="13"/>
        <v>15883.595448054672</v>
      </c>
      <c r="J124" s="73">
        <f t="shared" si="13"/>
        <v>19449.199035797978</v>
      </c>
      <c r="K124" s="73">
        <f t="shared" si="13"/>
        <v>23156.614640713346</v>
      </c>
      <c r="L124" s="73">
        <f t="shared" si="13"/>
        <v>27011.482443409688</v>
      </c>
      <c r="M124" s="73">
        <f t="shared" si="13"/>
        <v>31019.666947073929</v>
      </c>
      <c r="N124" s="73">
        <f t="shared" si="13"/>
        <v>35187.265899281017</v>
      </c>
      <c r="O124" s="73">
        <f t="shared" si="13"/>
        <v>39520.619568644106</v>
      </c>
      <c r="P124" s="73">
        <f t="shared" si="13"/>
        <v>44026.320390417801</v>
      </c>
      <c r="Q124" s="73">
        <f t="shared" si="13"/>
        <v>48711.222995728502</v>
      </c>
      <c r="R124" s="73">
        <f t="shared" si="13"/>
        <v>53582.454639690019</v>
      </c>
      <c r="S124" s="73">
        <f t="shared" si="13"/>
        <v>58647.426044267973</v>
      </c>
      <c r="T124" s="73">
        <f t="shared" si="13"/>
        <v>63913.842672389961</v>
      </c>
      <c r="U124" s="73">
        <f t="shared" si="14"/>
        <v>69389.716450451393</v>
      </c>
      <c r="V124" s="73">
        <f t="shared" si="14"/>
        <v>75083.377957052289</v>
      </c>
      <c r="W124" s="73">
        <f t="shared" si="14"/>
        <v>81003.489096506819</v>
      </c>
      <c r="X124" s="73">
        <f t="shared" si="14"/>
        <v>87159.056276407064</v>
      </c>
    </row>
    <row r="125" spans="1:24">
      <c r="A125" s="73">
        <v>46</v>
      </c>
      <c r="B125" s="74">
        <v>2533.33</v>
      </c>
      <c r="C125" s="73">
        <v>4.9954797175261101</v>
      </c>
      <c r="D125" s="74">
        <v>24</v>
      </c>
      <c r="E125" s="73">
        <f t="shared" si="13"/>
        <v>3037.2476718721064</v>
      </c>
      <c r="F125" s="73">
        <f t="shared" si="13"/>
        <v>6226.2204351636246</v>
      </c>
      <c r="G125" s="73">
        <f t="shared" si="13"/>
        <v>9574.4976860427942</v>
      </c>
      <c r="H125" s="73">
        <f t="shared" si="13"/>
        <v>13090.037447876186</v>
      </c>
      <c r="I125" s="73">
        <f t="shared" si="13"/>
        <v>16781.195285473521</v>
      </c>
      <c r="J125" s="73">
        <f t="shared" si="13"/>
        <v>20656.744164189917</v>
      </c>
      <c r="K125" s="73">
        <f t="shared" si="13"/>
        <v>24725.895301085387</v>
      </c>
      <c r="L125" s="73">
        <f t="shared" si="13"/>
        <v>28998.320057699973</v>
      </c>
      <c r="M125" s="73">
        <f t="shared" si="13"/>
        <v>33484.17292647779</v>
      </c>
      <c r="N125" s="73">
        <f t="shared" si="13"/>
        <v>38194.115665473473</v>
      </c>
      <c r="O125" s="73">
        <f t="shared" si="13"/>
        <v>43139.342638702765</v>
      </c>
      <c r="P125" s="73">
        <f t="shared" si="13"/>
        <v>48331.607422365392</v>
      </c>
      <c r="Q125" s="73">
        <f t="shared" si="13"/>
        <v>53783.250740176103</v>
      </c>
      <c r="R125" s="73">
        <f t="shared" si="13"/>
        <v>59507.229794199935</v>
      </c>
      <c r="S125" s="73">
        <f t="shared" si="13"/>
        <v>65517.149060902957</v>
      </c>
      <c r="T125" s="73">
        <f t="shared" si="13"/>
        <v>71827.29262561386</v>
      </c>
      <c r="U125" s="73">
        <f t="shared" si="14"/>
        <v>78452.658132246652</v>
      </c>
      <c r="V125" s="73">
        <f t="shared" si="14"/>
        <v>85408.992428975238</v>
      </c>
      <c r="W125" s="73">
        <f t="shared" si="14"/>
        <v>92712.828994580224</v>
      </c>
      <c r="X125" s="73">
        <f t="shared" si="14"/>
        <v>100381.5272344213</v>
      </c>
    </row>
    <row r="126" spans="1:24">
      <c r="A126" s="73">
        <v>47</v>
      </c>
      <c r="B126" s="74">
        <v>2706.45</v>
      </c>
      <c r="C126" s="73">
        <v>5.4628516390183801</v>
      </c>
      <c r="D126" s="74">
        <v>24</v>
      </c>
      <c r="E126" s="73">
        <f t="shared" si="13"/>
        <v>3548.3843564211134</v>
      </c>
      <c r="F126" s="73">
        <f t="shared" si="13"/>
        <v>7290.6116858156556</v>
      </c>
      <c r="G126" s="73">
        <f t="shared" si="13"/>
        <v>11237.271342209815</v>
      </c>
      <c r="H126" s="73">
        <f t="shared" si="13"/>
        <v>15399.531160329785</v>
      </c>
      <c r="I126" s="73">
        <f t="shared" si="13"/>
        <v>19789.169057144125</v>
      </c>
      <c r="J126" s="73">
        <f t="shared" si="13"/>
        <v>24418.606359751564</v>
      </c>
      <c r="K126" s="73">
        <f t="shared" si="13"/>
        <v>29300.942953921804</v>
      </c>
      <c r="L126" s="73">
        <f t="shared" si="13"/>
        <v>34449.994352749076</v>
      </c>
      <c r="M126" s="73">
        <f t="shared" si="13"/>
        <v>39880.330790311076</v>
      </c>
      <c r="N126" s="73">
        <f t="shared" si="13"/>
        <v>45607.318450956678</v>
      </c>
      <c r="O126" s="73">
        <f t="shared" si="13"/>
        <v>51647.162950888196</v>
      </c>
      <c r="P126" s="73">
        <f t="shared" si="13"/>
        <v>58016.955195078415</v>
      </c>
      <c r="Q126" s="73">
        <f t="shared" si="13"/>
        <v>64734.719739282438</v>
      </c>
      <c r="R126" s="73">
        <f t="shared" si="13"/>
        <v>71819.465793994896</v>
      </c>
      <c r="S126" s="73">
        <f t="shared" si="13"/>
        <v>79291.241014677493</v>
      </c>
      <c r="T126" s="73">
        <f t="shared" si="13"/>
        <v>87171.188230466956</v>
      </c>
      <c r="U126" s="73">
        <f t="shared" si="14"/>
        <v>95481.605271887936</v>
      </c>
      <c r="V126" s="73">
        <f t="shared" si="14"/>
        <v>104246.00806686547</v>
      </c>
      <c r="W126" s="73">
        <f t="shared" si="14"/>
        <v>113489.1971835786</v>
      </c>
      <c r="X126" s="73">
        <f t="shared" si="14"/>
        <v>123237.3280084516</v>
      </c>
    </row>
    <row r="127" spans="1:24">
      <c r="A127" s="73">
        <v>48</v>
      </c>
      <c r="B127" s="74">
        <v>2873.86</v>
      </c>
      <c r="C127" s="73">
        <v>4.49237805623439</v>
      </c>
      <c r="D127" s="74">
        <v>21</v>
      </c>
      <c r="E127" s="73">
        <f t="shared" si="13"/>
        <v>2711.1977761448516</v>
      </c>
      <c r="F127" s="73">
        <f t="shared" si="13"/>
        <v>5544.1928062463548</v>
      </c>
      <c r="G127" s="73">
        <f t="shared" si="13"/>
        <v>8504.4566834143443</v>
      </c>
      <c r="H127" s="73">
        <f t="shared" si="13"/>
        <v>11597.70680540686</v>
      </c>
      <c r="I127" s="73">
        <f t="shared" si="13"/>
        <v>14829.91741710421</v>
      </c>
      <c r="J127" s="73">
        <f t="shared" si="13"/>
        <v>18207.331149052738</v>
      </c>
      <c r="K127" s="73">
        <f t="shared" si="13"/>
        <v>21736.471074363577</v>
      </c>
      <c r="L127" s="73">
        <f t="shared" si="13"/>
        <v>25424.153307252865</v>
      </c>
      <c r="M127" s="73">
        <f t="shared" si="13"/>
        <v>29277.500167556136</v>
      </c>
      <c r="N127" s="73">
        <f t="shared" si="13"/>
        <v>33303.953936642276</v>
      </c>
      <c r="O127" s="73">
        <f t="shared" si="13"/>
        <v>37511.291231295254</v>
      </c>
      <c r="P127" s="73">
        <f t="shared" si="13"/>
        <v>41907.638023324987</v>
      </c>
      <c r="Q127" s="73">
        <f t="shared" si="13"/>
        <v>46501.485333915822</v>
      </c>
      <c r="R127" s="73">
        <f t="shared" si="13"/>
        <v>51301.705633024569</v>
      </c>
      <c r="S127" s="73">
        <f t="shared" si="13"/>
        <v>56317.569975501399</v>
      </c>
      <c r="T127" s="73">
        <f t="shared" si="13"/>
        <v>61558.765907030116</v>
      </c>
      <c r="U127" s="73">
        <f t="shared" si="14"/>
        <v>67035.416174471073</v>
      </c>
      <c r="V127" s="73">
        <f t="shared" si="14"/>
        <v>72758.098276743287</v>
      </c>
      <c r="W127" s="73">
        <f t="shared" si="14"/>
        <v>78737.864894005979</v>
      </c>
      <c r="X127" s="73">
        <f t="shared" si="14"/>
        <v>84986.265234596664</v>
      </c>
    </row>
    <row r="128" spans="1:24">
      <c r="A128" s="73">
        <v>49</v>
      </c>
      <c r="B128" s="74">
        <v>3007.45</v>
      </c>
      <c r="C128" s="73">
        <v>4.6313448834716198</v>
      </c>
      <c r="D128" s="74">
        <v>18</v>
      </c>
      <c r="E128" s="73">
        <f t="shared" si="13"/>
        <v>2507.136870563405</v>
      </c>
      <c r="F128" s="73">
        <f t="shared" si="13"/>
        <v>5130.3878963032812</v>
      </c>
      <c r="G128" s="73">
        <f t="shared" si="13"/>
        <v>7875.1307242043749</v>
      </c>
      <c r="H128" s="73">
        <f t="shared" si="13"/>
        <v>10746.992058629925</v>
      </c>
      <c r="I128" s="73">
        <f t="shared" si="13"/>
        <v>13751.859196027792</v>
      </c>
      <c r="J128" s="73">
        <f t="shared" si="13"/>
        <v>16895.892093848648</v>
      </c>
      <c r="K128" s="73">
        <f t="shared" si="13"/>
        <v>20185.535998417392</v>
      </c>
      <c r="L128" s="73">
        <f t="shared" si="13"/>
        <v>23627.534657644832</v>
      </c>
      <c r="M128" s="73">
        <f t="shared" si="13"/>
        <v>27228.944145665555</v>
      </c>
      <c r="N128" s="73">
        <f t="shared" si="13"/>
        <v>30997.147327742583</v>
      </c>
      <c r="O128" s="73">
        <f t="shared" si="13"/>
        <v>34939.868995091565</v>
      </c>
      <c r="P128" s="73">
        <f t="shared" si="13"/>
        <v>39065.191700650823</v>
      </c>
      <c r="Q128" s="73">
        <f t="shared" si="13"/>
        <v>43381.572328260692</v>
      </c>
      <c r="R128" s="73">
        <f t="shared" si="13"/>
        <v>47897.859429218537</v>
      </c>
      <c r="S128" s="73">
        <f t="shared" si="13"/>
        <v>52623.311361749482</v>
      </c>
      <c r="T128" s="73">
        <f t="shared" si="13"/>
        <v>57567.615270578623</v>
      </c>
      <c r="U128" s="73">
        <f t="shared" si="14"/>
        <v>62740.906945512586</v>
      </c>
      <c r="V128" s="73">
        <f t="shared" si="14"/>
        <v>68153.791599740682</v>
      </c>
      <c r="W128" s="73">
        <f t="shared" si="14"/>
        <v>73817.365610450579</v>
      </c>
      <c r="X128" s="73">
        <f t="shared" si="14"/>
        <v>79743.239266327131</v>
      </c>
    </row>
    <row r="129" spans="1:24">
      <c r="A129" s="73">
        <v>50</v>
      </c>
      <c r="B129" s="74">
        <v>3128.45</v>
      </c>
      <c r="C129" s="73">
        <v>4.6784808843725303</v>
      </c>
      <c r="D129" s="74">
        <v>14</v>
      </c>
      <c r="E129" s="73">
        <f t="shared" si="13"/>
        <v>2049.0950931801322</v>
      </c>
      <c r="F129" s="73">
        <f t="shared" si="13"/>
        <v>4194.0567085973116</v>
      </c>
      <c r="G129" s="73">
        <f t="shared" si="13"/>
        <v>6439.3699431689156</v>
      </c>
      <c r="H129" s="73">
        <f t="shared" si="13"/>
        <v>8789.7297282142317</v>
      </c>
      <c r="I129" s="73">
        <f t="shared" si="13"/>
        <v>11250.050646516875</v>
      </c>
      <c r="J129" s="73">
        <f t="shared" si="13"/>
        <v>13825.477208676528</v>
      </c>
      <c r="K129" s="73">
        <f t="shared" si="13"/>
        <v>16521.394610237876</v>
      </c>
      <c r="L129" s="73">
        <f t="shared" si="13"/>
        <v>19343.43999208973</v>
      </c>
      <c r="M129" s="73">
        <f t="shared" si="13"/>
        <v>22297.514227679851</v>
      </c>
      <c r="N129" s="73">
        <f t="shared" si="13"/>
        <v>25389.794261692234</v>
      </c>
      <c r="O129" s="73">
        <f t="shared" si="13"/>
        <v>28626.746025987148</v>
      </c>
      <c r="P129" s="73">
        <f t="shared" si="13"/>
        <v>32015.137959810956</v>
      </c>
      <c r="Q129" s="73">
        <f t="shared" si="13"/>
        <v>35562.055162546341</v>
      </c>
      <c r="R129" s="73">
        <f t="shared" si="13"/>
        <v>39274.914208596216</v>
      </c>
      <c r="S129" s="73">
        <f t="shared" si="13"/>
        <v>43161.478655379229</v>
      </c>
      <c r="T129" s="73">
        <f t="shared" si="13"/>
        <v>47229.875276863793</v>
      </c>
      <c r="U129" s="73">
        <f t="shared" si="14"/>
        <v>51488.611056584974</v>
      </c>
      <c r="V129" s="73">
        <f t="shared" si="14"/>
        <v>55946.590975676358</v>
      </c>
      <c r="W129" s="73">
        <f t="shared" si="14"/>
        <v>60613.136633111608</v>
      </c>
      <c r="X129" s="73">
        <f t="shared" si="14"/>
        <v>65498.005737090461</v>
      </c>
    </row>
    <row r="130" spans="1:24">
      <c r="A130" s="73">
        <v>51</v>
      </c>
      <c r="B130" s="74">
        <v>3245.04</v>
      </c>
      <c r="C130" s="73">
        <v>5.1439509872841098</v>
      </c>
      <c r="D130" s="74">
        <v>16</v>
      </c>
      <c r="E130" s="73">
        <f t="shared" si="13"/>
        <v>2670.7722738842272</v>
      </c>
      <c r="F130" s="73">
        <f t="shared" si="13"/>
        <v>5478.9277645190359</v>
      </c>
      <c r="G130" s="73">
        <f t="shared" si="13"/>
        <v>8431.5333972388198</v>
      </c>
      <c r="H130" s="73">
        <f t="shared" si="13"/>
        <v>11536.019616553505</v>
      </c>
      <c r="I130" s="73">
        <f t="shared" si="13"/>
        <v>14800.199085396727</v>
      </c>
      <c r="J130" s="73">
        <f t="shared" si="13"/>
        <v>18232.286346254237</v>
      </c>
      <c r="K130" s="73">
        <f t="shared" si="13"/>
        <v>21840.918493651065</v>
      </c>
      <c r="L130" s="73">
        <f t="shared" si="13"/>
        <v>25635.176910021382</v>
      </c>
      <c r="M130" s="73">
        <f t="shared" si="13"/>
        <v>29624.610119660683</v>
      </c>
      <c r="N130" s="73">
        <f t="shared" si="13"/>
        <v>33819.257818274273</v>
      </c>
      <c r="O130" s="73">
        <f t="shared" si="13"/>
        <v>38229.676138593764</v>
      </c>
      <c r="P130" s="73">
        <f t="shared" si="13"/>
        <v>42866.964215644715</v>
      </c>
      <c r="Q130" s="73">
        <f t="shared" si="13"/>
        <v>47742.792118518315</v>
      </c>
      <c r="R130" s="73">
        <f t="shared" si="13"/>
        <v>52869.430218940077</v>
      </c>
      <c r="S130" s="73">
        <f t="shared" si="13"/>
        <v>58259.780070542933</v>
      </c>
      <c r="T130" s="73">
        <f t="shared" si="13"/>
        <v>63927.406876555426</v>
      </c>
      <c r="U130" s="73">
        <f t="shared" si="14"/>
        <v>69886.57362761136</v>
      </c>
      <c r="V130" s="73">
        <f t="shared" si="14"/>
        <v>76152.276995592139</v>
      </c>
      <c r="W130" s="73">
        <f t="shared" si="14"/>
        <v>82740.285073830455</v>
      </c>
      <c r="X130" s="73">
        <f t="shared" si="14"/>
        <v>89667.17705865168</v>
      </c>
    </row>
    <row r="131" spans="1:24">
      <c r="A131" s="73">
        <v>52</v>
      </c>
      <c r="B131" s="74">
        <v>3344.22</v>
      </c>
      <c r="C131" s="73">
        <v>4.9900802048313304</v>
      </c>
      <c r="D131" s="74">
        <v>17</v>
      </c>
      <c r="E131" s="73">
        <f t="shared" si="13"/>
        <v>2836.9474238421794</v>
      </c>
      <c r="F131" s="73">
        <f t="shared" si="13"/>
        <v>5815.4607995029855</v>
      </c>
      <c r="G131" s="73">
        <f t="shared" si="13"/>
        <v>8942.6043815208868</v>
      </c>
      <c r="H131" s="73">
        <f t="shared" si="13"/>
        <v>12225.794936401726</v>
      </c>
      <c r="I131" s="73">
        <f t="shared" si="13"/>
        <v>15672.819333248563</v>
      </c>
      <c r="J131" s="73">
        <f t="shared" si="13"/>
        <v>19291.853012178162</v>
      </c>
      <c r="K131" s="73">
        <f t="shared" si="13"/>
        <v>23091.479374326198</v>
      </c>
      <c r="L131" s="73">
        <f t="shared" si="13"/>
        <v>27080.71013942935</v>
      </c>
      <c r="M131" s="73">
        <f t="shared" si="13"/>
        <v>31269.006719266952</v>
      </c>
      <c r="N131" s="73">
        <f t="shared" si="13"/>
        <v>35666.302657654662</v>
      </c>
      <c r="O131" s="73">
        <f t="shared" si="13"/>
        <v>40283.02719021168</v>
      </c>
      <c r="P131" s="73">
        <f t="shared" si="13"/>
        <v>45130.129979779456</v>
      </c>
      <c r="Q131" s="73">
        <f t="shared" si="13"/>
        <v>50219.107086157266</v>
      </c>
      <c r="R131" s="73">
        <f t="shared" si="13"/>
        <v>55562.028231748845</v>
      </c>
      <c r="S131" s="73">
        <f t="shared" si="13"/>
        <v>61171.565427786307</v>
      </c>
      <c r="T131" s="73">
        <f t="shared" si="13"/>
        <v>67061.023029025906</v>
      </c>
      <c r="U131" s="73">
        <f t="shared" si="14"/>
        <v>73244.369288196875</v>
      </c>
      <c r="V131" s="73">
        <f t="shared" si="14"/>
        <v>79736.269485042969</v>
      </c>
      <c r="W131" s="73">
        <f t="shared" si="14"/>
        <v>86552.120708529241</v>
      </c>
      <c r="X131" s="73">
        <f t="shared" si="14"/>
        <v>93708.088374709463</v>
      </c>
    </row>
    <row r="132" spans="1:24">
      <c r="A132" s="73">
        <v>53</v>
      </c>
      <c r="B132" s="74">
        <v>3464.26</v>
      </c>
      <c r="C132" s="73">
        <v>5.9991804782151696</v>
      </c>
      <c r="D132" s="74">
        <v>27</v>
      </c>
      <c r="E132" s="73">
        <f t="shared" si="13"/>
        <v>5611.3346601346566</v>
      </c>
      <c r="F132" s="73">
        <f t="shared" si="13"/>
        <v>11559.303413767435</v>
      </c>
      <c r="G132" s="73">
        <f t="shared" si="13"/>
        <v>17864.101547718477</v>
      </c>
      <c r="H132" s="73">
        <f t="shared" si="13"/>
        <v>24547.135900512396</v>
      </c>
      <c r="I132" s="73">
        <f t="shared" si="13"/>
        <v>31631.097545551544</v>
      </c>
      <c r="J132" s="73">
        <f t="shared" si="13"/>
        <v>39140.038834684121</v>
      </c>
      <c r="K132" s="73">
        <f t="shared" si="13"/>
        <v>47099.455063754969</v>
      </c>
      <c r="L132" s="73">
        <f t="shared" si="13"/>
        <v>55536.371037420147</v>
      </c>
      <c r="M132" s="73">
        <f t="shared" si="13"/>
        <v>64479.432827140859</v>
      </c>
      <c r="N132" s="73">
        <f t="shared" si="13"/>
        <v>73959.005033905225</v>
      </c>
      <c r="O132" s="73">
        <f t="shared" si="13"/>
        <v>84007.273885916075</v>
      </c>
      <c r="P132" s="73">
        <f t="shared" si="13"/>
        <v>94658.356521295369</v>
      </c>
      <c r="Q132" s="73">
        <f t="shared" si="13"/>
        <v>105948.41682685491</v>
      </c>
      <c r="R132" s="73">
        <f t="shared" si="13"/>
        <v>117915.7882262443</v>
      </c>
      <c r="S132" s="73">
        <f t="shared" si="13"/>
        <v>130601.10383438131</v>
      </c>
      <c r="T132" s="73">
        <f t="shared" si="13"/>
        <v>144047.4344200817</v>
      </c>
      <c r="U132" s="73">
        <f t="shared" si="14"/>
        <v>158300.43464531572</v>
      </c>
      <c r="V132" s="73">
        <f t="shared" si="14"/>
        <v>173408.49807762189</v>
      </c>
      <c r="W132" s="73">
        <f t="shared" si="14"/>
        <v>189422.92150199538</v>
      </c>
      <c r="X132" s="73">
        <f t="shared" si="14"/>
        <v>206398.07909014259</v>
      </c>
    </row>
    <row r="133" spans="1:24">
      <c r="A133" s="73">
        <v>54</v>
      </c>
      <c r="B133" s="74">
        <v>3531.5</v>
      </c>
      <c r="C133" s="73">
        <v>5.4769702360594303</v>
      </c>
      <c r="D133" s="74">
        <v>28</v>
      </c>
      <c r="E133" s="73">
        <f t="shared" si="13"/>
        <v>5415.7377088202757</v>
      </c>
      <c r="F133" s="73">
        <f t="shared" si="13"/>
        <v>11128.093760015681</v>
      </c>
      <c r="G133" s="73">
        <f t="shared" si="13"/>
        <v>17153.31385191279</v>
      </c>
      <c r="H133" s="73">
        <f t="shared" si="13"/>
        <v>23508.533454900189</v>
      </c>
      <c r="I133" s="73">
        <f t="shared" si="13"/>
        <v>30211.82654397942</v>
      </c>
      <c r="J133" s="73">
        <f t="shared" si="13"/>
        <v>37282.257000383332</v>
      </c>
      <c r="K133" s="73">
        <f t="shared" si="13"/>
        <v>44739.932828445788</v>
      </c>
      <c r="L133" s="73">
        <f t="shared" si="13"/>
        <v>52606.063341913003</v>
      </c>
      <c r="M133" s="73">
        <f t="shared" si="13"/>
        <v>60903.019482332405</v>
      </c>
      <c r="N133" s="73">
        <f t="shared" si="13"/>
        <v>69654.397441061505</v>
      </c>
      <c r="O133" s="73">
        <f t="shared" si="13"/>
        <v>78885.085765835232</v>
      </c>
      <c r="P133" s="73">
        <f t="shared" si="13"/>
        <v>88621.336142740256</v>
      </c>
      <c r="Q133" s="73">
        <f t="shared" si="13"/>
        <v>98890.838054896594</v>
      </c>
      <c r="R133" s="73">
        <f t="shared" si="13"/>
        <v>109722.79753017324</v>
      </c>
      <c r="S133" s="73">
        <f t="shared" si="13"/>
        <v>121148.02020189284</v>
      </c>
      <c r="T133" s="73">
        <f t="shared" si="13"/>
        <v>133198.99891874605</v>
      </c>
      <c r="U133" s="73">
        <f t="shared" si="14"/>
        <v>145910.00615307514</v>
      </c>
      <c r="V133" s="73">
        <f t="shared" si="14"/>
        <v>159317.1914703318</v>
      </c>
      <c r="W133" s="73">
        <f t="shared" si="14"/>
        <v>173458.68433690793</v>
      </c>
      <c r="X133" s="73">
        <f t="shared" si="14"/>
        <v>188374.70255872092</v>
      </c>
    </row>
    <row r="134" spans="1:24">
      <c r="A134" s="73">
        <v>55</v>
      </c>
      <c r="B134" s="74">
        <v>3580.9</v>
      </c>
      <c r="C134" s="73">
        <v>5.8005982166748096</v>
      </c>
      <c r="D134" s="74">
        <v>39</v>
      </c>
      <c r="E134" s="73">
        <f t="shared" si="13"/>
        <v>8100.831240095411</v>
      </c>
      <c r="F134" s="73">
        <f t="shared" si="13"/>
        <v>16671.55915263962</v>
      </c>
      <c r="G134" s="73">
        <f t="shared" ref="G134:X134" si="15">$D134*((1+$C134/100)^G$2-1)*$B134</f>
        <v>25739.440555634937</v>
      </c>
      <c r="H134" s="73">
        <f t="shared" si="15"/>
        <v>35333.313325582574</v>
      </c>
      <c r="I134" s="73">
        <f t="shared" si="15"/>
        <v>45483.688108333845</v>
      </c>
      <c r="J134" s="73">
        <f t="shared" si="15"/>
        <v>56222.845349719202</v>
      </c>
      <c r="K134" s="73">
        <f t="shared" si="15"/>
        <v>67584.937954534267</v>
      </c>
      <c r="L134" s="73">
        <f t="shared" si="15"/>
        <v>79606.099900361136</v>
      </c>
      <c r="M134" s="73">
        <f t="shared" si="15"/>
        <v>92324.561151641246</v>
      </c>
      <c r="N134" s="73">
        <f t="shared" si="15"/>
        <v>105780.76923945158</v>
      </c>
      <c r="O134" s="73">
        <f t="shared" si="15"/>
        <v>120017.51789363554</v>
      </c>
      <c r="P134" s="73">
        <f t="shared" si="15"/>
        <v>135080.08313636651</v>
      </c>
      <c r="Q134" s="73">
        <f t="shared" si="15"/>
        <v>151016.36726995284</v>
      </c>
      <c r="R134" s="73">
        <f t="shared" si="15"/>
        <v>167877.05121679619</v>
      </c>
      <c r="S134" s="73">
        <f t="shared" si="15"/>
        <v>185715.75569597937</v>
      </c>
      <c r="T134" s="73">
        <f t="shared" si="15"/>
        <v>204589.21174905985</v>
      </c>
      <c r="U134" s="73">
        <f t="shared" si="15"/>
        <v>224557.44115738026</v>
      </c>
      <c r="V134" s="73">
        <f t="shared" si="15"/>
        <v>245683.94732466122</v>
      </c>
      <c r="W134" s="73">
        <f t="shared" si="15"/>
        <v>268035.91723192716</v>
      </c>
      <c r="X134" s="73">
        <f t="shared" si="15"/>
        <v>291684.43510702573</v>
      </c>
    </row>
    <row r="135" spans="1:24" ht="12.75">
      <c r="I135" s="72">
        <f>SUM(E105:I134)</f>
        <v>2307988.0959375505</v>
      </c>
      <c r="X135" s="73">
        <f>SUM(E105:X134)</f>
        <v>41510981.131486908</v>
      </c>
    </row>
    <row r="137" spans="1:24" ht="12.75">
      <c r="I137" s="72">
        <f>SUM(I33,I67,I101,I135)</f>
        <v>161637390.23439175</v>
      </c>
      <c r="X137" s="73">
        <f>SUM(X33,X67,X101,X135)</f>
        <v>2948334826.5276937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5FFA9-ED0A-244A-9FF9-89E1A58A8421}">
  <sheetPr codeName="Sheet22">
    <tabColor rgb="FF00B0F0"/>
  </sheetPr>
  <dimension ref="A1:X137"/>
  <sheetViews>
    <sheetView workbookViewId="0">
      <selection activeCell="D118" sqref="D118"/>
    </sheetView>
  </sheetViews>
  <sheetFormatPr defaultColWidth="10.85546875" defaultRowHeight="12.95"/>
  <cols>
    <col min="1" max="4" width="10.85546875" style="73"/>
    <col min="5" max="6" width="11.7109375" style="73" bestFit="1" customWidth="1"/>
    <col min="7" max="8" width="12.7109375" style="73" bestFit="1" customWidth="1"/>
    <col min="9" max="9" width="14.7109375" style="73" bestFit="1" customWidth="1"/>
    <col min="10" max="18" width="12.7109375" style="73" bestFit="1" customWidth="1"/>
    <col min="19" max="24" width="14.140625" style="73" bestFit="1" customWidth="1"/>
    <col min="25" max="16384" width="10.85546875" style="73"/>
  </cols>
  <sheetData>
    <row r="1" spans="1:24">
      <c r="E1" s="73" t="s">
        <v>31</v>
      </c>
    </row>
    <row r="2" spans="1:24">
      <c r="A2" s="73" t="s">
        <v>0</v>
      </c>
      <c r="B2" s="73" t="s">
        <v>32</v>
      </c>
      <c r="C2" s="73" t="s">
        <v>33</v>
      </c>
      <c r="D2" s="73" t="s">
        <v>34</v>
      </c>
      <c r="E2" s="73">
        <v>1</v>
      </c>
      <c r="F2" s="73">
        <v>2</v>
      </c>
      <c r="G2" s="73">
        <v>3</v>
      </c>
      <c r="H2" s="73">
        <v>4</v>
      </c>
      <c r="I2" s="73">
        <v>5</v>
      </c>
      <c r="J2" s="73">
        <v>6</v>
      </c>
      <c r="K2" s="73">
        <v>7</v>
      </c>
      <c r="L2" s="73">
        <v>8</v>
      </c>
      <c r="M2" s="73">
        <v>9</v>
      </c>
      <c r="N2" s="73">
        <v>10</v>
      </c>
      <c r="O2" s="73">
        <v>11</v>
      </c>
      <c r="P2" s="73">
        <v>12</v>
      </c>
      <c r="Q2" s="73">
        <v>13</v>
      </c>
      <c r="R2" s="73">
        <v>14</v>
      </c>
      <c r="S2" s="73">
        <v>15</v>
      </c>
      <c r="T2" s="73">
        <v>16</v>
      </c>
      <c r="U2" s="73">
        <v>17</v>
      </c>
      <c r="V2" s="73">
        <v>18</v>
      </c>
      <c r="W2" s="73">
        <v>19</v>
      </c>
      <c r="X2" s="73">
        <v>20</v>
      </c>
    </row>
    <row r="3" spans="1:24">
      <c r="A3" s="73">
        <v>26</v>
      </c>
      <c r="B3" s="74">
        <v>612.26</v>
      </c>
      <c r="C3" s="73">
        <v>3.6199834500503898</v>
      </c>
      <c r="D3" s="74">
        <v>1405</v>
      </c>
      <c r="E3" s="73">
        <f>$D3*((1+$C3/100)^E$2-1)*$B3</f>
        <v>31140.013493146322</v>
      </c>
      <c r="F3" s="73">
        <f t="shared" ref="F3:X17" si="0">$D3*((1+$C3/100)^F$2-1)*$B3</f>
        <v>63407.290321088076</v>
      </c>
      <c r="G3" s="73">
        <f t="shared" si="0"/>
        <v>96842.637229983186</v>
      </c>
      <c r="H3" s="73">
        <f t="shared" si="0"/>
        <v>131488.33816344728</v>
      </c>
      <c r="I3" s="73">
        <f t="shared" si="0"/>
        <v>167388.2077368566</v>
      </c>
      <c r="J3" s="73">
        <f t="shared" si="0"/>
        <v>204587.64664741323</v>
      </c>
      <c r="K3" s="73">
        <f t="shared" si="0"/>
        <v>243133.69909004352</v>
      </c>
      <c r="L3" s="73">
        <f t="shared" si="0"/>
        <v>283075.11225174472</v>
      </c>
      <c r="M3" s="73">
        <f t="shared" si="0"/>
        <v>324462.3979596158</v>
      </c>
      <c r="N3" s="73">
        <f t="shared" si="0"/>
        <v>367347.89656053687</v>
      </c>
      <c r="O3" s="73">
        <f t="shared" si="0"/>
        <v>411785.84311328287</v>
      </c>
      <c r="P3" s="73">
        <f t="shared" si="0"/>
        <v>457832.4359767806</v>
      </c>
      <c r="Q3" s="73">
        <f t="shared" si="0"/>
        <v>505545.9078812488</v>
      </c>
      <c r="R3" s="73">
        <f t="shared" si="0"/>
        <v>554986.59957210335</v>
      </c>
      <c r="S3" s="73">
        <f t="shared" si="0"/>
        <v>606217.03611975745</v>
      </c>
      <c r="T3" s="73">
        <f t="shared" si="0"/>
        <v>659302.0059918249</v>
      </c>
      <c r="U3" s="73">
        <f t="shared" si="0"/>
        <v>714308.64298772556</v>
      </c>
      <c r="V3" s="73">
        <f t="shared" si="0"/>
        <v>771306.51113930717</v>
      </c>
      <c r="W3" s="73">
        <f t="shared" si="0"/>
        <v>830367.69268485764</v>
      </c>
      <c r="X3" s="73">
        <f t="shared" si="0"/>
        <v>891566.87922776083</v>
      </c>
    </row>
    <row r="4" spans="1:24">
      <c r="A4" s="73">
        <v>27</v>
      </c>
      <c r="B4" s="74">
        <v>656.89</v>
      </c>
      <c r="C4" s="73">
        <v>4.1909581588592904</v>
      </c>
      <c r="D4" s="74">
        <v>1432</v>
      </c>
      <c r="E4" s="73">
        <f t="shared" ref="E4:T32" si="1">$D4*((1+$C4/100)^E$2-1)*$B4</f>
        <v>39422.938591214413</v>
      </c>
      <c r="F4" s="73">
        <f t="shared" si="1"/>
        <v>80498.076043779409</v>
      </c>
      <c r="G4" s="73">
        <f t="shared" si="1"/>
        <v>123294.65532067543</v>
      </c>
      <c r="H4" s="73">
        <f t="shared" si="1"/>
        <v>167884.82132848902</v>
      </c>
      <c r="I4" s="73">
        <f t="shared" si="1"/>
        <v>214343.74253665603</v>
      </c>
      <c r="J4" s="73">
        <f t="shared" si="1"/>
        <v>262749.73769371479</v>
      </c>
      <c r="K4" s="73">
        <f t="shared" si="1"/>
        <v>313184.40785418538</v>
      </c>
      <c r="L4" s="73">
        <f t="shared" si="1"/>
        <v>365732.77393863979</v>
      </c>
      <c r="M4" s="73">
        <f t="shared" si="1"/>
        <v>420483.420058858</v>
      </c>
      <c r="N4" s="73">
        <f t="shared" si="1"/>
        <v>477528.64284967963</v>
      </c>
      <c r="O4" s="73">
        <f t="shared" si="1"/>
        <v>536964.60705929296</v>
      </c>
      <c r="P4" s="73">
        <f t="shared" si="1"/>
        <v>598891.50766024517</v>
      </c>
      <c r="Q4" s="73">
        <f t="shared" si="1"/>
        <v>663413.73875446199</v>
      </c>
      <c r="R4" s="73">
        <f t="shared" si="1"/>
        <v>730640.06955700007</v>
      </c>
      <c r="S4" s="73">
        <f t="shared" si="1"/>
        <v>800683.82775520871</v>
      </c>
      <c r="T4" s="73">
        <f t="shared" si="1"/>
        <v>873663.09055239696</v>
      </c>
      <c r="U4" s="73">
        <f t="shared" si="0"/>
        <v>949700.88371805893</v>
      </c>
      <c r="V4" s="73">
        <f t="shared" si="0"/>
        <v>1028925.3889802141</v>
      </c>
      <c r="W4" s="73">
        <f t="shared" si="0"/>
        <v>1111470.1601094697</v>
      </c>
      <c r="X4" s="73">
        <f t="shared" si="0"/>
        <v>1197474.3480590782</v>
      </c>
    </row>
    <row r="5" spans="1:24">
      <c r="A5" s="73">
        <v>28</v>
      </c>
      <c r="B5" s="74">
        <v>677.66</v>
      </c>
      <c r="C5" s="73">
        <v>4.3218937786115301</v>
      </c>
      <c r="D5" s="74">
        <v>1492</v>
      </c>
      <c r="E5" s="73">
        <f t="shared" si="1"/>
        <v>43697.316107167338</v>
      </c>
      <c r="F5" s="73">
        <f t="shared" si="0"/>
        <v>89283.183800590617</v>
      </c>
      <c r="G5" s="73">
        <f t="shared" si="0"/>
        <v>136839.22427378193</v>
      </c>
      <c r="H5" s="73">
        <f t="shared" si="0"/>
        <v>186450.58630153834</v>
      </c>
      <c r="I5" s="73">
        <f t="shared" si="0"/>
        <v>238206.09869825654</v>
      </c>
      <c r="J5" s="73">
        <f t="shared" si="0"/>
        <v>292198.42936533724</v>
      </c>
      <c r="K5" s="73">
        <f t="shared" si="0"/>
        <v>348524.25121244579</v>
      </c>
      <c r="L5" s="73">
        <f t="shared" si="0"/>
        <v>407284.41524971632</v>
      </c>
      <c r="M5" s="73">
        <f t="shared" si="0"/>
        <v>468584.13116081565</v>
      </c>
      <c r="N5" s="73">
        <f t="shared" si="0"/>
        <v>532533.15568018309</v>
      </c>
      <c r="O5" s="73">
        <f t="shared" si="0"/>
        <v>599245.98911173595</v>
      </c>
      <c r="P5" s="73">
        <f t="shared" si="0"/>
        <v>668842.0803409029</v>
      </c>
      <c r="Q5" s="73">
        <f t="shared" si="0"/>
        <v>741446.04070705955</v>
      </c>
      <c r="R5" s="73">
        <f t="shared" si="0"/>
        <v>817187.86711930716</v>
      </c>
      <c r="S5" s="73">
        <f t="shared" si="0"/>
        <v>896203.17481507221</v>
      </c>
      <c r="T5" s="73">
        <f t="shared" si="0"/>
        <v>978633.44017829129</v>
      </c>
      <c r="U5" s="73">
        <f t="shared" si="0"/>
        <v>1064626.2540519363</v>
      </c>
      <c r="V5" s="73">
        <f t="shared" si="0"/>
        <v>1154335.5859984397</v>
      </c>
      <c r="W5" s="73">
        <f t="shared" si="0"/>
        <v>1247922.0599811724</v>
      </c>
      <c r="X5" s="73">
        <f t="shared" si="0"/>
        <v>1345553.2419605872</v>
      </c>
    </row>
    <row r="6" spans="1:24">
      <c r="A6" s="73">
        <v>29</v>
      </c>
      <c r="B6" s="74">
        <v>703.36</v>
      </c>
      <c r="C6" s="73">
        <v>4.7001672296495602</v>
      </c>
      <c r="D6" s="74">
        <v>1393</v>
      </c>
      <c r="E6" s="73">
        <f t="shared" si="1"/>
        <v>46051.321043463213</v>
      </c>
      <c r="F6" s="73">
        <f t="shared" si="0"/>
        <v>94267.131187431936</v>
      </c>
      <c r="G6" s="73">
        <f t="shared" si="0"/>
        <v>144749.1650392976</v>
      </c>
      <c r="H6" s="73">
        <f t="shared" si="0"/>
        <v>197603.93890312908</v>
      </c>
      <c r="I6" s="73">
        <f t="shared" si="0"/>
        <v>252942.97552741392</v>
      </c>
      <c r="J6" s="73">
        <f t="shared" si="0"/>
        <v>310883.03941631713</v>
      </c>
      <c r="K6" s="73">
        <f t="shared" si="0"/>
        <v>371546.38320096448</v>
      </c>
      <c r="L6" s="73">
        <f t="shared" si="0"/>
        <v>435061.00559058751</v>
      </c>
      <c r="M6" s="73">
        <f t="shared" si="0"/>
        <v>501560.92144780332</v>
      </c>
      <c r="N6" s="73">
        <f t="shared" si="0"/>
        <v>571186.44455788448</v>
      </c>
      <c r="O6" s="73">
        <f t="shared" si="0"/>
        <v>644084.48368865787</v>
      </c>
      <c r="P6" s="73">
        <f t="shared" si="0"/>
        <v>720408.85256571299</v>
      </c>
      <c r="Q6" s="73">
        <f t="shared" si="0"/>
        <v>800320.5944169641</v>
      </c>
      <c r="R6" s="73">
        <f t="shared" si="0"/>
        <v>883988.32177135011</v>
      </c>
      <c r="S6" s="73">
        <f t="shared" si="0"/>
        <v>971588.57222863927</v>
      </c>
      <c r="T6" s="73">
        <f t="shared" si="0"/>
        <v>1063306.1809510132</v>
      </c>
      <c r="U6" s="73">
        <f t="shared" si="0"/>
        <v>1159334.670662374</v>
      </c>
      <c r="V6" s="73">
        <f t="shared" si="0"/>
        <v>1259876.6599782759</v>
      </c>
      <c r="W6" s="73">
        <f t="shared" si="0"/>
        <v>1365144.2909280416</v>
      </c>
      <c r="X6" s="73">
        <f t="shared" si="0"/>
        <v>1475359.6765711361</v>
      </c>
    </row>
    <row r="7" spans="1:24">
      <c r="A7" s="73">
        <v>30</v>
      </c>
      <c r="B7" s="74">
        <v>728.17</v>
      </c>
      <c r="C7" s="73">
        <v>4.25765773015672</v>
      </c>
      <c r="D7" s="74">
        <v>1443</v>
      </c>
      <c r="E7" s="73">
        <f t="shared" si="1"/>
        <v>44737.309221783355</v>
      </c>
      <c r="F7" s="73">
        <f t="shared" si="0"/>
        <v>91379.379947912137</v>
      </c>
      <c r="G7" s="73">
        <f t="shared" si="0"/>
        <v>140007.31040381713</v>
      </c>
      <c r="H7" s="73">
        <f t="shared" si="0"/>
        <v>190705.65169979312</v>
      </c>
      <c r="I7" s="73">
        <f t="shared" si="0"/>
        <v>243562.55484301853</v>
      </c>
      <c r="J7" s="73">
        <f t="shared" si="0"/>
        <v>298669.92400884279</v>
      </c>
      <c r="K7" s="73">
        <f t="shared" si="0"/>
        <v>356123.57633784192</v>
      </c>
      <c r="L7" s="73">
        <f t="shared" si="0"/>
        <v>416023.40853648412</v>
      </c>
      <c r="M7" s="73">
        <f t="shared" si="0"/>
        <v>478473.57057108241</v>
      </c>
      <c r="N7" s="73">
        <f t="shared" si="0"/>
        <v>543582.64675704262</v>
      </c>
      <c r="O7" s="73">
        <f t="shared" si="0"/>
        <v>611463.8445582675</v>
      </c>
      <c r="P7" s="73">
        <f t="shared" si="0"/>
        <v>682235.19142499939</v>
      </c>
      <c r="Q7" s="73">
        <f t="shared" si="0"/>
        <v>756019.74001233885</v>
      </c>
      <c r="R7" s="73">
        <f t="shared" si="0"/>
        <v>832945.78213626822</v>
      </c>
      <c r="S7" s="73">
        <f t="shared" si="0"/>
        <v>913147.0718391909</v>
      </c>
      <c r="T7" s="73">
        <f t="shared" si="0"/>
        <v>996763.05795283546</v>
      </c>
      <c r="U7" s="73">
        <f t="shared" si="0"/>
        <v>1083939.1265628941</v>
      </c>
      <c r="V7" s="73">
        <f t="shared" si="0"/>
        <v>1174826.8537969759</v>
      </c>
      <c r="W7" s="73">
        <f t="shared" si="0"/>
        <v>1269584.2693754032</v>
      </c>
      <c r="X7" s="73">
        <f t="shared" si="0"/>
        <v>1368376.1313831024</v>
      </c>
    </row>
    <row r="8" spans="1:24">
      <c r="A8" s="73">
        <v>31</v>
      </c>
      <c r="B8" s="74">
        <v>746.14</v>
      </c>
      <c r="C8" s="73">
        <v>3.9116837013954</v>
      </c>
      <c r="D8" s="74">
        <v>1531</v>
      </c>
      <c r="E8" s="73">
        <f t="shared" si="1"/>
        <v>44684.740894244882</v>
      </c>
      <c r="F8" s="73">
        <f t="shared" si="0"/>
        <v>91117.407515060608</v>
      </c>
      <c r="G8" s="73">
        <f t="shared" si="0"/>
        <v>139366.37318820617</v>
      </c>
      <c r="H8" s="73">
        <f t="shared" si="0"/>
        <v>189502.68578767977</v>
      </c>
      <c r="I8" s="73">
        <f t="shared" si="0"/>
        <v>241600.17235558786</v>
      </c>
      <c r="J8" s="73">
        <f t="shared" si="0"/>
        <v>295735.54781440931</v>
      </c>
      <c r="K8" s="73">
        <f t="shared" si="0"/>
        <v>351988.52793174284</v>
      </c>
      <c r="L8" s="73">
        <f t="shared" si="0"/>
        <v>410441.9467038752</v>
      </c>
      <c r="M8" s="73">
        <f t="shared" si="0"/>
        <v>471181.87833102554</v>
      </c>
      <c r="N8" s="73">
        <f t="shared" si="0"/>
        <v>534297.76396387385</v>
      </c>
      <c r="O8" s="73">
        <f t="shared" si="0"/>
        <v>599882.54340801376</v>
      </c>
      <c r="P8" s="73">
        <f t="shared" si="0"/>
        <v>668032.79198026587</v>
      </c>
      <c r="Q8" s="73">
        <f t="shared" si="0"/>
        <v>738848.86271837947</v>
      </c>
      <c r="R8" s="73">
        <f t="shared" si="0"/>
        <v>812435.0341535242</v>
      </c>
      <c r="S8" s="73">
        <f t="shared" si="0"/>
        <v>888899.66386317869</v>
      </c>
      <c r="T8" s="73">
        <f t="shared" si="0"/>
        <v>968355.34803051804</v>
      </c>
      <c r="U8" s="73">
        <f t="shared" si="0"/>
        <v>1050919.0872452634</v>
      </c>
      <c r="V8" s="73">
        <f t="shared" si="0"/>
        <v>1136712.4587901344</v>
      </c>
      <c r="W8" s="73">
        <f t="shared" si="0"/>
        <v>1225861.7956666041</v>
      </c>
      <c r="X8" s="73">
        <f t="shared" si="0"/>
        <v>1318498.3726235724</v>
      </c>
    </row>
    <row r="9" spans="1:24">
      <c r="A9" s="73">
        <v>32</v>
      </c>
      <c r="B9" s="74">
        <v>784.07</v>
      </c>
      <c r="C9" s="73">
        <v>3.5414883290647499</v>
      </c>
      <c r="D9" s="74">
        <v>1480</v>
      </c>
      <c r="E9" s="73">
        <f t="shared" si="1"/>
        <v>41096.266361713097</v>
      </c>
      <c r="F9" s="73">
        <f t="shared" si="0"/>
        <v>83647.952200307569</v>
      </c>
      <c r="G9" s="73">
        <f t="shared" si="0"/>
        <v>127706.60102669621</v>
      </c>
      <c r="H9" s="73">
        <f t="shared" si="0"/>
        <v>173325.58175921498</v>
      </c>
      <c r="I9" s="73">
        <f t="shared" si="0"/>
        <v>220560.15337021434</v>
      </c>
      <c r="J9" s="73">
        <f t="shared" si="0"/>
        <v>269467.53182210063</v>
      </c>
      <c r="K9" s="73">
        <f t="shared" si="0"/>
        <v>320106.95937391248</v>
      </c>
      <c r="L9" s="73">
        <f t="shared" si="0"/>
        <v>372539.77634237666</v>
      </c>
      <c r="M9" s="73">
        <f t="shared" si="0"/>
        <v>426829.49540437909</v>
      </c>
      <c r="N9" s="73">
        <f t="shared" si="0"/>
        <v>483041.87853084411</v>
      </c>
      <c r="O9" s="73">
        <f t="shared" si="0"/>
        <v>541245.0166452222</v>
      </c>
      <c r="P9" s="73">
        <f t="shared" si="0"/>
        <v>601509.4121030703</v>
      </c>
      <c r="Q9" s="73">
        <f t="shared" si="0"/>
        <v>663908.06409263972</v>
      </c>
      <c r="R9" s="73">
        <f t="shared" si="0"/>
        <v>728516.55705991318</v>
      </c>
      <c r="S9" s="73">
        <f t="shared" si="0"/>
        <v>795413.15226520773</v>
      </c>
      <c r="T9" s="73">
        <f t="shared" si="0"/>
        <v>864678.88258223911</v>
      </c>
      <c r="U9" s="73">
        <f t="shared" si="0"/>
        <v>936397.65065448952</v>
      </c>
      <c r="V9" s="73">
        <f t="shared" si="0"/>
        <v>1010656.3305277682</v>
      </c>
      <c r="W9" s="73">
        <f t="shared" si="0"/>
        <v>1087544.8728820763</v>
      </c>
      <c r="X9" s="73">
        <f t="shared" si="0"/>
        <v>1167156.4139902501</v>
      </c>
    </row>
    <row r="10" spans="1:24">
      <c r="A10" s="73">
        <v>33</v>
      </c>
      <c r="B10" s="74">
        <v>824.49</v>
      </c>
      <c r="C10" s="73">
        <v>4.5287470525386802</v>
      </c>
      <c r="D10" s="74">
        <v>1439</v>
      </c>
      <c r="E10" s="73">
        <f t="shared" si="1"/>
        <v>53730.916799232124</v>
      </c>
      <c r="F10" s="73">
        <f t="shared" si="0"/>
        <v>109895.17090931139</v>
      </c>
      <c r="G10" s="73">
        <f t="shared" si="0"/>
        <v>168602.96202198113</v>
      </c>
      <c r="H10" s="73">
        <f t="shared" si="0"/>
        <v>229969.48049427656</v>
      </c>
      <c r="I10" s="73">
        <f t="shared" si="0"/>
        <v>294115.13336313167</v>
      </c>
      <c r="J10" s="73">
        <f t="shared" si="0"/>
        <v>361165.78059561661</v>
      </c>
      <c r="K10" s="73">
        <f t="shared" si="0"/>
        <v>431252.98203835095</v>
      </c>
      <c r="L10" s="73">
        <f t="shared" si="0"/>
        <v>504514.25555063004</v>
      </c>
      <c r="M10" s="73">
        <f t="shared" si="0"/>
        <v>581093.34682774893</v>
      </c>
      <c r="N10" s="73">
        <f t="shared" si="0"/>
        <v>661140.51144394069</v>
      </c>
      <c r="O10" s="73">
        <f t="shared" si="0"/>
        <v>744812.80966832931</v>
      </c>
      <c r="P10" s="73">
        <f t="shared" si="0"/>
        <v>832274.41463234613</v>
      </c>
      <c r="Q10" s="73">
        <f t="shared" si="0"/>
        <v>923696.93445327424</v>
      </c>
      <c r="R10" s="73">
        <f t="shared" si="0"/>
        <v>1019259.7489459488</v>
      </c>
      <c r="S10" s="73">
        <f t="shared" si="0"/>
        <v>1119150.3615832836</v>
      </c>
      <c r="T10" s="73">
        <f t="shared" si="0"/>
        <v>1223564.7673961944</v>
      </c>
      <c r="U10" s="73">
        <f t="shared" si="0"/>
        <v>1332707.8375347834</v>
      </c>
      <c r="V10" s="73">
        <f t="shared" si="0"/>
        <v>1446793.7212453238</v>
      </c>
      <c r="W10" s="73">
        <f t="shared" si="0"/>
        <v>1566046.2660517676</v>
      </c>
      <c r="X10" s="73">
        <f t="shared" si="0"/>
        <v>1690699.4569662109</v>
      </c>
    </row>
    <row r="11" spans="1:24">
      <c r="A11" s="73">
        <v>34</v>
      </c>
      <c r="B11" s="74">
        <v>858.65</v>
      </c>
      <c r="C11" s="73">
        <v>4.286442018012</v>
      </c>
      <c r="D11" s="74">
        <v>1547</v>
      </c>
      <c r="E11" s="73">
        <f t="shared" si="1"/>
        <v>56938.161697710129</v>
      </c>
      <c r="F11" s="73">
        <f t="shared" si="0"/>
        <v>116316.94468271454</v>
      </c>
      <c r="G11" s="73">
        <f t="shared" si="0"/>
        <v>178240.96477137244</v>
      </c>
      <c r="H11" s="73">
        <f t="shared" si="0"/>
        <v>242819.3220763524</v>
      </c>
      <c r="I11" s="73">
        <f t="shared" si="0"/>
        <v>310165.79322339513</v>
      </c>
      <c r="J11" s="73">
        <f t="shared" si="0"/>
        <v>380399.03180733323</v>
      </c>
      <c r="K11" s="73">
        <f t="shared" si="0"/>
        <v>453642.77744054381</v>
      </c>
      <c r="L11" s="73">
        <f t="shared" si="0"/>
        <v>530026.07376214187</v>
      </c>
      <c r="M11" s="73">
        <f t="shared" si="0"/>
        <v>609683.49579201173</v>
      </c>
      <c r="N11" s="73">
        <f t="shared" si="0"/>
        <v>692755.38703023514</v>
      </c>
      <c r="O11" s="73">
        <f t="shared" si="0"/>
        <v>779388.10671965091</v>
      </c>
      <c r="P11" s="73">
        <f t="shared" si="0"/>
        <v>869734.28770718013</v>
      </c>
      <c r="Q11" s="73">
        <f t="shared" si="0"/>
        <v>963953.1053582282</v>
      </c>
      <c r="R11" s="73">
        <f t="shared" si="0"/>
        <v>1062210.557997945</v>
      </c>
      <c r="S11" s="73">
        <f t="shared" si="0"/>
        <v>1164679.759373439</v>
      </c>
      <c r="T11" s="73">
        <f t="shared" si="0"/>
        <v>1271541.2436522129</v>
      </c>
      <c r="U11" s="73">
        <f t="shared" si="0"/>
        <v>1382983.283494184</v>
      </c>
      <c r="V11" s="73">
        <f t="shared" si="0"/>
        <v>1499202.2217576711</v>
      </c>
      <c r="W11" s="73">
        <f t="shared" si="0"/>
        <v>1620402.8174237718</v>
      </c>
      <c r="X11" s="73">
        <f t="shared" si="0"/>
        <v>1746798.6063485839</v>
      </c>
    </row>
    <row r="12" spans="1:24">
      <c r="A12" s="73">
        <v>35</v>
      </c>
      <c r="B12" s="74">
        <v>902.46</v>
      </c>
      <c r="C12" s="73">
        <v>4.31854210041696</v>
      </c>
      <c r="D12" s="74">
        <v>1603</v>
      </c>
      <c r="E12" s="73">
        <f t="shared" si="1"/>
        <v>62473.903408194834</v>
      </c>
      <c r="F12" s="73">
        <f t="shared" si="0"/>
        <v>127645.76863684651</v>
      </c>
      <c r="G12" s="73">
        <f t="shared" si="0"/>
        <v>195632.10830302438</v>
      </c>
      <c r="H12" s="73">
        <f t="shared" si="0"/>
        <v>266554.46667021868</v>
      </c>
      <c r="I12" s="73">
        <f t="shared" si="0"/>
        <v>340539.63694210886</v>
      </c>
      <c r="J12" s="73">
        <f t="shared" si="0"/>
        <v>417719.88794025563</v>
      </c>
      <c r="K12" s="73">
        <f t="shared" si="0"/>
        <v>498233.20057096519</v>
      </c>
      <c r="L12" s="73">
        <f t="shared" si="0"/>
        <v>582223.51450407202</v>
      </c>
      <c r="M12" s="73">
        <f t="shared" si="0"/>
        <v>669840.98550465261</v>
      </c>
      <c r="N12" s="73">
        <f t="shared" si="0"/>
        <v>761242.25387771358</v>
      </c>
      <c r="O12" s="73">
        <f t="shared" si="0"/>
        <v>856590.7245057805</v>
      </c>
      <c r="P12" s="73">
        <f t="shared" si="0"/>
        <v>956056.85898002435</v>
      </c>
      <c r="Q12" s="73">
        <f t="shared" si="0"/>
        <v>1059818.4803471954</v>
      </c>
      <c r="R12" s="73">
        <f t="shared" si="0"/>
        <v>1168061.0910171829</v>
      </c>
      <c r="S12" s="73">
        <f t="shared" si="0"/>
        <v>1280978.2043995447</v>
      </c>
      <c r="T12" s="73">
        <f t="shared" si="0"/>
        <v>1398771.6908618992</v>
      </c>
      <c r="U12" s="73">
        <f t="shared" si="0"/>
        <v>1521652.1386286796</v>
      </c>
      <c r="V12" s="73">
        <f t="shared" si="0"/>
        <v>1649839.2302654488</v>
      </c>
      <c r="W12" s="73">
        <f t="shared" si="0"/>
        <v>1783562.1354218523</v>
      </c>
      <c r="X12" s="73">
        <f t="shared" si="0"/>
        <v>1923059.9205353351</v>
      </c>
    </row>
    <row r="13" spans="1:24">
      <c r="A13" s="73">
        <v>36</v>
      </c>
      <c r="B13" s="74">
        <v>958.51</v>
      </c>
      <c r="C13" s="73">
        <v>4.3547453367423499</v>
      </c>
      <c r="D13" s="74">
        <v>1573</v>
      </c>
      <c r="E13" s="73">
        <f t="shared" si="1"/>
        <v>65658.073166300062</v>
      </c>
      <c r="F13" s="73">
        <f t="shared" si="0"/>
        <v>134175.38821200465</v>
      </c>
      <c r="G13" s="73">
        <f t="shared" si="0"/>
        <v>205676.45783952289</v>
      </c>
      <c r="H13" s="73">
        <f t="shared" si="0"/>
        <v>280291.21696236677</v>
      </c>
      <c r="I13" s="73">
        <f t="shared" si="0"/>
        <v>358155.25882863399</v>
      </c>
      <c r="J13" s="73">
        <f t="shared" si="0"/>
        <v>439410.08142707171</v>
      </c>
      <c r="K13" s="73">
        <f t="shared" si="0"/>
        <v>524203.34462349286</v>
      </c>
      <c r="L13" s="73">
        <f t="shared" si="0"/>
        <v>612689.13849483267</v>
      </c>
      <c r="M13" s="73">
        <f t="shared" si="0"/>
        <v>705028.26334846346</v>
      </c>
      <c r="N13" s="73">
        <f t="shared" si="0"/>
        <v>801388.52193564666</v>
      </c>
      <c r="O13" s="73">
        <f t="shared" si="0"/>
        <v>901945.02439012751</v>
      </c>
      <c r="P13" s="73">
        <f t="shared" si="0"/>
        <v>1006880.5064460372</v>
      </c>
      <c r="Q13" s="73">
        <f t="shared" si="0"/>
        <v>1116385.6615133639</v>
      </c>
      <c r="R13" s="73">
        <f t="shared" si="0"/>
        <v>1230659.487214478</v>
      </c>
      <c r="S13" s="73">
        <f t="shared" si="0"/>
        <v>1349909.6470114274</v>
      </c>
      <c r="T13" s="73">
        <f t="shared" si="0"/>
        <v>1474352.847581194</v>
      </c>
      <c r="U13" s="73">
        <f t="shared" si="0"/>
        <v>1604215.2326246642</v>
      </c>
      <c r="V13" s="73">
        <f t="shared" si="0"/>
        <v>1739732.7938249982</v>
      </c>
      <c r="W13" s="73">
        <f t="shared" si="0"/>
        <v>1881151.7997021694</v>
      </c>
      <c r="X13" s="73">
        <f t="shared" si="0"/>
        <v>2028729.2431430451</v>
      </c>
    </row>
    <row r="14" spans="1:24">
      <c r="A14" s="73">
        <v>37</v>
      </c>
      <c r="B14" s="74">
        <v>1009.36</v>
      </c>
      <c r="C14" s="73">
        <v>4.0540152137043801</v>
      </c>
      <c r="D14" s="74">
        <v>1610</v>
      </c>
      <c r="E14" s="73">
        <f t="shared" si="1"/>
        <v>65880.568817285035</v>
      </c>
      <c r="F14" s="73">
        <f t="shared" si="0"/>
        <v>134431.94591729779</v>
      </c>
      <c r="G14" s="73">
        <f t="shared" si="0"/>
        <v>205762.40627414896</v>
      </c>
      <c r="H14" s="73">
        <f t="shared" si="0"/>
        <v>279984.61434587213</v>
      </c>
      <c r="I14" s="73">
        <f t="shared" si="0"/>
        <v>357215.8020247703</v>
      </c>
      <c r="J14" s="73">
        <f t="shared" si="0"/>
        <v>437577.95380189596</v>
      </c>
      <c r="K14" s="73">
        <f t="shared" si="0"/>
        <v>521197.99943812599</v>
      </c>
      <c r="L14" s="73">
        <f t="shared" si="0"/>
        <v>608208.01444615552</v>
      </c>
      <c r="M14" s="73">
        <f t="shared" si="0"/>
        <v>698745.42870005721</v>
      </c>
      <c r="N14" s="73">
        <f t="shared" si="0"/>
        <v>792953.2435019064</v>
      </c>
      <c r="O14" s="73">
        <f t="shared" si="0"/>
        <v>890980.25744832121</v>
      </c>
      <c r="P14" s="73">
        <f t="shared" si="0"/>
        <v>992981.30145366339</v>
      </c>
      <c r="Q14" s="73">
        <f t="shared" si="0"/>
        <v>1099117.4833011196</v>
      </c>
      <c r="R14" s="73">
        <f t="shared" si="0"/>
        <v>1209556.4421079173</v>
      </c>
      <c r="S14" s="73">
        <f t="shared" si="0"/>
        <v>1324472.6131065984</v>
      </c>
      <c r="T14" s="73">
        <f t="shared" si="0"/>
        <v>1444047.5031605728</v>
      </c>
      <c r="U14" s="73">
        <f t="shared" si="0"/>
        <v>1568469.9774491058</v>
      </c>
      <c r="V14" s="73">
        <f t="shared" si="0"/>
        <v>1697936.5577745633</v>
      </c>
      <c r="W14" s="73">
        <f t="shared" si="0"/>
        <v>1832651.7329630777</v>
      </c>
      <c r="X14" s="73">
        <f t="shared" si="0"/>
        <v>1972828.2818489033</v>
      </c>
    </row>
    <row r="15" spans="1:24">
      <c r="A15" s="73">
        <v>38</v>
      </c>
      <c r="B15" s="74">
        <v>1065.06</v>
      </c>
      <c r="C15" s="73">
        <v>4.64065057397075</v>
      </c>
      <c r="D15" s="74">
        <v>1557</v>
      </c>
      <c r="E15" s="73">
        <f t="shared" si="1"/>
        <v>76955.835145877703</v>
      </c>
      <c r="F15" s="73">
        <f t="shared" si="0"/>
        <v>157482.92169715647</v>
      </c>
      <c r="G15" s="73">
        <f t="shared" si="0"/>
        <v>241746.98895267924</v>
      </c>
      <c r="H15" s="73">
        <f t="shared" si="0"/>
        <v>329921.45712894644</v>
      </c>
      <c r="I15" s="73">
        <f t="shared" si="0"/>
        <v>422187.79426873126</v>
      </c>
      <c r="J15" s="73">
        <f t="shared" si="0"/>
        <v>518735.88971257518</v>
      </c>
      <c r="K15" s="73">
        <f t="shared" si="0"/>
        <v>619764.44490179163</v>
      </c>
      <c r="L15" s="73">
        <f t="shared" si="0"/>
        <v>725481.38231727108</v>
      </c>
      <c r="M15" s="73">
        <f t="shared" si="0"/>
        <v>836104.27339570632</v>
      </c>
      <c r="N15" s="73">
        <f t="shared" si="0"/>
        <v>951860.78630391532</v>
      </c>
      <c r="O15" s="73">
        <f t="shared" si="0"/>
        <v>1072989.1544928083</v>
      </c>
      <c r="P15" s="73">
        <f t="shared" si="0"/>
        <v>1199738.6669953002</v>
      </c>
      <c r="Q15" s="73">
        <f t="shared" si="0"/>
        <v>1332370.1814772445</v>
      </c>
      <c r="R15" s="73">
        <f t="shared" si="0"/>
        <v>1471156.6610972607</v>
      </c>
      <c r="S15" s="73">
        <f t="shared" si="0"/>
        <v>1616383.736280357</v>
      </c>
      <c r="T15" s="73">
        <f t="shared" si="0"/>
        <v>1768350.2925614992</v>
      </c>
      <c r="U15" s="73">
        <f t="shared" si="0"/>
        <v>1927369.0857089458</v>
      </c>
      <c r="V15" s="73">
        <f t="shared" si="0"/>
        <v>2093767.3853933094</v>
      </c>
      <c r="W15" s="73">
        <f t="shared" si="0"/>
        <v>2267887.6487270542</v>
      </c>
      <c r="X15" s="73">
        <f t="shared" si="0"/>
        <v>2450088.2250605961</v>
      </c>
    </row>
    <row r="16" spans="1:24">
      <c r="A16" s="73">
        <v>39</v>
      </c>
      <c r="B16" s="74">
        <v>1110.7</v>
      </c>
      <c r="C16" s="73">
        <v>5.2953628980956404</v>
      </c>
      <c r="D16" s="74">
        <v>1592</v>
      </c>
      <c r="E16" s="73">
        <f t="shared" si="1"/>
        <v>93634.42836896416</v>
      </c>
      <c r="F16" s="73">
        <f t="shared" si="0"/>
        <v>192227.1395176223</v>
      </c>
      <c r="G16" s="73">
        <f t="shared" si="0"/>
        <v>296040.69251267309</v>
      </c>
      <c r="H16" s="73">
        <f t="shared" si="0"/>
        <v>405351.54987621866</v>
      </c>
      <c r="I16" s="73">
        <f t="shared" si="0"/>
        <v>520450.81382418372</v>
      </c>
      <c r="J16" s="73">
        <f t="shared" si="0"/>
        <v>641645.00149123033</v>
      </c>
      <c r="K16" s="73">
        <f t="shared" si="0"/>
        <v>769256.86120664654</v>
      </c>
      <c r="L16" s="73">
        <f t="shared" si="0"/>
        <v>903626.23199500213</v>
      </c>
      <c r="M16" s="73">
        <f t="shared" si="0"/>
        <v>1045110.9485904896</v>
      </c>
      <c r="N16" s="73">
        <f t="shared" si="0"/>
        <v>1194087.7943750499</v>
      </c>
      <c r="O16" s="73">
        <f t="shared" si="0"/>
        <v>1350953.5047780385</v>
      </c>
      <c r="P16" s="73">
        <f t="shared" si="0"/>
        <v>1516125.8238095418</v>
      </c>
      <c r="Q16" s="73">
        <f t="shared" si="0"/>
        <v>1690044.6165409631</v>
      </c>
      <c r="R16" s="73">
        <f t="shared" si="0"/>
        <v>1873173.0404955002</v>
      </c>
      <c r="S16" s="73">
        <f t="shared" si="0"/>
        <v>2065998.7790679932</v>
      </c>
      <c r="T16" s="73">
        <f t="shared" si="0"/>
        <v>2269035.3402588326</v>
      </c>
      <c r="U16" s="73">
        <f t="shared" si="0"/>
        <v>2482823.4241805412</v>
      </c>
      <c r="V16" s="73">
        <f t="shared" si="0"/>
        <v>2707932.3629787895</v>
      </c>
      <c r="W16" s="73">
        <f t="shared" si="0"/>
        <v>2944961.6370024574</v>
      </c>
      <c r="X16" s="73">
        <f t="shared" si="0"/>
        <v>3194542.4712603996</v>
      </c>
    </row>
    <row r="17" spans="1:24">
      <c r="A17" s="73">
        <v>40</v>
      </c>
      <c r="B17" s="74">
        <v>1157.1500000000001</v>
      </c>
      <c r="C17" s="73">
        <v>4.5630655179063204</v>
      </c>
      <c r="D17" s="74">
        <v>1526</v>
      </c>
      <c r="E17" s="73">
        <f t="shared" si="1"/>
        <v>80575.108289331401</v>
      </c>
      <c r="F17" s="73">
        <f t="shared" si="0"/>
        <v>164826.91156102894</v>
      </c>
      <c r="G17" s="73">
        <f t="shared" si="0"/>
        <v>252923.17981603165</v>
      </c>
      <c r="H17" s="73">
        <f t="shared" si="0"/>
        <v>345039.33851034055</v>
      </c>
      <c r="I17" s="73">
        <f t="shared" si="0"/>
        <v>441358.81787844951</v>
      </c>
      <c r="J17" s="73">
        <f t="shared" ref="J17:AB31" si="2">$D17*((1+$C17/100)^J$2-1)*$B17</f>
        <v>542073.41819663148</v>
      </c>
      <c r="K17" s="73">
        <f t="shared" si="2"/>
        <v>647383.69171342964</v>
      </c>
      <c r="L17" s="73">
        <f t="shared" si="2"/>
        <v>757499.34200788534</v>
      </c>
      <c r="M17" s="73">
        <f t="shared" si="2"/>
        <v>872639.64157074585</v>
      </c>
      <c r="N17" s="73">
        <f t="shared" si="2"/>
        <v>993033.86844017345</v>
      </c>
      <c r="O17" s="73">
        <f t="shared" si="2"/>
        <v>1118921.7627614297</v>
      </c>
      <c r="P17" s="73">
        <f t="shared" si="2"/>
        <v>1250554.0041796772</v>
      </c>
      <c r="Q17" s="73">
        <f t="shared" si="2"/>
        <v>1388192.7110165285</v>
      </c>
      <c r="R17" s="73">
        <f t="shared" si="2"/>
        <v>1532111.9622243443</v>
      </c>
      <c r="S17" s="73">
        <f t="shared" si="2"/>
        <v>1682598.343157653</v>
      </c>
      <c r="T17" s="73">
        <f t="shared" si="2"/>
        <v>1839951.5162484748</v>
      </c>
      <c r="U17" s="73">
        <f t="shared" si="2"/>
        <v>2004484.8177219352</v>
      </c>
      <c r="V17" s="73">
        <f t="shared" si="2"/>
        <v>2176525.8815404032</v>
      </c>
      <c r="W17" s="73">
        <f t="shared" si="2"/>
        <v>2356417.2918186118</v>
      </c>
      <c r="X17" s="73">
        <f t="shared" si="2"/>
        <v>2544517.2650089003</v>
      </c>
    </row>
    <row r="18" spans="1:24">
      <c r="A18" s="73">
        <v>41</v>
      </c>
      <c r="B18" s="74">
        <v>1216.6300000000001</v>
      </c>
      <c r="C18" s="73">
        <v>4.8425634702278604</v>
      </c>
      <c r="D18" s="74">
        <v>1638</v>
      </c>
      <c r="E18" s="73">
        <f t="shared" si="1"/>
        <v>96504.538954550968</v>
      </c>
      <c r="F18" s="73">
        <f t="shared" si="1"/>
        <v>197682.37145962671</v>
      </c>
      <c r="G18" s="73">
        <f t="shared" si="1"/>
        <v>303759.80472156184</v>
      </c>
      <c r="H18" s="73">
        <f t="shared" si="1"/>
        <v>414974.10501679446</v>
      </c>
      <c r="I18" s="73">
        <f t="shared" si="1"/>
        <v>531574.02839179372</v>
      </c>
      <c r="J18" s="73">
        <f t="shared" si="1"/>
        <v>653820.37706246402</v>
      </c>
      <c r="K18" s="73">
        <f t="shared" si="1"/>
        <v>781986.58275754843</v>
      </c>
      <c r="L18" s="73">
        <f t="shared" si="1"/>
        <v>916359.31831079919</v>
      </c>
      <c r="M18" s="73">
        <f t="shared" si="1"/>
        <v>1057239.1388698982</v>
      </c>
      <c r="N18" s="73">
        <f t="shared" si="1"/>
        <v>1204941.1541563142</v>
      </c>
      <c r="O18" s="73">
        <f t="shared" si="1"/>
        <v>1359795.733279781</v>
      </c>
      <c r="P18" s="73">
        <f t="shared" si="1"/>
        <v>1522149.2436838557</v>
      </c>
      <c r="Q18" s="73">
        <f t="shared" si="1"/>
        <v>1692364.8258753908</v>
      </c>
      <c r="R18" s="73">
        <f t="shared" si="1"/>
        <v>1870823.2056707682</v>
      </c>
      <c r="S18" s="73">
        <f t="shared" si="1"/>
        <v>2057923.5457756787</v>
      </c>
      <c r="T18" s="73">
        <f t="shared" si="1"/>
        <v>2254084.3386031799</v>
      </c>
      <c r="U18" s="73">
        <f t="shared" si="2"/>
        <v>2459744.3423270555</v>
      </c>
      <c r="V18" s="73">
        <f t="shared" si="2"/>
        <v>2675363.5622641332</v>
      </c>
      <c r="W18" s="73">
        <f t="shared" si="2"/>
        <v>2901424.2797806743</v>
      </c>
      <c r="X18" s="73">
        <f t="shared" si="2"/>
        <v>3138432.1310242051</v>
      </c>
    </row>
    <row r="19" spans="1:24">
      <c r="A19" s="73">
        <v>42</v>
      </c>
      <c r="B19" s="74">
        <v>1272.42</v>
      </c>
      <c r="C19" s="73">
        <v>4.30971053863981</v>
      </c>
      <c r="D19" s="74">
        <v>1598</v>
      </c>
      <c r="E19" s="73">
        <f t="shared" si="1"/>
        <v>87630.514899545335</v>
      </c>
      <c r="F19" s="73">
        <f t="shared" si="1"/>
        <v>179037.65133478082</v>
      </c>
      <c r="G19" s="73">
        <f t="shared" si="1"/>
        <v>274384.17076203442</v>
      </c>
      <c r="H19" s="73">
        <f t="shared" si="1"/>
        <v>373839.8491852709</v>
      </c>
      <c r="I19" s="73">
        <f t="shared" si="1"/>
        <v>477581.77946278884</v>
      </c>
      <c r="J19" s="73">
        <f t="shared" si="1"/>
        <v>585794.686642466</v>
      </c>
      <c r="K19" s="73">
        <f t="shared" si="1"/>
        <v>698671.25688703347</v>
      </c>
      <c r="L19" s="73">
        <f t="shared" si="1"/>
        <v>816412.48057508678</v>
      </c>
      <c r="M19" s="73">
        <f t="shared" si="1"/>
        <v>939228.0101887472</v>
      </c>
      <c r="N19" s="73">
        <f t="shared" si="1"/>
        <v>1067336.5336252542</v>
      </c>
      <c r="O19" s="73">
        <f t="shared" si="1"/>
        <v>1200966.1635971998</v>
      </c>
      <c r="P19" s="73">
        <f t="shared" si="1"/>
        <v>1340354.8438147921</v>
      </c>
      <c r="Q19" s="73">
        <f t="shared" si="1"/>
        <v>1485750.7726733924</v>
      </c>
      <c r="R19" s="73">
        <f t="shared" si="1"/>
        <v>1637412.8452007656</v>
      </c>
      <c r="S19" s="73">
        <f t="shared" si="1"/>
        <v>1795611.1140509702</v>
      </c>
      <c r="T19" s="73">
        <f t="shared" si="1"/>
        <v>1960627.2703657579</v>
      </c>
      <c r="U19" s="73">
        <f t="shared" si="2"/>
        <v>2132755.1453597019</v>
      </c>
      <c r="V19" s="73">
        <f t="shared" si="2"/>
        <v>2312301.2335221977</v>
      </c>
      <c r="W19" s="73">
        <f t="shared" si="2"/>
        <v>2499585.2383679473</v>
      </c>
      <c r="X19" s="73">
        <f t="shared" si="2"/>
        <v>2694940.6417077212</v>
      </c>
    </row>
    <row r="20" spans="1:24">
      <c r="A20" s="73">
        <v>43</v>
      </c>
      <c r="B20" s="74">
        <v>1343.06</v>
      </c>
      <c r="C20" s="73">
        <v>4.5596221556596896</v>
      </c>
      <c r="D20" s="74">
        <v>1611</v>
      </c>
      <c r="E20" s="73">
        <f t="shared" si="1"/>
        <v>98655.161192646512</v>
      </c>
      <c r="F20" s="73">
        <f t="shared" si="1"/>
        <v>201808.62497273489</v>
      </c>
      <c r="G20" s="73">
        <f t="shared" si="1"/>
        <v>309665.49694167043</v>
      </c>
      <c r="H20" s="73">
        <f t="shared" si="1"/>
        <v>422440.23474130302</v>
      </c>
      <c r="I20" s="73">
        <f t="shared" si="1"/>
        <v>540357.07447163481</v>
      </c>
      <c r="J20" s="73">
        <f t="shared" si="1"/>
        <v>663650.47655156464</v>
      </c>
      <c r="K20" s="73">
        <f t="shared" si="1"/>
        <v>792565.59190919728</v>
      </c>
      <c r="L20" s="73">
        <f t="shared" si="1"/>
        <v>927358.74942867109</v>
      </c>
      <c r="M20" s="73">
        <f t="shared" si="1"/>
        <v>1068297.9656227157</v>
      </c>
      <c r="N20" s="73">
        <f t="shared" si="1"/>
        <v>1215663.4775443573</v>
      </c>
      <c r="O20" s="73">
        <f t="shared" si="1"/>
        <v>1369748.2999973795</v>
      </c>
      <c r="P20" s="73">
        <f t="shared" si="1"/>
        <v>1530858.8081534784</v>
      </c>
      <c r="Q20" s="73">
        <f t="shared" si="1"/>
        <v>1699315.3467345589</v>
      </c>
      <c r="R20" s="73">
        <f t="shared" si="1"/>
        <v>1875452.8669714394</v>
      </c>
      <c r="S20" s="73">
        <f t="shared" si="1"/>
        <v>2059621.5926054707</v>
      </c>
      <c r="T20" s="73">
        <f t="shared" si="1"/>
        <v>2252187.7162573072</v>
      </c>
      <c r="U20" s="73">
        <f t="shared" si="2"/>
        <v>2453534.1275474681</v>
      </c>
      <c r="V20" s="73">
        <f t="shared" si="2"/>
        <v>2664061.174416441</v>
      </c>
      <c r="W20" s="73">
        <f t="shared" si="2"/>
        <v>2884187.4591581072</v>
      </c>
      <c r="X20" s="73">
        <f t="shared" si="2"/>
        <v>3114350.6707492848</v>
      </c>
    </row>
    <row r="21" spans="1:24">
      <c r="A21" s="73">
        <v>44</v>
      </c>
      <c r="B21" s="74">
        <v>1417.62</v>
      </c>
      <c r="C21" s="73">
        <v>4.7133076956446596</v>
      </c>
      <c r="D21" s="74">
        <v>1710</v>
      </c>
      <c r="E21" s="73">
        <f t="shared" si="1"/>
        <v>114256.71526904638</v>
      </c>
      <c r="F21" s="73">
        <f t="shared" si="1"/>
        <v>233898.70109165946</v>
      </c>
      <c r="G21" s="73">
        <f t="shared" si="1"/>
        <v>359179.78183927177</v>
      </c>
      <c r="H21" s="73">
        <f t="shared" si="1"/>
        <v>490365.7454069482</v>
      </c>
      <c r="I21" s="73">
        <f t="shared" si="1"/>
        <v>627734.90709106543</v>
      </c>
      <c r="J21" s="73">
        <f t="shared" si="1"/>
        <v>771578.70004428294</v>
      </c>
      <c r="K21" s="73">
        <f t="shared" si="1"/>
        <v>922202.2935604715</v>
      </c>
      <c r="L21" s="73">
        <f t="shared" si="1"/>
        <v>1079925.2405013146</v>
      </c>
      <c r="M21" s="73">
        <f t="shared" si="1"/>
        <v>1245082.1552381187</v>
      </c>
      <c r="N21" s="73">
        <f t="shared" si="1"/>
        <v>1418023.4235471019</v>
      </c>
      <c r="O21" s="73">
        <f t="shared" si="1"/>
        <v>1599115.9459642377</v>
      </c>
      <c r="P21" s="73">
        <f t="shared" si="1"/>
        <v>1788743.916176697</v>
      </c>
      <c r="Q21" s="73">
        <f t="shared" si="1"/>
        <v>1987309.6361022752</v>
      </c>
      <c r="R21" s="73">
        <f t="shared" si="1"/>
        <v>2195234.3693860183</v>
      </c>
      <c r="S21" s="73">
        <f t="shared" si="1"/>
        <v>2412959.2351247719</v>
      </c>
      <c r="T21" s="73">
        <f t="shared" si="1"/>
        <v>2640946.1437157225</v>
      </c>
      <c r="U21" s="73">
        <f t="shared" si="2"/>
        <v>2879678.7768143527</v>
      </c>
      <c r="V21" s="73">
        <f t="shared" si="2"/>
        <v>3129663.6134808357</v>
      </c>
      <c r="W21" s="73">
        <f t="shared" si="2"/>
        <v>3391431.0046918658</v>
      </c>
      <c r="X21" s="73">
        <f t="shared" si="2"/>
        <v>3665536.2984975325</v>
      </c>
    </row>
    <row r="22" spans="1:24">
      <c r="A22" s="73">
        <v>45</v>
      </c>
      <c r="B22" s="74">
        <v>1486</v>
      </c>
      <c r="C22" s="73">
        <v>3.97722331387518</v>
      </c>
      <c r="D22" s="74">
        <v>1647</v>
      </c>
      <c r="E22" s="73">
        <f t="shared" si="1"/>
        <v>97340.233817572924</v>
      </c>
      <c r="F22" s="73">
        <f t="shared" si="1"/>
        <v>198551.90610831918</v>
      </c>
      <c r="G22" s="73">
        <f t="shared" si="1"/>
        <v>303788.99262577546</v>
      </c>
      <c r="H22" s="73">
        <f t="shared" si="1"/>
        <v>413211.59308304766</v>
      </c>
      <c r="I22" s="73">
        <f t="shared" si="1"/>
        <v>526986.17471635446</v>
      </c>
      <c r="J22" s="73">
        <f t="shared" si="1"/>
        <v>645285.82553564594</v>
      </c>
      <c r="K22" s="73">
        <f t="shared" si="1"/>
        <v>768290.51764755393</v>
      </c>
      <c r="L22" s="73">
        <f t="shared" si="1"/>
        <v>896187.38105129823</v>
      </c>
      <c r="M22" s="73">
        <f t="shared" si="1"/>
        <v>1029170.988324051</v>
      </c>
      <c r="N22" s="73">
        <f t="shared" si="1"/>
        <v>1167443.6506288876</v>
      </c>
      <c r="O22" s="73">
        <f t="shared" si="1"/>
        <v>1311215.7254956278</v>
      </c>
      <c r="P22" s="73">
        <f t="shared" si="1"/>
        <v>1460705.9368428113</v>
      </c>
      <c r="Q22" s="73">
        <f t="shared" si="1"/>
        <v>1616141.7077276548</v>
      </c>
      <c r="R22" s="73">
        <f t="shared" si="1"/>
        <v>1777759.5063302335</v>
      </c>
      <c r="S22" s="73">
        <f t="shared" si="1"/>
        <v>1945805.205698204</v>
      </c>
      <c r="T22" s="73">
        <f t="shared" si="1"/>
        <v>2120534.4577994035</v>
      </c>
      <c r="U22" s="73">
        <f t="shared" si="2"/>
        <v>2302213.0824513305</v>
      </c>
      <c r="V22" s="73">
        <f t="shared" si="2"/>
        <v>2491117.4717192431</v>
      </c>
      <c r="W22" s="73">
        <f t="shared" si="2"/>
        <v>2687535.0103980512</v>
      </c>
      <c r="X22" s="73">
        <f t="shared" si="2"/>
        <v>2891764.5132177332</v>
      </c>
    </row>
    <row r="23" spans="1:24">
      <c r="A23" s="73">
        <v>46</v>
      </c>
      <c r="B23" s="74">
        <v>1564.69</v>
      </c>
      <c r="C23" s="73">
        <v>4.9954797175261101</v>
      </c>
      <c r="D23" s="74">
        <v>1636</v>
      </c>
      <c r="E23" s="73">
        <f t="shared" si="1"/>
        <v>127875.93032477284</v>
      </c>
      <c r="F23" s="73">
        <f t="shared" si="1"/>
        <v>262139.87681251782</v>
      </c>
      <c r="G23" s="73">
        <f t="shared" si="1"/>
        <v>403110.95151500782</v>
      </c>
      <c r="H23" s="73">
        <f t="shared" si="1"/>
        <v>551124.2076618399</v>
      </c>
      <c r="I23" s="73">
        <f t="shared" si="1"/>
        <v>706531.43599873653</v>
      </c>
      <c r="J23" s="73">
        <f t="shared" si="1"/>
        <v>869702.00090677268</v>
      </c>
      <c r="K23" s="73">
        <f t="shared" si="1"/>
        <v>1041023.7182897619</v>
      </c>
      <c r="L23" s="73">
        <f t="shared" si="1"/>
        <v>1220903.7773163368</v>
      </c>
      <c r="M23" s="73">
        <f t="shared" si="1"/>
        <v>1409769.7082074576</v>
      </c>
      <c r="N23" s="73">
        <f t="shared" si="1"/>
        <v>1608070.3983695614</v>
      </c>
      <c r="O23" s="73">
        <f t="shared" si="1"/>
        <v>1816277.1592884269</v>
      </c>
      <c r="P23" s="73">
        <f t="shared" si="1"/>
        <v>2034884.8467195136</v>
      </c>
      <c r="Q23" s="73">
        <f t="shared" si="1"/>
        <v>2264413.0368371722</v>
      </c>
      <c r="R23" s="73">
        <f t="shared" si="1"/>
        <v>2505407.2611381635</v>
      </c>
      <c r="S23" s="73">
        <f t="shared" si="1"/>
        <v>2758440.3030345198</v>
      </c>
      <c r="T23" s="73">
        <f t="shared" si="1"/>
        <v>3024113.5592174493</v>
      </c>
      <c r="U23" s="73">
        <f t="shared" si="2"/>
        <v>3303058.469027888</v>
      </c>
      <c r="V23" s="73">
        <f t="shared" si="2"/>
        <v>3595938.015230977</v>
      </c>
      <c r="W23" s="73">
        <f t="shared" si="2"/>
        <v>3903448.2997614248</v>
      </c>
      <c r="X23" s="73">
        <f t="shared" si="2"/>
        <v>4226320.1981848991</v>
      </c>
    </row>
    <row r="24" spans="1:24">
      <c r="A24" s="73">
        <v>47</v>
      </c>
      <c r="B24" s="74">
        <v>1630.12</v>
      </c>
      <c r="C24" s="73">
        <v>5.4628516390183801</v>
      </c>
      <c r="D24" s="74">
        <v>1660</v>
      </c>
      <c r="E24" s="73">
        <f t="shared" si="1"/>
        <v>147824.72164902434</v>
      </c>
      <c r="F24" s="73">
        <f t="shared" si="1"/>
        <v>303724.8885275271</v>
      </c>
      <c r="G24" s="73">
        <f t="shared" si="1"/>
        <v>468141.65022758418</v>
      </c>
      <c r="H24" s="73">
        <f t="shared" si="1"/>
        <v>641540.25568899396</v>
      </c>
      <c r="I24" s="73">
        <f t="shared" si="1"/>
        <v>824411.36971088743</v>
      </c>
      <c r="J24" s="73">
        <f t="shared" si="1"/>
        <v>1017272.4613824175</v>
      </c>
      <c r="K24" s="73">
        <f t="shared" si="1"/>
        <v>1220669.2683613533</v>
      </c>
      <c r="L24" s="73">
        <f t="shared" si="1"/>
        <v>1435177.3411440498</v>
      </c>
      <c r="M24" s="73">
        <f t="shared" si="1"/>
        <v>1661403.6716965819</v>
      </c>
      <c r="N24" s="73">
        <f t="shared" si="1"/>
        <v>1899988.4110555956</v>
      </c>
      <c r="O24" s="73">
        <f t="shared" si="1"/>
        <v>2151606.6807591291</v>
      </c>
      <c r="P24" s="73">
        <f t="shared" si="1"/>
        <v>2416970.483233233</v>
      </c>
      <c r="Q24" s="73">
        <f t="shared" si="1"/>
        <v>2696830.7165401555</v>
      </c>
      <c r="R24" s="73">
        <f t="shared" si="1"/>
        <v>2991979.2991892449</v>
      </c>
      <c r="S24" s="73">
        <f t="shared" si="1"/>
        <v>3303251.411023119</v>
      </c>
      <c r="T24" s="73">
        <f t="shared" si="1"/>
        <v>3631527.8565201187</v>
      </c>
      <c r="U24" s="73">
        <f t="shared" si="2"/>
        <v>3977737.5572004612</v>
      </c>
      <c r="V24" s="73">
        <f t="shared" si="2"/>
        <v>4342860.1801888626</v>
      </c>
      <c r="W24" s="73">
        <f t="shared" si="2"/>
        <v>4727928.9103716109</v>
      </c>
      <c r="X24" s="73">
        <f t="shared" si="2"/>
        <v>5134033.3739924934</v>
      </c>
    </row>
    <row r="25" spans="1:24">
      <c r="A25" s="73">
        <v>48</v>
      </c>
      <c r="B25" s="74">
        <v>1712.41</v>
      </c>
      <c r="C25" s="73">
        <v>4.49237805623439</v>
      </c>
      <c r="D25" s="74">
        <v>1743</v>
      </c>
      <c r="E25" s="73">
        <f t="shared" si="1"/>
        <v>134085.38385982651</v>
      </c>
      <c r="F25" s="73">
        <f t="shared" si="1"/>
        <v>274194.3900807898</v>
      </c>
      <c r="G25" s="73">
        <f t="shared" si="1"/>
        <v>420597.62255203148</v>
      </c>
      <c r="H25" s="73">
        <f t="shared" si="1"/>
        <v>573577.84171242907</v>
      </c>
      <c r="I25" s="73">
        <f t="shared" si="1"/>
        <v>733430.5106687675</v>
      </c>
      <c r="J25" s="73">
        <f t="shared" si="1"/>
        <v>900464.36584760575</v>
      </c>
      <c r="K25" s="73">
        <f t="shared" si="1"/>
        <v>1075002.0132829808</v>
      </c>
      <c r="L25" s="73">
        <f t="shared" si="1"/>
        <v>1257380.5516916094</v>
      </c>
      <c r="M25" s="73">
        <f t="shared" si="1"/>
        <v>1447952.223538989</v>
      </c>
      <c r="N25" s="73">
        <f t="shared" si="1"/>
        <v>1647085.0953538392</v>
      </c>
      <c r="O25" s="73">
        <f t="shared" si="1"/>
        <v>1855163.768604849</v>
      </c>
      <c r="P25" s="73">
        <f t="shared" si="1"/>
        <v>2072590.1225126907</v>
      </c>
      <c r="Q25" s="73">
        <f t="shared" si="1"/>
        <v>2299784.0902319588</v>
      </c>
      <c r="R25" s="73">
        <f t="shared" si="1"/>
        <v>2537184.4699021359</v>
      </c>
      <c r="S25" s="73">
        <f t="shared" si="1"/>
        <v>2785249.7721340335</v>
      </c>
      <c r="T25" s="73">
        <f t="shared" si="1"/>
        <v>3044459.1055685268</v>
      </c>
      <c r="U25" s="73">
        <f t="shared" si="2"/>
        <v>3315313.1022179434</v>
      </c>
      <c r="V25" s="73">
        <f t="shared" si="2"/>
        <v>3598334.8843772733</v>
      </c>
      <c r="W25" s="73">
        <f t="shared" si="2"/>
        <v>3894071.074972691</v>
      </c>
      <c r="X25" s="73">
        <f t="shared" si="2"/>
        <v>4203092.8532987619</v>
      </c>
    </row>
    <row r="26" spans="1:24">
      <c r="A26" s="73">
        <v>49</v>
      </c>
      <c r="B26" s="74">
        <v>1784.79</v>
      </c>
      <c r="C26" s="73">
        <v>4.6313448834716198</v>
      </c>
      <c r="D26" s="74">
        <v>1646</v>
      </c>
      <c r="E26" s="73">
        <f t="shared" si="1"/>
        <v>136057.99844904355</v>
      </c>
      <c r="F26" s="73">
        <f t="shared" si="1"/>
        <v>278417.31204781088</v>
      </c>
      <c r="G26" s="73">
        <f t="shared" si="1"/>
        <v>427369.77643307979</v>
      </c>
      <c r="H26" s="73">
        <f t="shared" si="1"/>
        <v>583220.74315646116</v>
      </c>
      <c r="I26" s="73">
        <f t="shared" si="1"/>
        <v>746289.7056530267</v>
      </c>
      <c r="J26" s="73">
        <f t="shared" si="1"/>
        <v>916910.95420070714</v>
      </c>
      <c r="K26" s="73">
        <f t="shared" si="1"/>
        <v>1095434.2612131154</v>
      </c>
      <c r="L26" s="73">
        <f t="shared" si="1"/>
        <v>1282225.5982706484</v>
      </c>
      <c r="M26" s="73">
        <f t="shared" si="1"/>
        <v>1477667.8863597629</v>
      </c>
      <c r="N26" s="73">
        <f t="shared" si="1"/>
        <v>1682161.7808584322</v>
      </c>
      <c r="O26" s="73">
        <f t="shared" si="1"/>
        <v>1896126.4928769781</v>
      </c>
      <c r="P26" s="73">
        <f t="shared" si="1"/>
        <v>2120000.6486380291</v>
      </c>
      <c r="Q26" s="73">
        <f t="shared" si="1"/>
        <v>2354243.188657335</v>
      </c>
      <c r="R26" s="73">
        <f t="shared" si="1"/>
        <v>2599334.3085687393</v>
      </c>
      <c r="S26" s="73">
        <f t="shared" si="1"/>
        <v>2855776.4435220035</v>
      </c>
      <c r="T26" s="73">
        <f t="shared" si="1"/>
        <v>3124095.2981714914</v>
      </c>
      <c r="U26" s="73">
        <f t="shared" si="2"/>
        <v>3404840.9243671768</v>
      </c>
      <c r="V26" s="73">
        <f t="shared" si="2"/>
        <v>3698588.8487572479</v>
      </c>
      <c r="W26" s="73">
        <f t="shared" si="2"/>
        <v>4005941.252613862</v>
      </c>
      <c r="X26" s="73">
        <f t="shared" si="2"/>
        <v>4327528.2063007168</v>
      </c>
    </row>
    <row r="27" spans="1:24">
      <c r="A27" s="73">
        <v>50</v>
      </c>
      <c r="B27" s="74">
        <v>1876.46</v>
      </c>
      <c r="C27" s="73">
        <v>4.6784808843725303</v>
      </c>
      <c r="D27" s="74">
        <v>1624</v>
      </c>
      <c r="E27" s="73">
        <f t="shared" si="1"/>
        <v>142570.67158230426</v>
      </c>
      <c r="F27" s="73">
        <f t="shared" si="1"/>
        <v>291811.48478130816</v>
      </c>
      <c r="G27" s="73">
        <f t="shared" si="1"/>
        <v>448034.50089750974</v>
      </c>
      <c r="H27" s="73">
        <f t="shared" si="1"/>
        <v>611566.38095969765</v>
      </c>
      <c r="I27" s="73">
        <f t="shared" si="1"/>
        <v>782749.06877045007</v>
      </c>
      <c r="J27" s="73">
        <f t="shared" si="1"/>
        <v>961940.50590778387</v>
      </c>
      <c r="K27" s="73">
        <f t="shared" si="1"/>
        <v>1149515.3801780206</v>
      </c>
      <c r="L27" s="73">
        <f t="shared" si="1"/>
        <v>1345865.9090848749</v>
      </c>
      <c r="M27" s="73">
        <f t="shared" si="1"/>
        <v>1551402.6599530017</v>
      </c>
      <c r="N27" s="73">
        <f t="shared" si="1"/>
        <v>1766555.408420854</v>
      </c>
      <c r="O27" s="73">
        <f t="shared" si="1"/>
        <v>1991774.0370979768</v>
      </c>
      <c r="P27" s="73">
        <f t="shared" si="1"/>
        <v>2227529.4762658053</v>
      </c>
      <c r="Q27" s="73">
        <f t="shared" si="1"/>
        <v>2474314.6885889685</v>
      </c>
      <c r="R27" s="73">
        <f t="shared" si="1"/>
        <v>2732645.6998961288</v>
      </c>
      <c r="S27" s="73">
        <f t="shared" si="1"/>
        <v>3003062.6781857018</v>
      </c>
      <c r="T27" s="73">
        <f t="shared" si="1"/>
        <v>3286131.0631126482</v>
      </c>
      <c r="U27" s="73">
        <f t="shared" si="2"/>
        <v>3582442.7483181055</v>
      </c>
      <c r="V27" s="73">
        <f t="shared" si="2"/>
        <v>3892617.3190740617</v>
      </c>
      <c r="W27" s="73">
        <f t="shared" si="2"/>
        <v>4217303.3478310211</v>
      </c>
      <c r="X27" s="73">
        <f t="shared" si="2"/>
        <v>4557179.7503776019</v>
      </c>
    </row>
    <row r="28" spans="1:24">
      <c r="A28" s="73">
        <v>51</v>
      </c>
      <c r="B28" s="74">
        <v>1967.57</v>
      </c>
      <c r="C28" s="73">
        <v>5.1439509872841098</v>
      </c>
      <c r="D28" s="74">
        <v>1735</v>
      </c>
      <c r="E28" s="73">
        <f t="shared" si="1"/>
        <v>175600.80122427776</v>
      </c>
      <c r="F28" s="73">
        <f t="shared" si="1"/>
        <v>360234.42159681075</v>
      </c>
      <c r="G28" s="73">
        <f t="shared" si="1"/>
        <v>554365.50490735471</v>
      </c>
      <c r="H28" s="73">
        <f t="shared" si="1"/>
        <v>758482.59599447704</v>
      </c>
      <c r="I28" s="73">
        <f t="shared" si="1"/>
        <v>973099.37020379107</v>
      </c>
      <c r="J28" s="73">
        <f t="shared" si="1"/>
        <v>1198755.9260889224</v>
      </c>
      <c r="K28" s="73">
        <f t="shared" si="1"/>
        <v>1436020.1446083772</v>
      </c>
      <c r="L28" s="73">
        <f t="shared" si="1"/>
        <v>1685489.118238837</v>
      </c>
      <c r="M28" s="73">
        <f t="shared" si="1"/>
        <v>1947790.6536013277</v>
      </c>
      <c r="N28" s="73">
        <f t="shared" si="1"/>
        <v>2223584.8513817592</v>
      </c>
      <c r="O28" s="73">
        <f t="shared" si="1"/>
        <v>2513565.7675217879</v>
      </c>
      <c r="P28" s="73">
        <f t="shared" si="1"/>
        <v>2818463.1598605388</v>
      </c>
      <c r="Q28" s="73">
        <f t="shared" si="1"/>
        <v>3139044.3246227009</v>
      </c>
      <c r="R28" s="73">
        <f t="shared" si="1"/>
        <v>3476116.0273746946</v>
      </c>
      <c r="S28" s="73">
        <f t="shared" si="1"/>
        <v>3830526.5333082527</v>
      </c>
      <c r="T28" s="73">
        <f t="shared" si="1"/>
        <v>4203167.7419608217</v>
      </c>
      <c r="U28" s="73">
        <f t="shared" si="2"/>
        <v>4594977.4317449015</v>
      </c>
      <c r="V28" s="73">
        <f t="shared" si="2"/>
        <v>5006941.6199349025</v>
      </c>
      <c r="W28" s="73">
        <f t="shared" si="2"/>
        <v>5440097.0440505603</v>
      </c>
      <c r="X28" s="73">
        <f t="shared" si="2"/>
        <v>5895533.7708814908</v>
      </c>
    </row>
    <row r="29" spans="1:24">
      <c r="A29" s="73">
        <v>52</v>
      </c>
      <c r="B29" s="74">
        <v>2012.45</v>
      </c>
      <c r="C29" s="73">
        <v>4.9900802048313304</v>
      </c>
      <c r="D29" s="74">
        <v>1771</v>
      </c>
      <c r="E29" s="73">
        <f t="shared" si="1"/>
        <v>177848.90114444913</v>
      </c>
      <c r="F29" s="73">
        <f t="shared" si="1"/>
        <v>364572.60509941785</v>
      </c>
      <c r="G29" s="73">
        <f t="shared" si="1"/>
        <v>560613.97164317081</v>
      </c>
      <c r="H29" s="73">
        <f t="shared" si="1"/>
        <v>766437.95961210504</v>
      </c>
      <c r="I29" s="73">
        <f t="shared" si="1"/>
        <v>982532.72966147098</v>
      </c>
      <c r="J29" s="73">
        <f t="shared" si="1"/>
        <v>1209410.8020547465</v>
      </c>
      <c r="K29" s="73">
        <f t="shared" si="1"/>
        <v>1447610.2722276214</v>
      </c>
      <c r="L29" s="73">
        <f t="shared" si="1"/>
        <v>1697696.0870096067</v>
      </c>
      <c r="M29" s="73">
        <f t="shared" si="1"/>
        <v>1960261.3845301189</v>
      </c>
      <c r="N29" s="73">
        <f t="shared" si="1"/>
        <v>2235928.9009869583</v>
      </c>
      <c r="O29" s="73">
        <f t="shared" si="1"/>
        <v>2525352.4476136598</v>
      </c>
      <c r="P29" s="73">
        <f t="shared" si="1"/>
        <v>2829218.4613487027</v>
      </c>
      <c r="Q29" s="73">
        <f t="shared" si="1"/>
        <v>3148247.6328843478</v>
      </c>
      <c r="R29" s="73">
        <f t="shared" si="1"/>
        <v>3483196.6159564308</v>
      </c>
      <c r="S29" s="73">
        <f t="shared" si="1"/>
        <v>3834859.8219290758</v>
      </c>
      <c r="T29" s="73">
        <f t="shared" si="1"/>
        <v>4204071.3039306384</v>
      </c>
      <c r="U29" s="73">
        <f t="shared" si="2"/>
        <v>4591706.735009524</v>
      </c>
      <c r="V29" s="73">
        <f t="shared" si="2"/>
        <v>4998685.485001592</v>
      </c>
      <c r="W29" s="73">
        <f t="shared" si="2"/>
        <v>5425972.8010348827</v>
      </c>
      <c r="X29" s="73">
        <f t="shared" si="2"/>
        <v>5874582.0968433069</v>
      </c>
    </row>
    <row r="30" spans="1:24">
      <c r="A30" s="73">
        <v>53</v>
      </c>
      <c r="B30" s="74">
        <v>2046.34</v>
      </c>
      <c r="C30" s="73">
        <v>5.9991804782151696</v>
      </c>
      <c r="D30" s="74">
        <v>1719</v>
      </c>
      <c r="E30" s="73">
        <f t="shared" si="1"/>
        <v>211030.67962260442</v>
      </c>
      <c r="F30" s="73">
        <f t="shared" si="1"/>
        <v>434721.4705801729</v>
      </c>
      <c r="G30" s="73">
        <f t="shared" si="1"/>
        <v>671831.87580043275</v>
      </c>
      <c r="H30" s="73">
        <f t="shared" si="1"/>
        <v>923166.9621624836</v>
      </c>
      <c r="I30" s="73">
        <f t="shared" si="1"/>
        <v>1189580.0939604719</v>
      </c>
      <c r="J30" s="73">
        <f t="shared" si="1"/>
        <v>1471975.8303526863</v>
      </c>
      <c r="K30" s="73">
        <f t="shared" si="1"/>
        <v>1771312.9966338542</v>
      </c>
      <c r="L30" s="73">
        <f t="shared" si="1"/>
        <v>2088607.9397586056</v>
      </c>
      <c r="M30" s="73">
        <f t="shared" si="1"/>
        <v>2424937.9791696602</v>
      </c>
      <c r="N30" s="73">
        <f t="shared" si="1"/>
        <v>2781445.0646474366</v>
      </c>
      <c r="O30" s="73">
        <f t="shared" si="1"/>
        <v>3159339.6536006485</v>
      </c>
      <c r="P30" s="73">
        <f t="shared" si="1"/>
        <v>3559904.8209625739</v>
      </c>
      <c r="Q30" s="73">
        <f t="shared" si="1"/>
        <v>3984500.6156474068</v>
      </c>
      <c r="R30" s="73">
        <f t="shared" si="1"/>
        <v>4434568.6783582941</v>
      </c>
      <c r="S30" s="73">
        <f t="shared" si="1"/>
        <v>4911637.136426012</v>
      </c>
      <c r="T30" s="73">
        <f t="shared" si="1"/>
        <v>5417325.7922978522</v>
      </c>
      <c r="U30" s="73">
        <f t="shared" si="2"/>
        <v>5953351.6232933057</v>
      </c>
      <c r="V30" s="73">
        <f t="shared" si="2"/>
        <v>6521534.6113000289</v>
      </c>
      <c r="W30" s="73">
        <f t="shared" si="2"/>
        <v>7123803.9222037895</v>
      </c>
      <c r="X30" s="73">
        <f t="shared" si="2"/>
        <v>7762204.4560335698</v>
      </c>
    </row>
    <row r="31" spans="1:24">
      <c r="A31" s="73">
        <v>54</v>
      </c>
      <c r="B31" s="74">
        <v>2072.5</v>
      </c>
      <c r="C31" s="73">
        <v>5.4769702360594303</v>
      </c>
      <c r="D31" s="74">
        <v>1766</v>
      </c>
      <c r="E31" s="73">
        <f t="shared" si="1"/>
        <v>200459.02757935738</v>
      </c>
      <c r="F31" s="73">
        <f t="shared" si="1"/>
        <v>411897.13643473026</v>
      </c>
      <c r="G31" s="73">
        <f t="shared" si="1"/>
        <v>634915.64757979847</v>
      </c>
      <c r="H31" s="73">
        <f t="shared" si="1"/>
        <v>870148.81620118534</v>
      </c>
      <c r="I31" s="73">
        <f t="shared" si="1"/>
        <v>1118265.6354533052</v>
      </c>
      <c r="J31" s="73">
        <f t="shared" si="1"/>
        <v>1379971.7390465203</v>
      </c>
      <c r="K31" s="73">
        <f t="shared" si="1"/>
        <v>1656011.4080394872</v>
      </c>
      <c r="L31" s="73">
        <f t="shared" si="1"/>
        <v>1947169.6875429153</v>
      </c>
      <c r="M31" s="73">
        <f t="shared" si="1"/>
        <v>2254274.6193545689</v>
      </c>
      <c r="N31" s="73">
        <f t="shared" si="1"/>
        <v>2578199.5968750184</v>
      </c>
      <c r="O31" s="73">
        <f t="shared" si="1"/>
        <v>2919865.8490014235</v>
      </c>
      <c r="P31" s="73">
        <f t="shared" si="1"/>
        <v>3280245.0600634525</v>
      </c>
      <c r="Q31" s="73">
        <f t="shared" si="1"/>
        <v>3660362.1332522952</v>
      </c>
      <c r="R31" s="73">
        <f t="shared" si="1"/>
        <v>4061298.1054018689</v>
      </c>
      <c r="S31" s="73">
        <f t="shared" si="1"/>
        <v>4484193.221411733</v>
      </c>
      <c r="T31" s="73">
        <f t="shared" si="1"/>
        <v>4930250.1770552043</v>
      </c>
      <c r="U31" s="73">
        <f t="shared" si="2"/>
        <v>5400737.5393951405</v>
      </c>
      <c r="V31" s="73">
        <f t="shared" si="2"/>
        <v>5896993.3545348579</v>
      </c>
      <c r="W31" s="73">
        <f t="shared" si="2"/>
        <v>6420428.9529644912</v>
      </c>
      <c r="X31" s="73">
        <f t="shared" si="2"/>
        <v>6972532.9633250544</v>
      </c>
    </row>
    <row r="32" spans="1:24">
      <c r="A32" s="73">
        <v>55</v>
      </c>
      <c r="B32" s="74">
        <v>2040.54</v>
      </c>
      <c r="C32" s="73">
        <v>5.8005982166748096</v>
      </c>
      <c r="D32" s="74">
        <v>1721</v>
      </c>
      <c r="E32" s="73">
        <f t="shared" si="1"/>
        <v>203703.62970977245</v>
      </c>
      <c r="F32" s="73">
        <f t="shared" si="1"/>
        <v>419223.28853179154</v>
      </c>
      <c r="G32" s="73">
        <f t="shared" ref="G32:Y34" si="3">$D32*((1+$C32/100)^G$2-1)*$B32</f>
        <v>647244.37684002484</v>
      </c>
      <c r="H32" s="73">
        <f t="shared" si="3"/>
        <v>888492.05233030743</v>
      </c>
      <c r="I32" s="73">
        <f t="shared" si="3"/>
        <v>1143733.536182849</v>
      </c>
      <c r="J32" s="73">
        <f t="shared" si="3"/>
        <v>1413780.5529959556</v>
      </c>
      <c r="K32" s="73">
        <f t="shared" si="3"/>
        <v>1699491.9122505067</v>
      </c>
      <c r="L32" s="73">
        <f t="shared" si="3"/>
        <v>2001776.239514814</v>
      </c>
      <c r="M32" s="73">
        <f t="shared" si="3"/>
        <v>2321594.8660757025</v>
      </c>
      <c r="N32" s="73">
        <f t="shared" si="3"/>
        <v>2659964.8861854756</v>
      </c>
      <c r="O32" s="73">
        <f t="shared" si="3"/>
        <v>3017962.3916474986</v>
      </c>
      <c r="P32" s="73">
        <f t="shared" si="3"/>
        <v>3396725.894027092</v>
      </c>
      <c r="Q32" s="73">
        <f t="shared" si="3"/>
        <v>3797459.9453711309</v>
      </c>
      <c r="R32" s="73">
        <f t="shared" si="3"/>
        <v>4221438.9689510409</v>
      </c>
      <c r="S32" s="73">
        <f t="shared" si="3"/>
        <v>4670011.3122118041</v>
      </c>
      <c r="T32" s="73">
        <f t="shared" si="3"/>
        <v>5144603.5348162446</v>
      </c>
      <c r="U32" s="73">
        <f t="shared" si="3"/>
        <v>5646724.9454215579</v>
      </c>
      <c r="V32" s="73">
        <f t="shared" si="3"/>
        <v>6177972.4016159829</v>
      </c>
      <c r="W32" s="73">
        <f t="shared" si="3"/>
        <v>6740035.3882805537</v>
      </c>
      <c r="X32" s="73">
        <f t="shared" si="3"/>
        <v>7334701.3905261783</v>
      </c>
    </row>
    <row r="33" spans="1:24" ht="12.75">
      <c r="I33" s="72">
        <f>SUM(E3:I32)</f>
        <v>48008209.173294835</v>
      </c>
      <c r="X33" s="73">
        <f>SUM(E3:X32)</f>
        <v>876054545.76272631</v>
      </c>
    </row>
    <row r="35" spans="1:24">
      <c r="E35" s="73" t="s">
        <v>31</v>
      </c>
    </row>
    <row r="36" spans="1:24">
      <c r="A36" s="73" t="s">
        <v>0</v>
      </c>
      <c r="B36" s="73" t="s">
        <v>32</v>
      </c>
      <c r="C36" s="73" t="s">
        <v>33</v>
      </c>
      <c r="D36" s="73" t="s">
        <v>34</v>
      </c>
      <c r="E36" s="73">
        <v>1</v>
      </c>
      <c r="F36" s="73">
        <v>2</v>
      </c>
      <c r="G36" s="73">
        <v>3</v>
      </c>
      <c r="H36" s="73">
        <v>4</v>
      </c>
      <c r="I36" s="73">
        <v>5</v>
      </c>
      <c r="J36" s="73">
        <v>6</v>
      </c>
      <c r="K36" s="73">
        <v>7</v>
      </c>
      <c r="L36" s="73">
        <v>8</v>
      </c>
      <c r="M36" s="73">
        <v>9</v>
      </c>
      <c r="N36" s="73">
        <v>10</v>
      </c>
      <c r="O36" s="73">
        <v>11</v>
      </c>
      <c r="P36" s="73">
        <v>12</v>
      </c>
      <c r="Q36" s="73">
        <v>13</v>
      </c>
      <c r="R36" s="73">
        <v>14</v>
      </c>
      <c r="S36" s="73">
        <v>15</v>
      </c>
      <c r="T36" s="73">
        <v>16</v>
      </c>
      <c r="U36" s="73">
        <v>17</v>
      </c>
      <c r="V36" s="73">
        <v>18</v>
      </c>
      <c r="W36" s="73">
        <v>19</v>
      </c>
      <c r="X36" s="73">
        <v>20</v>
      </c>
    </row>
    <row r="37" spans="1:24">
      <c r="A37" s="73">
        <v>26</v>
      </c>
      <c r="B37" s="74">
        <v>966.92</v>
      </c>
      <c r="C37" s="73">
        <v>3.6199834500503898</v>
      </c>
      <c r="D37" s="74">
        <v>272</v>
      </c>
      <c r="E37" s="73">
        <f>$D37*((1+$C37/100)^E$2-1)*$B37</f>
        <v>9520.6375612618067</v>
      </c>
      <c r="F37" s="73">
        <f t="shared" ref="F37:X51" si="4">$D37*((1+$C37/100)^F$2-1)*$B37</f>
        <v>19385.920626580595</v>
      </c>
      <c r="G37" s="73">
        <f t="shared" si="4"/>
        <v>29608.32530616453</v>
      </c>
      <c r="H37" s="73">
        <f t="shared" si="4"/>
        <v>40200.779343346585</v>
      </c>
      <c r="I37" s="73">
        <f t="shared" si="4"/>
        <v>51176.678463628785</v>
      </c>
      <c r="J37" s="73">
        <f t="shared" si="4"/>
        <v>62549.90331555951</v>
      </c>
      <c r="K37" s="73">
        <f t="shared" si="4"/>
        <v>74334.837024867098</v>
      </c>
      <c r="L37" s="73">
        <f t="shared" si="4"/>
        <v>86546.383384051005</v>
      </c>
      <c r="M37" s="73">
        <f t="shared" si="4"/>
        <v>99199.985700432619</v>
      </c>
      <c r="N37" s="73">
        <f t="shared" si="4"/>
        <v>112311.64632650248</v>
      </c>
      <c r="O37" s="73">
        <f t="shared" si="4"/>
        <v>125897.94689726282</v>
      </c>
      <c r="P37" s="73">
        <f t="shared" si="4"/>
        <v>139976.06930015879</v>
      </c>
      <c r="Q37" s="73">
        <f t="shared" si="4"/>
        <v>154563.81740411738</v>
      </c>
      <c r="R37" s="73">
        <f t="shared" si="4"/>
        <v>169679.63957517434</v>
      </c>
      <c r="S37" s="73">
        <f t="shared" si="4"/>
        <v>185342.65200716269</v>
      </c>
      <c r="T37" s="73">
        <f t="shared" si="4"/>
        <v>201572.66289696825</v>
      </c>
      <c r="U37" s="73">
        <f t="shared" si="4"/>
        <v>218390.19749492616</v>
      </c>
      <c r="V37" s="73">
        <f t="shared" si="4"/>
        <v>235816.52406203668</v>
      </c>
      <c r="W37" s="73">
        <f t="shared" si="4"/>
        <v>253873.68076682836</v>
      </c>
      <c r="X37" s="73">
        <f t="shared" si="4"/>
        <v>272584.50355588307</v>
      </c>
    </row>
    <row r="38" spans="1:24">
      <c r="A38" s="73">
        <v>27</v>
      </c>
      <c r="B38" s="74">
        <v>1027.8800000000001</v>
      </c>
      <c r="C38" s="73">
        <v>4.1909581588592904</v>
      </c>
      <c r="D38" s="74">
        <v>289</v>
      </c>
      <c r="E38" s="73">
        <f t="shared" ref="E38:T66" si="5">$D38*((1+$C38/100)^E$2-1)*$B38</f>
        <v>12449.547989028726</v>
      </c>
      <c r="F38" s="73">
        <f t="shared" si="5"/>
        <v>25420.851325244756</v>
      </c>
      <c r="G38" s="73">
        <f t="shared" si="5"/>
        <v>38935.776556940342</v>
      </c>
      <c r="H38" s="73">
        <f t="shared" si="5"/>
        <v>53017.106650297348</v>
      </c>
      <c r="I38" s="73">
        <f t="shared" si="5"/>
        <v>67688.579396077825</v>
      </c>
      <c r="J38" s="73">
        <f t="shared" si="5"/>
        <v>82974.927425922433</v>
      </c>
      <c r="K38" s="73">
        <f t="shared" si="5"/>
        <v>98901.919905715433</v>
      </c>
      <c r="L38" s="73">
        <f t="shared" si="5"/>
        <v>115496.40597630119</v>
      </c>
      <c r="M38" s="73">
        <f t="shared" si="5"/>
        <v>132786.36001478293</v>
      </c>
      <c r="N38" s="73">
        <f t="shared" si="5"/>
        <v>150800.92879270346</v>
      </c>
      <c r="O38" s="73">
        <f t="shared" si="5"/>
        <v>169570.48061060565</v>
      </c>
      <c r="P38" s="73">
        <f t="shared" si="5"/>
        <v>189126.65649180138</v>
      </c>
      <c r="Q38" s="73">
        <f t="shared" si="5"/>
        <v>209502.42352165098</v>
      </c>
      <c r="R38" s="73">
        <f t="shared" si="5"/>
        <v>230732.13042226832</v>
      </c>
      <c r="S38" s="73">
        <f t="shared" si="5"/>
        <v>252851.56545633895</v>
      </c>
      <c r="T38" s="73">
        <f t="shared" si="5"/>
        <v>275898.01675766357</v>
      </c>
      <c r="U38" s="73">
        <f t="shared" si="4"/>
        <v>299910.33519012848</v>
      </c>
      <c r="V38" s="73">
        <f t="shared" si="4"/>
        <v>324928.99984107004</v>
      </c>
      <c r="W38" s="73">
        <f t="shared" si="4"/>
        <v>350996.18625943817</v>
      </c>
      <c r="X38" s="73">
        <f t="shared" si="4"/>
        <v>378155.83755379164</v>
      </c>
    </row>
    <row r="39" spans="1:24">
      <c r="A39" s="73">
        <v>28</v>
      </c>
      <c r="B39" s="74">
        <v>1098.6199999999999</v>
      </c>
      <c r="C39" s="73">
        <v>4.3218937786115301</v>
      </c>
      <c r="D39" s="74">
        <v>286</v>
      </c>
      <c r="E39" s="73">
        <f t="shared" si="5"/>
        <v>13579.620177146482</v>
      </c>
      <c r="F39" s="73">
        <f t="shared" si="4"/>
        <v>27746.137113888155</v>
      </c>
      <c r="G39" s="73">
        <f t="shared" si="4"/>
        <v>42524.915864764778</v>
      </c>
      <c r="H39" s="73">
        <f t="shared" si="4"/>
        <v>57942.417735030387</v>
      </c>
      <c r="I39" s="73">
        <f t="shared" si="4"/>
        <v>74026.247659444227</v>
      </c>
      <c r="J39" s="73">
        <f t="shared" si="4"/>
        <v>90805.203628723844</v>
      </c>
      <c r="K39" s="73">
        <f t="shared" si="4"/>
        <v>108309.3282521557</v>
      </c>
      <c r="L39" s="73">
        <f t="shared" si="4"/>
        <v>126569.96254868808</v>
      </c>
      <c r="M39" s="73">
        <f t="shared" si="4"/>
        <v>145619.8020628173</v>
      </c>
      <c r="N39" s="73">
        <f t="shared" si="4"/>
        <v>165492.95540574309</v>
      </c>
      <c r="O39" s="73">
        <f t="shared" si="4"/>
        <v>186225.00532661073</v>
      </c>
      <c r="P39" s="73">
        <f t="shared" si="4"/>
        <v>207853.07242318711</v>
      </c>
      <c r="Q39" s="73">
        <f t="shared" si="4"/>
        <v>230415.88160604422</v>
      </c>
      <c r="R39" s="73">
        <f t="shared" si="4"/>
        <v>253953.83143525536</v>
      </c>
      <c r="S39" s="73">
        <f t="shared" si="4"/>
        <v>278509.06645374774</v>
      </c>
      <c r="T39" s="73">
        <f t="shared" si="4"/>
        <v>304125.55264682788</v>
      </c>
      <c r="U39" s="73">
        <f t="shared" si="4"/>
        <v>330849.15616298554</v>
      </c>
      <c r="V39" s="73">
        <f t="shared" si="4"/>
        <v>358727.72543692903</v>
      </c>
      <c r="W39" s="73">
        <f t="shared" si="4"/>
        <v>387811.17686188867</v>
      </c>
      <c r="X39" s="73">
        <f t="shared" si="4"/>
        <v>418151.58416458947</v>
      </c>
    </row>
    <row r="40" spans="1:24">
      <c r="A40" s="73">
        <v>29</v>
      </c>
      <c r="B40" s="74">
        <v>1194.07</v>
      </c>
      <c r="C40" s="73">
        <v>4.7001672296495602</v>
      </c>
      <c r="D40" s="74">
        <v>279</v>
      </c>
      <c r="E40" s="73">
        <f t="shared" si="5"/>
        <v>15658.397028102361</v>
      </c>
      <c r="F40" s="73">
        <f t="shared" si="4"/>
        <v>32052.764902007988</v>
      </c>
      <c r="G40" s="73">
        <f t="shared" si="4"/>
        <v>49217.695482231138</v>
      </c>
      <c r="H40" s="73">
        <f t="shared" si="4"/>
        <v>67189.406504578001</v>
      </c>
      <c r="I40" s="73">
        <f t="shared" si="4"/>
        <v>86005.817999004561</v>
      </c>
      <c r="J40" s="73">
        <f t="shared" si="4"/>
        <v>105706.63230028817</v>
      </c>
      <c r="K40" s="73">
        <f t="shared" si="4"/>
        <v>126333.41781933481</v>
      </c>
      <c r="L40" s="73">
        <f t="shared" si="4"/>
        <v>147929.69675187775</v>
      </c>
      <c r="M40" s="73">
        <f t="shared" si="4"/>
        <v>170541.03690963183</v>
      </c>
      <c r="N40" s="73">
        <f t="shared" si="4"/>
        <v>194215.14786766525</v>
      </c>
      <c r="O40" s="73">
        <f t="shared" si="4"/>
        <v>219001.98163085902</v>
      </c>
      <c r="P40" s="73">
        <f t="shared" si="4"/>
        <v>244953.83803185818</v>
      </c>
      <c r="Q40" s="73">
        <f t="shared" si="4"/>
        <v>272125.47508290276</v>
      </c>
      <c r="R40" s="73">
        <f t="shared" si="4"/>
        <v>300574.22451437992</v>
      </c>
      <c r="S40" s="73">
        <f t="shared" si="4"/>
        <v>330360.11274388043</v>
      </c>
      <c r="T40" s="73">
        <f t="shared" si="4"/>
        <v>361545.98753100407</v>
      </c>
      <c r="U40" s="73">
        <f t="shared" si="4"/>
        <v>394197.65058515151</v>
      </c>
      <c r="V40" s="73">
        <f t="shared" si="4"/>
        <v>428383.99640610558</v>
      </c>
      <c r="W40" s="73">
        <f t="shared" si="4"/>
        <v>464177.157650351</v>
      </c>
      <c r="X40" s="73">
        <f t="shared" si="4"/>
        <v>501652.6573298538</v>
      </c>
    </row>
    <row r="41" spans="1:24">
      <c r="A41" s="73">
        <v>30</v>
      </c>
      <c r="B41" s="74">
        <v>1313.98</v>
      </c>
      <c r="C41" s="73">
        <v>4.25765773015672</v>
      </c>
      <c r="D41" s="74">
        <v>272</v>
      </c>
      <c r="E41" s="73">
        <f t="shared" si="5"/>
        <v>15216.977723617996</v>
      </c>
      <c r="F41" s="73">
        <f t="shared" si="4"/>
        <v>31081.842275581861</v>
      </c>
      <c r="G41" s="73">
        <f t="shared" si="4"/>
        <v>47622.17845952131</v>
      </c>
      <c r="H41" s="73">
        <f t="shared" si="4"/>
        <v>64866.745545590136</v>
      </c>
      <c r="I41" s="73">
        <f t="shared" si="4"/>
        <v>82845.52727523107</v>
      </c>
      <c r="J41" s="73">
        <f t="shared" si="4"/>
        <v>101589.78399497201</v>
      </c>
      <c r="K41" s="73">
        <f t="shared" si="4"/>
        <v>121132.10700990146</v>
      </c>
      <c r="L41" s="73">
        <f t="shared" si="4"/>
        <v>141506.47525132829</v>
      </c>
      <c r="M41" s="73">
        <f t="shared" si="4"/>
        <v>162748.31435715672</v>
      </c>
      <c r="N41" s="73">
        <f t="shared" si="4"/>
        <v>184894.55826770209</v>
      </c>
      <c r="O41" s="73">
        <f t="shared" si="4"/>
        <v>207983.71344404394</v>
      </c>
      <c r="P41" s="73">
        <f t="shared" si="4"/>
        <v>232055.92582057929</v>
      </c>
      <c r="Q41" s="73">
        <f t="shared" si="4"/>
        <v>257153.05060818396</v>
      </c>
      <c r="R41" s="73">
        <f t="shared" si="4"/>
        <v>283318.7250693551</v>
      </c>
      <c r="S41" s="73">
        <f t="shared" si="4"/>
        <v>310598.44439187</v>
      </c>
      <c r="T41" s="73">
        <f t="shared" si="4"/>
        <v>339039.64079288498</v>
      </c>
      <c r="U41" s="73">
        <f t="shared" si="4"/>
        <v>368691.76599101681</v>
      </c>
      <c r="V41" s="73">
        <f t="shared" si="4"/>
        <v>399606.3771898027</v>
      </c>
      <c r="W41" s="73">
        <f t="shared" si="4"/>
        <v>431837.22672204155</v>
      </c>
      <c r="X41" s="73">
        <f t="shared" si="4"/>
        <v>465440.35551088501</v>
      </c>
    </row>
    <row r="42" spans="1:24">
      <c r="A42" s="73">
        <v>31</v>
      </c>
      <c r="B42" s="74">
        <v>1459.98</v>
      </c>
      <c r="C42" s="73">
        <v>3.9116837013954</v>
      </c>
      <c r="D42" s="74">
        <v>258</v>
      </c>
      <c r="E42" s="73">
        <f t="shared" si="5"/>
        <v>14734.328323537229</v>
      </c>
      <c r="F42" s="73">
        <f t="shared" si="4"/>
        <v>30045.016966616316</v>
      </c>
      <c r="G42" s="73">
        <f t="shared" si="4"/>
        <v>45954.611321918172</v>
      </c>
      <c r="H42" s="73">
        <f t="shared" si="4"/>
        <v>62486.538686574408</v>
      </c>
      <c r="I42" s="73">
        <f t="shared" si="4"/>
        <v>79665.142759480499</v>
      </c>
      <c r="J42" s="73">
        <f t="shared" si="4"/>
        <v>97515.719488033646</v>
      </c>
      <c r="K42" s="73">
        <f t="shared" si="4"/>
        <v>116064.55431708274</v>
      </c>
      <c r="L42" s="73">
        <f t="shared" si="4"/>
        <v>135338.9608949385</v>
      </c>
      <c r="M42" s="73">
        <f t="shared" si="4"/>
        <v>155367.32129344091</v>
      </c>
      <c r="N42" s="73">
        <f t="shared" si="4"/>
        <v>176179.12780130829</v>
      </c>
      <c r="O42" s="73">
        <f t="shared" si="4"/>
        <v>197805.02635230991</v>
      </c>
      <c r="P42" s="73">
        <f t="shared" si="4"/>
        <v>220276.86165221123</v>
      </c>
      <c r="Q42" s="73">
        <f t="shared" si="4"/>
        <v>243627.72407094328</v>
      </c>
      <c r="R42" s="73">
        <f t="shared" si="4"/>
        <v>267891.9983690441</v>
      </c>
      <c r="S42" s="73">
        <f t="shared" si="4"/>
        <v>293105.41433012567</v>
      </c>
      <c r="T42" s="73">
        <f t="shared" si="4"/>
        <v>319305.09937392193</v>
      </c>
      <c r="U42" s="73">
        <f t="shared" si="4"/>
        <v>346529.63322739321</v>
      </c>
      <c r="V42" s="73">
        <f t="shared" si="4"/>
        <v>374819.10473439161</v>
      </c>
      <c r="W42" s="73">
        <f t="shared" si="4"/>
        <v>404215.17088754021</v>
      </c>
      <c r="X42" s="73">
        <f t="shared" si="4"/>
        <v>434761.11816925288</v>
      </c>
    </row>
    <row r="43" spans="1:24">
      <c r="A43" s="73">
        <v>32</v>
      </c>
      <c r="B43" s="74">
        <v>1659.08</v>
      </c>
      <c r="C43" s="73">
        <v>3.5414883290647499</v>
      </c>
      <c r="D43" s="74">
        <v>230</v>
      </c>
      <c r="E43" s="73">
        <f t="shared" si="5"/>
        <v>13513.908651064941</v>
      </c>
      <c r="F43" s="73">
        <f t="shared" si="4"/>
        <v>27506.410799807796</v>
      </c>
      <c r="G43" s="73">
        <f t="shared" si="4"/>
        <v>41994.455779092532</v>
      </c>
      <c r="H43" s="73">
        <f t="shared" si="4"/>
        <v>56995.593180428266</v>
      </c>
      <c r="I43" s="73">
        <f t="shared" si="4"/>
        <v>72527.994112059328</v>
      </c>
      <c r="J43" s="73">
        <f t="shared" si="4"/>
        <v>88610.473209907534</v>
      </c>
      <c r="K43" s="73">
        <f t="shared" si="4"/>
        <v>105262.51142803047</v>
      </c>
      <c r="L43" s="73">
        <f t="shared" si="4"/>
        <v>122504.27963619953</v>
      </c>
      <c r="M43" s="73">
        <f t="shared" si="4"/>
        <v>140356.66305318536</v>
      </c>
      <c r="N43" s="73">
        <f t="shared" si="4"/>
        <v>158841.28654534355</v>
      </c>
      <c r="O43" s="73">
        <f t="shared" si="4"/>
        <v>177980.54082114814</v>
      </c>
      <c r="P43" s="73">
        <f t="shared" si="4"/>
        <v>197797.60955340031</v>
      </c>
      <c r="Q43" s="73">
        <f t="shared" si="4"/>
        <v>218316.49746196801</v>
      </c>
      <c r="R43" s="73">
        <f t="shared" si="4"/>
        <v>239562.05939107147</v>
      </c>
      <c r="S43" s="73">
        <f t="shared" si="4"/>
        <v>261560.03041633844</v>
      </c>
      <c r="T43" s="73">
        <f t="shared" si="4"/>
        <v>284337.05701809621</v>
      </c>
      <c r="U43" s="73">
        <f t="shared" si="4"/>
        <v>307920.72935866314</v>
      </c>
      <c r="V43" s="73">
        <f t="shared" si="4"/>
        <v>332339.61470273632</v>
      </c>
      <c r="W43" s="73">
        <f t="shared" si="4"/>
        <v>357623.2920213574</v>
      </c>
      <c r="X43" s="73">
        <f t="shared" si="4"/>
        <v>383802.3878213758</v>
      </c>
    </row>
    <row r="44" spans="1:24">
      <c r="A44" s="73">
        <v>33</v>
      </c>
      <c r="B44" s="74">
        <v>1854.38</v>
      </c>
      <c r="C44" s="73">
        <v>4.5287470525386802</v>
      </c>
      <c r="D44" s="74">
        <v>237</v>
      </c>
      <c r="E44" s="73">
        <f t="shared" si="5"/>
        <v>19903.302563509398</v>
      </c>
      <c r="F44" s="73">
        <f t="shared" si="4"/>
        <v>40707.975355221541</v>
      </c>
      <c r="G44" s="73">
        <f t="shared" si="4"/>
        <v>62454.839152778666</v>
      </c>
      <c r="H44" s="73">
        <f t="shared" si="4"/>
        <v>85186.56340358725</v>
      </c>
      <c r="I44" s="73">
        <f t="shared" si="4"/>
        <v>108947.74994639558</v>
      </c>
      <c r="J44" s="73">
        <f t="shared" si="4"/>
        <v>133785.02052440951</v>
      </c>
      <c r="K44" s="73">
        <f t="shared" si="4"/>
        <v>159747.10826165634</v>
      </c>
      <c r="L44" s="73">
        <f t="shared" si="4"/>
        <v>186884.95328208129</v>
      </c>
      <c r="M44" s="73">
        <f t="shared" si="4"/>
        <v>215251.80265899122</v>
      </c>
      <c r="N44" s="73">
        <f t="shared" si="4"/>
        <v>244903.31489095598</v>
      </c>
      <c r="O44" s="73">
        <f t="shared" si="4"/>
        <v>275897.66910915897</v>
      </c>
      <c r="P44" s="73">
        <f t="shared" si="4"/>
        <v>308295.67923047225</v>
      </c>
      <c r="Q44" s="73">
        <f t="shared" si="4"/>
        <v>342160.91328023578</v>
      </c>
      <c r="R44" s="73">
        <f t="shared" si="4"/>
        <v>377559.8181188631</v>
      </c>
      <c r="S44" s="73">
        <f t="shared" si="4"/>
        <v>414561.84981700091</v>
      </c>
      <c r="T44" s="73">
        <f t="shared" si="4"/>
        <v>453239.60993504745</v>
      </c>
      <c r="U44" s="73">
        <f t="shared" si="4"/>
        <v>493668.98797442811</v>
      </c>
      <c r="V44" s="73">
        <f t="shared" si="4"/>
        <v>535929.31028012687</v>
      </c>
      <c r="W44" s="73">
        <f t="shared" si="4"/>
        <v>580103.49568663817</v>
      </c>
      <c r="X44" s="73">
        <f t="shared" si="4"/>
        <v>626278.2182127299</v>
      </c>
    </row>
    <row r="45" spans="1:24">
      <c r="A45" s="73">
        <v>34</v>
      </c>
      <c r="B45" s="74">
        <v>2118.35</v>
      </c>
      <c r="C45" s="73">
        <v>4.286442018012</v>
      </c>
      <c r="D45" s="74">
        <v>233</v>
      </c>
      <c r="E45" s="73">
        <f t="shared" si="5"/>
        <v>21156.829765833849</v>
      </c>
      <c r="F45" s="73">
        <f t="shared" si="4"/>
        <v>43220.534772429666</v>
      </c>
      <c r="G45" s="73">
        <f t="shared" si="4"/>
        <v>66229.987701158461</v>
      </c>
      <c r="H45" s="73">
        <f t="shared" si="4"/>
        <v>90225.72748833886</v>
      </c>
      <c r="I45" s="73">
        <f t="shared" si="4"/>
        <v>115250.03074828986</v>
      </c>
      <c r="J45" s="73">
        <f t="shared" si="4"/>
        <v>141346.98625789021</v>
      </c>
      <c r="K45" s="73">
        <f t="shared" si="4"/>
        <v>168562.57263387591</v>
      </c>
      <c r="L45" s="73">
        <f t="shared" si="4"/>
        <v>196944.73933973012</v>
      </c>
      <c r="M45" s="73">
        <f t="shared" si="4"/>
        <v>226543.49116488645</v>
      </c>
      <c r="N45" s="73">
        <f t="shared" si="4"/>
        <v>257410.97632508326</v>
      </c>
      <c r="O45" s="73">
        <f t="shared" si="4"/>
        <v>289601.5783390904</v>
      </c>
      <c r="P45" s="73">
        <f t="shared" si="4"/>
        <v>323172.01184367685</v>
      </c>
      <c r="Q45" s="73">
        <f t="shared" si="4"/>
        <v>358181.42251563276</v>
      </c>
      <c r="R45" s="73">
        <f t="shared" si="4"/>
        <v>394691.49127688986</v>
      </c>
      <c r="S45" s="73">
        <f t="shared" si="4"/>
        <v>432766.5429663345</v>
      </c>
      <c r="T45" s="73">
        <f t="shared" si="4"/>
        <v>472473.65966977522</v>
      </c>
      <c r="U45" s="73">
        <f t="shared" si="4"/>
        <v>513882.79890773335</v>
      </c>
      <c r="V45" s="73">
        <f t="shared" si="4"/>
        <v>557066.9168892845</v>
      </c>
      <c r="W45" s="73">
        <f t="shared" si="4"/>
        <v>602102.09704910475</v>
      </c>
      <c r="X45" s="73">
        <f t="shared" si="4"/>
        <v>649067.68409418256</v>
      </c>
    </row>
    <row r="46" spans="1:24">
      <c r="A46" s="73">
        <v>35</v>
      </c>
      <c r="B46" s="74">
        <v>2406.19</v>
      </c>
      <c r="C46" s="73">
        <v>4.31854210041696</v>
      </c>
      <c r="D46" s="74">
        <v>192</v>
      </c>
      <c r="E46" s="73">
        <f t="shared" si="5"/>
        <v>19951.167007876367</v>
      </c>
      <c r="F46" s="73">
        <f t="shared" si="4"/>
        <v>40763.933562512408</v>
      </c>
      <c r="G46" s="73">
        <f t="shared" si="4"/>
        <v>62475.50820307187</v>
      </c>
      <c r="H46" s="73">
        <f t="shared" si="4"/>
        <v>85124.706335147363</v>
      </c>
      <c r="I46" s="73">
        <f t="shared" si="4"/>
        <v>108752.01962396338</v>
      </c>
      <c r="J46" s="73">
        <f t="shared" si="4"/>
        <v>133399.68838435429</v>
      </c>
      <c r="K46" s="73">
        <f t="shared" si="4"/>
        <v>159111.77709693409</v>
      </c>
      <c r="L46" s="73">
        <f t="shared" si="4"/>
        <v>185934.25318546317</v>
      </c>
      <c r="M46" s="73">
        <f t="shared" si="4"/>
        <v>213915.06919624965</v>
      </c>
      <c r="N46" s="73">
        <f t="shared" si="4"/>
        <v>243104.24852650208</v>
      </c>
      <c r="O46" s="73">
        <f t="shared" si="4"/>
        <v>273553.97485489777</v>
      </c>
      <c r="P46" s="73">
        <f t="shared" si="4"/>
        <v>305318.68543424696</v>
      </c>
      <c r="Q46" s="73">
        <f t="shared" si="4"/>
        <v>338455.16841304087</v>
      </c>
      <c r="R46" s="73">
        <f t="shared" si="4"/>
        <v>373022.66435987147</v>
      </c>
      <c r="S46" s="73">
        <f t="shared" si="4"/>
        <v>409082.97217222606</v>
      </c>
      <c r="T46" s="73">
        <f t="shared" si="4"/>
        <v>446700.55955899699</v>
      </c>
      <c r="U46" s="73">
        <f t="shared" si="4"/>
        <v>485942.67829422682</v>
      </c>
      <c r="V46" s="73">
        <f t="shared" si="4"/>
        <v>526879.48444813315</v>
      </c>
      <c r="W46" s="73">
        <f t="shared" si="4"/>
        <v>569584.16381036199</v>
      </c>
      <c r="X46" s="73">
        <f t="shared" si="4"/>
        <v>614133.06272969651</v>
      </c>
    </row>
    <row r="47" spans="1:24">
      <c r="A47" s="73">
        <v>36</v>
      </c>
      <c r="B47" s="74">
        <v>2751.81</v>
      </c>
      <c r="C47" s="73">
        <v>4.3547453367423499</v>
      </c>
      <c r="D47" s="74">
        <v>212</v>
      </c>
      <c r="E47" s="73">
        <f t="shared" si="5"/>
        <v>25404.875342014111</v>
      </c>
      <c r="F47" s="73">
        <f t="shared" si="4"/>
        <v>51916.068308289854</v>
      </c>
      <c r="G47" s="73">
        <f t="shared" si="4"/>
        <v>79581.75621397917</v>
      </c>
      <c r="H47" s="73">
        <f t="shared" si="4"/>
        <v>108452.21437361935</v>
      </c>
      <c r="I47" s="73">
        <f t="shared" si="4"/>
        <v>138579.90746366247</v>
      </c>
      <c r="J47" s="73">
        <f t="shared" si="4"/>
        <v>170019.58486361237</v>
      </c>
      <c r="K47" s="73">
        <f t="shared" si="4"/>
        <v>202828.38014902332</v>
      </c>
      <c r="L47" s="73">
        <f t="shared" si="4"/>
        <v>237065.91491716733</v>
      </c>
      <c r="M47" s="73">
        <f t="shared" si="4"/>
        <v>272794.40713404247</v>
      </c>
      <c r="N47" s="73">
        <f t="shared" si="4"/>
        <v>310078.78419962031</v>
      </c>
      <c r="O47" s="73">
        <f t="shared" si="4"/>
        <v>348986.80093679467</v>
      </c>
      <c r="P47" s="73">
        <f t="shared" si="4"/>
        <v>389589.16271845053</v>
      </c>
      <c r="Q47" s="73">
        <f t="shared" si="4"/>
        <v>431959.65395639994</v>
      </c>
      <c r="R47" s="73">
        <f t="shared" si="4"/>
        <v>476175.27218568895</v>
      </c>
      <c r="S47" s="73">
        <f t="shared" si="4"/>
        <v>522316.36798792949</v>
      </c>
      <c r="T47" s="73">
        <f t="shared" si="4"/>
        <v>570466.79100794042</v>
      </c>
      <c r="U47" s="73">
        <f t="shared" si="4"/>
        <v>620714.04232903651</v>
      </c>
      <c r="V47" s="73">
        <f t="shared" si="4"/>
        <v>673149.43348387966</v>
      </c>
      <c r="W47" s="73">
        <f t="shared" si="4"/>
        <v>727868.25238984032</v>
      </c>
      <c r="X47" s="73">
        <f t="shared" si="4"/>
        <v>784969.93651042948</v>
      </c>
    </row>
    <row r="48" spans="1:24">
      <c r="A48" s="73">
        <v>37</v>
      </c>
      <c r="B48" s="74">
        <v>3114.17</v>
      </c>
      <c r="C48" s="73">
        <v>4.0540152137043801</v>
      </c>
      <c r="D48" s="74">
        <v>203</v>
      </c>
      <c r="E48" s="73">
        <f t="shared" si="5"/>
        <v>25628.531892865438</v>
      </c>
      <c r="F48" s="73">
        <f t="shared" si="4"/>
        <v>52296.048367716729</v>
      </c>
      <c r="G48" s="73">
        <f t="shared" si="4"/>
        <v>80044.670017575612</v>
      </c>
      <c r="H48" s="73">
        <f t="shared" si="4"/>
        <v>108918.22501071302</v>
      </c>
      <c r="I48" s="73">
        <f t="shared" si="4"/>
        <v>138962.31831600948</v>
      </c>
      <c r="J48" s="73">
        <f t="shared" si="4"/>
        <v>170224.40373472238</v>
      </c>
      <c r="K48" s="73">
        <f t="shared" si="4"/>
        <v>202753.858852431</v>
      </c>
      <c r="L48" s="73">
        <f t="shared" si="4"/>
        <v>236602.06302954664</v>
      </c>
      <c r="M48" s="73">
        <f t="shared" si="4"/>
        <v>271822.47855356842</v>
      </c>
      <c r="N48" s="73">
        <f t="shared" si="4"/>
        <v>308470.73508126382</v>
      </c>
      <c r="O48" s="73">
        <f t="shared" si="4"/>
        <v>346604.71750414948</v>
      </c>
      <c r="P48" s="73">
        <f t="shared" si="4"/>
        <v>386284.65737605013</v>
      </c>
      <c r="Q48" s="73">
        <f t="shared" si="4"/>
        <v>427573.22804714652</v>
      </c>
      <c r="R48" s="73">
        <f t="shared" si="4"/>
        <v>470535.64365477039</v>
      </c>
      <c r="S48" s="73">
        <f t="shared" si="4"/>
        <v>515239.76212730189</v>
      </c>
      <c r="T48" s="73">
        <f t="shared" si="4"/>
        <v>561756.19236386241</v>
      </c>
      <c r="U48" s="73">
        <f t="shared" si="4"/>
        <v>610158.40575908532</v>
      </c>
      <c r="V48" s="73">
        <f t="shared" si="4"/>
        <v>660522.85224912013</v>
      </c>
      <c r="W48" s="73">
        <f t="shared" si="4"/>
        <v>712929.08106215915</v>
      </c>
      <c r="X48" s="73">
        <f t="shared" si="4"/>
        <v>767459.86636420747</v>
      </c>
    </row>
    <row r="49" spans="1:24">
      <c r="A49" s="73">
        <v>38</v>
      </c>
      <c r="B49" s="74">
        <v>3477.39</v>
      </c>
      <c r="C49" s="73">
        <v>4.64065057397075</v>
      </c>
      <c r="D49" s="74">
        <v>204</v>
      </c>
      <c r="E49" s="73">
        <f t="shared" si="5"/>
        <v>32920.197874817022</v>
      </c>
      <c r="F49" s="73">
        <f t="shared" si="4"/>
        <v>67368.107101264017</v>
      </c>
      <c r="G49" s="73">
        <f t="shared" si="4"/>
        <v>103414.62342494911</v>
      </c>
      <c r="H49" s="73">
        <f t="shared" si="4"/>
        <v>141133.9326153057</v>
      </c>
      <c r="I49" s="73">
        <f t="shared" si="4"/>
        <v>180603.66314410241</v>
      </c>
      <c r="J49" s="73">
        <f t="shared" si="4"/>
        <v>221905.04594922837</v>
      </c>
      <c r="K49" s="73">
        <f t="shared" si="4"/>
        <v>265123.08161255828</v>
      </c>
      <c r="L49" s="73">
        <f t="shared" si="4"/>
        <v>310346.71529595746</v>
      </c>
      <c r="M49" s="73">
        <f t="shared" si="4"/>
        <v>357669.01979545574</v>
      </c>
      <c r="N49" s="73">
        <f t="shared" si="4"/>
        <v>407187.387090326</v>
      </c>
      <c r="O49" s="73">
        <f t="shared" si="4"/>
        <v>459003.72878128674</v>
      </c>
      <c r="P49" s="73">
        <f t="shared" si="4"/>
        <v>513224.68583033961</v>
      </c>
      <c r="Q49" s="73">
        <f t="shared" si="4"/>
        <v>569961.84803390189</v>
      </c>
      <c r="R49" s="73">
        <f t="shared" si="4"/>
        <v>629331.98368091835</v>
      </c>
      <c r="S49" s="73">
        <f t="shared" si="4"/>
        <v>691457.27986860531</v>
      </c>
      <c r="T49" s="73">
        <f t="shared" si="4"/>
        <v>756465.59397040738</v>
      </c>
      <c r="U49" s="73">
        <f t="shared" si="4"/>
        <v>824490.71677370346</v>
      </c>
      <c r="V49" s="73">
        <f t="shared" si="4"/>
        <v>895672.64782881446</v>
      </c>
      <c r="W49" s="73">
        <f t="shared" si="4"/>
        <v>970157.88357599836</v>
      </c>
      <c r="X49" s="73">
        <f t="shared" si="4"/>
        <v>1048099.7188434077</v>
      </c>
    </row>
    <row r="50" spans="1:24">
      <c r="A50" s="73">
        <v>39</v>
      </c>
      <c r="B50" s="74">
        <v>3931.54</v>
      </c>
      <c r="C50" s="73">
        <v>5.2953628980956404</v>
      </c>
      <c r="D50" s="74">
        <v>197</v>
      </c>
      <c r="E50" s="73">
        <f t="shared" si="5"/>
        <v>41013.294165306535</v>
      </c>
      <c r="F50" s="73">
        <f t="shared" si="4"/>
        <v>84198.391093129525</v>
      </c>
      <c r="G50" s="73">
        <f t="shared" si="4"/>
        <v>129670.29562117506</v>
      </c>
      <c r="H50" s="73">
        <f t="shared" si="4"/>
        <v>177550.10251065623</v>
      </c>
      <c r="I50" s="73">
        <f t="shared" si="4"/>
        <v>227965.31892984279</v>
      </c>
      <c r="J50" s="73">
        <f t="shared" si="4"/>
        <v>281050.20401428564</v>
      </c>
      <c r="K50" s="73">
        <f t="shared" si="4"/>
        <v>336946.1264079868</v>
      </c>
      <c r="L50" s="73">
        <f t="shared" si="4"/>
        <v>395801.94073767215</v>
      </c>
      <c r="M50" s="73">
        <f t="shared" si="4"/>
        <v>457774.38402274397</v>
      </c>
      <c r="N50" s="73">
        <f t="shared" si="4"/>
        <v>523028.49307657668</v>
      </c>
      <c r="O50" s="73">
        <f t="shared" si="4"/>
        <v>591738.04401072871</v>
      </c>
      <c r="P50" s="73">
        <f t="shared" si="4"/>
        <v>664086.01501249638</v>
      </c>
      <c r="Q50" s="73">
        <f t="shared" si="4"/>
        <v>740265.07362821652</v>
      </c>
      <c r="R50" s="73">
        <f t="shared" si="4"/>
        <v>820478.08984999196</v>
      </c>
      <c r="S50" s="73">
        <f t="shared" si="4"/>
        <v>904938.67637221888</v>
      </c>
      <c r="T50" s="73">
        <f t="shared" si="4"/>
        <v>993871.75745665759</v>
      </c>
      <c r="U50" s="73">
        <f t="shared" si="4"/>
        <v>1087514.167920975</v>
      </c>
      <c r="V50" s="73">
        <f t="shared" si="4"/>
        <v>1186115.2838459027</v>
      </c>
      <c r="W50" s="73">
        <f t="shared" si="4"/>
        <v>1289937.6866806268</v>
      </c>
      <c r="X50" s="73">
        <f t="shared" si="4"/>
        <v>1399257.8625149725</v>
      </c>
    </row>
    <row r="51" spans="1:24">
      <c r="A51" s="73">
        <v>40</v>
      </c>
      <c r="B51" s="74">
        <v>4419.07</v>
      </c>
      <c r="C51" s="73">
        <v>4.5630655179063204</v>
      </c>
      <c r="D51" s="74">
        <v>165</v>
      </c>
      <c r="E51" s="73">
        <f t="shared" si="5"/>
        <v>33271.434798053626</v>
      </c>
      <c r="F51" s="73">
        <f t="shared" si="4"/>
        <v>68061.066964689919</v>
      </c>
      <c r="G51" s="73">
        <f t="shared" si="4"/>
        <v>104438.17284052845</v>
      </c>
      <c r="H51" s="73">
        <f t="shared" si="4"/>
        <v>142475.18989099961</v>
      </c>
      <c r="I51" s="73">
        <f t="shared" si="4"/>
        <v>182247.86095054104</v>
      </c>
      <c r="J51" s="73">
        <f t="shared" ref="J51:X65" si="6">$D51*((1+$C51/100)^J$2-1)*$B51</f>
        <v>223835.3850487507</v>
      </c>
      <c r="K51" s="73">
        <f t="shared" si="6"/>
        <v>267320.57511883671</v>
      </c>
      <c r="L51" s="73">
        <f t="shared" si="6"/>
        <v>312790.02290240681</v>
      </c>
      <c r="M51" s="73">
        <f t="shared" si="6"/>
        <v>360334.27137897146</v>
      </c>
      <c r="N51" s="73">
        <f t="shared" si="6"/>
        <v>410047.995063518</v>
      </c>
      <c r="O51" s="73">
        <f t="shared" si="6"/>
        <v>462030.18853118119</v>
      </c>
      <c r="P51" s="73">
        <f t="shared" si="6"/>
        <v>516384.36354441877</v>
      </c>
      <c r="Q51" s="73">
        <f t="shared" si="6"/>
        <v>573218.75517522788</v>
      </c>
      <c r="R51" s="73">
        <f t="shared" si="6"/>
        <v>632646.53733285423</v>
      </c>
      <c r="S51" s="73">
        <f t="shared" si="6"/>
        <v>694786.04812617169</v>
      </c>
      <c r="T51" s="73">
        <f t="shared" si="6"/>
        <v>759761.02550949482</v>
      </c>
      <c r="U51" s="73">
        <f t="shared" si="6"/>
        <v>827700.85368106386</v>
      </c>
      <c r="V51" s="73">
        <f t="shared" si="6"/>
        <v>898740.82072485413</v>
      </c>
      <c r="W51" s="73">
        <f t="shared" si="6"/>
        <v>973022.38800875214</v>
      </c>
      <c r="X51" s="73">
        <f t="shared" si="6"/>
        <v>1050693.4718755416</v>
      </c>
    </row>
    <row r="52" spans="1:24">
      <c r="A52" s="73">
        <v>41</v>
      </c>
      <c r="B52" s="74">
        <v>4934.09</v>
      </c>
      <c r="C52" s="73">
        <v>4.8425634702278604</v>
      </c>
      <c r="D52" s="74">
        <v>179</v>
      </c>
      <c r="E52" s="73">
        <f t="shared" si="5"/>
        <v>42769.622747141751</v>
      </c>
      <c r="F52" s="73">
        <f t="shared" si="5"/>
        <v>87610.391621790797</v>
      </c>
      <c r="G52" s="73">
        <f t="shared" si="5"/>
        <v>134622.60318973305</v>
      </c>
      <c r="H52" s="73">
        <f t="shared" si="5"/>
        <v>183911.41094161052</v>
      </c>
      <c r="I52" s="73">
        <f t="shared" si="5"/>
        <v>235587.06049259135</v>
      </c>
      <c r="J52" s="73">
        <f t="shared" si="5"/>
        <v>289765.13617173076</v>
      </c>
      <c r="K52" s="73">
        <f t="shared" si="5"/>
        <v>346566.819552581</v>
      </c>
      <c r="L52" s="73">
        <f t="shared" si="5"/>
        <v>406119.16050330631</v>
      </c>
      <c r="M52" s="73">
        <f t="shared" si="5"/>
        <v>468555.36136257736</v>
      </c>
      <c r="N52" s="73">
        <f t="shared" si="5"/>
        <v>534015.07487685734</v>
      </c>
      <c r="O52" s="73">
        <f t="shared" si="5"/>
        <v>602644.71656549571</v>
      </c>
      <c r="P52" s="73">
        <f t="shared" si="5"/>
        <v>674597.79221229639</v>
      </c>
      <c r="Q52" s="73">
        <f t="shared" si="5"/>
        <v>750035.24121607456</v>
      </c>
      <c r="R52" s="73">
        <f t="shared" si="5"/>
        <v>829125.79656818113</v>
      </c>
      <c r="S52" s="73">
        <f t="shared" si="5"/>
        <v>912046.36226216995</v>
      </c>
      <c r="T52" s="73">
        <f t="shared" si="5"/>
        <v>998982.40897976118</v>
      </c>
      <c r="U52" s="73">
        <f t="shared" si="6"/>
        <v>1090128.388938159</v>
      </c>
      <c r="V52" s="73">
        <f t="shared" si="6"/>
        <v>1185688.1708266037</v>
      </c>
      <c r="W52" s="73">
        <f t="shared" si="6"/>
        <v>1285875.4958050074</v>
      </c>
      <c r="X52" s="73">
        <f t="shared" si="6"/>
        <v>1390914.4555846138</v>
      </c>
    </row>
    <row r="53" spans="1:24">
      <c r="A53" s="73">
        <v>42</v>
      </c>
      <c r="B53" s="74">
        <v>5415.7</v>
      </c>
      <c r="C53" s="73">
        <v>4.30971053863981</v>
      </c>
      <c r="D53" s="74">
        <v>192</v>
      </c>
      <c r="E53" s="73">
        <f t="shared" si="5"/>
        <v>44812.990779094194</v>
      </c>
      <c r="F53" s="73">
        <f t="shared" si="5"/>
        <v>91557.291744474773</v>
      </c>
      <c r="G53" s="73">
        <f t="shared" si="5"/>
        <v>140316.13677477377</v>
      </c>
      <c r="H53" s="73">
        <f t="shared" si="5"/>
        <v>191176.34688786278</v>
      </c>
      <c r="I53" s="73">
        <f t="shared" si="5"/>
        <v>244228.48483616972</v>
      </c>
      <c r="J53" s="73">
        <f t="shared" si="5"/>
        <v>299567.01636460889</v>
      </c>
      <c r="K53" s="73">
        <f t="shared" si="5"/>
        <v>357290.47841825732</v>
      </c>
      <c r="L53" s="73">
        <f t="shared" si="5"/>
        <v>417501.65459929989</v>
      </c>
      <c r="M53" s="73">
        <f t="shared" si="5"/>
        <v>480307.75818565569</v>
      </c>
      <c r="N53" s="73">
        <f t="shared" si="5"/>
        <v>545820.62303718179</v>
      </c>
      <c r="O53" s="73">
        <f t="shared" si="5"/>
        <v>614156.90272937878</v>
      </c>
      <c r="P53" s="73">
        <f t="shared" si="5"/>
        <v>685438.27826918499</v>
      </c>
      <c r="Q53" s="73">
        <f t="shared" si="5"/>
        <v>759791.67476271733</v>
      </c>
      <c r="R53" s="73">
        <f t="shared" si="5"/>
        <v>837349.48742076836</v>
      </c>
      <c r="S53" s="73">
        <f t="shared" si="5"/>
        <v>918249.81730448175</v>
      </c>
      <c r="T53" s="73">
        <f t="shared" si="5"/>
        <v>1002636.7172309882</v>
      </c>
      <c r="U53" s="73">
        <f t="shared" si="6"/>
        <v>1090660.4482768583</v>
      </c>
      <c r="V53" s="73">
        <f t="shared" si="6"/>
        <v>1182477.7473361169</v>
      </c>
      <c r="W53" s="73">
        <f t="shared" si="6"/>
        <v>1278252.106209226</v>
      </c>
      <c r="X53" s="73">
        <f t="shared" si="6"/>
        <v>1378154.0627200045</v>
      </c>
    </row>
    <row r="54" spans="1:24">
      <c r="A54" s="73">
        <v>43</v>
      </c>
      <c r="B54" s="74">
        <v>5969.09</v>
      </c>
      <c r="C54" s="73">
        <v>4.5596221556596896</v>
      </c>
      <c r="D54" s="74">
        <v>193</v>
      </c>
      <c r="E54" s="73">
        <f t="shared" si="5"/>
        <v>52528.414375334432</v>
      </c>
      <c r="F54" s="73">
        <f t="shared" si="5"/>
        <v>107451.92597054347</v>
      </c>
      <c r="G54" s="73">
        <f t="shared" si="5"/>
        <v>164879.74216911386</v>
      </c>
      <c r="H54" s="73">
        <f t="shared" si="5"/>
        <v>224926.04979858579</v>
      </c>
      <c r="I54" s="73">
        <f t="shared" si="5"/>
        <v>287710.24217438669</v>
      </c>
      <c r="J54" s="73">
        <f t="shared" si="5"/>
        <v>353357.15649600665</v>
      </c>
      <c r="K54" s="73">
        <f t="shared" si="5"/>
        <v>421997.32206754206</v>
      </c>
      <c r="L54" s="73">
        <f t="shared" si="5"/>
        <v>493767.21983615874</v>
      </c>
      <c r="M54" s="73">
        <f t="shared" si="5"/>
        <v>568809.55376452755</v>
      </c>
      <c r="N54" s="73">
        <f t="shared" si="5"/>
        <v>647273.53457681835</v>
      </c>
      <c r="O54" s="73">
        <f t="shared" si="5"/>
        <v>729315.17644243909</v>
      </c>
      <c r="P54" s="73">
        <f t="shared" si="5"/>
        <v>815097.60718743154</v>
      </c>
      <c r="Q54" s="73">
        <f t="shared" si="5"/>
        <v>904791.39265033614</v>
      </c>
      <c r="R54" s="73">
        <f t="shared" si="5"/>
        <v>998574.87582745706</v>
      </c>
      <c r="S54" s="73">
        <f t="shared" si="5"/>
        <v>1096634.5314818716</v>
      </c>
      <c r="T54" s="73">
        <f t="shared" si="5"/>
        <v>1199165.3369212681</v>
      </c>
      <c r="U54" s="73">
        <f t="shared" si="6"/>
        <v>1306371.1596818559</v>
      </c>
      <c r="V54" s="73">
        <f t="shared" si="6"/>
        <v>1418465.162889193</v>
      </c>
      <c r="W54" s="73">
        <f t="shared" si="6"/>
        <v>1535670.229101937</v>
      </c>
      <c r="X54" s="73">
        <f t="shared" si="6"/>
        <v>1658219.4034812732</v>
      </c>
    </row>
    <row r="55" spans="1:24">
      <c r="A55" s="73">
        <v>44</v>
      </c>
      <c r="B55" s="74">
        <v>6598.85</v>
      </c>
      <c r="C55" s="73">
        <v>4.7133076956446596</v>
      </c>
      <c r="D55" s="74">
        <v>182</v>
      </c>
      <c r="E55" s="73">
        <f t="shared" si="5"/>
        <v>56606.38708707672</v>
      </c>
      <c r="F55" s="73">
        <f t="shared" si="5"/>
        <v>115880.80737295499</v>
      </c>
      <c r="G55" s="73">
        <f t="shared" si="5"/>
        <v>177949.01347171632</v>
      </c>
      <c r="H55" s="73">
        <f t="shared" si="5"/>
        <v>242942.68510507917</v>
      </c>
      <c r="I55" s="73">
        <f t="shared" si="5"/>
        <v>310999.7084652193</v>
      </c>
      <c r="J55" s="73">
        <f t="shared" si="5"/>
        <v>382264.46874481963</v>
      </c>
      <c r="K55" s="73">
        <f t="shared" si="5"/>
        <v>456888.15645496116</v>
      </c>
      <c r="L55" s="73">
        <f t="shared" si="5"/>
        <v>535029.08818071848</v>
      </c>
      <c r="M55" s="73">
        <f t="shared" si="5"/>
        <v>616853.04245495447</v>
      </c>
      <c r="N55" s="73">
        <f t="shared" si="5"/>
        <v>702533.61146287876</v>
      </c>
      <c r="O55" s="73">
        <f t="shared" si="5"/>
        <v>792252.56932352565</v>
      </c>
      <c r="P55" s="73">
        <f t="shared" si="5"/>
        <v>886200.25772947061</v>
      </c>
      <c r="Q55" s="73">
        <f t="shared" si="5"/>
        <v>984575.98976293323</v>
      </c>
      <c r="R55" s="73">
        <f t="shared" si="5"/>
        <v>1087588.4727449759</v>
      </c>
      <c r="S55" s="73">
        <f t="shared" si="5"/>
        <v>1195456.2510148857</v>
      </c>
      <c r="T55" s="73">
        <f t="shared" si="5"/>
        <v>1308408.169579112</v>
      </c>
      <c r="U55" s="73">
        <f t="shared" si="6"/>
        <v>1426683.8596134044</v>
      </c>
      <c r="V55" s="73">
        <f t="shared" si="6"/>
        <v>1550534.2468481597</v>
      </c>
      <c r="W55" s="73">
        <f t="shared" si="6"/>
        <v>1680222.0839155372</v>
      </c>
      <c r="X55" s="73">
        <f t="shared" si="6"/>
        <v>1816022.5077877257</v>
      </c>
    </row>
    <row r="56" spans="1:24">
      <c r="A56" s="73">
        <v>45</v>
      </c>
      <c r="B56" s="74">
        <v>7295.19</v>
      </c>
      <c r="C56" s="73">
        <v>3.97722331387518</v>
      </c>
      <c r="D56" s="74">
        <v>180</v>
      </c>
      <c r="E56" s="73">
        <f t="shared" si="5"/>
        <v>52226.279544868303</v>
      </c>
      <c r="F56" s="73">
        <f t="shared" si="5"/>
        <v>106529.71485576483</v>
      </c>
      <c r="G56" s="73">
        <f t="shared" si="5"/>
        <v>162992.91905608124</v>
      </c>
      <c r="H56" s="73">
        <f t="shared" si="5"/>
        <v>221701.79097761391</v>
      </c>
      <c r="I56" s="73">
        <f t="shared" si="5"/>
        <v>282745.6458405226</v>
      </c>
      <c r="J56" s="73">
        <f t="shared" si="5"/>
        <v>346217.35113072745</v>
      </c>
      <c r="K56" s="73">
        <f t="shared" si="5"/>
        <v>412213.46788144787</v>
      </c>
      <c r="L56" s="73">
        <f t="shared" si="5"/>
        <v>480834.39757383085</v>
      </c>
      <c r="M56" s="73">
        <f t="shared" si="5"/>
        <v>552184.53488013684</v>
      </c>
      <c r="N56" s="73">
        <f t="shared" si="5"/>
        <v>626372.42648187105</v>
      </c>
      <c r="O56" s="73">
        <f t="shared" si="5"/>
        <v>703510.93620446196</v>
      </c>
      <c r="P56" s="73">
        <f t="shared" si="5"/>
        <v>783717.41671971604</v>
      </c>
      <c r="Q56" s="73">
        <f t="shared" si="5"/>
        <v>867113.88807726093</v>
      </c>
      <c r="R56" s="73">
        <f t="shared" si="5"/>
        <v>953827.22333658824</v>
      </c>
      <c r="S56" s="73">
        <f t="shared" si="5"/>
        <v>1043989.3415820871</v>
      </c>
      <c r="T56" s="73">
        <f t="shared" si="5"/>
        <v>1137737.4086147307</v>
      </c>
      <c r="U56" s="73">
        <f t="shared" si="6"/>
        <v>1235214.0456257029</v>
      </c>
      <c r="V56" s="73">
        <f t="shared" si="6"/>
        <v>1336567.5461694582</v>
      </c>
      <c r="W56" s="73">
        <f t="shared" si="6"/>
        <v>1441952.1017662671</v>
      </c>
      <c r="X56" s="73">
        <f t="shared" si="6"/>
        <v>1551528.0364774966</v>
      </c>
    </row>
    <row r="57" spans="1:24">
      <c r="A57" s="73">
        <v>46</v>
      </c>
      <c r="B57" s="74">
        <v>7965.51</v>
      </c>
      <c r="C57" s="73">
        <v>4.9954797175261101</v>
      </c>
      <c r="D57" s="74">
        <v>161</v>
      </c>
      <c r="E57" s="73">
        <f t="shared" si="5"/>
        <v>64064.385268049875</v>
      </c>
      <c r="F57" s="73">
        <f t="shared" si="5"/>
        <v>131329.09390832312</v>
      </c>
      <c r="G57" s="73">
        <f t="shared" si="5"/>
        <v>201953.99742577408</v>
      </c>
      <c r="H57" s="73">
        <f t="shared" si="5"/>
        <v>276106.95367396198</v>
      </c>
      <c r="I57" s="73">
        <f t="shared" si="5"/>
        <v>353964.20581147389</v>
      </c>
      <c r="J57" s="73">
        <f t="shared" si="5"/>
        <v>435710.80118813855</v>
      </c>
      <c r="K57" s="73">
        <f t="shared" si="5"/>
        <v>521541.03115661227</v>
      </c>
      <c r="L57" s="73">
        <f t="shared" si="5"/>
        <v>611658.89285466762</v>
      </c>
      <c r="M57" s="73">
        <f t="shared" si="5"/>
        <v>706278.57405571744</v>
      </c>
      <c r="N57" s="73">
        <f t="shared" si="5"/>
        <v>805624.96223995334</v>
      </c>
      <c r="O57" s="73">
        <f t="shared" si="5"/>
        <v>909934.17909602751</v>
      </c>
      <c r="P57" s="73">
        <f t="shared" si="5"/>
        <v>1019454.1417236576</v>
      </c>
      <c r="Q57" s="73">
        <f t="shared" si="5"/>
        <v>1134445.151870993</v>
      </c>
      <c r="R57" s="73">
        <f t="shared" si="5"/>
        <v>1255180.5146072167</v>
      </c>
      <c r="S57" s="73">
        <f t="shared" si="5"/>
        <v>1381947.1879008098</v>
      </c>
      <c r="T57" s="73">
        <f t="shared" si="5"/>
        <v>1515046.4646473681</v>
      </c>
      <c r="U57" s="73">
        <f t="shared" si="6"/>
        <v>1654794.6887679743</v>
      </c>
      <c r="V57" s="73">
        <f t="shared" si="6"/>
        <v>1801524.0070801273</v>
      </c>
      <c r="W57" s="73">
        <f t="shared" si="6"/>
        <v>1955583.1587282291</v>
      </c>
      <c r="X57" s="73">
        <f t="shared" si="6"/>
        <v>2117338.3040499045</v>
      </c>
    </row>
    <row r="58" spans="1:24">
      <c r="A58" s="73">
        <v>47</v>
      </c>
      <c r="B58" s="74">
        <v>8738.59</v>
      </c>
      <c r="C58" s="73">
        <v>5.4628516390183801</v>
      </c>
      <c r="D58" s="74">
        <v>158</v>
      </c>
      <c r="E58" s="73">
        <f t="shared" si="5"/>
        <v>75425.440712651267</v>
      </c>
      <c r="F58" s="73">
        <f t="shared" si="5"/>
        <v>154971.26134951058</v>
      </c>
      <c r="G58" s="73">
        <f t="shared" si="5"/>
        <v>238862.55215280104</v>
      </c>
      <c r="H58" s="73">
        <f t="shared" si="5"/>
        <v>327336.69971073285</v>
      </c>
      <c r="I58" s="73">
        <f t="shared" si="5"/>
        <v>420644.05868864065</v>
      </c>
      <c r="J58" s="73">
        <f t="shared" si="5"/>
        <v>519048.66025579802</v>
      </c>
      <c r="K58" s="73">
        <f t="shared" si="5"/>
        <v>622828.95921253588</v>
      </c>
      <c r="L58" s="73">
        <f t="shared" si="5"/>
        <v>732278.6219318104</v>
      </c>
      <c r="M58" s="73">
        <f t="shared" si="5"/>
        <v>847707.35734484473</v>
      </c>
      <c r="N58" s="73">
        <f t="shared" si="5"/>
        <v>969441.79332228866</v>
      </c>
      <c r="O58" s="73">
        <f t="shared" si="5"/>
        <v>1097826.4009307756</v>
      </c>
      <c r="P58" s="73">
        <f t="shared" si="5"/>
        <v>1233224.4691802503</v>
      </c>
      <c r="Q58" s="73">
        <f t="shared" si="5"/>
        <v>1376019.1330202909</v>
      </c>
      <c r="R58" s="73">
        <f t="shared" si="5"/>
        <v>1526614.4574943478</v>
      </c>
      <c r="S58" s="73">
        <f t="shared" si="5"/>
        <v>1685436.5811197204</v>
      </c>
      <c r="T58" s="73">
        <f t="shared" si="5"/>
        <v>1852934.9217286862</v>
      </c>
      <c r="U58" s="73">
        <f t="shared" si="6"/>
        <v>2029583.448182937</v>
      </c>
      <c r="V58" s="73">
        <f t="shared" si="6"/>
        <v>2215882.0215598964</v>
      </c>
      <c r="W58" s="73">
        <f t="shared" si="6"/>
        <v>2412357.8096060455</v>
      </c>
      <c r="X58" s="73">
        <f t="shared" si="6"/>
        <v>2619566.7784597487</v>
      </c>
    </row>
    <row r="59" spans="1:24">
      <c r="A59" s="73">
        <v>48</v>
      </c>
      <c r="B59" s="74">
        <v>9549.1299999999992</v>
      </c>
      <c r="C59" s="73">
        <v>4.49237805623439</v>
      </c>
      <c r="D59" s="74">
        <v>140</v>
      </c>
      <c r="E59" s="73">
        <f t="shared" si="5"/>
        <v>60057.622895381319</v>
      </c>
      <c r="F59" s="73">
        <f t="shared" si="5"/>
        <v>122813.26126281088</v>
      </c>
      <c r="G59" s="73">
        <f t="shared" si="5"/>
        <v>188388.12015730856</v>
      </c>
      <c r="H59" s="73">
        <f t="shared" si="5"/>
        <v>256908.84962318928</v>
      </c>
      <c r="I59" s="73">
        <f t="shared" si="5"/>
        <v>328507.78930356691</v>
      </c>
      <c r="J59" s="73">
        <f t="shared" si="5"/>
        <v>403323.22403864248</v>
      </c>
      <c r="K59" s="73">
        <f t="shared" si="5"/>
        <v>481499.65094643307</v>
      </c>
      <c r="L59" s="73">
        <f t="shared" si="5"/>
        <v>563188.05850177689</v>
      </c>
      <c r="M59" s="73">
        <f t="shared" si="5"/>
        <v>648546.21815262455</v>
      </c>
      <c r="N59" s="73">
        <f t="shared" si="5"/>
        <v>737738.9890368327</v>
      </c>
      <c r="O59" s="73">
        <f t="shared" si="5"/>
        <v>830938.63638799009</v>
      </c>
      <c r="P59" s="73">
        <f t="shared" si="5"/>
        <v>928325.16424523876</v>
      </c>
      <c r="Q59" s="73">
        <f t="shared" si="5"/>
        <v>1030086.6631096749</v>
      </c>
      <c r="R59" s="73">
        <f t="shared" si="5"/>
        <v>1136419.6732187925</v>
      </c>
      <c r="S59" s="73">
        <f t="shared" si="5"/>
        <v>1247529.5641405857</v>
      </c>
      <c r="T59" s="73">
        <f t="shared" si="5"/>
        <v>1363630.931420455</v>
      </c>
      <c r="U59" s="73">
        <f t="shared" si="6"/>
        <v>1484948.0110469933</v>
      </c>
      <c r="V59" s="73">
        <f t="shared" si="6"/>
        <v>1611715.1125371393</v>
      </c>
      <c r="W59" s="73">
        <f t="shared" si="6"/>
        <v>1744177.0714771522</v>
      </c>
      <c r="X59" s="73">
        <f t="shared" si="6"/>
        <v>1882589.7223934452</v>
      </c>
    </row>
    <row r="60" spans="1:24">
      <c r="A60" s="73">
        <v>49</v>
      </c>
      <c r="B60" s="74">
        <v>10260.81</v>
      </c>
      <c r="C60" s="73">
        <v>4.6313448834716198</v>
      </c>
      <c r="D60" s="74">
        <v>151</v>
      </c>
      <c r="E60" s="73">
        <f t="shared" si="5"/>
        <v>71757.238339599251</v>
      </c>
      <c r="F60" s="73">
        <f t="shared" si="5"/>
        <v>146837.80186556012</v>
      </c>
      <c r="G60" s="73">
        <f t="shared" si="5"/>
        <v>225395.60522886214</v>
      </c>
      <c r="H60" s="73">
        <f t="shared" si="5"/>
        <v>307591.69139879831</v>
      </c>
      <c r="I60" s="73">
        <f t="shared" si="5"/>
        <v>393594.56179997971</v>
      </c>
      <c r="J60" s="73">
        <f t="shared" si="5"/>
        <v>483580.52173912479</v>
      </c>
      <c r="K60" s="73">
        <f t="shared" si="5"/>
        <v>577734.04182975425</v>
      </c>
      <c r="L60" s="73">
        <f t="shared" si="5"/>
        <v>676248.13615570986</v>
      </c>
      <c r="M60" s="73">
        <f t="shared" si="5"/>
        <v>779324.75794872874</v>
      </c>
      <c r="N60" s="73">
        <f t="shared" si="5"/>
        <v>887175.21359121392</v>
      </c>
      <c r="O60" s="73">
        <f t="shared" si="5"/>
        <v>1000020.5957928983</v>
      </c>
      <c r="P60" s="73">
        <f t="shared" si="5"/>
        <v>1118092.2368294143</v>
      </c>
      <c r="Q60" s="73">
        <f t="shared" si="5"/>
        <v>1241632.182771906</v>
      </c>
      <c r="R60" s="73">
        <f t="shared" si="5"/>
        <v>1370893.689679849</v>
      </c>
      <c r="S60" s="73">
        <f t="shared" si="5"/>
        <v>1506141.7427742709</v>
      </c>
      <c r="T60" s="73">
        <f t="shared" si="5"/>
        <v>1647653.5996556771</v>
      </c>
      <c r="U60" s="73">
        <f t="shared" si="6"/>
        <v>1795719.3586802648</v>
      </c>
      <c r="V60" s="73">
        <f t="shared" si="6"/>
        <v>1950642.5536596121</v>
      </c>
      <c r="W60" s="73">
        <f t="shared" si="6"/>
        <v>2112740.7761029457</v>
      </c>
      <c r="X60" s="73">
        <f t="shared" si="6"/>
        <v>2282346.3262776081</v>
      </c>
    </row>
    <row r="61" spans="1:24">
      <c r="A61" s="73">
        <v>50</v>
      </c>
      <c r="B61" s="74">
        <v>10953.29</v>
      </c>
      <c r="C61" s="73">
        <v>4.6784808843725303</v>
      </c>
      <c r="D61" s="74">
        <v>119</v>
      </c>
      <c r="E61" s="73">
        <f t="shared" si="5"/>
        <v>60981.261884326625</v>
      </c>
      <c r="F61" s="73">
        <f t="shared" si="5"/>
        <v>124815.5204489606</v>
      </c>
      <c r="G61" s="73">
        <f t="shared" si="5"/>
        <v>191636.252598222</v>
      </c>
      <c r="H61" s="73">
        <f t="shared" si="5"/>
        <v>261583.17992788416</v>
      </c>
      <c r="I61" s="73">
        <f t="shared" si="5"/>
        <v>334802.56088187062</v>
      </c>
      <c r="J61" s="73">
        <f t="shared" si="5"/>
        <v>411447.49657744524</v>
      </c>
      <c r="K61" s="73">
        <f t="shared" si="5"/>
        <v>491678.25093837711</v>
      </c>
      <c r="L61" s="73">
        <f t="shared" si="5"/>
        <v>575662.58580547257</v>
      </c>
      <c r="M61" s="73">
        <f t="shared" si="5"/>
        <v>663576.11172519275</v>
      </c>
      <c r="N61" s="73">
        <f t="shared" si="5"/>
        <v>755602.65514984506</v>
      </c>
      <c r="O61" s="73">
        <f t="shared" si="5"/>
        <v>851934.64281716838</v>
      </c>
      <c r="P61" s="73">
        <f t="shared" si="5"/>
        <v>952773.50411304366</v>
      </c>
      <c r="Q61" s="73">
        <f t="shared" si="5"/>
        <v>1058330.0922586652</v>
      </c>
      <c r="R61" s="73">
        <f t="shared" si="5"/>
        <v>1168825.1252028756</v>
      </c>
      <c r="S61" s="73">
        <f t="shared" si="5"/>
        <v>1284489.6471415621</v>
      </c>
      <c r="T61" s="73">
        <f t="shared" si="5"/>
        <v>1405565.5116291505</v>
      </c>
      <c r="U61" s="73">
        <f t="shared" si="6"/>
        <v>1532305.8872923795</v>
      </c>
      <c r="V61" s="73">
        <f t="shared" si="6"/>
        <v>1664975.787203795</v>
      </c>
      <c r="W61" s="73">
        <f t="shared" si="6"/>
        <v>1803852.6230218827</v>
      </c>
      <c r="X61" s="73">
        <f t="shared" si="6"/>
        <v>1949226.7850565403</v>
      </c>
    </row>
    <row r="62" spans="1:24">
      <c r="A62" s="73">
        <v>51</v>
      </c>
      <c r="B62" s="74">
        <v>11607.03</v>
      </c>
      <c r="C62" s="73">
        <v>5.1439509872841098</v>
      </c>
      <c r="D62" s="74">
        <v>121</v>
      </c>
      <c r="E62" s="73">
        <f t="shared" si="5"/>
        <v>72244.25204780286</v>
      </c>
      <c r="F62" s="73">
        <f t="shared" si="5"/>
        <v>148204.71301207482</v>
      </c>
      <c r="G62" s="73">
        <f t="shared" si="5"/>
        <v>228072.54285806383</v>
      </c>
      <c r="H62" s="73">
        <f t="shared" si="5"/>
        <v>312048.73472593812</v>
      </c>
      <c r="I62" s="73">
        <f t="shared" si="5"/>
        <v>400344.62074448349</v>
      </c>
      <c r="J62" s="73">
        <f t="shared" si="5"/>
        <v>493182.40386361111</v>
      </c>
      <c r="K62" s="73">
        <f t="shared" si="5"/>
        <v>590795.71704406745</v>
      </c>
      <c r="L62" s="73">
        <f t="shared" si="5"/>
        <v>693430.21121159114</v>
      </c>
      <c r="M62" s="73">
        <f t="shared" si="5"/>
        <v>801344.17345513892</v>
      </c>
      <c r="N62" s="73">
        <f t="shared" si="5"/>
        <v>914809.17702493141</v>
      </c>
      <c r="O62" s="73">
        <f t="shared" si="5"/>
        <v>1034110.7647660734</v>
      </c>
      <c r="P62" s="73">
        <f t="shared" si="5"/>
        <v>1159549.1677076723</v>
      </c>
      <c r="Q62" s="73">
        <f t="shared" si="5"/>
        <v>1291440.0606158185</v>
      </c>
      <c r="R62" s="73">
        <f t="shared" si="5"/>
        <v>1430115.3564118515</v>
      </c>
      <c r="S62" s="73">
        <f t="shared" si="5"/>
        <v>1575924.0414551029</v>
      </c>
      <c r="T62" s="73">
        <f t="shared" si="5"/>
        <v>1729233.0537921838</v>
      </c>
      <c r="U62" s="73">
        <f t="shared" si="6"/>
        <v>1890428.2065829732</v>
      </c>
      <c r="V62" s="73">
        <f t="shared" si="6"/>
        <v>2059915.1590271981</v>
      </c>
      <c r="W62" s="73">
        <f t="shared" si="6"/>
        <v>2238120.4372349954</v>
      </c>
      <c r="X62" s="73">
        <f t="shared" si="6"/>
        <v>2425492.5076105553</v>
      </c>
    </row>
    <row r="63" spans="1:24">
      <c r="A63" s="73">
        <v>52</v>
      </c>
      <c r="B63" s="74">
        <v>12240.93</v>
      </c>
      <c r="C63" s="73">
        <v>4.9900802048313304</v>
      </c>
      <c r="D63" s="74">
        <v>120</v>
      </c>
      <c r="E63" s="73">
        <f t="shared" si="5"/>
        <v>73299.866978071281</v>
      </c>
      <c r="F63" s="73">
        <f t="shared" si="5"/>
        <v>150257.45610838316</v>
      </c>
      <c r="G63" s="73">
        <f t="shared" si="5"/>
        <v>231055.29066000189</v>
      </c>
      <c r="H63" s="73">
        <f t="shared" si="5"/>
        <v>315885.0019595137</v>
      </c>
      <c r="I63" s="73">
        <f t="shared" si="5"/>
        <v>404947.7838903977</v>
      </c>
      <c r="J63" s="73">
        <f t="shared" si="5"/>
        <v>498454.8700722871</v>
      </c>
      <c r="K63" s="73">
        <f t="shared" si="5"/>
        <v>596628.03485185315</v>
      </c>
      <c r="L63" s="73">
        <f t="shared" si="5"/>
        <v>699700.1192935413</v>
      </c>
      <c r="M63" s="73">
        <f t="shared" si="5"/>
        <v>807915.58341766102</v>
      </c>
      <c r="N63" s="73">
        <f t="shared" si="5"/>
        <v>921531.08599560463</v>
      </c>
      <c r="O63" s="73">
        <f t="shared" si="5"/>
        <v>1040816.0932773097</v>
      </c>
      <c r="P63" s="73">
        <f t="shared" si="5"/>
        <v>1166053.518094711</v>
      </c>
      <c r="Q63" s="73">
        <f t="shared" si="5"/>
        <v>1297540.3908569661</v>
      </c>
      <c r="R63" s="73">
        <f t="shared" si="5"/>
        <v>1435588.5640288822</v>
      </c>
      <c r="S63" s="73">
        <f t="shared" si="5"/>
        <v>1580525.451763381</v>
      </c>
      <c r="T63" s="73">
        <f t="shared" si="5"/>
        <v>1732694.8064422179</v>
      </c>
      <c r="U63" s="73">
        <f t="shared" si="6"/>
        <v>1892457.5339667029</v>
      </c>
      <c r="V63" s="73">
        <f t="shared" si="6"/>
        <v>2060192.5497320862</v>
      </c>
      <c r="W63" s="73">
        <f t="shared" si="6"/>
        <v>2236297.6773157483</v>
      </c>
      <c r="X63" s="73">
        <f t="shared" si="6"/>
        <v>2421190.5920106559</v>
      </c>
    </row>
    <row r="64" spans="1:24">
      <c r="A64" s="73">
        <v>53</v>
      </c>
      <c r="B64" s="74">
        <v>13029.78</v>
      </c>
      <c r="C64" s="73">
        <v>5.9991804782151696</v>
      </c>
      <c r="D64" s="74">
        <v>106</v>
      </c>
      <c r="E64" s="73">
        <f t="shared" si="5"/>
        <v>82858.081920124794</v>
      </c>
      <c r="F64" s="73">
        <f t="shared" si="5"/>
        <v>170686.96971542525</v>
      </c>
      <c r="G64" s="73">
        <f t="shared" si="5"/>
        <v>263784.87100157473</v>
      </c>
      <c r="H64" s="73">
        <f t="shared" si="5"/>
        <v>362467.88340731105</v>
      </c>
      <c r="I64" s="73">
        <f t="shared" si="5"/>
        <v>467071.06782860711</v>
      </c>
      <c r="J64" s="73">
        <f t="shared" si="5"/>
        <v>577949.5860692967</v>
      </c>
      <c r="K64" s="73">
        <f t="shared" si="5"/>
        <v>695479.90673081588</v>
      </c>
      <c r="L64" s="73">
        <f t="shared" si="5"/>
        <v>820061.08344544517</v>
      </c>
      <c r="M64" s="73">
        <f t="shared" si="5"/>
        <v>952116.10979306884</v>
      </c>
      <c r="N64" s="73">
        <f t="shared" si="5"/>
        <v>1092093.3555018411</v>
      </c>
      <c r="O64" s="73">
        <f t="shared" si="5"/>
        <v>1240468.0888091172</v>
      </c>
      <c r="P64" s="73">
        <f t="shared" si="5"/>
        <v>1397744.0901515675</v>
      </c>
      <c r="Q64" s="73">
        <f t="shared" si="5"/>
        <v>1564455.3626634716</v>
      </c>
      <c r="R64" s="73">
        <f t="shared" si="5"/>
        <v>1741167.9452908935</v>
      </c>
      <c r="S64" s="73">
        <f t="shared" si="5"/>
        <v>1928481.8346778494</v>
      </c>
      <c r="T64" s="73">
        <f t="shared" si="5"/>
        <v>2127033.0223498936</v>
      </c>
      <c r="U64" s="73">
        <f t="shared" si="6"/>
        <v>2337495.6541120238</v>
      </c>
      <c r="V64" s="73">
        <f t="shared" si="6"/>
        <v>2560584.3189927652</v>
      </c>
      <c r="W64" s="73">
        <f t="shared" si="6"/>
        <v>2797056.4755061422</v>
      </c>
      <c r="X64" s="73">
        <f t="shared" si="6"/>
        <v>3047715.0234694849</v>
      </c>
    </row>
    <row r="65" spans="1:24">
      <c r="A65" s="73">
        <v>54</v>
      </c>
      <c r="B65" s="74">
        <v>13476.84</v>
      </c>
      <c r="C65" s="73">
        <v>5.4769702360594303</v>
      </c>
      <c r="D65" s="74">
        <v>100</v>
      </c>
      <c r="E65" s="73">
        <f t="shared" si="5"/>
        <v>73812.25155613503</v>
      </c>
      <c r="F65" s="73">
        <f t="shared" si="5"/>
        <v>151667.17816056486</v>
      </c>
      <c r="G65" s="73">
        <f t="shared" si="5"/>
        <v>233786.19592242507</v>
      </c>
      <c r="H65" s="73">
        <f t="shared" si="5"/>
        <v>320402.8478452469</v>
      </c>
      <c r="I65" s="73">
        <f t="shared" si="5"/>
        <v>411763.46801335289</v>
      </c>
      <c r="J65" s="73">
        <f t="shared" si="5"/>
        <v>508127.88215554511</v>
      </c>
      <c r="K65" s="73">
        <f t="shared" si="5"/>
        <v>609770.14657845849</v>
      </c>
      <c r="L65" s="73">
        <f t="shared" si="5"/>
        <v>716979.32757107145</v>
      </c>
      <c r="M65" s="73">
        <f t="shared" si="5"/>
        <v>830060.32349697291</v>
      </c>
      <c r="N65" s="73">
        <f t="shared" si="5"/>
        <v>949334.73191237578</v>
      </c>
      <c r="O65" s="73">
        <f t="shared" si="5"/>
        <v>1075141.7641759259</v>
      </c>
      <c r="P65" s="73">
        <f t="shared" si="5"/>
        <v>1207839.2101514204</v>
      </c>
      <c r="Q65" s="73">
        <f t="shared" si="5"/>
        <v>1347804.4557470041</v>
      </c>
      <c r="R65" s="73">
        <f t="shared" si="5"/>
        <v>1495435.5561846846</v>
      </c>
      <c r="S65" s="73">
        <f t="shared" si="5"/>
        <v>1651152.3680525047</v>
      </c>
      <c r="T65" s="73">
        <f t="shared" si="5"/>
        <v>1815397.7433588654</v>
      </c>
      <c r="U65" s="73">
        <f t="shared" si="6"/>
        <v>1988638.7889848598</v>
      </c>
      <c r="V65" s="73">
        <f t="shared" si="6"/>
        <v>2171368.1951164282</v>
      </c>
      <c r="W65" s="73">
        <f t="shared" si="6"/>
        <v>2364105.6364343506</v>
      </c>
      <c r="X65" s="73">
        <f t="shared" si="6"/>
        <v>2567399.2500469978</v>
      </c>
    </row>
    <row r="66" spans="1:24">
      <c r="A66" s="73">
        <v>55</v>
      </c>
      <c r="B66" s="74">
        <v>13618.47</v>
      </c>
      <c r="C66" s="73">
        <v>5.8005982166748096</v>
      </c>
      <c r="D66" s="74">
        <v>125</v>
      </c>
      <c r="E66" s="73">
        <f t="shared" si="5"/>
        <v>98744.090994799102</v>
      </c>
      <c r="F66" s="73">
        <f t="shared" si="5"/>
        <v>203215.92997091415</v>
      </c>
      <c r="G66" s="73">
        <f t="shared" ref="G66:X66" si="7">$D66*((1+$C66/100)^G$2-1)*$B66</f>
        <v>313747.76057560532</v>
      </c>
      <c r="H66" s="73">
        <f t="shared" si="7"/>
        <v>430691.09857520997</v>
      </c>
      <c r="I66" s="73">
        <f t="shared" si="7"/>
        <v>554417.84975333977</v>
      </c>
      <c r="J66" s="73">
        <f t="shared" si="7"/>
        <v>685321.49265385803</v>
      </c>
      <c r="K66" s="73">
        <f t="shared" si="7"/>
        <v>823818.32993002608</v>
      </c>
      <c r="L66" s="73">
        <f t="shared" si="7"/>
        <v>970348.81227938598</v>
      </c>
      <c r="M66" s="73">
        <f t="shared" si="7"/>
        <v>1125378.9391747883</v>
      </c>
      <c r="N66" s="73">
        <f t="shared" si="7"/>
        <v>1289401.7408461936</v>
      </c>
      <c r="O66" s="73">
        <f t="shared" si="7"/>
        <v>1462938.846226291</v>
      </c>
      <c r="P66" s="73">
        <f t="shared" si="7"/>
        <v>1646542.1418463353</v>
      </c>
      <c r="Q66" s="73">
        <f t="shared" si="7"/>
        <v>1840795.5269578719</v>
      </c>
      <c r="R66" s="73">
        <f t="shared" si="7"/>
        <v>2046316.7704620189</v>
      </c>
      <c r="S66" s="73">
        <f t="shared" si="7"/>
        <v>2263759.4755517556</v>
      </c>
      <c r="T66" s="73">
        <f t="shared" si="7"/>
        <v>2493815.1583152162</v>
      </c>
      <c r="U66" s="73">
        <f t="shared" si="7"/>
        <v>2737215.4469104139</v>
      </c>
      <c r="V66" s="73">
        <f t="shared" si="7"/>
        <v>2994734.4083052455</v>
      </c>
      <c r="W66" s="73">
        <f t="shared" si="7"/>
        <v>3267191.0099823452</v>
      </c>
      <c r="X66" s="73">
        <f t="shared" si="7"/>
        <v>3555451.7244375395</v>
      </c>
    </row>
    <row r="67" spans="1:24" ht="12.75">
      <c r="I67" s="72">
        <f>SUM(E37:I66)</f>
        <v>20757343.479230508</v>
      </c>
      <c r="X67" s="73">
        <f>SUM(E37:X66)</f>
        <v>379002650.18715578</v>
      </c>
    </row>
    <row r="69" spans="1:24">
      <c r="E69" s="73" t="s">
        <v>31</v>
      </c>
    </row>
    <row r="70" spans="1:24">
      <c r="A70" s="73" t="s">
        <v>0</v>
      </c>
      <c r="B70" s="73" t="s">
        <v>32</v>
      </c>
      <c r="C70" s="73" t="s">
        <v>33</v>
      </c>
      <c r="D70" s="73" t="s">
        <v>34</v>
      </c>
      <c r="E70" s="73">
        <v>1</v>
      </c>
      <c r="F70" s="73">
        <v>2</v>
      </c>
      <c r="G70" s="73">
        <v>3</v>
      </c>
      <c r="H70" s="73">
        <v>4</v>
      </c>
      <c r="I70" s="73">
        <v>5</v>
      </c>
      <c r="J70" s="73">
        <v>6</v>
      </c>
      <c r="K70" s="73">
        <v>7</v>
      </c>
      <c r="L70" s="73">
        <v>8</v>
      </c>
      <c r="M70" s="73">
        <v>9</v>
      </c>
      <c r="N70" s="73">
        <v>10</v>
      </c>
      <c r="O70" s="73">
        <v>11</v>
      </c>
      <c r="P70" s="73">
        <v>12</v>
      </c>
      <c r="Q70" s="73">
        <v>13</v>
      </c>
      <c r="R70" s="73">
        <v>14</v>
      </c>
      <c r="S70" s="73">
        <v>15</v>
      </c>
      <c r="T70" s="73">
        <v>16</v>
      </c>
      <c r="U70" s="73">
        <v>17</v>
      </c>
      <c r="V70" s="73">
        <v>18</v>
      </c>
      <c r="W70" s="73">
        <v>19</v>
      </c>
      <c r="X70" s="73">
        <v>20</v>
      </c>
    </row>
    <row r="71" spans="1:24">
      <c r="A71" s="73">
        <v>26</v>
      </c>
      <c r="B71" s="74">
        <v>343.89</v>
      </c>
      <c r="C71" s="73">
        <v>3.6199834500503898</v>
      </c>
      <c r="D71" s="74">
        <v>1266</v>
      </c>
      <c r="E71" s="73">
        <f>$D71*((1+$C71/100)^E$2-1)*$B71</f>
        <v>15760.131535354909</v>
      </c>
      <c r="F71" s="73">
        <f t="shared" ref="F71:X85" si="8">$D71*((1+$C71/100)^F$2-1)*$B71</f>
        <v>32090.777223995879</v>
      </c>
      <c r="G71" s="73">
        <f t="shared" si="8"/>
        <v>49012.589583851986</v>
      </c>
      <c r="H71" s="73">
        <f t="shared" si="8"/>
        <v>66546.968750583474</v>
      </c>
      <c r="I71" s="73">
        <f t="shared" si="8"/>
        <v>84716.08954121967</v>
      </c>
      <c r="J71" s="73">
        <f t="shared" si="8"/>
        <v>103542.92949749669</v>
      </c>
      <c r="K71" s="73">
        <f t="shared" si="8"/>
        <v>123051.29794435833</v>
      </c>
      <c r="L71" s="73">
        <f t="shared" si="8"/>
        <v>143265.86610037117</v>
      </c>
      <c r="M71" s="73">
        <f t="shared" si="8"/>
        <v>164212.19827813091</v>
      </c>
      <c r="N71" s="73">
        <f t="shared" si="8"/>
        <v>185916.78421411812</v>
      </c>
      <c r="O71" s="73">
        <f t="shared" si="8"/>
        <v>208407.07256889003</v>
      </c>
      <c r="P71" s="73">
        <f t="shared" si="8"/>
        <v>231711.5056399733</v>
      </c>
      <c r="Q71" s="73">
        <f t="shared" si="8"/>
        <v>255859.55533135775</v>
      </c>
      <c r="R71" s="73">
        <f t="shared" si="8"/>
        <v>280881.76042508037</v>
      </c>
      <c r="S71" s="73">
        <f t="shared" si="8"/>
        <v>306809.76520203351</v>
      </c>
      <c r="T71" s="73">
        <f t="shared" si="8"/>
        <v>333676.35946084047</v>
      </c>
      <c r="U71" s="73">
        <f t="shared" si="8"/>
        <v>361515.51998540846</v>
      </c>
      <c r="V71" s="73">
        <f t="shared" si="8"/>
        <v>390362.45351359883</v>
      </c>
      <c r="W71" s="73">
        <f t="shared" si="8"/>
        <v>420253.64126135665</v>
      </c>
      <c r="X71" s="73">
        <f t="shared" si="8"/>
        <v>451226.8850586068</v>
      </c>
    </row>
    <row r="72" spans="1:24">
      <c r="A72" s="73">
        <v>27</v>
      </c>
      <c r="B72" s="74">
        <v>354.66</v>
      </c>
      <c r="C72" s="73">
        <v>4.1909581588592904</v>
      </c>
      <c r="D72" s="74">
        <v>1251</v>
      </c>
      <c r="E72" s="73">
        <f t="shared" ref="E72:T100" si="9">$D72*((1+$C72/100)^E$2-1)*$B72</f>
        <v>18594.428909969123</v>
      </c>
      <c r="F72" s="73">
        <f t="shared" si="9"/>
        <v>37968.142555433886</v>
      </c>
      <c r="G72" s="73">
        <f t="shared" si="9"/>
        <v>58153.800433597331</v>
      </c>
      <c r="H72" s="73">
        <f t="shared" si="9"/>
        <v>79185.430787524994</v>
      </c>
      <c r="I72" s="73">
        <f t="shared" si="9"/>
        <v>101098.48796971174</v>
      </c>
      <c r="J72" s="73">
        <f t="shared" si="9"/>
        <v>123929.91220973089</v>
      </c>
      <c r="K72" s="73">
        <f t="shared" si="9"/>
        <v>147718.19188672092</v>
      </c>
      <c r="L72" s="73">
        <f t="shared" si="9"/>
        <v>172503.42841168592</v>
      </c>
      <c r="M72" s="73">
        <f t="shared" si="9"/>
        <v>198327.40382898657</v>
      </c>
      <c r="N72" s="73">
        <f t="shared" si="9"/>
        <v>225233.65125098039</v>
      </c>
      <c r="O72" s="73">
        <f t="shared" si="9"/>
        <v>253267.52824454926</v>
      </c>
      <c r="P72" s="73">
        <f t="shared" si="9"/>
        <v>282476.29329322441</v>
      </c>
      <c r="Q72" s="73">
        <f t="shared" si="9"/>
        <v>312909.18546380918</v>
      </c>
      <c r="R72" s="73">
        <f t="shared" si="9"/>
        <v>344617.50741179398</v>
      </c>
      <c r="S72" s="73">
        <f t="shared" si="9"/>
        <v>377654.71186549519</v>
      </c>
      <c r="T72" s="73">
        <f t="shared" si="9"/>
        <v>412076.49173470779</v>
      </c>
      <c r="U72" s="73">
        <f t="shared" si="8"/>
        <v>447940.87399577373</v>
      </c>
      <c r="V72" s="73">
        <f t="shared" si="8"/>
        <v>485308.31751133432</v>
      </c>
      <c r="W72" s="73">
        <f t="shared" si="8"/>
        <v>524241.81494966755</v>
      </c>
      <c r="X72" s="73">
        <f t="shared" si="8"/>
        <v>564806.99897542165</v>
      </c>
    </row>
    <row r="73" spans="1:24">
      <c r="A73" s="73">
        <v>28</v>
      </c>
      <c r="B73" s="74">
        <v>369.46</v>
      </c>
      <c r="C73" s="73">
        <v>4.3218937786115301</v>
      </c>
      <c r="D73" s="74">
        <v>1341</v>
      </c>
      <c r="E73" s="73">
        <f t="shared" si="9"/>
        <v>21412.643799728445</v>
      </c>
      <c r="F73" s="73">
        <f t="shared" si="8"/>
        <v>43750.719319673633</v>
      </c>
      <c r="G73" s="73">
        <f t="shared" si="8"/>
        <v>67054.222735776813</v>
      </c>
      <c r="H73" s="73">
        <f t="shared" si="8"/>
        <v>91364.878816219221</v>
      </c>
      <c r="I73" s="73">
        <f t="shared" si="8"/>
        <v>116726.21562934178</v>
      </c>
      <c r="J73" s="73">
        <f t="shared" si="8"/>
        <v>143183.64248036352</v>
      </c>
      <c r="K73" s="73">
        <f t="shared" si="8"/>
        <v>170784.5312164402</v>
      </c>
      <c r="L73" s="73">
        <f t="shared" si="8"/>
        <v>199578.30104564287</v>
      </c>
      <c r="M73" s="73">
        <f t="shared" si="8"/>
        <v>229616.50702172163</v>
      </c>
      <c r="N73" s="73">
        <f t="shared" si="8"/>
        <v>260952.93235308694</v>
      </c>
      <c r="O73" s="73">
        <f t="shared" si="8"/>
        <v>293643.68470128777</v>
      </c>
      <c r="P73" s="73">
        <f t="shared" si="8"/>
        <v>327747.29664140707</v>
      </c>
      <c r="Q73" s="73">
        <f t="shared" si="8"/>
        <v>363324.83046424791</v>
      </c>
      <c r="R73" s="73">
        <f t="shared" si="8"/>
        <v>400439.98750796181</v>
      </c>
      <c r="S73" s="73">
        <f t="shared" si="8"/>
        <v>439159.22221486957</v>
      </c>
      <c r="T73" s="73">
        <f t="shared" si="8"/>
        <v>479551.8611177014</v>
      </c>
      <c r="U73" s="73">
        <f t="shared" si="8"/>
        <v>521690.22696829162</v>
      </c>
      <c r="V73" s="73">
        <f t="shared" si="8"/>
        <v>565649.76823098725</v>
      </c>
      <c r="W73" s="73">
        <f t="shared" si="8"/>
        <v>611509.19417262112</v>
      </c>
      <c r="X73" s="73">
        <f t="shared" si="8"/>
        <v>659350.61579093384</v>
      </c>
    </row>
    <row r="74" spans="1:24">
      <c r="A74" s="73">
        <v>29</v>
      </c>
      <c r="B74" s="74">
        <v>392.62</v>
      </c>
      <c r="C74" s="73">
        <v>4.7001672296495602</v>
      </c>
      <c r="D74" s="74">
        <v>1348</v>
      </c>
      <c r="E74" s="73">
        <f t="shared" si="9"/>
        <v>24875.71778586357</v>
      </c>
      <c r="F74" s="73">
        <f t="shared" si="8"/>
        <v>50920.635907238364</v>
      </c>
      <c r="G74" s="73">
        <f t="shared" si="8"/>
        <v>78189.708735143111</v>
      </c>
      <c r="H74" s="73">
        <f t="shared" si="8"/>
        <v>106740.47358793426</v>
      </c>
      <c r="I74" s="73">
        <f t="shared" si="8"/>
        <v>136633.17213415066</v>
      </c>
      <c r="J74" s="73">
        <f t="shared" si="8"/>
        <v>167930.87750149422</v>
      </c>
      <c r="K74" s="73">
        <f t="shared" si="8"/>
        <v>200699.62736014591</v>
      </c>
      <c r="L74" s="73">
        <f t="shared" si="8"/>
        <v>235008.56326121977</v>
      </c>
      <c r="M74" s="73">
        <f t="shared" si="8"/>
        <v>270930.07652435749</v>
      </c>
      <c r="N74" s="73">
        <f t="shared" si="8"/>
        <v>308539.96098228329</v>
      </c>
      <c r="O74" s="73">
        <f t="shared" si="8"/>
        <v>347917.57290460967</v>
      </c>
      <c r="P74" s="73">
        <f t="shared" si="8"/>
        <v>389145.99843832781</v>
      </c>
      <c r="Q74" s="73">
        <f t="shared" si="8"/>
        <v>432312.2289182822</v>
      </c>
      <c r="R74" s="73">
        <f t="shared" si="8"/>
        <v>477507.34441753052</v>
      </c>
      <c r="S74" s="73">
        <f t="shared" si="8"/>
        <v>524826.70592487662</v>
      </c>
      <c r="T74" s="73">
        <f t="shared" si="8"/>
        <v>574370.15655507054</v>
      </c>
      <c r="U74" s="73">
        <f t="shared" si="8"/>
        <v>626242.23221622244</v>
      </c>
      <c r="V74" s="73">
        <f t="shared" si="8"/>
        <v>680552.38217893871</v>
      </c>
      <c r="W74" s="73">
        <f t="shared" si="8"/>
        <v>737415.2000125763</v>
      </c>
      <c r="X74" s="73">
        <f t="shared" si="8"/>
        <v>796950.66537588555</v>
      </c>
    </row>
    <row r="75" spans="1:24">
      <c r="A75" s="73">
        <v>30</v>
      </c>
      <c r="B75" s="74">
        <v>413.46</v>
      </c>
      <c r="C75" s="73">
        <v>4.25765773015672</v>
      </c>
      <c r="D75" s="74">
        <v>1353</v>
      </c>
      <c r="E75" s="73">
        <f t="shared" si="9"/>
        <v>23817.821863946363</v>
      </c>
      <c r="F75" s="73">
        <f t="shared" si="8"/>
        <v>48649.725061638026</v>
      </c>
      <c r="G75" s="73">
        <f t="shared" si="8"/>
        <v>74538.885705371242</v>
      </c>
      <c r="H75" s="73">
        <f t="shared" si="8"/>
        <v>101530.31819852503</v>
      </c>
      <c r="I75" s="73">
        <f t="shared" si="8"/>
        <v>129670.95350370365</v>
      </c>
      <c r="J75" s="73">
        <f t="shared" si="8"/>
        <v>159009.72074326832</v>
      </c>
      <c r="K75" s="73">
        <f t="shared" si="8"/>
        <v>189597.6322741411</v>
      </c>
      <c r="L75" s="73">
        <f t="shared" si="8"/>
        <v>221487.87238480162</v>
      </c>
      <c r="M75" s="73">
        <f t="shared" si="8"/>
        <v>254735.88976869904</v>
      </c>
      <c r="N75" s="73">
        <f t="shared" si="8"/>
        <v>289399.4939348661</v>
      </c>
      <c r="O75" s="73">
        <f t="shared" si="8"/>
        <v>325538.95572336466</v>
      </c>
      <c r="P75" s="73">
        <f t="shared" si="8"/>
        <v>363217.11210033827</v>
      </c>
      <c r="Q75" s="73">
        <f t="shared" si="8"/>
        <v>402499.47541487677</v>
      </c>
      <c r="R75" s="73">
        <f t="shared" si="8"/>
        <v>443454.34730766481</v>
      </c>
      <c r="S75" s="73">
        <f t="shared" si="8"/>
        <v>486152.93746947212</v>
      </c>
      <c r="T75" s="73">
        <f t="shared" si="8"/>
        <v>530669.48745597142</v>
      </c>
      <c r="U75" s="73">
        <f t="shared" si="8"/>
        <v>577081.3997741699</v>
      </c>
      <c r="V75" s="73">
        <f t="shared" si="8"/>
        <v>625469.37246489804</v>
      </c>
      <c r="W75" s="73">
        <f t="shared" si="8"/>
        <v>675917.53941535868</v>
      </c>
      <c r="X75" s="73">
        <f t="shared" si="8"/>
        <v>728513.61664570833</v>
      </c>
    </row>
    <row r="76" spans="1:24">
      <c r="A76" s="73">
        <v>31</v>
      </c>
      <c r="B76" s="74">
        <v>439.8</v>
      </c>
      <c r="C76" s="73">
        <v>3.9116837013954</v>
      </c>
      <c r="D76" s="74">
        <v>1401</v>
      </c>
      <c r="E76" s="73">
        <f t="shared" si="9"/>
        <v>24102.222471150541</v>
      </c>
      <c r="F76" s="73">
        <f t="shared" si="8"/>
        <v>49147.247650379089</v>
      </c>
      <c r="G76" s="73">
        <f t="shared" si="8"/>
        <v>75171.954997553956</v>
      </c>
      <c r="H76" s="73">
        <f t="shared" si="8"/>
        <v>102214.66658036396</v>
      </c>
      <c r="I76" s="73">
        <f t="shared" si="8"/>
        <v>130315.20350457427</v>
      </c>
      <c r="J76" s="73">
        <f t="shared" si="8"/>
        <v>159514.9445516534</v>
      </c>
      <c r="K76" s="73">
        <f t="shared" si="8"/>
        <v>189856.88711012088</v>
      </c>
      <c r="L76" s="73">
        <f t="shared" si="8"/>
        <v>221385.71049033463</v>
      </c>
      <c r="M76" s="73">
        <f t="shared" si="8"/>
        <v>254147.84171595401</v>
      </c>
      <c r="N76" s="73">
        <f t="shared" si="8"/>
        <v>288191.52388895571</v>
      </c>
      <c r="O76" s="73">
        <f t="shared" si="8"/>
        <v>323566.88722887362</v>
      </c>
      <c r="P76" s="73">
        <f t="shared" si="8"/>
        <v>360326.02289086825</v>
      </c>
      <c r="Q76" s="73">
        <f t="shared" si="8"/>
        <v>398523.05967132718</v>
      </c>
      <c r="R76" s="73">
        <f t="shared" si="8"/>
        <v>438214.24371394317</v>
      </c>
      <c r="S76" s="73">
        <f t="shared" si="8"/>
        <v>479458.02133364516</v>
      </c>
      <c r="T76" s="73">
        <f t="shared" si="8"/>
        <v>522315.1250803367</v>
      </c>
      <c r="U76" s="73">
        <f t="shared" si="8"/>
        <v>566848.66316917783</v>
      </c>
      <c r="V76" s="73">
        <f t="shared" si="8"/>
        <v>613124.21240909479</v>
      </c>
      <c r="W76" s="73">
        <f t="shared" si="8"/>
        <v>661209.91476636077</v>
      </c>
      <c r="X76" s="73">
        <f t="shared" si="8"/>
        <v>711176.57770543743</v>
      </c>
    </row>
    <row r="77" spans="1:24">
      <c r="A77" s="73">
        <v>32</v>
      </c>
      <c r="B77" s="74">
        <v>469.19</v>
      </c>
      <c r="C77" s="73">
        <v>3.5414883290647499</v>
      </c>
      <c r="D77" s="74">
        <v>1374</v>
      </c>
      <c r="E77" s="73">
        <f t="shared" si="9"/>
        <v>22830.808691224895</v>
      </c>
      <c r="F77" s="73">
        <f t="shared" si="8"/>
        <v>46470.167807680584</v>
      </c>
      <c r="G77" s="73">
        <f t="shared" si="8"/>
        <v>70946.712068311288</v>
      </c>
      <c r="H77" s="73">
        <f t="shared" si="8"/>
        <v>96290.090287290557</v>
      </c>
      <c r="I77" s="73">
        <f t="shared" si="8"/>
        <v>122531.0012880858</v>
      </c>
      <c r="J77" s="73">
        <f t="shared" si="8"/>
        <v>149701.23108941427</v>
      </c>
      <c r="K77" s="73">
        <f t="shared" si="8"/>
        <v>177833.69140813718</v>
      </c>
      <c r="L77" s="73">
        <f t="shared" si="8"/>
        <v>206962.45952572618</v>
      </c>
      <c r="M77" s="73">
        <f t="shared" si="8"/>
        <v>237122.81956660008</v>
      </c>
      <c r="N77" s="73">
        <f t="shared" si="8"/>
        <v>268351.30523832532</v>
      </c>
      <c r="O77" s="73">
        <f t="shared" si="8"/>
        <v>300685.74408545846</v>
      </c>
      <c r="P77" s="73">
        <f t="shared" si="8"/>
        <v>334165.30331063131</v>
      </c>
      <c r="Q77" s="73">
        <f t="shared" si="8"/>
        <v>368830.53721838607</v>
      </c>
      <c r="R77" s="73">
        <f t="shared" si="8"/>
        <v>404723.43633922684</v>
      </c>
      <c r="S77" s="73">
        <f t="shared" si="8"/>
        <v>441887.47829339543</v>
      </c>
      <c r="T77" s="73">
        <f t="shared" si="8"/>
        <v>480367.68045597937</v>
      </c>
      <c r="U77" s="73">
        <f t="shared" si="8"/>
        <v>520210.65448715177</v>
      </c>
      <c r="V77" s="73">
        <f t="shared" si="8"/>
        <v>561464.66279359069</v>
      </c>
      <c r="W77" s="73">
        <f t="shared" si="8"/>
        <v>604179.67698947329</v>
      </c>
      <c r="X77" s="73">
        <f t="shared" si="8"/>
        <v>648407.43842786143</v>
      </c>
    </row>
    <row r="78" spans="1:24">
      <c r="A78" s="73">
        <v>33</v>
      </c>
      <c r="B78" s="74">
        <v>499.64</v>
      </c>
      <c r="C78" s="73">
        <v>4.5287470525386802</v>
      </c>
      <c r="D78" s="74">
        <v>1395</v>
      </c>
      <c r="E78" s="73">
        <f t="shared" si="9"/>
        <v>31565.267323759395</v>
      </c>
      <c r="F78" s="73">
        <f t="shared" si="8"/>
        <v>64560.045761069436</v>
      </c>
      <c r="G78" s="73">
        <f t="shared" si="8"/>
        <v>99049.074254350824</v>
      </c>
      <c r="H78" s="73">
        <f t="shared" si="8"/>
        <v>135100.02360897092</v>
      </c>
      <c r="I78" s="73">
        <f t="shared" si="8"/>
        <v>172783.62926990059</v>
      </c>
      <c r="J78" s="73">
        <f t="shared" si="8"/>
        <v>212173.83011148986</v>
      </c>
      <c r="K78" s="73">
        <f t="shared" si="8"/>
        <v>253347.91351268176</v>
      </c>
      <c r="L78" s="73">
        <f t="shared" si="8"/>
        <v>296386.66700231493</v>
      </c>
      <c r="M78" s="73">
        <f t="shared" si="8"/>
        <v>341374.53677205933</v>
      </c>
      <c r="N78" s="73">
        <f t="shared" si="8"/>
        <v>388399.79336800077</v>
      </c>
      <c r="O78" s="73">
        <f t="shared" si="8"/>
        <v>437554.70488597977</v>
      </c>
      <c r="P78" s="73">
        <f t="shared" si="8"/>
        <v>488935.71801050706</v>
      </c>
      <c r="Q78" s="73">
        <f t="shared" si="8"/>
        <v>542643.64725247608</v>
      </c>
      <c r="R78" s="73">
        <f t="shared" si="8"/>
        <v>598783.87275697023</v>
      </c>
      <c r="S78" s="73">
        <f t="shared" si="8"/>
        <v>657466.54706928786</v>
      </c>
      <c r="T78" s="73">
        <f t="shared" si="8"/>
        <v>718806.81126487534</v>
      </c>
      <c r="U78" s="73">
        <f t="shared" si="8"/>
        <v>782925.02086723992</v>
      </c>
      <c r="V78" s="73">
        <f t="shared" si="8"/>
        <v>849946.98199711228</v>
      </c>
      <c r="W78" s="73">
        <f t="shared" si="8"/>
        <v>920004.19821620686</v>
      </c>
      <c r="X78" s="73">
        <f t="shared" si="8"/>
        <v>993234.12854991481</v>
      </c>
    </row>
    <row r="79" spans="1:24">
      <c r="A79" s="73">
        <v>34</v>
      </c>
      <c r="B79" s="74">
        <v>529.53</v>
      </c>
      <c r="C79" s="73">
        <v>4.286442018012</v>
      </c>
      <c r="D79" s="74">
        <v>1438</v>
      </c>
      <c r="E79" s="73">
        <f t="shared" si="9"/>
        <v>32639.718849053752</v>
      </c>
      <c r="F79" s="73">
        <f t="shared" si="8"/>
        <v>66678.520321414326</v>
      </c>
      <c r="G79" s="73">
        <f t="shared" si="8"/>
        <v>102176.37528251391</v>
      </c>
      <c r="H79" s="73">
        <f t="shared" si="8"/>
        <v>139195.82521415883</v>
      </c>
      <c r="I79" s="73">
        <f t="shared" si="8"/>
        <v>177802.09240251081</v>
      </c>
      <c r="J79" s="73">
        <f t="shared" si="8"/>
        <v>218063.19484921038</v>
      </c>
      <c r="K79" s="73">
        <f t="shared" si="8"/>
        <v>260050.06610810009</v>
      </c>
      <c r="L79" s="73">
        <f t="shared" si="8"/>
        <v>303836.68025867932</v>
      </c>
      <c r="M79" s="73">
        <f t="shared" si="8"/>
        <v>349500.18223647395</v>
      </c>
      <c r="N79" s="73">
        <f t="shared" si="8"/>
        <v>397121.02374994039</v>
      </c>
      <c r="O79" s="73">
        <f t="shared" si="8"/>
        <v>446783.105023371</v>
      </c>
      <c r="P79" s="73">
        <f t="shared" si="8"/>
        <v>498573.92261552508</v>
      </c>
      <c r="Q79" s="73">
        <f t="shared" si="8"/>
        <v>552584.72357442137</v>
      </c>
      <c r="R79" s="73">
        <f t="shared" si="8"/>
        <v>608910.66619988461</v>
      </c>
      <c r="S79" s="73">
        <f t="shared" si="8"/>
        <v>667650.98769708711</v>
      </c>
      <c r="T79" s="73">
        <f t="shared" si="8"/>
        <v>728909.17901646078</v>
      </c>
      <c r="U79" s="73">
        <f t="shared" si="8"/>
        <v>792793.1671880224</v>
      </c>
      <c r="V79" s="73">
        <f t="shared" si="8"/>
        <v>859415.50547135191</v>
      </c>
      <c r="W79" s="73">
        <f t="shared" si="8"/>
        <v>928893.57165624003</v>
      </c>
      <c r="X79" s="73">
        <f t="shared" si="8"/>
        <v>1001349.7748633787</v>
      </c>
    </row>
    <row r="80" spans="1:24">
      <c r="A80" s="73">
        <v>35</v>
      </c>
      <c r="B80" s="74">
        <v>568.05999999999995</v>
      </c>
      <c r="C80" s="73">
        <v>4.31854210041696</v>
      </c>
      <c r="D80" s="74">
        <v>1413</v>
      </c>
      <c r="E80" s="73">
        <f t="shared" si="9"/>
        <v>34663.589191203144</v>
      </c>
      <c r="F80" s="73">
        <f t="shared" si="8"/>
        <v>70824.140075144038</v>
      </c>
      <c r="G80" s="73">
        <f t="shared" si="8"/>
        <v>108546.29957275058</v>
      </c>
      <c r="H80" s="73">
        <f t="shared" si="8"/>
        <v>147897.50640944767</v>
      </c>
      <c r="I80" s="73">
        <f t="shared" si="8"/>
        <v>188948.11168040973</v>
      </c>
      <c r="J80" s="73">
        <f t="shared" si="8"/>
        <v>231771.50462247417</v>
      </c>
      <c r="K80" s="73">
        <f t="shared" si="8"/>
        <v>276444.24381756881</v>
      </c>
      <c r="L80" s="73">
        <f t="shared" si="8"/>
        <v>323046.19406221306</v>
      </c>
      <c r="M80" s="73">
        <f t="shared" si="8"/>
        <v>371660.6691477875</v>
      </c>
      <c r="N80" s="73">
        <f t="shared" si="8"/>
        <v>422374.58080682921</v>
      </c>
      <c r="O80" s="73">
        <f t="shared" si="8"/>
        <v>475278.59409163496</v>
      </c>
      <c r="P80" s="73">
        <f t="shared" si="8"/>
        <v>530467.28946295532</v>
      </c>
      <c r="Q80" s="73">
        <f t="shared" si="8"/>
        <v>588039.33187855687</v>
      </c>
      <c r="R80" s="73">
        <f t="shared" si="8"/>
        <v>648097.64718394598</v>
      </c>
      <c r="S80" s="73">
        <f t="shared" si="8"/>
        <v>710749.60612059978</v>
      </c>
      <c r="T80" s="73">
        <f t="shared" si="8"/>
        <v>776107.21628066862</v>
      </c>
      <c r="U80" s="73">
        <f t="shared" si="8"/>
        <v>844287.32235132682</v>
      </c>
      <c r="V80" s="73">
        <f t="shared" si="8"/>
        <v>915411.81500675494</v>
      </c>
      <c r="W80" s="73">
        <f t="shared" si="8"/>
        <v>989607.84882121591</v>
      </c>
      <c r="X80" s="73">
        <f t="shared" si="8"/>
        <v>1067008.0695927935</v>
      </c>
    </row>
    <row r="81" spans="1:24">
      <c r="A81" s="73">
        <v>36</v>
      </c>
      <c r="B81" s="74">
        <v>604.62</v>
      </c>
      <c r="C81" s="73">
        <v>4.3547453367423499</v>
      </c>
      <c r="D81" s="74">
        <v>1496</v>
      </c>
      <c r="E81" s="73">
        <f t="shared" si="9"/>
        <v>39389.173237497445</v>
      </c>
      <c r="F81" s="73">
        <f t="shared" si="8"/>
        <v>80493.644659736281</v>
      </c>
      <c r="G81" s="73">
        <f t="shared" si="8"/>
        <v>123388.11113442751</v>
      </c>
      <c r="H81" s="73">
        <f t="shared" si="8"/>
        <v>168150.52238764614</v>
      </c>
      <c r="I81" s="73">
        <f t="shared" si="8"/>
        <v>214862.22265752754</v>
      </c>
      <c r="J81" s="73">
        <f t="shared" si="8"/>
        <v>263608.09851662477</v>
      </c>
      <c r="K81" s="73">
        <f t="shared" si="8"/>
        <v>314476.73313155002</v>
      </c>
      <c r="L81" s="73">
        <f t="shared" si="8"/>
        <v>367560.56724023382</v>
      </c>
      <c r="M81" s="73">
        <f t="shared" si="8"/>
        <v>422956.06713932916</v>
      </c>
      <c r="N81" s="73">
        <f t="shared" si="8"/>
        <v>480763.8999870455</v>
      </c>
      <c r="O81" s="73">
        <f t="shared" si="8"/>
        <v>541089.11673996935</v>
      </c>
      <c r="P81" s="73">
        <f t="shared" si="8"/>
        <v>604041.34305632149</v>
      </c>
      <c r="Q81" s="73">
        <f t="shared" si="8"/>
        <v>669734.97851256002</v>
      </c>
      <c r="R81" s="73">
        <f t="shared" si="8"/>
        <v>738289.4044953658</v>
      </c>
      <c r="S81" s="73">
        <f t="shared" si="8"/>
        <v>809829.20114678796</v>
      </c>
      <c r="T81" s="73">
        <f t="shared" si="8"/>
        <v>884484.37375680369</v>
      </c>
      <c r="U81" s="73">
        <f t="shared" si="8"/>
        <v>962390.58901469037</v>
      </c>
      <c r="V81" s="73">
        <f t="shared" si="8"/>
        <v>1043689.4215485528</v>
      </c>
      <c r="W81" s="73">
        <f t="shared" si="8"/>
        <v>1128528.6112010088</v>
      </c>
      <c r="X81" s="73">
        <f t="shared" si="8"/>
        <v>1217062.331508586</v>
      </c>
    </row>
    <row r="82" spans="1:24">
      <c r="A82" s="73">
        <v>37</v>
      </c>
      <c r="B82" s="74">
        <v>651.54999999999995</v>
      </c>
      <c r="C82" s="73">
        <v>4.0540152137043801</v>
      </c>
      <c r="D82" s="74">
        <v>1441</v>
      </c>
      <c r="E82" s="73">
        <f t="shared" si="9"/>
        <v>38062.481955967829</v>
      </c>
      <c r="F82" s="73">
        <f t="shared" si="8"/>
        <v>77668.022721144094</v>
      </c>
      <c r="G82" s="73">
        <f t="shared" si="8"/>
        <v>118879.17813441051</v>
      </c>
      <c r="H82" s="73">
        <f t="shared" si="8"/>
        <v>161761.04005787405</v>
      </c>
      <c r="I82" s="73">
        <f t="shared" si="8"/>
        <v>206381.33918763447</v>
      </c>
      <c r="J82" s="73">
        <f t="shared" si="8"/>
        <v>252810.55203251605</v>
      </c>
      <c r="K82" s="73">
        <f t="shared" si="8"/>
        <v>301122.012229732</v>
      </c>
      <c r="L82" s="73">
        <f t="shared" si="8"/>
        <v>351392.02637330594</v>
      </c>
      <c r="M82" s="73">
        <f t="shared" si="8"/>
        <v>403699.99453819176</v>
      </c>
      <c r="N82" s="73">
        <f t="shared" si="8"/>
        <v>458128.53569046163</v>
      </c>
      <c r="O82" s="73">
        <f t="shared" si="8"/>
        <v>514763.61818164203</v>
      </c>
      <c r="P82" s="73">
        <f t="shared" si="8"/>
        <v>573694.69553330855</v>
      </c>
      <c r="Q82" s="73">
        <f t="shared" si="8"/>
        <v>635014.84772641177</v>
      </c>
      <c r="R82" s="73">
        <f t="shared" si="8"/>
        <v>698820.92821849033</v>
      </c>
      <c r="S82" s="73">
        <f t="shared" si="8"/>
        <v>765213.71692098572</v>
      </c>
      <c r="T82" s="73">
        <f t="shared" si="8"/>
        <v>834298.07937828323</v>
      </c>
      <c r="U82" s="73">
        <f t="shared" si="8"/>
        <v>906183.13239988999</v>
      </c>
      <c r="V82" s="73">
        <f t="shared" si="8"/>
        <v>980982.41640737222</v>
      </c>
      <c r="W82" s="73">
        <f t="shared" si="8"/>
        <v>1058814.0747682599</v>
      </c>
      <c r="X82" s="73">
        <f t="shared" si="8"/>
        <v>1139801.0404001765</v>
      </c>
    </row>
    <row r="83" spans="1:24">
      <c r="A83" s="73">
        <v>38</v>
      </c>
      <c r="B83" s="74">
        <v>682.61</v>
      </c>
      <c r="C83" s="73">
        <v>4.64065057397075</v>
      </c>
      <c r="D83" s="74">
        <v>1453</v>
      </c>
      <c r="E83" s="73">
        <f t="shared" si="9"/>
        <v>46027.472714972355</v>
      </c>
      <c r="F83" s="73">
        <f t="shared" si="8"/>
        <v>94190.919606676252</v>
      </c>
      <c r="G83" s="73">
        <f t="shared" si="8"/>
        <v>144589.46377300425</v>
      </c>
      <c r="H83" s="73">
        <f t="shared" si="8"/>
        <v>197326.82826845968</v>
      </c>
      <c r="I83" s="73">
        <f t="shared" si="8"/>
        <v>252511.54957207062</v>
      </c>
      <c r="J83" s="73">
        <f t="shared" si="8"/>
        <v>310257.20096160169</v>
      </c>
      <c r="K83" s="73">
        <f t="shared" si="8"/>
        <v>370682.62625378411</v>
      </c>
      <c r="L83" s="73">
        <f t="shared" si="8"/>
        <v>433912.18439161259</v>
      </c>
      <c r="M83" s="73">
        <f t="shared" si="8"/>
        <v>500076.00538208341</v>
      </c>
      <c r="N83" s="73">
        <f t="shared" si="8"/>
        <v>569310.25811110926</v>
      </c>
      <c r="O83" s="73">
        <f t="shared" si="8"/>
        <v>641757.43058678915</v>
      </c>
      <c r="P83" s="73">
        <f t="shared" si="8"/>
        <v>717566.62318778713</v>
      </c>
      <c r="Q83" s="73">
        <f t="shared" si="8"/>
        <v>796893.8555203462</v>
      </c>
      <c r="R83" s="73">
        <f t="shared" si="8"/>
        <v>879902.38751546096</v>
      </c>
      <c r="S83" s="73">
        <f t="shared" si="8"/>
        <v>966763.05542705161</v>
      </c>
      <c r="T83" s="73">
        <f t="shared" si="8"/>
        <v>1057654.6234226367</v>
      </c>
      <c r="U83" s="73">
        <f t="shared" si="8"/>
        <v>1152764.1514901</v>
      </c>
      <c r="V83" s="73">
        <f t="shared" si="8"/>
        <v>1252287.380417726</v>
      </c>
      <c r="W83" s="73">
        <f t="shared" si="8"/>
        <v>1356429.1346398171</v>
      </c>
      <c r="X83" s="73">
        <f t="shared" si="8"/>
        <v>1465403.7437769587</v>
      </c>
    </row>
    <row r="84" spans="1:24">
      <c r="A84" s="73">
        <v>39</v>
      </c>
      <c r="B84" s="74">
        <v>722.69</v>
      </c>
      <c r="C84" s="73">
        <v>5.2953628980956404</v>
      </c>
      <c r="D84" s="74">
        <v>1450</v>
      </c>
      <c r="E84" s="73">
        <f t="shared" si="9"/>
        <v>55490.134285958768</v>
      </c>
      <c r="F84" s="73">
        <f t="shared" si="8"/>
        <v>113918.67255499959</v>
      </c>
      <c r="G84" s="73">
        <f t="shared" si="8"/>
        <v>175441.21396143883</v>
      </c>
      <c r="H84" s="73">
        <f t="shared" si="8"/>
        <v>240221.59719948019</v>
      </c>
      <c r="I84" s="73">
        <f t="shared" si="8"/>
        <v>308432.33681675291</v>
      </c>
      <c r="J84" s="73">
        <f t="shared" si="8"/>
        <v>380255.08263223537</v>
      </c>
      <c r="K84" s="73">
        <f t="shared" si="8"/>
        <v>455881.10348202451</v>
      </c>
      <c r="L84" s="73">
        <f t="shared" si="8"/>
        <v>535511.79658119916</v>
      </c>
      <c r="M84" s="73">
        <f t="shared" si="8"/>
        <v>619359.22385824425</v>
      </c>
      <c r="N84" s="73">
        <f t="shared" si="8"/>
        <v>707646.67669032561</v>
      </c>
      <c r="O84" s="73">
        <f t="shared" si="8"/>
        <v>800609.27054335049</v>
      </c>
      <c r="P84" s="73">
        <f t="shared" si="8"/>
        <v>898494.57110037608</v>
      </c>
      <c r="Q84" s="73">
        <f t="shared" si="8"/>
        <v>1001563.2535457875</v>
      </c>
      <c r="R84" s="73">
        <f t="shared" si="8"/>
        <v>1110089.7967609698</v>
      </c>
      <c r="S84" s="73">
        <f t="shared" si="8"/>
        <v>1224363.2142801541</v>
      </c>
      <c r="T84" s="73">
        <f t="shared" si="8"/>
        <v>1344687.8239530353</v>
      </c>
      <c r="U84" s="73">
        <f t="shared" si="8"/>
        <v>1471384.0583638127</v>
      </c>
      <c r="V84" s="73">
        <f t="shared" si="8"/>
        <v>1604789.3181648627</v>
      </c>
      <c r="W84" s="73">
        <f t="shared" si="8"/>
        <v>1745258.8705975257</v>
      </c>
      <c r="X84" s="73">
        <f t="shared" si="8"/>
        <v>1893166.7955928291</v>
      </c>
    </row>
    <row r="85" spans="1:24">
      <c r="A85" s="73">
        <v>40</v>
      </c>
      <c r="B85" s="74">
        <v>760.68</v>
      </c>
      <c r="C85" s="73">
        <v>4.5630655179063204</v>
      </c>
      <c r="D85" s="74">
        <v>1478</v>
      </c>
      <c r="E85" s="73">
        <f t="shared" si="9"/>
        <v>51301.862983219369</v>
      </c>
      <c r="F85" s="73">
        <f t="shared" si="8"/>
        <v>104944.66358626957</v>
      </c>
      <c r="G85" s="73">
        <f t="shared" si="8"/>
        <v>161035.22032647682</v>
      </c>
      <c r="H85" s="73">
        <f t="shared" si="8"/>
        <v>219685.22592009808</v>
      </c>
      <c r="I85" s="73">
        <f t="shared" si="8"/>
        <v>281011.46969521214</v>
      </c>
      <c r="J85" s="73">
        <f t="shared" ref="J85:X99" si="10">$D85*((1+$C85/100)^J$2-1)*$B85</f>
        <v>345136.0701534556</v>
      </c>
      <c r="K85" s="73">
        <f t="shared" si="10"/>
        <v>412186.71814370429</v>
      </c>
      <c r="L85" s="73">
        <f t="shared" si="10"/>
        <v>482296.93113192869</v>
      </c>
      <c r="M85" s="73">
        <f t="shared" si="10"/>
        <v>555606.31907354947</v>
      </c>
      <c r="N85" s="73">
        <f t="shared" si="10"/>
        <v>632260.86241772259</v>
      </c>
      <c r="O85" s="73">
        <f t="shared" si="10"/>
        <v>712413.20279714221</v>
      </c>
      <c r="P85" s="73">
        <f t="shared" si="10"/>
        <v>796222.94698221004</v>
      </c>
      <c r="Q85" s="73">
        <f t="shared" si="10"/>
        <v>883856.9847048322</v>
      </c>
      <c r="R85" s="73">
        <f t="shared" si="10"/>
        <v>975489.82098472444</v>
      </c>
      <c r="S85" s="73">
        <f t="shared" si="10"/>
        <v>1071303.923619984</v>
      </c>
      <c r="T85" s="73">
        <f t="shared" si="10"/>
        <v>1171490.0865338848</v>
      </c>
      <c r="U85" s="73">
        <f t="shared" si="10"/>
        <v>1276247.8097014229</v>
      </c>
      <c r="V85" s="73">
        <f t="shared" si="10"/>
        <v>1385785.6964121622</v>
      </c>
      <c r="W85" s="73">
        <f t="shared" si="10"/>
        <v>1500321.8686604432</v>
      </c>
      <c r="X85" s="73">
        <f t="shared" si="10"/>
        <v>1620084.4014901151</v>
      </c>
    </row>
    <row r="86" spans="1:24">
      <c r="A86" s="73">
        <v>41</v>
      </c>
      <c r="B86" s="74">
        <v>810.01</v>
      </c>
      <c r="C86" s="73">
        <v>4.8425634702278604</v>
      </c>
      <c r="D86" s="74">
        <v>1480</v>
      </c>
      <c r="E86" s="73">
        <f t="shared" si="9"/>
        <v>58053.367580485268</v>
      </c>
      <c r="F86" s="73">
        <f t="shared" si="9"/>
        <v>118918.00633266015</v>
      </c>
      <c r="G86" s="73">
        <f t="shared" si="9"/>
        <v>182730.05384733417</v>
      </c>
      <c r="H86" s="73">
        <f t="shared" si="9"/>
        <v>249632.240264558</v>
      </c>
      <c r="I86" s="73">
        <f t="shared" si="9"/>
        <v>319774.20752200624</v>
      </c>
      <c r="J86" s="73">
        <f t="shared" si="9"/>
        <v>393312.84406316263</v>
      </c>
      <c r="K86" s="73">
        <f t="shared" si="9"/>
        <v>470412.63575396518</v>
      </c>
      <c r="L86" s="73">
        <f t="shared" si="9"/>
        <v>551246.03379280772</v>
      </c>
      <c r="M86" s="73">
        <f t="shared" si="9"/>
        <v>635993.84043682355</v>
      </c>
      <c r="N86" s="73">
        <f t="shared" si="9"/>
        <v>724845.61340720172</v>
      </c>
      <c r="O86" s="73">
        <f t="shared" si="9"/>
        <v>818000.0898780931</v>
      </c>
      <c r="P86" s="73">
        <f t="shared" si="9"/>
        <v>915665.63099744613</v>
      </c>
      <c r="Q86" s="73">
        <f t="shared" si="9"/>
        <v>1018060.687934045</v>
      </c>
      <c r="R86" s="73">
        <f t="shared" si="9"/>
        <v>1125414.2904931745</v>
      </c>
      <c r="S86" s="73">
        <f t="shared" si="9"/>
        <v>1237966.5593938073</v>
      </c>
      <c r="T86" s="73">
        <f t="shared" si="9"/>
        <v>1355969.2433531331</v>
      </c>
      <c r="U86" s="73">
        <f t="shared" si="10"/>
        <v>1479686.2821797619</v>
      </c>
      <c r="V86" s="73">
        <f t="shared" si="10"/>
        <v>1609394.3971350575</v>
      </c>
      <c r="W86" s="73">
        <f t="shared" si="10"/>
        <v>1745383.709883099</v>
      </c>
      <c r="X86" s="73">
        <f t="shared" si="10"/>
        <v>1887958.391413691</v>
      </c>
    </row>
    <row r="87" spans="1:24">
      <c r="A87" s="73">
        <v>42</v>
      </c>
      <c r="B87" s="74">
        <v>859.03</v>
      </c>
      <c r="C87" s="73">
        <v>4.30971053863981</v>
      </c>
      <c r="D87" s="74">
        <v>1481</v>
      </c>
      <c r="E87" s="73">
        <f t="shared" si="9"/>
        <v>54829.147237754732</v>
      </c>
      <c r="F87" s="73">
        <f t="shared" si="9"/>
        <v>112021.2720122614</v>
      </c>
      <c r="G87" s="73">
        <f t="shared" si="9"/>
        <v>171678.21181544691</v>
      </c>
      <c r="H87" s="73">
        <f t="shared" si="9"/>
        <v>233906.19304036049</v>
      </c>
      <c r="I87" s="73">
        <f t="shared" si="9"/>
        <v>298816.02013010671</v>
      </c>
      <c r="J87" s="73">
        <f t="shared" si="9"/>
        <v>366523.27287855296</v>
      </c>
      <c r="K87" s="73">
        <f t="shared" si="9"/>
        <v>437148.51223412208</v>
      </c>
      <c r="L87" s="73">
        <f t="shared" si="9"/>
        <v>510817.49497313815</v>
      </c>
      <c r="M87" s="73">
        <f t="shared" si="9"/>
        <v>587661.39762496599</v>
      </c>
      <c r="N87" s="73">
        <f t="shared" si="9"/>
        <v>667817.0500476819</v>
      </c>
      <c r="O87" s="73">
        <f t="shared" si="9"/>
        <v>751427.17907017504</v>
      </c>
      <c r="P87" s="73">
        <f t="shared" si="9"/>
        <v>838640.66263452114</v>
      </c>
      <c r="Q87" s="73">
        <f t="shared" si="9"/>
        <v>929612.79489115439</v>
      </c>
      <c r="R87" s="73">
        <f t="shared" si="9"/>
        <v>1024505.5627188775</v>
      </c>
      <c r="S87" s="73">
        <f t="shared" si="9"/>
        <v>1123487.9341620787</v>
      </c>
      <c r="T87" s="73">
        <f t="shared" si="9"/>
        <v>1226736.1592987631</v>
      </c>
      <c r="U87" s="73">
        <f t="shared" si="10"/>
        <v>1334434.0840751217</v>
      </c>
      <c r="V87" s="73">
        <f t="shared" si="10"/>
        <v>1446773.4776654642</v>
      </c>
      <c r="W87" s="73">
        <f t="shared" si="10"/>
        <v>1563954.3739404127</v>
      </c>
      <c r="X87" s="73">
        <f t="shared" si="10"/>
        <v>1686185.4276513953</v>
      </c>
    </row>
    <row r="88" spans="1:24">
      <c r="A88" s="73">
        <v>43</v>
      </c>
      <c r="B88" s="74">
        <v>908.33</v>
      </c>
      <c r="C88" s="73">
        <v>4.5596221556596896</v>
      </c>
      <c r="D88" s="74">
        <v>1530</v>
      </c>
      <c r="E88" s="73">
        <f t="shared" si="9"/>
        <v>63367.116367550487</v>
      </c>
      <c r="F88" s="73">
        <f t="shared" si="9"/>
        <v>129623.5338123986</v>
      </c>
      <c r="G88" s="73">
        <f t="shared" si="9"/>
        <v>198900.99354660828</v>
      </c>
      <c r="H88" s="73">
        <f t="shared" si="9"/>
        <v>271337.24368373724</v>
      </c>
      <c r="I88" s="73">
        <f t="shared" si="9"/>
        <v>347076.3131308477</v>
      </c>
      <c r="J88" s="73">
        <f t="shared" si="9"/>
        <v>426268.79796895914</v>
      </c>
      <c r="K88" s="73">
        <f t="shared" si="9"/>
        <v>509072.16089136648</v>
      </c>
      <c r="L88" s="73">
        <f t="shared" si="9"/>
        <v>595651.0442952154</v>
      </c>
      <c r="M88" s="73">
        <f t="shared" si="9"/>
        <v>686177.5976488688</v>
      </c>
      <c r="N88" s="73">
        <f t="shared" si="9"/>
        <v>780831.81978599052</v>
      </c>
      <c r="O88" s="73">
        <f t="shared" si="9"/>
        <v>879801.91680694371</v>
      </c>
      <c r="P88" s="73">
        <f t="shared" si="9"/>
        <v>983284.6762991423</v>
      </c>
      <c r="Q88" s="73">
        <f t="shared" si="9"/>
        <v>1091485.8586204352</v>
      </c>
      <c r="R88" s="73">
        <f t="shared" si="9"/>
        <v>1204620.6060235356</v>
      </c>
      <c r="S88" s="73">
        <f t="shared" si="9"/>
        <v>1322913.8704349771</v>
      </c>
      <c r="T88" s="73">
        <f t="shared" si="9"/>
        <v>1446600.8607391759</v>
      </c>
      <c r="U88" s="73">
        <f t="shared" si="10"/>
        <v>1575927.5104569537</v>
      </c>
      <c r="V88" s="73">
        <f t="shared" si="10"/>
        <v>1711150.9667484357</v>
      </c>
      <c r="W88" s="73">
        <f t="shared" si="10"/>
        <v>1852540.1017126327</v>
      </c>
      <c r="X88" s="73">
        <f t="shared" si="10"/>
        <v>2000376.0470003528</v>
      </c>
    </row>
    <row r="89" spans="1:24">
      <c r="A89" s="73">
        <v>44</v>
      </c>
      <c r="B89" s="74">
        <v>944.05</v>
      </c>
      <c r="C89" s="73">
        <v>4.7133076956446596</v>
      </c>
      <c r="D89" s="74">
        <v>1506</v>
      </c>
      <c r="E89" s="73">
        <f t="shared" si="9"/>
        <v>67010.947838904583</v>
      </c>
      <c r="F89" s="73">
        <f t="shared" si="9"/>
        <v>137180.32783922463</v>
      </c>
      <c r="G89" s="73">
        <f t="shared" si="9"/>
        <v>210657.00662708588</v>
      </c>
      <c r="H89" s="73">
        <f t="shared" si="9"/>
        <v>287596.86737075954</v>
      </c>
      <c r="I89" s="73">
        <f t="shared" si="9"/>
        <v>368163.14049188298</v>
      </c>
      <c r="J89" s="73">
        <f t="shared" si="9"/>
        <v>452526.74996411859</v>
      </c>
      <c r="K89" s="73">
        <f t="shared" si="9"/>
        <v>540866.67593393265</v>
      </c>
      <c r="L89" s="73">
        <f t="shared" si="9"/>
        <v>633370.33443280845</v>
      </c>
      <c r="M89" s="73">
        <f t="shared" si="9"/>
        <v>730233.97498646507</v>
      </c>
      <c r="N89" s="73">
        <f t="shared" si="9"/>
        <v>831663.09696461854</v>
      </c>
      <c r="O89" s="73">
        <f t="shared" si="9"/>
        <v>937872.88555459306</v>
      </c>
      <c r="P89" s="73">
        <f t="shared" si="9"/>
        <v>1049088.668283707</v>
      </c>
      <c r="Q89" s="73">
        <f t="shared" si="9"/>
        <v>1165546.3930589634</v>
      </c>
      <c r="R89" s="73">
        <f t="shared" si="9"/>
        <v>1287493.128738225</v>
      </c>
      <c r="S89" s="73">
        <f t="shared" si="9"/>
        <v>1415187.5892948443</v>
      </c>
      <c r="T89" s="73">
        <f t="shared" si="9"/>
        <v>1548900.6826877908</v>
      </c>
      <c r="U89" s="73">
        <f t="shared" si="10"/>
        <v>1688916.0856017116</v>
      </c>
      <c r="V89" s="73">
        <f t="shared" si="10"/>
        <v>1835530.8452762621</v>
      </c>
      <c r="W89" s="73">
        <f t="shared" si="10"/>
        <v>1989056.0097015046</v>
      </c>
      <c r="X89" s="73">
        <f t="shared" si="10"/>
        <v>2149817.2875163527</v>
      </c>
    </row>
    <row r="90" spans="1:24">
      <c r="A90" s="73">
        <v>45</v>
      </c>
      <c r="B90" s="74">
        <v>997.82</v>
      </c>
      <c r="C90" s="73">
        <v>3.97722331387518</v>
      </c>
      <c r="D90" s="74">
        <v>1484</v>
      </c>
      <c r="E90" s="73">
        <f t="shared" si="9"/>
        <v>58893.326031035809</v>
      </c>
      <c r="F90" s="73">
        <f t="shared" si="9"/>
        <v>120128.97115529461</v>
      </c>
      <c r="G90" s="73">
        <f t="shared" si="9"/>
        <v>183800.09463383703</v>
      </c>
      <c r="H90" s="73">
        <f t="shared" si="9"/>
        <v>250003.56087957465</v>
      </c>
      <c r="I90" s="73">
        <f t="shared" si="9"/>
        <v>318840.08681943099</v>
      </c>
      <c r="J90" s="73">
        <f t="shared" si="9"/>
        <v>390414.39511742938</v>
      </c>
      <c r="K90" s="73">
        <f t="shared" si="9"/>
        <v>464835.37349180004</v>
      </c>
      <c r="L90" s="73">
        <f t="shared" si="9"/>
        <v>542216.24036849081</v>
      </c>
      <c r="M90" s="73">
        <f t="shared" si="9"/>
        <v>622674.71712307993</v>
      </c>
      <c r="N90" s="73">
        <f t="shared" si="9"/>
        <v>706333.20717314107</v>
      </c>
      <c r="O90" s="73">
        <f t="shared" si="9"/>
        <v>793318.98219350912</v>
      </c>
      <c r="P90" s="73">
        <f t="shared" si="9"/>
        <v>883764.37573774299</v>
      </c>
      <c r="Q90" s="73">
        <f t="shared" si="9"/>
        <v>977806.98456034344</v>
      </c>
      <c r="R90" s="73">
        <f t="shared" si="9"/>
        <v>1075589.8779460136</v>
      </c>
      <c r="S90" s="73">
        <f t="shared" si="9"/>
        <v>1177261.8153643995</v>
      </c>
      <c r="T90" s="73">
        <f t="shared" si="9"/>
        <v>1282977.4727814589</v>
      </c>
      <c r="U90" s="73">
        <f t="shared" si="10"/>
        <v>1392897.6779717251</v>
      </c>
      <c r="V90" s="73">
        <f t="shared" si="10"/>
        <v>1507189.655189479</v>
      </c>
      <c r="W90" s="73">
        <f t="shared" si="10"/>
        <v>1626027.2795710254</v>
      </c>
      <c r="X90" s="73">
        <f t="shared" si="10"/>
        <v>1749591.3416551305</v>
      </c>
    </row>
    <row r="91" spans="1:24">
      <c r="A91" s="73">
        <v>46</v>
      </c>
      <c r="B91" s="74">
        <v>1071.57</v>
      </c>
      <c r="C91" s="73">
        <v>4.9954797175261101</v>
      </c>
      <c r="D91" s="74">
        <v>1427</v>
      </c>
      <c r="E91" s="73">
        <f t="shared" si="9"/>
        <v>76387.39848697804</v>
      </c>
      <c r="F91" s="73">
        <f t="shared" si="9"/>
        <v>156590.71397211909</v>
      </c>
      <c r="G91" s="73">
        <f t="shared" si="9"/>
        <v>240800.56981510363</v>
      </c>
      <c r="H91" s="73">
        <f t="shared" si="9"/>
        <v>329217.11192688276</v>
      </c>
      <c r="I91" s="73">
        <f t="shared" si="9"/>
        <v>422050.48446679348</v>
      </c>
      <c r="J91" s="73">
        <f t="shared" si="9"/>
        <v>519521.32930303121</v>
      </c>
      <c r="K91" s="73">
        <f t="shared" si="9"/>
        <v>621861.31042356405</v>
      </c>
      <c r="L91" s="73">
        <f t="shared" si="9"/>
        <v>729313.66454389389</v>
      </c>
      <c r="M91" s="73">
        <f t="shared" si="9"/>
        <v>842133.77922030864</v>
      </c>
      <c r="N91" s="73">
        <f t="shared" si="9"/>
        <v>960589.79984267347</v>
      </c>
      <c r="O91" s="73">
        <f t="shared" si="9"/>
        <v>1084963.2669494168</v>
      </c>
      <c r="P91" s="73">
        <f t="shared" si="9"/>
        <v>1215549.7853794624</v>
      </c>
      <c r="Q91" s="73">
        <f t="shared" si="9"/>
        <v>1352659.7268515038</v>
      </c>
      <c r="R91" s="73">
        <f t="shared" si="9"/>
        <v>1496618.9676404933</v>
      </c>
      <c r="S91" s="73">
        <f t="shared" si="9"/>
        <v>1647769.6631046005</v>
      </c>
      <c r="T91" s="73">
        <f t="shared" si="9"/>
        <v>1806471.0609035185</v>
      </c>
      <c r="U91" s="73">
        <f t="shared" si="10"/>
        <v>1973100.3548409108</v>
      </c>
      <c r="V91" s="73">
        <f t="shared" si="10"/>
        <v>2148053.5813604021</v>
      </c>
      <c r="W91" s="73">
        <f t="shared" si="10"/>
        <v>2331746.5608258327</v>
      </c>
      <c r="X91" s="73">
        <f t="shared" si="10"/>
        <v>2524615.8858229788</v>
      </c>
    </row>
    <row r="92" spans="1:24">
      <c r="A92" s="73">
        <v>47</v>
      </c>
      <c r="B92" s="74">
        <v>1139.77</v>
      </c>
      <c r="C92" s="73">
        <v>5.4628516390183801</v>
      </c>
      <c r="D92" s="74">
        <v>1525</v>
      </c>
      <c r="E92" s="73">
        <f t="shared" si="9"/>
        <v>94952.514792210757</v>
      </c>
      <c r="F92" s="73">
        <f t="shared" si="9"/>
        <v>195092.14459503713</v>
      </c>
      <c r="G92" s="73">
        <f t="shared" si="9"/>
        <v>300702.25380585401</v>
      </c>
      <c r="H92" s="73">
        <f t="shared" si="9"/>
        <v>412081.68659866316</v>
      </c>
      <c r="I92" s="73">
        <f t="shared" si="9"/>
        <v>529545.61256132368</v>
      </c>
      <c r="J92" s="73">
        <f t="shared" si="9"/>
        <v>653426.41852869093</v>
      </c>
      <c r="K92" s="73">
        <f t="shared" si="9"/>
        <v>784074.64913527516</v>
      </c>
      <c r="L92" s="73">
        <f t="shared" si="9"/>
        <v>921859.9987488999</v>
      </c>
      <c r="M92" s="73">
        <f t="shared" si="9"/>
        <v>1067172.3575922197</v>
      </c>
      <c r="N92" s="73">
        <f t="shared" si="9"/>
        <v>1220422.9150123089</v>
      </c>
      <c r="O92" s="73">
        <f t="shared" si="9"/>
        <v>1382045.3230202249</v>
      </c>
      <c r="P92" s="73">
        <f t="shared" si="9"/>
        <v>1552496.9233930232</v>
      </c>
      <c r="Q92" s="73">
        <f t="shared" si="9"/>
        <v>1732260.0418105202</v>
      </c>
      <c r="R92" s="73">
        <f t="shared" si="9"/>
        <v>1921843.3526888373</v>
      </c>
      <c r="S92" s="73">
        <f t="shared" si="9"/>
        <v>2121783.3185727759</v>
      </c>
      <c r="T92" s="73">
        <f t="shared" si="9"/>
        <v>2332645.7081600586</v>
      </c>
      <c r="U92" s="73">
        <f t="shared" si="10"/>
        <v>2555027.1972529832</v>
      </c>
      <c r="V92" s="73">
        <f t="shared" si="10"/>
        <v>2789557.0571676944</v>
      </c>
      <c r="W92" s="73">
        <f t="shared" si="10"/>
        <v>3036898.9353787438</v>
      </c>
      <c r="X92" s="73">
        <f t="shared" si="10"/>
        <v>3297752.7334376238</v>
      </c>
    </row>
    <row r="93" spans="1:24">
      <c r="A93" s="73">
        <v>48</v>
      </c>
      <c r="B93" s="74">
        <v>1210.92</v>
      </c>
      <c r="C93" s="73">
        <v>4.49237805623439</v>
      </c>
      <c r="D93" s="74">
        <v>1438</v>
      </c>
      <c r="E93" s="73">
        <f t="shared" si="9"/>
        <v>78225.912067599944</v>
      </c>
      <c r="F93" s="73">
        <f t="shared" si="9"/>
        <v>159966.02784321411</v>
      </c>
      <c r="G93" s="73">
        <f t="shared" si="9"/>
        <v>245378.21864307238</v>
      </c>
      <c r="H93" s="73">
        <f t="shared" si="9"/>
        <v>334627.4479597726</v>
      </c>
      <c r="I93" s="73">
        <f t="shared" si="9"/>
        <v>427886.0900696544</v>
      </c>
      <c r="J93" s="73">
        <f t="shared" si="9"/>
        <v>525334.26295322296</v>
      </c>
      <c r="K93" s="73">
        <f t="shared" si="9"/>
        <v>627160.17617161444</v>
      </c>
      <c r="L93" s="73">
        <f t="shared" si="9"/>
        <v>733560.49437098869</v>
      </c>
      <c r="M93" s="73">
        <f t="shared" si="9"/>
        <v>844740.7171169155</v>
      </c>
      <c r="N93" s="73">
        <f t="shared" si="9"/>
        <v>960915.57579235302</v>
      </c>
      <c r="O93" s="73">
        <f t="shared" si="9"/>
        <v>1082309.448325787</v>
      </c>
      <c r="P93" s="73">
        <f t="shared" si="9"/>
        <v>1209156.7925505259</v>
      </c>
      <c r="Q93" s="73">
        <f t="shared" si="9"/>
        <v>1341702.5990321331</v>
      </c>
      <c r="R93" s="73">
        <f t="shared" si="9"/>
        <v>1480202.8642385793</v>
      </c>
      <c r="S93" s="73">
        <f t="shared" si="9"/>
        <v>1624925.0849669867</v>
      </c>
      <c r="T93" s="73">
        <f t="shared" si="9"/>
        <v>1776148.774981891</v>
      </c>
      <c r="U93" s="73">
        <f t="shared" si="10"/>
        <v>1934166.0048628531</v>
      </c>
      <c r="V93" s="73">
        <f t="shared" si="10"/>
        <v>2099281.9661040581</v>
      </c>
      <c r="W93" s="73">
        <f t="shared" si="10"/>
        <v>2271815.5605554022</v>
      </c>
      <c r="X93" s="73">
        <f t="shared" si="10"/>
        <v>2452100.0163435116</v>
      </c>
    </row>
    <row r="94" spans="1:24">
      <c r="A94" s="73">
        <v>49</v>
      </c>
      <c r="B94" s="74">
        <v>1252.8800000000001</v>
      </c>
      <c r="C94" s="73">
        <v>4.6313448834716198</v>
      </c>
      <c r="D94" s="74">
        <v>1497</v>
      </c>
      <c r="E94" s="73">
        <f t="shared" si="9"/>
        <v>86863.715082730574</v>
      </c>
      <c r="F94" s="73">
        <f t="shared" si="9"/>
        <v>177750.38838953862</v>
      </c>
      <c r="G94" s="73">
        <f t="shared" si="9"/>
        <v>272846.33699029894</v>
      </c>
      <c r="H94" s="73">
        <f t="shared" si="9"/>
        <v>372346.50694096967</v>
      </c>
      <c r="I94" s="73">
        <f t="shared" si="9"/>
        <v>476454.87292169617</v>
      </c>
      <c r="J94" s="73">
        <f t="shared" si="9"/>
        <v>585384.85638353683</v>
      </c>
      <c r="K94" s="73">
        <f t="shared" si="9"/>
        <v>699359.76306100388</v>
      </c>
      <c r="L94" s="73">
        <f t="shared" si="9"/>
        <v>818613.24074731977</v>
      </c>
      <c r="M94" s="73">
        <f t="shared" si="9"/>
        <v>943389.75827082258</v>
      </c>
      <c r="N94" s="73">
        <f t="shared" si="9"/>
        <v>1073945.106654424</v>
      </c>
      <c r="O94" s="73">
        <f t="shared" si="9"/>
        <v>1210546.9234854882</v>
      </c>
      <c r="P94" s="73">
        <f t="shared" si="9"/>
        <v>1353475.2415710869</v>
      </c>
      <c r="Q94" s="73">
        <f t="shared" si="9"/>
        <v>1503023.0630033752</v>
      </c>
      <c r="R94" s="73">
        <f t="shared" si="9"/>
        <v>1659496.9598119108</v>
      </c>
      <c r="S94" s="73">
        <f t="shared" si="9"/>
        <v>1823217.7024342574</v>
      </c>
      <c r="T94" s="73">
        <f t="shared" si="9"/>
        <v>1994520.9172932261</v>
      </c>
      <c r="U94" s="73">
        <f t="shared" si="10"/>
        <v>2173757.774828787</v>
      </c>
      <c r="V94" s="73">
        <f t="shared" si="10"/>
        <v>2361295.7093951176</v>
      </c>
      <c r="W94" s="73">
        <f t="shared" si="10"/>
        <v>2557519.1724985535</v>
      </c>
      <c r="X94" s="73">
        <f t="shared" si="10"/>
        <v>2762830.4209206016</v>
      </c>
    </row>
    <row r="95" spans="1:24">
      <c r="A95" s="73">
        <v>50</v>
      </c>
      <c r="B95" s="74">
        <v>1302.1500000000001</v>
      </c>
      <c r="C95" s="73">
        <v>4.6784808843725303</v>
      </c>
      <c r="D95" s="74">
        <v>1566</v>
      </c>
      <c r="E95" s="73">
        <f t="shared" si="9"/>
        <v>95402.033616951841</v>
      </c>
      <c r="F95" s="73">
        <f t="shared" si="9"/>
        <v>195267.43313997539</v>
      </c>
      <c r="G95" s="73">
        <f t="shared" si="9"/>
        <v>299805.01628978603</v>
      </c>
      <c r="H95" s="73">
        <f t="shared" si="9"/>
        <v>409233.37028424529</v>
      </c>
      <c r="I95" s="73">
        <f t="shared" si="9"/>
        <v>523781.30890241888</v>
      </c>
      <c r="J95" s="73">
        <f t="shared" si="9"/>
        <v>643688.3509322867</v>
      </c>
      <c r="K95" s="73">
        <f t="shared" si="9"/>
        <v>769205.22100253857</v>
      </c>
      <c r="L95" s="73">
        <f t="shared" si="9"/>
        <v>900594.37384568912</v>
      </c>
      <c r="M95" s="73">
        <f t="shared" si="9"/>
        <v>1038130.5430887459</v>
      </c>
      <c r="N95" s="73">
        <f t="shared" si="9"/>
        <v>1182101.3157189377</v>
      </c>
      <c r="O95" s="73">
        <f t="shared" si="9"/>
        <v>1332807.7334257159</v>
      </c>
      <c r="P95" s="73">
        <f t="shared" si="9"/>
        <v>1490564.9220764288</v>
      </c>
      <c r="Q95" s="73">
        <f t="shared" si="9"/>
        <v>1655702.7506418885</v>
      </c>
      <c r="R95" s="73">
        <f t="shared" si="9"/>
        <v>1828566.5209496513</v>
      </c>
      <c r="S95" s="73">
        <f t="shared" si="9"/>
        <v>2009517.6897072683</v>
      </c>
      <c r="T95" s="73">
        <f t="shared" si="9"/>
        <v>2198934.624305258</v>
      </c>
      <c r="U95" s="73">
        <f t="shared" si="10"/>
        <v>2397213.3939801799</v>
      </c>
      <c r="V95" s="73">
        <f t="shared" si="10"/>
        <v>2604768.5979921129</v>
      </c>
      <c r="W95" s="73">
        <f t="shared" si="10"/>
        <v>2822034.2325482648</v>
      </c>
      <c r="X95" s="73">
        <f t="shared" si="10"/>
        <v>3049464.5982854357</v>
      </c>
    </row>
    <row r="96" spans="1:24">
      <c r="A96" s="73">
        <v>51</v>
      </c>
      <c r="B96" s="74">
        <v>1357.37</v>
      </c>
      <c r="C96" s="73">
        <v>5.1439509872841098</v>
      </c>
      <c r="D96" s="74">
        <v>1489</v>
      </c>
      <c r="E96" s="73">
        <f t="shared" si="9"/>
        <v>103965.62435147034</v>
      </c>
      <c r="F96" s="73">
        <f t="shared" si="9"/>
        <v>213279.18946320438</v>
      </c>
      <c r="G96" s="73">
        <f t="shared" si="9"/>
        <v>328215.79078673862</v>
      </c>
      <c r="H96" s="73">
        <f t="shared" si="9"/>
        <v>449064.67454880587</v>
      </c>
      <c r="I96" s="73">
        <f t="shared" si="9"/>
        <v>576129.9656602738</v>
      </c>
      <c r="J96" s="73">
        <f t="shared" si="9"/>
        <v>709731.43306836556</v>
      </c>
      <c r="K96" s="73">
        <f t="shared" si="9"/>
        <v>850205.29447822133</v>
      </c>
      <c r="L96" s="73">
        <f t="shared" si="9"/>
        <v>997905.06246894621</v>
      </c>
      <c r="M96" s="73">
        <f t="shared" si="9"/>
        <v>1153202.4341334461</v>
      </c>
      <c r="N96" s="73">
        <f t="shared" si="9"/>
        <v>1316488.2264809085</v>
      </c>
      <c r="O96" s="73">
        <f t="shared" si="9"/>
        <v>1488173.3599559222</v>
      </c>
      <c r="P96" s="73">
        <f t="shared" si="9"/>
        <v>1668689.8925493446</v>
      </c>
      <c r="Q96" s="73">
        <f t="shared" si="9"/>
        <v>1858492.107103317</v>
      </c>
      <c r="R96" s="73">
        <f t="shared" si="9"/>
        <v>2058057.6545467258</v>
      </c>
      <c r="S96" s="73">
        <f t="shared" si="9"/>
        <v>2267888.7559381281</v>
      </c>
      <c r="T96" s="73">
        <f t="shared" si="9"/>
        <v>2488513.466341184</v>
      </c>
      <c r="U96" s="73">
        <f t="shared" si="10"/>
        <v>2720487.0037132096</v>
      </c>
      <c r="V96" s="73">
        <f t="shared" si="10"/>
        <v>2964393.1461511217</v>
      </c>
      <c r="W96" s="73">
        <f t="shared" si="10"/>
        <v>3220845.7010110146</v>
      </c>
      <c r="X96" s="73">
        <f t="shared" si="10"/>
        <v>3490490.0495985392</v>
      </c>
    </row>
    <row r="97" spans="1:24">
      <c r="A97" s="73">
        <v>52</v>
      </c>
      <c r="B97" s="74">
        <v>1398.01</v>
      </c>
      <c r="C97" s="73">
        <v>4.9900802048313304</v>
      </c>
      <c r="D97" s="74">
        <v>1541</v>
      </c>
      <c r="E97" s="73">
        <f t="shared" si="9"/>
        <v>107502.96503847794</v>
      </c>
      <c r="F97" s="73">
        <f t="shared" si="9"/>
        <v>220370.41425494794</v>
      </c>
      <c r="G97" s="73">
        <f t="shared" si="9"/>
        <v>338870.03971246671</v>
      </c>
      <c r="H97" s="73">
        <f t="shared" si="9"/>
        <v>463282.89152274089</v>
      </c>
      <c r="I97" s="73">
        <f t="shared" si="9"/>
        <v>593904.04442346538</v>
      </c>
      <c r="J97" s="73">
        <f t="shared" si="9"/>
        <v>731043.29761841148</v>
      </c>
      <c r="K97" s="73">
        <f t="shared" si="9"/>
        <v>875025.90954009187</v>
      </c>
      <c r="L97" s="73">
        <f t="shared" si="9"/>
        <v>1026193.3692776758</v>
      </c>
      <c r="M97" s="73">
        <f t="shared" si="9"/>
        <v>1184904.206499771</v>
      </c>
      <c r="N97" s="73">
        <f t="shared" si="9"/>
        <v>1351534.8417930079</v>
      </c>
      <c r="O97" s="73">
        <f t="shared" si="9"/>
        <v>1526480.4794331968</v>
      </c>
      <c r="P97" s="73">
        <f t="shared" si="9"/>
        <v>1710156.0447064859</v>
      </c>
      <c r="Q97" s="73">
        <f t="shared" si="9"/>
        <v>1902997.1680035889</v>
      </c>
      <c r="R97" s="73">
        <f t="shared" si="9"/>
        <v>2105461.2180211153</v>
      </c>
      <c r="S97" s="73">
        <f t="shared" si="9"/>
        <v>2318028.3865204654</v>
      </c>
      <c r="T97" s="73">
        <f t="shared" si="9"/>
        <v>2541202.8272170722</v>
      </c>
      <c r="U97" s="73">
        <f t="shared" si="10"/>
        <v>2775513.8515011235</v>
      </c>
      <c r="V97" s="73">
        <f t="shared" si="10"/>
        <v>3021517.1838257117</v>
      </c>
      <c r="W97" s="73">
        <f t="shared" si="10"/>
        <v>3279796.2797398535</v>
      </c>
      <c r="X97" s="73">
        <f t="shared" si="10"/>
        <v>3550963.7096924251</v>
      </c>
    </row>
    <row r="98" spans="1:24">
      <c r="A98" s="73">
        <v>53</v>
      </c>
      <c r="B98" s="74">
        <v>1424.13</v>
      </c>
      <c r="C98" s="73">
        <v>5.9991804782151696</v>
      </c>
      <c r="D98" s="74">
        <v>1498</v>
      </c>
      <c r="E98" s="73">
        <f t="shared" si="9"/>
        <v>127983.32115871977</v>
      </c>
      <c r="F98" s="73">
        <f t="shared" si="9"/>
        <v>263644.59273576492</v>
      </c>
      <c r="G98" s="73">
        <f t="shared" si="9"/>
        <v>407444.4288337584</v>
      </c>
      <c r="H98" s="73">
        <f t="shared" si="9"/>
        <v>559871.07662664831</v>
      </c>
      <c r="I98" s="73">
        <f t="shared" si="9"/>
        <v>721442.07411752723</v>
      </c>
      <c r="J98" s="73">
        <f t="shared" si="9"/>
        <v>892706.00734833616</v>
      </c>
      <c r="K98" s="73">
        <f t="shared" si="9"/>
        <v>1074244.3730277512</v>
      </c>
      <c r="L98" s="73">
        <f t="shared" si="9"/>
        <v>1266673.5529014771</v>
      </c>
      <c r="M98" s="73">
        <f t="shared" si="9"/>
        <v>1470646.9065685766</v>
      </c>
      <c r="N98" s="73">
        <f t="shared" si="9"/>
        <v>1686856.989849634</v>
      </c>
      <c r="O98" s="73">
        <f t="shared" si="9"/>
        <v>1916037.9062388206</v>
      </c>
      <c r="P98" s="73">
        <f t="shared" si="9"/>
        <v>2158967.7994238222</v>
      </c>
      <c r="Q98" s="73">
        <f t="shared" si="9"/>
        <v>2416471.4953365284</v>
      </c>
      <c r="R98" s="73">
        <f t="shared" si="9"/>
        <v>2689423.3027051114</v>
      </c>
      <c r="S98" s="73">
        <f t="shared" si="9"/>
        <v>2978749.9816162852</v>
      </c>
      <c r="T98" s="73">
        <f t="shared" si="9"/>
        <v>3285433.8901669667</v>
      </c>
      <c r="U98" s="73">
        <f t="shared" si="10"/>
        <v>3610516.3198892493</v>
      </c>
      <c r="V98" s="73">
        <f t="shared" si="10"/>
        <v>3955101.0312735373</v>
      </c>
      <c r="W98" s="73">
        <f t="shared" si="10"/>
        <v>4320358.0013941061</v>
      </c>
      <c r="X98" s="73">
        <f t="shared" si="10"/>
        <v>4707527.3963614674</v>
      </c>
    </row>
    <row r="99" spans="1:24">
      <c r="A99" s="73">
        <v>54</v>
      </c>
      <c r="B99" s="74">
        <v>1434.2</v>
      </c>
      <c r="C99" s="73">
        <v>5.4769702360594303</v>
      </c>
      <c r="D99" s="74">
        <v>1517</v>
      </c>
      <c r="E99" s="73">
        <f t="shared" si="9"/>
        <v>119161.42270948089</v>
      </c>
      <c r="F99" s="73">
        <f t="shared" si="9"/>
        <v>244849.28107362497</v>
      </c>
      <c r="G99" s="73">
        <f t="shared" si="9"/>
        <v>377421.02603071358</v>
      </c>
      <c r="H99" s="73">
        <f t="shared" si="9"/>
        <v>517253.68600052665</v>
      </c>
      <c r="I99" s="73">
        <f t="shared" si="9"/>
        <v>664744.93913717673</v>
      </c>
      <c r="J99" s="73">
        <f t="shared" si="9"/>
        <v>820314.24430891185</v>
      </c>
      <c r="K99" s="73">
        <f t="shared" si="9"/>
        <v>984404.03402134764</v>
      </c>
      <c r="L99" s="73">
        <f t="shared" si="9"/>
        <v>1157480.9726767456</v>
      </c>
      <c r="M99" s="73">
        <f t="shared" si="9"/>
        <v>1340037.2837477829</v>
      </c>
      <c r="N99" s="73">
        <f t="shared" si="9"/>
        <v>1532592.1496402288</v>
      </c>
      <c r="O99" s="73">
        <f t="shared" si="9"/>
        <v>1735693.1882256879</v>
      </c>
      <c r="P99" s="73">
        <f t="shared" si="9"/>
        <v>1949918.0102436007</v>
      </c>
      <c r="Q99" s="73">
        <f t="shared" si="9"/>
        <v>2175875.8620016859</v>
      </c>
      <c r="R99" s="73">
        <f t="shared" si="9"/>
        <v>2414209.3580465997</v>
      </c>
      <c r="S99" s="73">
        <f t="shared" si="9"/>
        <v>2665596.3087324542</v>
      </c>
      <c r="T99" s="73">
        <f t="shared" si="9"/>
        <v>2930751.6478847098</v>
      </c>
      <c r="U99" s="73">
        <f t="shared" si="10"/>
        <v>3210429.4660416571</v>
      </c>
      <c r="V99" s="73">
        <f t="shared" si="10"/>
        <v>3505425.1550559206</v>
      </c>
      <c r="W99" s="73">
        <f t="shared" si="10"/>
        <v>3816577.6701551541</v>
      </c>
      <c r="X99" s="73">
        <f t="shared" si="10"/>
        <v>4144771.9158951226</v>
      </c>
    </row>
    <row r="100" spans="1:24">
      <c r="A100" s="73">
        <v>55</v>
      </c>
      <c r="B100" s="74">
        <v>1409.49</v>
      </c>
      <c r="C100" s="73">
        <v>5.8005982166748096</v>
      </c>
      <c r="D100" s="74">
        <v>1488</v>
      </c>
      <c r="E100" s="73">
        <f t="shared" si="9"/>
        <v>121657.17148466397</v>
      </c>
      <c r="F100" s="73">
        <f t="shared" si="9"/>
        <v>250371.18668892424</v>
      </c>
      <c r="G100" s="73">
        <f t="shared" ref="G100:X100" si="11">$D100*((1+$C100/100)^G$2-1)*$B100</f>
        <v>386551.38476373366</v>
      </c>
      <c r="H100" s="73">
        <f t="shared" si="11"/>
        <v>530630.84897953435</v>
      </c>
      <c r="I100" s="73">
        <f t="shared" si="11"/>
        <v>683067.78402723151</v>
      </c>
      <c r="J100" s="73">
        <f t="shared" si="11"/>
        <v>844346.97321085923</v>
      </c>
      <c r="K100" s="73">
        <f t="shared" si="11"/>
        <v>1014981.3201661402</v>
      </c>
      <c r="L100" s="73">
        <f t="shared" si="11"/>
        <v>1195513.4800079432</v>
      </c>
      <c r="M100" s="73">
        <f t="shared" si="11"/>
        <v>1386517.5850940547</v>
      </c>
      <c r="N100" s="73">
        <f t="shared" si="11"/>
        <v>1588601.0708935668</v>
      </c>
      <c r="O100" s="73">
        <f t="shared" si="11"/>
        <v>1802406.6077665598</v>
      </c>
      <c r="P100" s="73">
        <f t="shared" si="11"/>
        <v>2028614.1447985594</v>
      </c>
      <c r="Q100" s="73">
        <f t="shared" si="11"/>
        <v>2267943.0721896212</v>
      </c>
      <c r="R100" s="73">
        <f t="shared" si="11"/>
        <v>2521154.5090749166</v>
      </c>
      <c r="S100" s="73">
        <f t="shared" si="11"/>
        <v>2789053.7240525968</v>
      </c>
      <c r="T100" s="73">
        <f t="shared" si="11"/>
        <v>3072492.6961167571</v>
      </c>
      <c r="U100" s="73">
        <f t="shared" si="11"/>
        <v>3372372.8241398339</v>
      </c>
      <c r="V100" s="73">
        <f t="shared" si="11"/>
        <v>3689647.793521178</v>
      </c>
      <c r="W100" s="73">
        <f t="shared" si="11"/>
        <v>4025326.6091184127</v>
      </c>
      <c r="X100" s="73">
        <f t="shared" si="11"/>
        <v>4380476.8041069349</v>
      </c>
    </row>
    <row r="101" spans="1:24" ht="12.75">
      <c r="I101" s="72">
        <f>SUM(E71:I100)</f>
        <v>28743490.846342381</v>
      </c>
      <c r="X101" s="73">
        <f>SUM(E71:X100)</f>
        <v>524814429.73117596</v>
      </c>
    </row>
    <row r="103" spans="1:24">
      <c r="E103" s="73" t="s">
        <v>31</v>
      </c>
    </row>
    <row r="104" spans="1:24">
      <c r="A104" s="73" t="s">
        <v>0</v>
      </c>
      <c r="B104" s="73" t="s">
        <v>32</v>
      </c>
      <c r="C104" s="73" t="s">
        <v>33</v>
      </c>
      <c r="D104" s="73" t="s">
        <v>34</v>
      </c>
      <c r="E104" s="73">
        <v>1</v>
      </c>
      <c r="F104" s="73">
        <v>2</v>
      </c>
      <c r="G104" s="73">
        <v>3</v>
      </c>
      <c r="H104" s="73">
        <v>4</v>
      </c>
      <c r="I104" s="73">
        <v>5</v>
      </c>
      <c r="J104" s="73">
        <v>6</v>
      </c>
      <c r="K104" s="73">
        <v>7</v>
      </c>
      <c r="L104" s="73">
        <v>8</v>
      </c>
      <c r="M104" s="73">
        <v>9</v>
      </c>
      <c r="N104" s="73">
        <v>10</v>
      </c>
      <c r="O104" s="73">
        <v>11</v>
      </c>
      <c r="P104" s="73">
        <v>12</v>
      </c>
      <c r="Q104" s="73">
        <v>13</v>
      </c>
      <c r="R104" s="73">
        <v>14</v>
      </c>
      <c r="S104" s="73">
        <v>15</v>
      </c>
      <c r="T104" s="73">
        <v>16</v>
      </c>
      <c r="U104" s="73">
        <v>17</v>
      </c>
      <c r="V104" s="73">
        <v>18</v>
      </c>
      <c r="W104" s="73">
        <v>19</v>
      </c>
      <c r="X104" s="73">
        <v>20</v>
      </c>
    </row>
    <row r="105" spans="1:24">
      <c r="A105" s="73">
        <v>26</v>
      </c>
      <c r="B105" s="74">
        <v>645.59</v>
      </c>
      <c r="C105" s="73">
        <v>3.6199834500503898</v>
      </c>
      <c r="D105" s="74">
        <v>97</v>
      </c>
      <c r="E105" s="73">
        <f>$D105*((1+$C105/100)^E$2-1)*$B105</f>
        <v>2266.9143620524906</v>
      </c>
      <c r="F105" s="73">
        <f t="shared" ref="F105:X119" si="12">$D105*((1+$C105/100)^F$2-1)*$B105</f>
        <v>4615.8906488381017</v>
      </c>
      <c r="G105" s="73">
        <f t="shared" si="12"/>
        <v>7049.8994884509566</v>
      </c>
      <c r="H105" s="73">
        <f t="shared" si="12"/>
        <v>9572.0190452305615</v>
      </c>
      <c r="I105" s="73">
        <f t="shared" si="12"/>
        <v>12185.438912556061</v>
      </c>
      <c r="J105" s="73">
        <f t="shared" si="12"/>
        <v>14893.464146559096</v>
      </c>
      <c r="K105" s="73">
        <f t="shared" si="12"/>
        <v>17699.519445856215</v>
      </c>
      <c r="L105" s="73">
        <f t="shared" si="12"/>
        <v>20607.153482587149</v>
      </c>
      <c r="M105" s="73">
        <f t="shared" si="12"/>
        <v>23620.043390235776</v>
      </c>
      <c r="N105" s="73">
        <f t="shared" si="12"/>
        <v>26741.999413909532</v>
      </c>
      <c r="O105" s="73">
        <f t="shared" si="12"/>
        <v>29976.969728958124</v>
      </c>
      <c r="P105" s="73">
        <f t="shared" si="12"/>
        <v>33329.045434025516</v>
      </c>
      <c r="Q105" s="73">
        <f t="shared" si="12"/>
        <v>36802.465724849499</v>
      </c>
      <c r="R105" s="73">
        <f t="shared" si="12"/>
        <v>40401.623255352009</v>
      </c>
      <c r="S105" s="73">
        <f t="shared" si="12"/>
        <v>44131.069692799974</v>
      </c>
      <c r="T105" s="73">
        <f t="shared" si="12"/>
        <v>47995.521474062021</v>
      </c>
      <c r="U105" s="73">
        <f t="shared" si="12"/>
        <v>51999.86577024094</v>
      </c>
      <c r="V105" s="73">
        <f t="shared" si="12"/>
        <v>56149.166667224577</v>
      </c>
      <c r="W105" s="73">
        <f t="shared" si="12"/>
        <v>60448.671569971804</v>
      </c>
      <c r="X105" s="73">
        <f t="shared" si="12"/>
        <v>64903.817838632589</v>
      </c>
    </row>
    <row r="106" spans="1:24">
      <c r="A106" s="73">
        <v>27</v>
      </c>
      <c r="B106" s="74">
        <v>682.26</v>
      </c>
      <c r="C106" s="73">
        <v>4.1909581588592904</v>
      </c>
      <c r="D106" s="74">
        <v>90</v>
      </c>
      <c r="E106" s="73">
        <f t="shared" ref="E106:T134" si="13">$D106*((1+$C106/100)^E$2-1)*$B106</f>
        <v>2573.390802117</v>
      </c>
      <c r="F106" s="73">
        <f t="shared" si="13"/>
        <v>5254.6313360146569</v>
      </c>
      <c r="G106" s="73">
        <f t="shared" si="13"/>
        <v>8048.2415388263462</v>
      </c>
      <c r="H106" s="73">
        <f t="shared" si="13"/>
        <v>10958.930776359482</v>
      </c>
      <c r="I106" s="73">
        <f t="shared" si="13"/>
        <v>13991.605781972061</v>
      </c>
      <c r="J106" s="73">
        <f t="shared" si="13"/>
        <v>17151.378928164046</v>
      </c>
      <c r="K106" s="73">
        <f t="shared" si="13"/>
        <v>20443.576844827814</v>
      </c>
      <c r="L106" s="73">
        <f t="shared" si="13"/>
        <v>23873.749398685792</v>
      </c>
      <c r="M106" s="73">
        <f t="shared" si="13"/>
        <v>27447.679049052629</v>
      </c>
      <c r="N106" s="73">
        <f t="shared" si="13"/>
        <v>31171.390595693407</v>
      </c>
      <c r="O106" s="73">
        <f t="shared" si="13"/>
        <v>35051.161335210527</v>
      </c>
      <c r="P106" s="73">
        <f t="shared" si="13"/>
        <v>39093.531643080452</v>
      </c>
      <c r="Q106" s="73">
        <f t="shared" si="13"/>
        <v>43305.315999179358</v>
      </c>
      <c r="R106" s="73">
        <f t="shared" si="13"/>
        <v>47693.614475383765</v>
      </c>
      <c r="S106" s="73">
        <f t="shared" si="13"/>
        <v>52265.824704611761</v>
      </c>
      <c r="T106" s="73">
        <f t="shared" si="13"/>
        <v>57029.654351481782</v>
      </c>
      <c r="U106" s="73">
        <f t="shared" si="12"/>
        <v>61993.134105611447</v>
      </c>
      <c r="V106" s="73">
        <f t="shared" si="12"/>
        <v>67164.631219460134</v>
      </c>
      <c r="W106" s="73">
        <f t="shared" si="12"/>
        <v>72552.863613536887</v>
      </c>
      <c r="X106" s="73">
        <f t="shared" si="12"/>
        <v>78166.914572751441</v>
      </c>
    </row>
    <row r="107" spans="1:24">
      <c r="A107" s="73">
        <v>28</v>
      </c>
      <c r="B107" s="74">
        <v>810.75</v>
      </c>
      <c r="C107" s="73">
        <v>4.3218937786115301</v>
      </c>
      <c r="D107" s="74">
        <v>76</v>
      </c>
      <c r="E107" s="73">
        <f t="shared" si="13"/>
        <v>2663.0212895670729</v>
      </c>
      <c r="F107" s="73">
        <f t="shared" si="12"/>
        <v>5441.1355305710504</v>
      </c>
      <c r="G107" s="73">
        <f t="shared" si="12"/>
        <v>8339.3169181196936</v>
      </c>
      <c r="H107" s="73">
        <f t="shared" si="12"/>
        <v>11362.754626749691</v>
      </c>
      <c r="I107" s="73">
        <f t="shared" si="12"/>
        <v>14516.862101609151</v>
      </c>
      <c r="J107" s="73">
        <f t="shared" si="12"/>
        <v>17807.286751195294</v>
      </c>
      <c r="K107" s="73">
        <f t="shared" si="12"/>
        <v>21239.920059001797</v>
      </c>
      <c r="L107" s="73">
        <f t="shared" si="12"/>
        <v>24820.908132180939</v>
      </c>
      <c r="M107" s="73">
        <f t="shared" si="12"/>
        <v>28556.662706107629</v>
      </c>
      <c r="N107" s="73">
        <f t="shared" si="12"/>
        <v>32453.872624549043</v>
      </c>
      <c r="O107" s="73">
        <f t="shared" si="12"/>
        <v>36519.515815995008</v>
      </c>
      <c r="P107" s="73">
        <f t="shared" si="12"/>
        <v>40760.871787592652</v>
      </c>
      <c r="Q107" s="73">
        <f t="shared" si="12"/>
        <v>45185.534659055513</v>
      </c>
      <c r="R107" s="73">
        <f t="shared" si="12"/>
        <v>49801.426759884685</v>
      </c>
      <c r="S107" s="73">
        <f t="shared" si="12"/>
        <v>54616.812814246994</v>
      </c>
      <c r="T107" s="73">
        <f t="shared" si="12"/>
        <v>59640.314738908921</v>
      </c>
      <c r="U107" s="73">
        <f t="shared" si="12"/>
        <v>64880.927080721245</v>
      </c>
      <c r="V107" s="73">
        <f t="shared" si="12"/>
        <v>70348.033121295521</v>
      </c>
      <c r="W107" s="73">
        <f t="shared" si="12"/>
        <v>76051.421677707433</v>
      </c>
      <c r="X107" s="73">
        <f t="shared" si="12"/>
        <v>82001.304629308986</v>
      </c>
    </row>
    <row r="108" spans="1:24">
      <c r="A108" s="73">
        <v>29</v>
      </c>
      <c r="B108" s="74">
        <v>943.51</v>
      </c>
      <c r="C108" s="73">
        <v>4.7001672296495602</v>
      </c>
      <c r="D108" s="74">
        <v>65</v>
      </c>
      <c r="E108" s="73">
        <f t="shared" si="13"/>
        <v>2882.5256088503302</v>
      </c>
      <c r="F108" s="73">
        <f t="shared" si="12"/>
        <v>5900.5347417540961</v>
      </c>
      <c r="G108" s="73">
        <f t="shared" si="12"/>
        <v>9060.3953509104376</v>
      </c>
      <c r="H108" s="73">
        <f t="shared" si="12"/>
        <v>12368.774692920946</v>
      </c>
      <c r="I108" s="73">
        <f t="shared" si="12"/>
        <v>15832.653396597134</v>
      </c>
      <c r="J108" s="73">
        <f t="shared" si="12"/>
        <v>19459.340191978317</v>
      </c>
      <c r="K108" s="73">
        <f t="shared" si="12"/>
        <v>23256.487331638033</v>
      </c>
      <c r="L108" s="73">
        <f t="shared" si="12"/>
        <v>27232.106736817608</v>
      </c>
      <c r="M108" s="73">
        <f t="shared" si="12"/>
        <v>31394.586902455027</v>
      </c>
      <c r="N108" s="73">
        <f t="shared" si="12"/>
        <v>35752.710596778394</v>
      </c>
      <c r="O108" s="73">
        <f t="shared" si="12"/>
        <v>40315.673392809949</v>
      </c>
      <c r="P108" s="73">
        <f t="shared" si="12"/>
        <v>45093.103070881676</v>
      </c>
      <c r="Q108" s="73">
        <f t="shared" si="12"/>
        <v>50095.079933101682</v>
      </c>
      <c r="R108" s="73">
        <f t="shared" si="12"/>
        <v>55332.158072634418</v>
      </c>
      <c r="S108" s="73">
        <f t="shared" si="12"/>
        <v>60815.387642672598</v>
      </c>
      <c r="T108" s="73">
        <f t="shared" si="12"/>
        <v>66556.338172088173</v>
      </c>
      <c r="U108" s="73">
        <f t="shared" si="12"/>
        <v>72567.122976957733</v>
      </c>
      <c r="V108" s="73">
        <f t="shared" si="12"/>
        <v>78860.424719470509</v>
      </c>
      <c r="W108" s="73">
        <f t="shared" si="12"/>
        <v>85449.522168147872</v>
      </c>
      <c r="X108" s="73">
        <f t="shared" si="12"/>
        <v>92348.3182158376</v>
      </c>
    </row>
    <row r="109" spans="1:24">
      <c r="A109" s="73">
        <v>30</v>
      </c>
      <c r="B109" s="74">
        <v>1145.6199999999999</v>
      </c>
      <c r="C109" s="73">
        <v>4.25765773015672</v>
      </c>
      <c r="D109" s="74">
        <v>68</v>
      </c>
      <c r="E109" s="73">
        <f t="shared" si="13"/>
        <v>3316.8073371990531</v>
      </c>
      <c r="F109" s="73">
        <f t="shared" si="12"/>
        <v>6774.8329783847712</v>
      </c>
      <c r="G109" s="73">
        <f t="shared" si="12"/>
        <v>10380.089515593236</v>
      </c>
      <c r="H109" s="73">
        <f t="shared" si="12"/>
        <v>14138.84553645013</v>
      </c>
      <c r="I109" s="73">
        <f t="shared" si="12"/>
        <v>18057.636523586774</v>
      </c>
      <c r="J109" s="73">
        <f t="shared" si="12"/>
        <v>22143.27621811592</v>
      </c>
      <c r="K109" s="73">
        <f t="shared" si="12"/>
        <v>26402.868466925542</v>
      </c>
      <c r="L109" s="73">
        <f t="shared" si="12"/>
        <v>30843.81957438977</v>
      </c>
      <c r="M109" s="73">
        <f t="shared" si="12"/>
        <v>35473.851179973419</v>
      </c>
      <c r="N109" s="73">
        <f t="shared" si="12"/>
        <v>40301.013684120917</v>
      </c>
      <c r="O109" s="73">
        <f t="shared" si="12"/>
        <v>45333.700245773449</v>
      </c>
      <c r="P109" s="73">
        <f t="shared" si="12"/>
        <v>50580.661375852753</v>
      </c>
      <c r="Q109" s="73">
        <f t="shared" si="12"/>
        <v>56051.020152085206</v>
      </c>
      <c r="R109" s="73">
        <f t="shared" si="12"/>
        <v>61754.288081621213</v>
      </c>
      <c r="S109" s="73">
        <f t="shared" si="12"/>
        <v>67700.381639030675</v>
      </c>
      <c r="T109" s="73">
        <f t="shared" si="12"/>
        <v>73899.639508429507</v>
      </c>
      <c r="U109" s="73">
        <f t="shared" si="12"/>
        <v>80362.840559717166</v>
      </c>
      <c r="V109" s="73">
        <f t="shared" si="12"/>
        <v>87101.222590180536</v>
      </c>
      <c r="W109" s="73">
        <f t="shared" si="12"/>
        <v>94126.501864051432</v>
      </c>
      <c r="X109" s="73">
        <f t="shared" si="12"/>
        <v>101450.89348399139</v>
      </c>
    </row>
    <row r="110" spans="1:24">
      <c r="A110" s="73">
        <v>31</v>
      </c>
      <c r="B110" s="74">
        <v>1419.73</v>
      </c>
      <c r="C110" s="73">
        <v>3.9116837013954</v>
      </c>
      <c r="D110" s="74">
        <v>70</v>
      </c>
      <c r="E110" s="73">
        <f t="shared" si="13"/>
        <v>3887.4742909674715</v>
      </c>
      <c r="F110" s="73">
        <f t="shared" si="12"/>
        <v>7927.0142801706452</v>
      </c>
      <c r="G110" s="73">
        <f t="shared" si="12"/>
        <v>12124.56829674284</v>
      </c>
      <c r="H110" s="73">
        <f t="shared" si="12"/>
        <v>16486.317349638535</v>
      </c>
      <c r="I110" s="73">
        <f t="shared" si="12"/>
        <v>21018.684229332139</v>
      </c>
      <c r="J110" s="73">
        <f t="shared" si="12"/>
        <v>25728.342965546148</v>
      </c>
      <c r="K110" s="73">
        <f t="shared" si="12"/>
        <v>30622.228654936</v>
      </c>
      <c r="L110" s="73">
        <f t="shared" si="12"/>
        <v>35707.547673202622</v>
      </c>
      <c r="M110" s="73">
        <f t="shared" si="12"/>
        <v>40991.788286670751</v>
      </c>
      <c r="N110" s="73">
        <f t="shared" si="12"/>
        <v>46482.731678958437</v>
      </c>
      <c r="O110" s="73">
        <f t="shared" si="12"/>
        <v>52188.463408975091</v>
      </c>
      <c r="P110" s="73">
        <f t="shared" si="12"/>
        <v>58117.385317120119</v>
      </c>
      <c r="Q110" s="73">
        <f t="shared" si="12"/>
        <v>64278.227897214529</v>
      </c>
      <c r="R110" s="73">
        <f t="shared" si="12"/>
        <v>70680.063152383125</v>
      </c>
      <c r="S110" s="73">
        <f t="shared" si="12"/>
        <v>77332.317953818347</v>
      </c>
      <c r="T110" s="73">
        <f t="shared" si="12"/>
        <v>84244.787922096599</v>
      </c>
      <c r="U110" s="73">
        <f t="shared" si="12"/>
        <v>91427.651851487855</v>
      </c>
      <c r="V110" s="73">
        <f t="shared" si="12"/>
        <v>98891.486698498469</v>
      </c>
      <c r="W110" s="73">
        <f t="shared" si="12"/>
        <v>106647.28315671874</v>
      </c>
      <c r="X110" s="73">
        <f t="shared" si="12"/>
        <v>114706.46184090855</v>
      </c>
    </row>
    <row r="111" spans="1:24">
      <c r="A111" s="73">
        <v>32</v>
      </c>
      <c r="B111" s="74">
        <v>1723.44</v>
      </c>
      <c r="C111" s="73">
        <v>3.5414883290647499</v>
      </c>
      <c r="D111" s="74">
        <v>58</v>
      </c>
      <c r="E111" s="73">
        <f t="shared" si="13"/>
        <v>3540.0547345891518</v>
      </c>
      <c r="F111" s="73">
        <f t="shared" si="12"/>
        <v>7205.4800944462768</v>
      </c>
      <c r="G111" s="73">
        <f t="shared" si="12"/>
        <v>11000.716065633325</v>
      </c>
      <c r="H111" s="73">
        <f t="shared" si="12"/>
        <v>14930.359875800428</v>
      </c>
      <c r="I111" s="73">
        <f t="shared" si="12"/>
        <v>18999.171562878422</v>
      </c>
      <c r="J111" s="73">
        <f t="shared" si="12"/>
        <v>23212.079740985882</v>
      </c>
      <c r="K111" s="73">
        <f t="shared" si="12"/>
        <v>27574.187570535272</v>
      </c>
      <c r="L111" s="73">
        <f t="shared" si="12"/>
        <v>32090.778939769345</v>
      </c>
      <c r="M111" s="73">
        <f t="shared" si="12"/>
        <v>36767.324865216404</v>
      </c>
      <c r="N111" s="73">
        <f t="shared" si="12"/>
        <v>41609.490118816509</v>
      </c>
      <c r="O111" s="73">
        <f t="shared" si="12"/>
        <v>46623.140089746899</v>
      </c>
      <c r="P111" s="73">
        <f t="shared" si="12"/>
        <v>51814.347889257937</v>
      </c>
      <c r="Q111" s="73">
        <f t="shared" si="12"/>
        <v>57189.40170712617</v>
      </c>
      <c r="R111" s="73">
        <f t="shared" si="12"/>
        <v>62754.812428635138</v>
      </c>
      <c r="S111" s="73">
        <f t="shared" si="12"/>
        <v>68517.321521310907</v>
      </c>
      <c r="T111" s="73">
        <f t="shared" si="12"/>
        <v>74483.909200965034</v>
      </c>
      <c r="U111" s="73">
        <f t="shared" si="12"/>
        <v>80661.802886937541</v>
      </c>
      <c r="V111" s="73">
        <f t="shared" si="12"/>
        <v>87058.485956780816</v>
      </c>
      <c r="W111" s="73">
        <f t="shared" si="12"/>
        <v>93681.706810989839</v>
      </c>
      <c r="X111" s="73">
        <f t="shared" si="12"/>
        <v>100539.48825875885</v>
      </c>
    </row>
    <row r="112" spans="1:24">
      <c r="A112" s="73">
        <v>33</v>
      </c>
      <c r="B112" s="74">
        <v>2095.5500000000002</v>
      </c>
      <c r="C112" s="73">
        <v>4.5287470525386802</v>
      </c>
      <c r="D112" s="74">
        <v>44</v>
      </c>
      <c r="E112" s="73">
        <f t="shared" si="13"/>
        <v>4175.6949898168632</v>
      </c>
      <c r="F112" s="73">
        <f t="shared" si="12"/>
        <v>8540.4966434080561</v>
      </c>
      <c r="G112" s="73">
        <f t="shared" si="12"/>
        <v>13102.969123235416</v>
      </c>
      <c r="H112" s="73">
        <f t="shared" si="12"/>
        <v>17872.064441015849</v>
      </c>
      <c r="I112" s="73">
        <f t="shared" si="12"/>
        <v>22857.140022433028</v>
      </c>
      <c r="J112" s="73">
        <f t="shared" si="12"/>
        <v>28067.97706731045</v>
      </c>
      <c r="K112" s="73">
        <f t="shared" si="12"/>
        <v>33514.799741270363</v>
      </c>
      <c r="L112" s="73">
        <f t="shared" si="12"/>
        <v>39208.295236534243</v>
      </c>
      <c r="M112" s="73">
        <f t="shared" si="12"/>
        <v>45159.63474122632</v>
      </c>
      <c r="N112" s="73">
        <f t="shared" si="12"/>
        <v>51380.495358323693</v>
      </c>
      <c r="O112" s="73">
        <f t="shared" si="12"/>
        <v>57883.083017260404</v>
      </c>
      <c r="P112" s="73">
        <f t="shared" si="12"/>
        <v>64680.156423139924</v>
      </c>
      <c r="Q112" s="73">
        <f t="shared" si="12"/>
        <v>71785.052090547164</v>
      </c>
      <c r="R112" s="73">
        <f t="shared" si="12"/>
        <v>79211.710511077996</v>
      </c>
      <c r="S112" s="73">
        <f t="shared" si="12"/>
        <v>86974.703505930767</v>
      </c>
      <c r="T112" s="73">
        <f t="shared" si="12"/>
        <v>95089.262817226729</v>
      </c>
      <c r="U112" s="73">
        <f t="shared" si="12"/>
        <v>103571.3099941595</v>
      </c>
      <c r="V112" s="73">
        <f t="shared" si="12"/>
        <v>112437.48763261254</v>
      </c>
      <c r="W112" s="73">
        <f t="shared" si="12"/>
        <v>121705.19202953983</v>
      </c>
      <c r="X112" s="73">
        <f t="shared" si="12"/>
        <v>131392.60731618101</v>
      </c>
    </row>
    <row r="113" spans="1:24">
      <c r="A113" s="73">
        <v>34</v>
      </c>
      <c r="B113" s="74">
        <v>2486.19</v>
      </c>
      <c r="C113" s="73">
        <v>4.286442018012</v>
      </c>
      <c r="D113" s="74">
        <v>45</v>
      </c>
      <c r="E113" s="73">
        <f t="shared" si="13"/>
        <v>4795.6091763425693</v>
      </c>
      <c r="F113" s="73">
        <f t="shared" si="12"/>
        <v>9796.7793594395262</v>
      </c>
      <c r="G113" s="73">
        <f t="shared" si="12"/>
        <v>15012.321802657047</v>
      </c>
      <c r="H113" s="73">
        <f t="shared" si="12"/>
        <v>20451.425448627862</v>
      </c>
      <c r="I113" s="73">
        <f t="shared" si="12"/>
        <v>26123.673118682815</v>
      </c>
      <c r="J113" s="73">
        <f t="shared" si="12"/>
        <v>32039.058396232722</v>
      </c>
      <c r="K113" s="73">
        <f t="shared" si="12"/>
        <v>38208.003233846815</v>
      </c>
      <c r="L113" s="73">
        <f t="shared" si="12"/>
        <v>44641.376315048357</v>
      </c>
      <c r="M113" s="73">
        <f t="shared" si="12"/>
        <v>51350.512203178027</v>
      </c>
      <c r="N113" s="73">
        <f t="shared" si="12"/>
        <v>58347.231311061994</v>
      </c>
      <c r="O113" s="73">
        <f t="shared" si="12"/>
        <v>65643.860726668572</v>
      </c>
      <c r="P113" s="73">
        <f t="shared" si="12"/>
        <v>73253.255931444335</v>
      </c>
      <c r="Q113" s="73">
        <f t="shared" si="12"/>
        <v>81188.823449594202</v>
      </c>
      <c r="R113" s="73">
        <f t="shared" si="12"/>
        <v>89464.544468209773</v>
      </c>
      <c r="S113" s="73">
        <f t="shared" si="12"/>
        <v>98094.999469860704</v>
      </c>
      <c r="T113" s="73">
        <f t="shared" si="12"/>
        <v>107095.39392104802</v>
      </c>
      <c r="U113" s="73">
        <f t="shared" si="12"/>
        <v>116481.58506177785</v>
      </c>
      <c r="V113" s="73">
        <f t="shared" si="12"/>
        <v>126270.10984345489</v>
      </c>
      <c r="W113" s="73">
        <f t="shared" si="12"/>
        <v>136478.21406431726</v>
      </c>
      <c r="X113" s="73">
        <f t="shared" si="12"/>
        <v>147123.88275374501</v>
      </c>
    </row>
    <row r="114" spans="1:24">
      <c r="A114" s="73">
        <v>35</v>
      </c>
      <c r="B114" s="74">
        <v>2949.86</v>
      </c>
      <c r="C114" s="73">
        <v>4.31854210041696</v>
      </c>
      <c r="D114" s="74">
        <v>31</v>
      </c>
      <c r="E114" s="73">
        <f t="shared" si="13"/>
        <v>3949.1193261041481</v>
      </c>
      <c r="F114" s="73">
        <f t="shared" si="12"/>
        <v>8068.7830329018116</v>
      </c>
      <c r="G114" s="73">
        <f t="shared" si="12"/>
        <v>12366.356151273125</v>
      </c>
      <c r="H114" s="73">
        <f t="shared" si="12"/>
        <v>16849.521774057506</v>
      </c>
      <c r="I114" s="73">
        <f t="shared" si="12"/>
        <v>21526.294791693257</v>
      </c>
      <c r="J114" s="73">
        <f t="shared" si="12"/>
        <v>26405.036221036531</v>
      </c>
      <c r="K114" s="73">
        <f t="shared" si="12"/>
        <v>31494.468152976508</v>
      </c>
      <c r="L114" s="73">
        <f t="shared" si="12"/>
        <v>36803.689345569357</v>
      </c>
      <c r="M114" s="73">
        <f t="shared" si="12"/>
        <v>42342.191490568592</v>
      </c>
      <c r="N114" s="73">
        <f t="shared" si="12"/>
        <v>48119.876182432105</v>
      </c>
      <c r="O114" s="73">
        <f t="shared" si="12"/>
        <v>54147.072620143103</v>
      </c>
      <c r="P114" s="73">
        <f t="shared" si="12"/>
        <v>60434.556073491491</v>
      </c>
      <c r="Q114" s="73">
        <f t="shared" si="12"/>
        <v>66993.567146829446</v>
      </c>
      <c r="R114" s="73">
        <f t="shared" si="12"/>
        <v>73835.831874740528</v>
      </c>
      <c r="S114" s="73">
        <f t="shared" si="12"/>
        <v>80973.582685548448</v>
      </c>
      <c r="T114" s="73">
        <f t="shared" si="12"/>
        <v>88419.580270143939</v>
      </c>
      <c r="U114" s="73">
        <f t="shared" si="12"/>
        <v>96187.136395226218</v>
      </c>
      <c r="V114" s="73">
        <f t="shared" si="12"/>
        <v>104290.1377017437</v>
      </c>
      <c r="W114" s="73">
        <f t="shared" si="12"/>
        <v>112743.07053108049</v>
      </c>
      <c r="X114" s="73">
        <f t="shared" si="12"/>
        <v>121561.0468233721</v>
      </c>
    </row>
    <row r="115" spans="1:24">
      <c r="A115" s="73">
        <v>36</v>
      </c>
      <c r="B115" s="74">
        <v>3626.04</v>
      </c>
      <c r="C115" s="73">
        <v>4.3547453367423499</v>
      </c>
      <c r="D115" s="74">
        <v>29</v>
      </c>
      <c r="E115" s="73">
        <f t="shared" si="13"/>
        <v>4579.2394264439681</v>
      </c>
      <c r="F115" s="73">
        <f t="shared" si="12"/>
        <v>9357.8930682692826</v>
      </c>
      <c r="G115" s="73">
        <f t="shared" si="12"/>
        <v>14344.64490672104</v>
      </c>
      <c r="H115" s="73">
        <f t="shared" si="12"/>
        <v>19548.557088312718</v>
      </c>
      <c r="I115" s="73">
        <f t="shared" si="12"/>
        <v>24979.086392960406</v>
      </c>
      <c r="J115" s="73">
        <f t="shared" si="12"/>
        <v>30646.101419262672</v>
      </c>
      <c r="K115" s="73">
        <f t="shared" si="12"/>
        <v>36559.900518155308</v>
      </c>
      <c r="L115" s="73">
        <f t="shared" si="12"/>
        <v>42731.230507531334</v>
      </c>
      <c r="M115" s="73">
        <f t="shared" si="12"/>
        <v>49171.306201834668</v>
      </c>
      <c r="N115" s="73">
        <f t="shared" si="12"/>
        <v>55891.830792118344</v>
      </c>
      <c r="O115" s="73">
        <f t="shared" si="12"/>
        <v>62905.017113602</v>
      </c>
      <c r="P115" s="73">
        <f t="shared" si="12"/>
        <v>70223.60983937759</v>
      </c>
      <c r="Q115" s="73">
        <f t="shared" si="12"/>
        <v>77860.908640594003</v>
      </c>
      <c r="R115" s="73">
        <f t="shared" si="12"/>
        <v>85830.792355209487</v>
      </c>
      <c r="S115" s="73">
        <f t="shared" si="12"/>
        <v>94147.744209230921</v>
      </c>
      <c r="T115" s="73">
        <f t="shared" si="12"/>
        <v>102826.87813627458</v>
      </c>
      <c r="U115" s="73">
        <f t="shared" si="12"/>
        <v>111883.9662432757</v>
      </c>
      <c r="V115" s="73">
        <f t="shared" si="12"/>
        <v>121335.46747226117</v>
      </c>
      <c r="W115" s="73">
        <f t="shared" si="12"/>
        <v>131198.55751026794</v>
      </c>
      <c r="X115" s="73">
        <f t="shared" si="12"/>
        <v>141491.16000176361</v>
      </c>
    </row>
    <row r="116" spans="1:24">
      <c r="A116" s="73">
        <v>37</v>
      </c>
      <c r="B116" s="74">
        <v>4376.99</v>
      </c>
      <c r="C116" s="73">
        <v>4.0540152137043801</v>
      </c>
      <c r="D116" s="74">
        <v>14</v>
      </c>
      <c r="E116" s="73">
        <f t="shared" si="13"/>
        <v>2484.2137670324751</v>
      </c>
      <c r="F116" s="73">
        <f t="shared" si="12"/>
        <v>5069.1379381213856</v>
      </c>
      <c r="G116" s="73">
        <f t="shared" si="12"/>
        <v>7758.8553283689635</v>
      </c>
      <c r="H116" s="73">
        <f t="shared" si="12"/>
        <v>10557.614270822829</v>
      </c>
      <c r="I116" s="73">
        <f t="shared" si="12"/>
        <v>13469.835326598681</v>
      </c>
      <c r="J116" s="73">
        <f t="shared" si="12"/>
        <v>16500.118267032405</v>
      </c>
      <c r="K116" s="73">
        <f t="shared" si="12"/>
        <v>19653.249338889585</v>
      </c>
      <c r="L116" s="73">
        <f t="shared" si="12"/>
        <v>22934.208824107896</v>
      </c>
      <c r="M116" s="73">
        <f t="shared" si="12"/>
        <v>26348.178906012447</v>
      </c>
      <c r="N116" s="73">
        <f t="shared" si="12"/>
        <v>29900.551854428712</v>
      </c>
      <c r="O116" s="73">
        <f t="shared" si="12"/>
        <v>33596.938542621298</v>
      </c>
      <c r="P116" s="73">
        <f t="shared" si="12"/>
        <v>37443.177309510545</v>
      </c>
      <c r="Q116" s="73">
        <f t="shared" si="12"/>
        <v>41445.343181164892</v>
      </c>
      <c r="R116" s="73">
        <f t="shared" si="12"/>
        <v>45609.757466133793</v>
      </c>
      <c r="S116" s="73">
        <f t="shared" si="12"/>
        <v>49942.997739776991</v>
      </c>
      <c r="T116" s="73">
        <f t="shared" si="12"/>
        <v>54451.90823336006</v>
      </c>
      <c r="U116" s="73">
        <f t="shared" si="12"/>
        <v>59143.610644325301</v>
      </c>
      <c r="V116" s="73">
        <f t="shared" si="12"/>
        <v>64025.515384812803</v>
      </c>
      <c r="W116" s="73">
        <f t="shared" si="12"/>
        <v>69105.333286198234</v>
      </c>
      <c r="X116" s="73">
        <f t="shared" si="12"/>
        <v>74391.087778134315</v>
      </c>
    </row>
    <row r="117" spans="1:24">
      <c r="A117" s="73">
        <v>38</v>
      </c>
      <c r="B117" s="74">
        <v>5054.1099999999997</v>
      </c>
      <c r="C117" s="73">
        <v>4.64065057397075</v>
      </c>
      <c r="D117" s="74">
        <v>11</v>
      </c>
      <c r="E117" s="73">
        <f t="shared" si="13"/>
        <v>2579.9794319652378</v>
      </c>
      <c r="F117" s="73">
        <f t="shared" si="12"/>
        <v>5279.6866942482948</v>
      </c>
      <c r="G117" s="73">
        <f t="shared" si="12"/>
        <v>8104.6779370940267</v>
      </c>
      <c r="H117" s="73">
        <f t="shared" si="12"/>
        <v>11060.767152265495</v>
      </c>
      <c r="I117" s="73">
        <f t="shared" si="12"/>
        <v>14154.038138567912</v>
      </c>
      <c r="J117" s="73">
        <f t="shared" si="12"/>
        <v>17390.857022650638</v>
      </c>
      <c r="K117" s="73">
        <f t="shared" si="12"/>
        <v>20777.88536085594</v>
      </c>
      <c r="L117" s="73">
        <f t="shared" si="12"/>
        <v>24322.093849078727</v>
      </c>
      <c r="M117" s="73">
        <f t="shared" si="12"/>
        <v>28030.776668852948</v>
      </c>
      <c r="N117" s="73">
        <f t="shared" si="12"/>
        <v>31911.566499189754</v>
      </c>
      <c r="O117" s="73">
        <f t="shared" si="12"/>
        <v>35972.450225062697</v>
      </c>
      <c r="P117" s="73">
        <f t="shared" si="12"/>
        <v>40221.785374868654</v>
      </c>
      <c r="Q117" s="73">
        <f t="shared" si="12"/>
        <v>44668.317320694012</v>
      </c>
      <c r="R117" s="73">
        <f t="shared" si="12"/>
        <v>49321.197276785097</v>
      </c>
      <c r="S117" s="73">
        <f t="shared" si="12"/>
        <v>54190.001133264705</v>
      </c>
      <c r="T117" s="73">
        <f t="shared" si="12"/>
        <v>59284.749163855551</v>
      </c>
      <c r="U117" s="73">
        <f t="shared" si="12"/>
        <v>64615.926648170382</v>
      </c>
      <c r="V117" s="73">
        <f t="shared" si="12"/>
        <v>70194.505451010424</v>
      </c>
      <c r="W117" s="73">
        <f t="shared" si="12"/>
        <v>76031.966603083914</v>
      </c>
      <c r="X117" s="73">
        <f t="shared" si="12"/>
        <v>82140.32392961641</v>
      </c>
    </row>
    <row r="118" spans="1:24">
      <c r="A118" s="73">
        <v>39</v>
      </c>
      <c r="B118" s="74">
        <v>5744.79</v>
      </c>
      <c r="C118" s="73">
        <v>5.2953628980956404</v>
      </c>
      <c r="D118" s="74">
        <v>11</v>
      </c>
      <c r="E118" s="73">
        <f t="shared" si="13"/>
        <v>3346.2822605685974</v>
      </c>
      <c r="F118" s="73">
        <f t="shared" si="12"/>
        <v>6869.7623104288978</v>
      </c>
      <c r="G118" s="73">
        <f t="shared" si="12"/>
        <v>10579.823415571302</v>
      </c>
      <c r="H118" s="73">
        <f t="shared" si="12"/>
        <v>14486.345719972096</v>
      </c>
      <c r="I118" s="73">
        <f t="shared" si="12"/>
        <v>18599.732557085958</v>
      </c>
      <c r="J118" s="73">
        <f t="shared" si="12"/>
        <v>22930.9381546275</v>
      </c>
      <c r="K118" s="73">
        <f t="shared" si="12"/>
        <v>27491.496806421503</v>
      </c>
      <c r="L118" s="73">
        <f t="shared" si="12"/>
        <v>32293.553589008476</v>
      </c>
      <c r="M118" s="73">
        <f t="shared" si="12"/>
        <v>37349.896704806073</v>
      </c>
      <c r="N118" s="73">
        <f t="shared" si="12"/>
        <v>42673.991537958012</v>
      </c>
      <c r="O118" s="73">
        <f t="shared" si="12"/>
        <v>48280.016513564093</v>
      </c>
      <c r="P118" s="73">
        <f t="shared" si="12"/>
        <v>54182.900855786422</v>
      </c>
      <c r="Q118" s="73">
        <f t="shared" si="12"/>
        <v>60398.364345384274</v>
      </c>
      <c r="R118" s="73">
        <f t="shared" si="12"/>
        <v>66942.959182554972</v>
      </c>
      <c r="S118" s="73">
        <f t="shared" si="12"/>
        <v>73834.114066563896</v>
      </c>
      <c r="T118" s="73">
        <f t="shared" si="12"/>
        <v>81090.180609550924</v>
      </c>
      <c r="U118" s="73">
        <f t="shared" si="12"/>
        <v>88730.482208116431</v>
      </c>
      <c r="V118" s="73">
        <f t="shared" si="12"/>
        <v>96775.365502834989</v>
      </c>
      <c r="W118" s="73">
        <f t="shared" si="12"/>
        <v>105246.25456273714</v>
      </c>
      <c r="X118" s="73">
        <f t="shared" si="12"/>
        <v>114165.70793905623</v>
      </c>
    </row>
    <row r="119" spans="1:24">
      <c r="A119" s="73">
        <v>40</v>
      </c>
      <c r="B119" s="74">
        <v>6623.79</v>
      </c>
      <c r="C119" s="73">
        <v>4.5630655179063204</v>
      </c>
      <c r="D119" s="74">
        <v>8</v>
      </c>
      <c r="E119" s="73">
        <f t="shared" si="13"/>
        <v>2417.9830197482206</v>
      </c>
      <c r="F119" s="73">
        <f t="shared" si="12"/>
        <v>4946.3001888994022</v>
      </c>
      <c r="G119" s="73">
        <f t="shared" si="12"/>
        <v>7589.9861269794283</v>
      </c>
      <c r="H119" s="73">
        <f t="shared" si="12"/>
        <v>10354.305186501719</v>
      </c>
      <c r="I119" s="73">
        <f t="shared" si="12"/>
        <v>13244.761935833989</v>
      </c>
      <c r="J119" s="73">
        <f t="shared" ref="J119:X133" si="14">$D119*((1+$C119/100)^J$2-1)*$B119</f>
        <v>16267.112120405036</v>
      </c>
      <c r="K119" s="73">
        <f t="shared" si="14"/>
        <v>19427.374124078618</v>
      </c>
      <c r="L119" s="73">
        <f t="shared" si="14"/>
        <v>22731.840953517327</v>
      </c>
      <c r="M119" s="73">
        <f t="shared" si="14"/>
        <v>26187.092769400802</v>
      </c>
      <c r="N119" s="73">
        <f t="shared" si="14"/>
        <v>29800.009989451693</v>
      </c>
      <c r="O119" s="73">
        <f t="shared" si="14"/>
        <v>33577.786989361222</v>
      </c>
      <c r="P119" s="73">
        <f t="shared" si="14"/>
        <v>37527.946428897019</v>
      </c>
      <c r="Q119" s="73">
        <f t="shared" si="14"/>
        <v>41658.354231720601</v>
      </c>
      <c r="R119" s="73">
        <f t="shared" si="14"/>
        <v>45977.235248743746</v>
      </c>
      <c r="S119" s="73">
        <f t="shared" si="14"/>
        <v>50493.189636214061</v>
      </c>
      <c r="T119" s="73">
        <f t="shared" si="14"/>
        <v>55215.209981143431</v>
      </c>
      <c r="U119" s="73">
        <f t="shared" si="14"/>
        <v>60152.699208180791</v>
      </c>
      <c r="V119" s="73">
        <f t="shared" si="14"/>
        <v>65315.489303587405</v>
      </c>
      <c r="W119" s="73">
        <f t="shared" si="14"/>
        <v>70713.860893599427</v>
      </c>
      <c r="X119" s="73">
        <f t="shared" si="14"/>
        <v>76358.563716163728</v>
      </c>
    </row>
    <row r="120" spans="1:24">
      <c r="A120" s="73">
        <v>41</v>
      </c>
      <c r="B120" s="74">
        <v>7564.17</v>
      </c>
      <c r="C120" s="73">
        <v>4.8425634702278604</v>
      </c>
      <c r="D120" s="74">
        <v>10</v>
      </c>
      <c r="E120" s="73">
        <f t="shared" si="13"/>
        <v>3662.9973324593529</v>
      </c>
      <c r="F120" s="73">
        <f t="shared" si="13"/>
        <v>7503.3776356557992</v>
      </c>
      <c r="G120" s="73">
        <f t="shared" si="13"/>
        <v>11529.730792532673</v>
      </c>
      <c r="H120" s="73">
        <f t="shared" si="13"/>
        <v>15751.062656566819</v>
      </c>
      <c r="I120" s="73">
        <f t="shared" si="13"/>
        <v>20176.815195405779</v>
      </c>
      <c r="J120" s="73">
        <f t="shared" si="13"/>
        <v>24816.887609973226</v>
      </c>
      <c r="K120" s="73">
        <f t="shared" si="13"/>
        <v>29681.658476280663</v>
      </c>
      <c r="L120" s="73">
        <f t="shared" si="13"/>
        <v>34782.008959470157</v>
      </c>
      <c r="M120" s="73">
        <f t="shared" si="13"/>
        <v>40129.347152012197</v>
      </c>
      <c r="N120" s="73">
        <f t="shared" si="13"/>
        <v>45735.633590495825</v>
      </c>
      <c r="O120" s="73">
        <f t="shared" si="13"/>
        <v>51613.408008085782</v>
      </c>
      <c r="P120" s="73">
        <f t="shared" si="13"/>
        <v>57775.817382484362</v>
      </c>
      <c r="Q120" s="73">
        <f t="shared" si="13"/>
        <v>64236.645342133466</v>
      </c>
      <c r="R120" s="73">
        <f t="shared" si="13"/>
        <v>71010.342996430787</v>
      </c>
      <c r="S120" s="73">
        <f t="shared" si="13"/>
        <v>78112.061258918839</v>
      </c>
      <c r="T120" s="73">
        <f t="shared" si="13"/>
        <v>85557.68473574458</v>
      </c>
      <c r="U120" s="73">
        <f t="shared" si="14"/>
        <v>93363.867255189805</v>
      </c>
      <c r="V120" s="73">
        <f t="shared" si="14"/>
        <v>101548.06911774102</v>
      </c>
      <c r="W120" s="73">
        <f t="shared" si="14"/>
        <v>110128.59615001785</v>
      </c>
      <c r="X120" s="73">
        <f t="shared" si="14"/>
        <v>119124.64064991272</v>
      </c>
    </row>
    <row r="121" spans="1:24">
      <c r="A121" s="73">
        <v>42</v>
      </c>
      <c r="B121" s="74">
        <v>8602.66</v>
      </c>
      <c r="C121" s="73">
        <v>4.30971053863981</v>
      </c>
      <c r="D121" s="74">
        <v>17</v>
      </c>
      <c r="E121" s="73">
        <f t="shared" si="13"/>
        <v>6302.7456585969594</v>
      </c>
      <c r="F121" s="73">
        <f t="shared" si="13"/>
        <v>12877.121411066146</v>
      </c>
      <c r="G121" s="73">
        <f t="shared" si="13"/>
        <v>19734.83372818926</v>
      </c>
      <c r="H121" s="73">
        <f t="shared" si="13"/>
        <v>26888.093595753056</v>
      </c>
      <c r="I121" s="73">
        <f t="shared" si="13"/>
        <v>34349.63825768551</v>
      </c>
      <c r="J121" s="73">
        <f t="shared" si="13"/>
        <v>42132.753896258626</v>
      </c>
      <c r="K121" s="73">
        <f t="shared" si="13"/>
        <v>50251.299289741801</v>
      </c>
      <c r="L121" s="73">
        <f t="shared" si="13"/>
        <v>58719.730489632217</v>
      </c>
      <c r="M121" s="73">
        <f t="shared" si="13"/>
        <v>67553.126561401747</v>
      </c>
      <c r="N121" s="73">
        <f t="shared" si="13"/>
        <v>76767.216434596136</v>
      </c>
      <c r="O121" s="73">
        <f t="shared" si="13"/>
        <v>86378.406910095306</v>
      </c>
      <c r="P121" s="73">
        <f t="shared" si="13"/>
        <v>96403.81187440583</v>
      </c>
      <c r="Q121" s="73">
        <f t="shared" si="13"/>
        <v>106861.28277300455</v>
      </c>
      <c r="R121" s="73">
        <f t="shared" si="13"/>
        <v>117769.44039699539</v>
      </c>
      <c r="S121" s="73">
        <f t="shared" si="13"/>
        <v>129147.70803967876</v>
      </c>
      <c r="T121" s="73">
        <f t="shared" si="13"/>
        <v>141016.34608207355</v>
      </c>
      <c r="U121" s="73">
        <f t="shared" si="14"/>
        <v>153396.4880689744</v>
      </c>
      <c r="V121" s="73">
        <f t="shared" si="14"/>
        <v>166310.17833978336</v>
      </c>
      <c r="W121" s="73">
        <f t="shared" si="14"/>
        <v>179780.41128112059</v>
      </c>
      <c r="X121" s="73">
        <f t="shared" si="14"/>
        <v>193831.17227110997</v>
      </c>
    </row>
    <row r="122" spans="1:24">
      <c r="A122" s="73">
        <v>43</v>
      </c>
      <c r="B122" s="74">
        <v>9664.34</v>
      </c>
      <c r="C122" s="73">
        <v>4.5596221556596896</v>
      </c>
      <c r="D122" s="74">
        <v>10</v>
      </c>
      <c r="E122" s="73">
        <f t="shared" si="13"/>
        <v>4406.5738783828092</v>
      </c>
      <c r="F122" s="73">
        <f t="shared" si="13"/>
        <v>9014.0708756298809</v>
      </c>
      <c r="G122" s="73">
        <f t="shared" si="13"/>
        <v>13831.652326784781</v>
      </c>
      <c r="H122" s="73">
        <f t="shared" si="13"/>
        <v>18868.897289153487</v>
      </c>
      <c r="I122" s="73">
        <f t="shared" si="13"/>
        <v>24135.82158886121</v>
      </c>
      <c r="J122" s="73">
        <f t="shared" si="13"/>
        <v>29642.897735860235</v>
      </c>
      <c r="K122" s="73">
        <f t="shared" si="13"/>
        <v>35401.075746986869</v>
      </c>
      <c r="L122" s="73">
        <f t="shared" si="13"/>
        <v>41421.804918471164</v>
      </c>
      <c r="M122" s="73">
        <f t="shared" si="13"/>
        <v>47717.056591190718</v>
      </c>
      <c r="N122" s="73">
        <f t="shared" si="13"/>
        <v>54299.347953934128</v>
      </c>
      <c r="O122" s="73">
        <f t="shared" si="13"/>
        <v>61181.766932003266</v>
      </c>
      <c r="P122" s="73">
        <f t="shared" si="13"/>
        <v>68377.998210641774</v>
      </c>
      <c r="Q122" s="73">
        <f t="shared" si="13"/>
        <v>75902.350445033589</v>
      </c>
      <c r="R122" s="73">
        <f t="shared" si="13"/>
        <v>83769.784710974622</v>
      </c>
      <c r="S122" s="73">
        <f t="shared" si="13"/>
        <v>91995.944252787449</v>
      </c>
      <c r="T122" s="73">
        <f t="shared" si="13"/>
        <v>100597.18558762869</v>
      </c>
      <c r="U122" s="73">
        <f t="shared" si="14"/>
        <v>109590.61102803511</v>
      </c>
      <c r="V122" s="73">
        <f t="shared" si="14"/>
        <v>118994.10268737505</v>
      </c>
      <c r="W122" s="73">
        <f t="shared" si="14"/>
        <v>128826.35803581985</v>
      </c>
      <c r="X122" s="73">
        <f t="shared" si="14"/>
        <v>139106.92707753336</v>
      </c>
    </row>
    <row r="123" spans="1:24">
      <c r="A123" s="73">
        <v>44</v>
      </c>
      <c r="B123" s="74">
        <v>10853.82</v>
      </c>
      <c r="C123" s="73">
        <v>4.7133076956446596</v>
      </c>
      <c r="D123" s="74">
        <v>10</v>
      </c>
      <c r="E123" s="73">
        <f t="shared" si="13"/>
        <v>5115.7393333141963</v>
      </c>
      <c r="F123" s="73">
        <f t="shared" si="13"/>
        <v>10472.599202314608</v>
      </c>
      <c r="G123" s="73">
        <f t="shared" si="13"/>
        <v>16081.944359765515</v>
      </c>
      <c r="H123" s="73">
        <f t="shared" si="13"/>
        <v>21955.675214197829</v>
      </c>
      <c r="I123" s="73">
        <f t="shared" si="13"/>
        <v>28106.253077013553</v>
      </c>
      <c r="J123" s="73">
        <f t="shared" si="13"/>
        <v>34546.726599563997</v>
      </c>
      <c r="K123" s="73">
        <f t="shared" si="13"/>
        <v>41290.759456288761</v>
      </c>
      <c r="L123" s="73">
        <f t="shared" si="13"/>
        <v>48352.659332646333</v>
      </c>
      <c r="M123" s="73">
        <f t="shared" si="13"/>
        <v>55747.408279334995</v>
      </c>
      <c r="N123" s="73">
        <f t="shared" si="13"/>
        <v>63490.694497201541</v>
      </c>
      <c r="O123" s="73">
        <f t="shared" si="13"/>
        <v>71598.945620270577</v>
      </c>
      <c r="P123" s="73">
        <f t="shared" si="13"/>
        <v>80089.36356750541</v>
      </c>
      <c r="Q123" s="73">
        <f t="shared" si="13"/>
        <v>88979.961037239656</v>
      </c>
      <c r="R123" s="73">
        <f t="shared" si="13"/>
        <v>98289.599721703707</v>
      </c>
      <c r="S123" s="73">
        <f t="shared" si="13"/>
        <v>108038.03032271926</v>
      </c>
      <c r="T123" s="73">
        <f t="shared" si="13"/>
        <v>118245.9344534571</v>
      </c>
      <c r="U123" s="73">
        <f t="shared" si="14"/>
        <v>128934.96851515303</v>
      </c>
      <c r="V123" s="73">
        <f t="shared" si="14"/>
        <v>140127.80964186892</v>
      </c>
      <c r="W123" s="73">
        <f t="shared" si="14"/>
        <v>151848.20381077167</v>
      </c>
      <c r="X123" s="73">
        <f t="shared" si="14"/>
        <v>164121.01621999714</v>
      </c>
    </row>
    <row r="124" spans="1:24">
      <c r="A124" s="73">
        <v>45</v>
      </c>
      <c r="B124" s="74">
        <v>12136.67</v>
      </c>
      <c r="C124" s="73">
        <v>3.97722331387518</v>
      </c>
      <c r="D124" s="74">
        <v>8</v>
      </c>
      <c r="E124" s="73">
        <f t="shared" si="13"/>
        <v>3861.6197501447564</v>
      </c>
      <c r="F124" s="73">
        <f t="shared" si="13"/>
        <v>7876.8247412854862</v>
      </c>
      <c r="G124" s="73">
        <f t="shared" si="13"/>
        <v>12051.723401433726</v>
      </c>
      <c r="H124" s="73">
        <f t="shared" si="13"/>
        <v>16392.667104424072</v>
      </c>
      <c r="I124" s="73">
        <f t="shared" si="13"/>
        <v>20906.259832411924</v>
      </c>
      <c r="J124" s="73">
        <f t="shared" si="13"/>
        <v>25599.368222670713</v>
      </c>
      <c r="K124" s="73">
        <f t="shared" si="13"/>
        <v>30479.132013972263</v>
      </c>
      <c r="L124" s="73">
        <f t="shared" si="13"/>
        <v>35552.974908443546</v>
      </c>
      <c r="M124" s="73">
        <f t="shared" si="13"/>
        <v>40828.615865423119</v>
      </c>
      <c r="N124" s="73">
        <f t="shared" si="13"/>
        <v>46314.080844500015</v>
      </c>
      <c r="O124" s="73">
        <f t="shared" si="13"/>
        <v>52017.715015599213</v>
      </c>
      <c r="P124" s="73">
        <f t="shared" si="13"/>
        <v>57948.195454689565</v>
      </c>
      <c r="Q124" s="73">
        <f t="shared" si="13"/>
        <v>64114.54434442817</v>
      </c>
      <c r="R124" s="73">
        <f t="shared" si="13"/>
        <v>70526.142699824413</v>
      </c>
      <c r="S124" s="73">
        <f t="shared" si="13"/>
        <v>77192.744639803423</v>
      </c>
      <c r="T124" s="73">
        <f t="shared" si="13"/>
        <v>84124.492226382601</v>
      </c>
      <c r="U124" s="73">
        <f t="shared" si="14"/>
        <v>91331.930894034158</v>
      </c>
      <c r="V124" s="73">
        <f t="shared" si="14"/>
        <v>98826.025492708839</v>
      </c>
      <c r="W124" s="73">
        <f t="shared" si="14"/>
        <v>106618.17696892582</v>
      </c>
      <c r="X124" s="73">
        <f t="shared" si="14"/>
        <v>114720.23971030739</v>
      </c>
    </row>
    <row r="125" spans="1:24">
      <c r="A125" s="73">
        <v>46</v>
      </c>
      <c r="B125" s="74">
        <v>13265.9</v>
      </c>
      <c r="C125" s="73">
        <v>4.9954797175261101</v>
      </c>
      <c r="D125" s="74">
        <v>3</v>
      </c>
      <c r="E125" s="73">
        <f t="shared" si="13"/>
        <v>1988.0860315418922</v>
      </c>
      <c r="F125" s="73">
        <f t="shared" si="13"/>
        <v>4075.4864975564337</v>
      </c>
      <c r="G125" s="73">
        <f t="shared" si="13"/>
        <v>6267.1626304742722</v>
      </c>
      <c r="H125" s="73">
        <f t="shared" si="13"/>
        <v>8568.3235000858895</v>
      </c>
      <c r="I125" s="73">
        <f t="shared" si="13"/>
        <v>10984.438394206598</v>
      </c>
      <c r="J125" s="73">
        <f t="shared" si="13"/>
        <v>13521.249817815238</v>
      </c>
      <c r="K125" s="73">
        <f t="shared" si="13"/>
        <v>16184.787141562125</v>
      </c>
      <c r="L125" s="73">
        <f t="shared" si="13"/>
        <v>18981.38093208554</v>
      </c>
      <c r="M125" s="73">
        <f t="shared" si="13"/>
        <v>21917.677998196137</v>
      </c>
      <c r="N125" s="73">
        <f t="shared" si="13"/>
        <v>25000.657188690606</v>
      </c>
      <c r="O125" s="73">
        <f t="shared" si="13"/>
        <v>28237.645979341767</v>
      </c>
      <c r="P125" s="73">
        <f t="shared" si="13"/>
        <v>31636.337888488524</v>
      </c>
      <c r="Q125" s="73">
        <f t="shared" si="13"/>
        <v>35204.81076261789</v>
      </c>
      <c r="R125" s="73">
        <f t="shared" si="13"/>
        <v>38951.545975399815</v>
      </c>
      <c r="S125" s="73">
        <f t="shared" si="13"/>
        <v>42885.448585805665</v>
      </c>
      <c r="T125" s="73">
        <f t="shared" si="13"/>
        <v>47015.868503221594</v>
      </c>
      <c r="U125" s="73">
        <f t="shared" si="14"/>
        <v>51352.622709860683</v>
      </c>
      <c r="V125" s="73">
        <f t="shared" si="14"/>
        <v>55906.018593291366</v>
      </c>
      <c r="W125" s="73">
        <f t="shared" si="14"/>
        <v>60686.87844453752</v>
      </c>
      <c r="X125" s="73">
        <f t="shared" si="14"/>
        <v>65706.565179976038</v>
      </c>
    </row>
    <row r="126" spans="1:24">
      <c r="A126" s="73">
        <v>47</v>
      </c>
      <c r="B126" s="74">
        <v>14518</v>
      </c>
      <c r="C126" s="73">
        <v>5.4628516390183801</v>
      </c>
      <c r="D126" s="74">
        <v>11</v>
      </c>
      <c r="E126" s="73">
        <f t="shared" si="13"/>
        <v>8724.06481047958</v>
      </c>
      <c r="F126" s="73">
        <f t="shared" si="13"/>
        <v>17924.712338447483</v>
      </c>
      <c r="G126" s="73">
        <f t="shared" si="13"/>
        <v>27627.977590697272</v>
      </c>
      <c r="H126" s="73">
        <f t="shared" si="13"/>
        <v>37861.317827817897</v>
      </c>
      <c r="I126" s="73">
        <f t="shared" si="13"/>
        <v>48653.690259808398</v>
      </c>
      <c r="J126" s="73">
        <f t="shared" si="13"/>
        <v>60035.633986088877</v>
      </c>
      <c r="K126" s="73">
        <f t="shared" si="13"/>
        <v>72039.356411772562</v>
      </c>
      <c r="L126" s="73">
        <f t="shared" si="13"/>
        <v>84698.82438473095</v>
      </c>
      <c r="M126" s="73">
        <f t="shared" si="13"/>
        <v>98049.860311341094</v>
      </c>
      <c r="N126" s="73">
        <f t="shared" si="13"/>
        <v>112130.24352289406</v>
      </c>
      <c r="O126" s="73">
        <f t="shared" si="13"/>
        <v>126979.81717949935</v>
      </c>
      <c r="P126" s="73">
        <f t="shared" si="13"/>
        <v>142640.60101399178</v>
      </c>
      <c r="Q126" s="73">
        <f t="shared" si="13"/>
        <v>159156.91023486989</v>
      </c>
      <c r="R126" s="73">
        <f t="shared" si="13"/>
        <v>176575.48092472609</v>
      </c>
      <c r="S126" s="73">
        <f t="shared" si="13"/>
        <v>194945.60228900664</v>
      </c>
      <c r="T126" s="73">
        <f t="shared" si="13"/>
        <v>214319.25612932551</v>
      </c>
      <c r="U126" s="73">
        <f t="shared" si="14"/>
        <v>234751.26393599797</v>
      </c>
      <c r="V126" s="73">
        <f t="shared" si="14"/>
        <v>256299.44201602161</v>
      </c>
      <c r="W126" s="73">
        <f t="shared" si="14"/>
        <v>279024.76509546844</v>
      </c>
      <c r="X126" s="73">
        <f t="shared" si="14"/>
        <v>302991.53885923303</v>
      </c>
    </row>
    <row r="127" spans="1:24">
      <c r="A127" s="73">
        <v>48</v>
      </c>
      <c r="B127" s="74">
        <v>15915.88</v>
      </c>
      <c r="C127" s="73">
        <v>4.49237805623439</v>
      </c>
      <c r="D127" s="74">
        <v>10</v>
      </c>
      <c r="E127" s="73">
        <f t="shared" si="13"/>
        <v>7150.015005765983</v>
      </c>
      <c r="F127" s="73">
        <f t="shared" si="13"/>
        <v>14621.235716668476</v>
      </c>
      <c r="G127" s="73">
        <f t="shared" si="13"/>
        <v>22428.09190732038</v>
      </c>
      <c r="H127" s="73">
        <f t="shared" si="13"/>
        <v>30585.661592362907</v>
      </c>
      <c r="I127" s="73">
        <f t="shared" si="13"/>
        <v>39109.700147858304</v>
      </c>
      <c r="J127" s="73">
        <f t="shared" si="13"/>
        <v>48016.670740925758</v>
      </c>
      <c r="K127" s="73">
        <f t="shared" si="13"/>
        <v>57323.776126391436</v>
      </c>
      <c r="L127" s="73">
        <f t="shared" si="13"/>
        <v>67048.991871864331</v>
      </c>
      <c r="M127" s="73">
        <f t="shared" si="13"/>
        <v>77211.10107540834</v>
      </c>
      <c r="N127" s="73">
        <f t="shared" si="13"/>
        <v>87829.730642862938</v>
      </c>
      <c r="O127" s="73">
        <f t="shared" si="13"/>
        <v>98925.389194878662</v>
      </c>
      <c r="P127" s="73">
        <f t="shared" si="13"/>
        <v>110519.50667687983</v>
      </c>
      <c r="Q127" s="73">
        <f t="shared" si="13"/>
        <v>122634.47574845646</v>
      </c>
      <c r="R127" s="73">
        <f t="shared" si="13"/>
        <v>135293.69503212423</v>
      </c>
      <c r="S127" s="73">
        <f t="shared" si="13"/>
        <v>148521.61430498207</v>
      </c>
      <c r="T127" s="73">
        <f t="shared" si="13"/>
        <v>162343.78172055012</v>
      </c>
      <c r="U127" s="73">
        <f t="shared" si="14"/>
        <v>176786.89315199113</v>
      </c>
      <c r="V127" s="73">
        <f t="shared" si="14"/>
        <v>191878.84375201576</v>
      </c>
      <c r="W127" s="73">
        <f t="shared" si="14"/>
        <v>207648.78182905354</v>
      </c>
      <c r="X127" s="73">
        <f t="shared" si="14"/>
        <v>224127.16514374595</v>
      </c>
    </row>
    <row r="128" spans="1:24">
      <c r="A128" s="73">
        <v>49</v>
      </c>
      <c r="B128" s="74">
        <v>17235.419999999998</v>
      </c>
      <c r="C128" s="73">
        <v>4.6313448834716198</v>
      </c>
      <c r="D128" s="74">
        <v>14</v>
      </c>
      <c r="E128" s="73">
        <f t="shared" si="13"/>
        <v>11175.244392407796</v>
      </c>
      <c r="F128" s="73">
        <f t="shared" si="13"/>
        <v>22868.05289419883</v>
      </c>
      <c r="G128" s="73">
        <f t="shared" si="13"/>
        <v>35102.395684271687</v>
      </c>
      <c r="H128" s="73">
        <f t="shared" si="13"/>
        <v>47903.353083178983</v>
      </c>
      <c r="I128" s="73">
        <f t="shared" si="13"/>
        <v>61297.166967615936</v>
      </c>
      <c r="J128" s="73">
        <f t="shared" si="13"/>
        <v>75311.29456609147</v>
      </c>
      <c r="K128" s="73">
        <f t="shared" si="13"/>
        <v>89974.464746062164</v>
      </c>
      <c r="L128" s="73">
        <f t="shared" si="13"/>
        <v>105316.73690791772</v>
      </c>
      <c r="M128" s="73">
        <f t="shared" si="13"/>
        <v>121369.56260654963</v>
      </c>
      <c r="N128" s="73">
        <f t="shared" si="13"/>
        <v>138165.85002682774</v>
      </c>
      <c r="O128" s="73">
        <f t="shared" si="13"/>
        <v>155740.03144515809</v>
      </c>
      <c r="P128" s="73">
        <f t="shared" si="13"/>
        <v>174128.13381541832</v>
      </c>
      <c r="Q128" s="73">
        <f t="shared" si="13"/>
        <v>193367.85262397109</v>
      </c>
      <c r="R128" s="73">
        <f t="shared" si="13"/>
        <v>213498.62916515808</v>
      </c>
      <c r="S128" s="73">
        <f t="shared" si="13"/>
        <v>234561.73139568849</v>
      </c>
      <c r="T128" s="73">
        <f t="shared" si="13"/>
        <v>256600.33853367297</v>
      </c>
      <c r="U128" s="73">
        <f t="shared" si="14"/>
        <v>279659.62957573083</v>
      </c>
      <c r="V128" s="73">
        <f t="shared" si="14"/>
        <v>303786.87591362995</v>
      </c>
      <c r="W128" s="73">
        <f t="shared" si="14"/>
        <v>329031.53824032191</v>
      </c>
      <c r="X128" s="73">
        <f t="shared" si="14"/>
        <v>355445.36794403091</v>
      </c>
    </row>
    <row r="129" spans="1:24">
      <c r="A129" s="73">
        <v>50</v>
      </c>
      <c r="B129" s="74">
        <v>18756.39</v>
      </c>
      <c r="C129" s="73">
        <v>4.6784808843725303</v>
      </c>
      <c r="D129" s="74">
        <v>15</v>
      </c>
      <c r="E129" s="73">
        <f t="shared" si="13"/>
        <v>13162.711811225403</v>
      </c>
      <c r="F129" s="73">
        <f t="shared" si="13"/>
        <v>26941.238578404023</v>
      </c>
      <c r="G129" s="73">
        <f t="shared" si="13"/>
        <v>41364.391086533273</v>
      </c>
      <c r="H129" s="73">
        <f t="shared" si="13"/>
        <v>56462.328027679199</v>
      </c>
      <c r="I129" s="73">
        <f t="shared" si="13"/>
        <v>72266.619062551283</v>
      </c>
      <c r="J129" s="73">
        <f t="shared" si="13"/>
        <v>88810.310832400472</v>
      </c>
      <c r="K129" s="73">
        <f t="shared" si="13"/>
        <v>106127.99605927157</v>
      </c>
      <c r="L129" s="73">
        <f t="shared" si="13"/>
        <v>124255.88587909756</v>
      </c>
      <c r="M129" s="73">
        <f t="shared" si="13"/>
        <v>143231.88555888427</v>
      </c>
      <c r="N129" s="73">
        <f t="shared" si="13"/>
        <v>163095.67375630845</v>
      </c>
      <c r="O129" s="73">
        <f t="shared" si="13"/>
        <v>183888.78548746128</v>
      </c>
      <c r="P129" s="73">
        <f t="shared" si="13"/>
        <v>205654.69897622237</v>
      </c>
      <c r="Q129" s="73">
        <f t="shared" si="13"/>
        <v>228438.92656686419</v>
      </c>
      <c r="R129" s="73">
        <f t="shared" si="13"/>
        <v>252289.10988998611</v>
      </c>
      <c r="S129" s="73">
        <f t="shared" si="13"/>
        <v>277255.11948076816</v>
      </c>
      <c r="T129" s="73">
        <f t="shared" si="13"/>
        <v>303389.15905784536</v>
      </c>
      <c r="U129" s="73">
        <f t="shared" si="14"/>
        <v>330745.8746808506</v>
      </c>
      <c r="V129" s="73">
        <f t="shared" si="14"/>
        <v>359382.46901487029</v>
      </c>
      <c r="W129" s="73">
        <f t="shared" si="14"/>
        <v>389358.8209407425</v>
      </c>
      <c r="X129" s="73">
        <f t="shared" si="14"/>
        <v>420737.6107612988</v>
      </c>
    </row>
    <row r="130" spans="1:24">
      <c r="A130" s="73">
        <v>51</v>
      </c>
      <c r="B130" s="74">
        <v>20071.400000000001</v>
      </c>
      <c r="C130" s="73">
        <v>5.1439509872841098</v>
      </c>
      <c r="D130" s="74">
        <v>12</v>
      </c>
      <c r="E130" s="73">
        <f t="shared" si="13"/>
        <v>12389.555741540908</v>
      </c>
      <c r="F130" s="73">
        <f t="shared" si="13"/>
        <v>25416.424157968944</v>
      </c>
      <c r="G130" s="73">
        <f t="shared" si="13"/>
        <v>39113.388300915998</v>
      </c>
      <c r="H130" s="73">
        <f t="shared" si="13"/>
        <v>53514.917566122152</v>
      </c>
      <c r="I130" s="73">
        <f t="shared" si="13"/>
        <v>68657.254438149888</v>
      </c>
      <c r="J130" s="73">
        <f t="shared" si="13"/>
        <v>84578.505697204193</v>
      </c>
      <c r="K130" s="73">
        <f t="shared" si="13"/>
        <v>101318.73831758654</v>
      </c>
      <c r="L130" s="73">
        <f t="shared" si="13"/>
        <v>118920.08029911878</v>
      </c>
      <c r="M130" s="73">
        <f t="shared" si="13"/>
        <v>137426.82668528528</v>
      </c>
      <c r="N130" s="73">
        <f t="shared" si="13"/>
        <v>156885.55103489716</v>
      </c>
      <c r="O130" s="73">
        <f t="shared" si="13"/>
        <v>177345.22262780374</v>
      </c>
      <c r="P130" s="73">
        <f t="shared" si="13"/>
        <v>198857.32969960879</v>
      </c>
      <c r="Q130" s="73">
        <f t="shared" si="13"/>
        <v>221476.00901551952</v>
      </c>
      <c r="R130" s="73">
        <f t="shared" si="13"/>
        <v>245258.18210941172</v>
      </c>
      <c r="S130" s="73">
        <f t="shared" si="13"/>
        <v>270263.69853096467</v>
      </c>
      <c r="T130" s="73">
        <f t="shared" si="13"/>
        <v>296555.48646135977</v>
      </c>
      <c r="U130" s="73">
        <f t="shared" si="14"/>
        <v>324199.71107657504</v>
      </c>
      <c r="V130" s="73">
        <f t="shared" si="14"/>
        <v>353265.94105681166</v>
      </c>
      <c r="W130" s="73">
        <f t="shared" si="14"/>
        <v>383827.32366108289</v>
      </c>
      <c r="X130" s="73">
        <f t="shared" si="14"/>
        <v>415960.76880755427</v>
      </c>
    </row>
    <row r="131" spans="1:24">
      <c r="A131" s="73">
        <v>52</v>
      </c>
      <c r="B131" s="74">
        <v>21267.98</v>
      </c>
      <c r="C131" s="73">
        <v>4.9900802048313304</v>
      </c>
      <c r="D131" s="74">
        <v>15</v>
      </c>
      <c r="E131" s="73">
        <f t="shared" si="13"/>
        <v>15919.338899212318</v>
      </c>
      <c r="F131" s="73">
        <f t="shared" si="13"/>
        <v>32633.065577574278</v>
      </c>
      <c r="G131" s="73">
        <f t="shared" si="13"/>
        <v>50180.820622402738</v>
      </c>
      <c r="H131" s="73">
        <f t="shared" si="13"/>
        <v>68604.222718115547</v>
      </c>
      <c r="I131" s="73">
        <f t="shared" si="13"/>
        <v>87946.967354862951</v>
      </c>
      <c r="J131" s="73">
        <f t="shared" si="13"/>
        <v>108254.93046279981</v>
      </c>
      <c r="K131" s="73">
        <f t="shared" si="13"/>
        <v>129576.27721779018</v>
      </c>
      <c r="L131" s="73">
        <f t="shared" si="13"/>
        <v>151961.5762766049</v>
      </c>
      <c r="M131" s="73">
        <f t="shared" si="13"/>
        <v>175463.91971254579</v>
      </c>
      <c r="N131" s="73">
        <f t="shared" si="13"/>
        <v>200139.04893595501</v>
      </c>
      <c r="O131" s="73">
        <f t="shared" si="13"/>
        <v>226045.4868982581</v>
      </c>
      <c r="P131" s="73">
        <f t="shared" si="13"/>
        <v>253244.67689309505</v>
      </c>
      <c r="Q131" s="73">
        <f t="shared" si="13"/>
        <v>281801.12828373886</v>
      </c>
      <c r="R131" s="73">
        <f t="shared" si="13"/>
        <v>311782.5695024294</v>
      </c>
      <c r="S131" s="73">
        <f t="shared" si="13"/>
        <v>343260.1086844969</v>
      </c>
      <c r="T131" s="73">
        <f t="shared" si="13"/>
        <v>376308.40231825685</v>
      </c>
      <c r="U131" s="73">
        <f t="shared" si="14"/>
        <v>411005.83231066959</v>
      </c>
      <c r="V131" s="73">
        <f t="shared" si="14"/>
        <v>447434.69188871898</v>
      </c>
      <c r="W131" s="73">
        <f t="shared" si="14"/>
        <v>485681.38077741832</v>
      </c>
      <c r="X131" s="73">
        <f t="shared" si="14"/>
        <v>525836.61011735618</v>
      </c>
    </row>
    <row r="132" spans="1:24">
      <c r="A132" s="73">
        <v>53</v>
      </c>
      <c r="B132" s="74">
        <v>22427.91</v>
      </c>
      <c r="C132" s="73">
        <v>5.9991804782151696</v>
      </c>
      <c r="D132" s="74">
        <v>31</v>
      </c>
      <c r="E132" s="73">
        <f t="shared" si="13"/>
        <v>41710.214750141713</v>
      </c>
      <c r="F132" s="73">
        <f t="shared" si="13"/>
        <v>85922.700560995567</v>
      </c>
      <c r="G132" s="73">
        <f t="shared" si="13"/>
        <v>132787.57318954775</v>
      </c>
      <c r="H132" s="73">
        <f t="shared" si="13"/>
        <v>182463.9541079725</v>
      </c>
      <c r="I132" s="73">
        <f t="shared" si="13"/>
        <v>235120.51077273922</v>
      </c>
      <c r="J132" s="73">
        <f t="shared" si="13"/>
        <v>290936.02930543886</v>
      </c>
      <c r="K132" s="73">
        <f t="shared" si="13"/>
        <v>350100.02152976673</v>
      </c>
      <c r="L132" s="73">
        <f t="shared" si="13"/>
        <v>412813.36842574942</v>
      </c>
      <c r="M132" s="73">
        <f t="shared" si="13"/>
        <v>479289.0021859511</v>
      </c>
      <c r="N132" s="73">
        <f t="shared" si="13"/>
        <v>549752.62918946473</v>
      </c>
      <c r="O132" s="73">
        <f t="shared" si="13"/>
        <v>624443.49634841539</v>
      </c>
      <c r="P132" s="73">
        <f t="shared" si="13"/>
        <v>703615.20342897542</v>
      </c>
      <c r="Q132" s="73">
        <f t="shared" si="13"/>
        <v>787536.56410498242</v>
      </c>
      <c r="R132" s="73">
        <f t="shared" si="13"/>
        <v>876492.51866771677</v>
      </c>
      <c r="S132" s="73">
        <f t="shared" si="13"/>
        <v>970785.10149078828</v>
      </c>
      <c r="T132" s="73">
        <f t="shared" si="13"/>
        <v>1070734.4665349869</v>
      </c>
      <c r="U132" s="73">
        <f t="shared" si="14"/>
        <v>1176679.9743750168</v>
      </c>
      <c r="V132" s="73">
        <f t="shared" si="14"/>
        <v>1288981.3444389319</v>
      </c>
      <c r="W132" s="73">
        <f t="shared" si="14"/>
        <v>1408019.8763724891</v>
      </c>
      <c r="X132" s="73">
        <f t="shared" si="14"/>
        <v>1534199.7446753588</v>
      </c>
    </row>
    <row r="133" spans="1:24">
      <c r="A133" s="73">
        <v>54</v>
      </c>
      <c r="B133" s="74">
        <v>23397.23</v>
      </c>
      <c r="C133" s="73">
        <v>5.4769702360594303</v>
      </c>
      <c r="D133" s="74">
        <v>33</v>
      </c>
      <c r="E133" s="73">
        <f t="shared" si="13"/>
        <v>42288.157664358056</v>
      </c>
      <c r="F133" s="73">
        <f t="shared" si="13"/>
        <v>86892.425137370868</v>
      </c>
      <c r="G133" s="73">
        <f t="shared" si="13"/>
        <v>133939.65506389286</v>
      </c>
      <c r="H133" s="73">
        <f t="shared" si="13"/>
        <v>183563.64777038098</v>
      </c>
      <c r="I133" s="73">
        <f t="shared" si="13"/>
        <v>235905.53178734778</v>
      </c>
      <c r="J133" s="73">
        <f t="shared" si="13"/>
        <v>291114.16521291644</v>
      </c>
      <c r="K133" s="73">
        <f t="shared" si="13"/>
        <v>349346.55905893882</v>
      </c>
      <c r="L133" s="73">
        <f t="shared" si="13"/>
        <v>410768.32378365262</v>
      </c>
      <c r="M133" s="73">
        <f t="shared" si="13"/>
        <v>475554.1402808014</v>
      </c>
      <c r="N133" s="73">
        <f t="shared" si="13"/>
        <v>543888.2566646873</v>
      </c>
      <c r="O133" s="73">
        <f t="shared" si="13"/>
        <v>615965.01226399257</v>
      </c>
      <c r="P133" s="73">
        <f t="shared" si="13"/>
        <v>691989.39031458925</v>
      </c>
      <c r="Q133" s="73">
        <f t="shared" si="13"/>
        <v>772177.60092316649</v>
      </c>
      <c r="R133" s="73">
        <f t="shared" si="13"/>
        <v>856757.69595960365</v>
      </c>
      <c r="S133" s="73">
        <f t="shared" si="13"/>
        <v>945970.21762681776</v>
      </c>
      <c r="T133" s="73">
        <f t="shared" si="13"/>
        <v>1040068.8825525831</v>
      </c>
      <c r="U133" s="73">
        <f t="shared" si="14"/>
        <v>1139321.3033488619</v>
      </c>
      <c r="V133" s="73">
        <f t="shared" si="14"/>
        <v>1244009.7496907215</v>
      </c>
      <c r="W133" s="73">
        <f t="shared" si="14"/>
        <v>1354431.9510793174</v>
      </c>
      <c r="X133" s="73">
        <f t="shared" si="14"/>
        <v>1470901.9435719685</v>
      </c>
    </row>
    <row r="134" spans="1:24">
      <c r="A134" s="73">
        <v>55</v>
      </c>
      <c r="B134" s="74">
        <v>24113.47</v>
      </c>
      <c r="C134" s="73">
        <v>5.8005982166748096</v>
      </c>
      <c r="D134" s="74">
        <v>33</v>
      </c>
      <c r="E134" s="73">
        <f t="shared" si="13"/>
        <v>46157.941856347643</v>
      </c>
      <c r="F134" s="73">
        <f t="shared" si="13"/>
        <v>94993.320464868317</v>
      </c>
      <c r="G134" s="73">
        <f t="shared" ref="G134:X134" si="15">$D134*((1+$C134/100)^G$2-1)*$B134</f>
        <v>146661.44317406137</v>
      </c>
      <c r="H134" s="73">
        <f t="shared" si="15"/>
        <v>201326.62608771306</v>
      </c>
      <c r="I134" s="73">
        <f t="shared" si="15"/>
        <v>259162.71662659608</v>
      </c>
      <c r="J134" s="73">
        <f t="shared" si="15"/>
        <v>320353.6464018721</v>
      </c>
      <c r="K134" s="73">
        <f t="shared" si="15"/>
        <v>385094.01615845942</v>
      </c>
      <c r="L134" s="73">
        <f t="shared" si="15"/>
        <v>453589.71464861598</v>
      </c>
      <c r="M134" s="73">
        <f t="shared" si="15"/>
        <v>526058.57340389153</v>
      </c>
      <c r="N134" s="73">
        <f t="shared" si="15"/>
        <v>602731.05948777008</v>
      </c>
      <c r="O134" s="73">
        <f t="shared" si="15"/>
        <v>683851.00843211054</v>
      </c>
      <c r="P134" s="73">
        <f t="shared" si="15"/>
        <v>769676.3996882838</v>
      </c>
      <c r="Q134" s="73">
        <f t="shared" si="15"/>
        <v>860480.17705911677</v>
      </c>
      <c r="R134" s="73">
        <f t="shared" si="15"/>
        <v>956551.11672079575</v>
      </c>
      <c r="S134" s="73">
        <f t="shared" si="15"/>
        <v>1058194.745595233</v>
      </c>
      <c r="T134" s="73">
        <f t="shared" si="15"/>
        <v>1165734.3129935239</v>
      </c>
      <c r="U134" s="73">
        <f t="shared" si="15"/>
        <v>1279511.8186205402</v>
      </c>
      <c r="V134" s="73">
        <f t="shared" si="15"/>
        <v>1399889.1002099339</v>
      </c>
      <c r="W134" s="73">
        <f t="shared" si="15"/>
        <v>1527248.9842484843</v>
      </c>
      <c r="X134" s="73">
        <f t="shared" si="15"/>
        <v>1661996.5034493331</v>
      </c>
    </row>
    <row r="135" spans="1:24" ht="12.75">
      <c r="I135" s="72">
        <f>SUM(E105:I134)</f>
        <v>4396165.3268819377</v>
      </c>
      <c r="X135" s="73">
        <f>SUM(E105:X134)</f>
        <v>81608946.95689714</v>
      </c>
    </row>
    <row r="137" spans="1:24" ht="12.75">
      <c r="I137" s="72">
        <f>SUM(I33,I67,I101,I135)</f>
        <v>101905208.82574967</v>
      </c>
      <c r="X137" s="73">
        <f>SUM(X33,X67,X101,X135)</f>
        <v>1861480572.6379552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4D146-960C-B64F-970B-7739F1060CE8}">
  <sheetPr codeName="Sheet23">
    <tabColor rgb="FF00B0F0"/>
  </sheetPr>
  <dimension ref="A1:X137"/>
  <sheetViews>
    <sheetView workbookViewId="0">
      <selection activeCell="D18" sqref="D18"/>
    </sheetView>
  </sheetViews>
  <sheetFormatPr defaultColWidth="10.85546875" defaultRowHeight="12.95"/>
  <cols>
    <col min="1" max="4" width="10.85546875" style="73"/>
    <col min="5" max="6" width="11.7109375" style="73" bestFit="1" customWidth="1"/>
    <col min="7" max="8" width="12.7109375" style="73" bestFit="1" customWidth="1"/>
    <col min="9" max="9" width="14.7109375" style="73" bestFit="1" customWidth="1"/>
    <col min="10" max="18" width="12.7109375" style="73" bestFit="1" customWidth="1"/>
    <col min="19" max="24" width="14.140625" style="73" bestFit="1" customWidth="1"/>
    <col min="25" max="16384" width="10.85546875" style="73"/>
  </cols>
  <sheetData>
    <row r="1" spans="1:24">
      <c r="E1" s="73" t="s">
        <v>31</v>
      </c>
    </row>
    <row r="2" spans="1:24">
      <c r="A2" s="73" t="s">
        <v>0</v>
      </c>
      <c r="B2" s="73" t="s">
        <v>32</v>
      </c>
      <c r="C2" s="73" t="s">
        <v>33</v>
      </c>
      <c r="D2" s="73" t="s">
        <v>34</v>
      </c>
      <c r="E2" s="73">
        <v>1</v>
      </c>
      <c r="F2" s="73">
        <v>2</v>
      </c>
      <c r="G2" s="73">
        <v>3</v>
      </c>
      <c r="H2" s="73">
        <v>4</v>
      </c>
      <c r="I2" s="73">
        <v>5</v>
      </c>
      <c r="J2" s="73">
        <v>6</v>
      </c>
      <c r="K2" s="73">
        <v>7</v>
      </c>
      <c r="L2" s="73">
        <v>8</v>
      </c>
      <c r="M2" s="73">
        <v>9</v>
      </c>
      <c r="N2" s="73">
        <v>10</v>
      </c>
      <c r="O2" s="73">
        <v>11</v>
      </c>
      <c r="P2" s="73">
        <v>12</v>
      </c>
      <c r="Q2" s="73">
        <v>13</v>
      </c>
      <c r="R2" s="73">
        <v>14</v>
      </c>
      <c r="S2" s="73">
        <v>15</v>
      </c>
      <c r="T2" s="73">
        <v>16</v>
      </c>
      <c r="U2" s="73">
        <v>17</v>
      </c>
      <c r="V2" s="73">
        <v>18</v>
      </c>
      <c r="W2" s="73">
        <v>19</v>
      </c>
      <c r="X2" s="73">
        <v>20</v>
      </c>
    </row>
    <row r="3" spans="1:24">
      <c r="A3" s="73">
        <v>26</v>
      </c>
      <c r="B3" s="74">
        <v>1330.33</v>
      </c>
      <c r="C3" s="73">
        <v>3.6199834500503898</v>
      </c>
      <c r="D3" s="74">
        <v>1405</v>
      </c>
      <c r="E3" s="73">
        <f>$D3*((1+$C3/100)^E$2-1)*$B3</f>
        <v>67661.604792632774</v>
      </c>
      <c r="F3" s="73">
        <f t="shared" ref="F3:X17" si="0">$D3*((1+$C3/100)^F$2-1)*$B3</f>
        <v>137772.54848079753</v>
      </c>
      <c r="G3" s="73">
        <f t="shared" si="0"/>
        <v>210421.49672714784</v>
      </c>
      <c r="H3" s="73">
        <f t="shared" si="0"/>
        <v>285700.32487665175</v>
      </c>
      <c r="I3" s="73">
        <f t="shared" si="0"/>
        <v>363704.23414655932</v>
      </c>
      <c r="J3" s="73">
        <f t="shared" si="0"/>
        <v>444531.87202243041</v>
      </c>
      <c r="K3" s="73">
        <f t="shared" si="0"/>
        <v>528285.45701247442</v>
      </c>
      <c r="L3" s="73">
        <f t="shared" si="0"/>
        <v>615070.90791798173</v>
      </c>
      <c r="M3" s="73">
        <f t="shared" si="0"/>
        <v>704997.97778332024</v>
      </c>
      <c r="N3" s="73">
        <f t="shared" si="0"/>
        <v>798180.39269489923</v>
      </c>
      <c r="O3" s="73">
        <f t="shared" si="0"/>
        <v>894735.99560463463</v>
      </c>
      <c r="P3" s="73">
        <f t="shared" si="0"/>
        <v>994786.89535979892</v>
      </c>
      <c r="Q3" s="73">
        <f t="shared" si="0"/>
        <v>1098459.6211277263</v>
      </c>
      <c r="R3" s="73">
        <f t="shared" si="0"/>
        <v>1205885.2824106691</v>
      </c>
      <c r="S3" s="73">
        <f t="shared" si="0"/>
        <v>1317199.7348531617</v>
      </c>
      <c r="T3" s="73">
        <f t="shared" si="0"/>
        <v>1432543.7520515865</v>
      </c>
      <c r="U3" s="73">
        <f t="shared" si="0"/>
        <v>1552063.2035832177</v>
      </c>
      <c r="V3" s="73">
        <f t="shared" si="0"/>
        <v>1675909.2394798852</v>
      </c>
      <c r="W3" s="73">
        <f t="shared" si="0"/>
        <v>1804238.4813795553</v>
      </c>
      <c r="X3" s="73">
        <f t="shared" si="0"/>
        <v>1937213.2205975682</v>
      </c>
    </row>
    <row r="4" spans="1:24">
      <c r="A4" s="73">
        <v>27</v>
      </c>
      <c r="B4" s="74">
        <v>1409.32</v>
      </c>
      <c r="C4" s="73">
        <v>4.1909581588592904</v>
      </c>
      <c r="D4" s="74">
        <v>1432</v>
      </c>
      <c r="E4" s="73">
        <f t="shared" ref="E4:T32" si="1">$D4*((1+$C4/100)^E$2-1)*$B4</f>
        <v>84579.664502991815</v>
      </c>
      <c r="F4" s="73">
        <f t="shared" si="1"/>
        <v>172704.02735620757</v>
      </c>
      <c r="G4" s="73">
        <f t="shared" si="1"/>
        <v>264521.64538436313</v>
      </c>
      <c r="H4" s="73">
        <f t="shared" si="1"/>
        <v>360187.3013665395</v>
      </c>
      <c r="I4" s="73">
        <f t="shared" si="1"/>
        <v>459862.26496332732</v>
      </c>
      <c r="J4" s="73">
        <f t="shared" si="1"/>
        <v>563714.5645793149</v>
      </c>
      <c r="K4" s="73">
        <f t="shared" si="1"/>
        <v>671919.27061922161</v>
      </c>
      <c r="L4" s="73">
        <f t="shared" si="1"/>
        <v>784658.79061517736</v>
      </c>
      <c r="M4" s="73">
        <f t="shared" si="1"/>
        <v>902123.17672266252</v>
      </c>
      <c r="N4" s="73">
        <f t="shared" si="1"/>
        <v>1024510.4461034731</v>
      </c>
      <c r="O4" s="73">
        <f t="shared" si="1"/>
        <v>1152026.9147358048</v>
      </c>
      <c r="P4" s="73">
        <f t="shared" si="1"/>
        <v>1284887.5452141711</v>
      </c>
      <c r="Q4" s="73">
        <f t="shared" si="1"/>
        <v>1423316.3091254828</v>
      </c>
      <c r="R4" s="73">
        <f t="shared" si="1"/>
        <v>1567546.5646121441</v>
      </c>
      <c r="S4" s="73">
        <f t="shared" si="1"/>
        <v>1717821.4497586668</v>
      </c>
      <c r="T4" s="73">
        <f t="shared" si="1"/>
        <v>1874394.2924649545</v>
      </c>
      <c r="U4" s="73">
        <f t="shared" si="0"/>
        <v>2037529.0374971987</v>
      </c>
      <c r="V4" s="73">
        <f t="shared" si="0"/>
        <v>2207500.6914363066</v>
      </c>
      <c r="W4" s="73">
        <f t="shared" si="0"/>
        <v>2384595.7862739237</v>
      </c>
      <c r="X4" s="73">
        <f t="shared" si="0"/>
        <v>2569112.862437577</v>
      </c>
    </row>
    <row r="5" spans="1:24">
      <c r="A5" s="73">
        <v>28</v>
      </c>
      <c r="B5" s="74">
        <v>1433.35</v>
      </c>
      <c r="C5" s="73">
        <v>4.3218937786115301</v>
      </c>
      <c r="D5" s="74">
        <v>1492</v>
      </c>
      <c r="E5" s="73">
        <f t="shared" si="1"/>
        <v>92426.213797786957</v>
      </c>
      <c r="F5" s="73">
        <f t="shared" si="0"/>
        <v>188846.99037950678</v>
      </c>
      <c r="G5" s="73">
        <f t="shared" si="0"/>
        <v>289434.97050560068</v>
      </c>
      <c r="H5" s="73">
        <f t="shared" si="0"/>
        <v>394370.25628679572</v>
      </c>
      <c r="I5" s="73">
        <f t="shared" si="0"/>
        <v>503840.73365573591</v>
      </c>
      <c r="J5" s="73">
        <f t="shared" si="0"/>
        <v>618042.40877550119</v>
      </c>
      <c r="K5" s="73">
        <f t="shared" si="0"/>
        <v>737179.75898733758</v>
      </c>
      <c r="L5" s="73">
        <f t="shared" si="0"/>
        <v>861466.09892598179</v>
      </c>
      <c r="M5" s="73">
        <f t="shared" si="0"/>
        <v>991123.96245809854</v>
      </c>
      <c r="N5" s="73">
        <f t="shared" si="0"/>
        <v>1126385.5011276901</v>
      </c>
      <c r="O5" s="73">
        <f t="shared" si="0"/>
        <v>1267492.8998218968</v>
      </c>
      <c r="P5" s="73">
        <f t="shared" si="0"/>
        <v>1414698.8104014301</v>
      </c>
      <c r="Q5" s="73">
        <f t="shared" si="0"/>
        <v>1568266.8040720476</v>
      </c>
      <c r="R5" s="73">
        <f t="shared" si="0"/>
        <v>1728471.8433070551</v>
      </c>
      <c r="S5" s="73">
        <f t="shared" si="0"/>
        <v>1895600.7741657817</v>
      </c>
      <c r="T5" s="73">
        <f t="shared" si="0"/>
        <v>2069952.839889552</v>
      </c>
      <c r="U5" s="73">
        <f t="shared" si="0"/>
        <v>2251840.2166947187</v>
      </c>
      <c r="V5" s="73">
        <f t="shared" si="0"/>
        <v>2441588.5727221076</v>
      </c>
      <c r="W5" s="73">
        <f t="shared" si="0"/>
        <v>2639537.6511436612</v>
      </c>
      <c r="X5" s="73">
        <f t="shared" si="0"/>
        <v>2846041.8784703356</v>
      </c>
    </row>
    <row r="6" spans="1:24">
      <c r="A6" s="73">
        <v>29</v>
      </c>
      <c r="B6" s="74">
        <v>1466.73</v>
      </c>
      <c r="C6" s="73">
        <v>4.7001672296495602</v>
      </c>
      <c r="D6" s="74">
        <v>1393</v>
      </c>
      <c r="E6" s="73">
        <f t="shared" si="1"/>
        <v>96031.696590762615</v>
      </c>
      <c r="F6" s="73">
        <f t="shared" si="0"/>
        <v>196577.04351476065</v>
      </c>
      <c r="G6" s="73">
        <f t="shared" si="0"/>
        <v>301848.18988581799</v>
      </c>
      <c r="H6" s="73">
        <f t="shared" si="0"/>
        <v>412067.25618088391</v>
      </c>
      <c r="I6" s="73">
        <f t="shared" si="0"/>
        <v>527466.80291077658</v>
      </c>
      <c r="J6" s="73">
        <f t="shared" si="0"/>
        <v>648290.32131923165</v>
      </c>
      <c r="K6" s="73">
        <f t="shared" si="0"/>
        <v>774792.74714563054</v>
      </c>
      <c r="L6" s="73">
        <f t="shared" si="0"/>
        <v>907240.99853543332</v>
      </c>
      <c r="M6" s="73">
        <f t="shared" si="0"/>
        <v>1045914.5392333039</v>
      </c>
      <c r="N6" s="73">
        <f t="shared" si="0"/>
        <v>1191105.9682472502</v>
      </c>
      <c r="O6" s="73">
        <f t="shared" si="0"/>
        <v>1343121.6372279702</v>
      </c>
      <c r="P6" s="73">
        <f t="shared" si="0"/>
        <v>1502282.2968660546</v>
      </c>
      <c r="Q6" s="73">
        <f t="shared" si="0"/>
        <v>1668923.7736709421</v>
      </c>
      <c r="R6" s="73">
        <f t="shared" si="0"/>
        <v>1843397.6785596171</v>
      </c>
      <c r="S6" s="73">
        <f t="shared" si="0"/>
        <v>2026072.1487501594</v>
      </c>
      <c r="T6" s="73">
        <f t="shared" si="0"/>
        <v>2217332.624525534</v>
      </c>
      <c r="U6" s="73">
        <f t="shared" si="0"/>
        <v>2417582.6625065738</v>
      </c>
      <c r="V6" s="73">
        <f t="shared" si="0"/>
        <v>2627244.7871501599</v>
      </c>
      <c r="W6" s="73">
        <f t="shared" si="0"/>
        <v>2846761.3822692311</v>
      </c>
      <c r="X6" s="73">
        <f t="shared" si="0"/>
        <v>3076595.62445573</v>
      </c>
    </row>
    <row r="7" spans="1:24">
      <c r="A7" s="73">
        <v>30</v>
      </c>
      <c r="B7" s="74">
        <v>1496.57</v>
      </c>
      <c r="C7" s="73">
        <v>4.25765773015672</v>
      </c>
      <c r="D7" s="74">
        <v>1443</v>
      </c>
      <c r="E7" s="73">
        <f t="shared" si="1"/>
        <v>91946.269225653785</v>
      </c>
      <c r="F7" s="73">
        <f t="shared" si="0"/>
        <v>187807.29589058444</v>
      </c>
      <c r="G7" s="73">
        <f t="shared" si="0"/>
        <v>287749.75696752215</v>
      </c>
      <c r="H7" s="73">
        <f t="shared" si="0"/>
        <v>391947.42596421082</v>
      </c>
      <c r="I7" s="73">
        <f t="shared" si="0"/>
        <v>500581.47506958025</v>
      </c>
      <c r="J7" s="73">
        <f t="shared" si="0"/>
        <v>613840.79016426648</v>
      </c>
      <c r="K7" s="73">
        <f t="shared" si="0"/>
        <v>731922.2992432043</v>
      </c>
      <c r="L7" s="73">
        <f t="shared" si="0"/>
        <v>855031.31482132745</v>
      </c>
      <c r="M7" s="73">
        <f t="shared" si="0"/>
        <v>983381.89091773191</v>
      </c>
      <c r="N7" s="73">
        <f t="shared" si="0"/>
        <v>1117197.1952390063</v>
      </c>
      <c r="O7" s="73">
        <f t="shared" si="0"/>
        <v>1256709.8972088473</v>
      </c>
      <c r="P7" s="73">
        <f t="shared" si="0"/>
        <v>1402162.5725186584</v>
      </c>
      <c r="Q7" s="73">
        <f t="shared" si="0"/>
        <v>1553808.1249025173</v>
      </c>
      <c r="R7" s="73">
        <f t="shared" si="0"/>
        <v>1711910.2258698861</v>
      </c>
      <c r="S7" s="73">
        <f t="shared" si="0"/>
        <v>1876743.7731606327</v>
      </c>
      <c r="T7" s="73">
        <f t="shared" si="0"/>
        <v>2048595.3687194954</v>
      </c>
      <c r="U7" s="73">
        <f t="shared" si="0"/>
        <v>2227763.8170210673</v>
      </c>
      <c r="V7" s="73">
        <f t="shared" si="0"/>
        <v>2414560.6446117531</v>
      </c>
      <c r="W7" s="73">
        <f t="shared" si="0"/>
        <v>2609310.6417720411</v>
      </c>
      <c r="X7" s="73">
        <f t="shared" si="0"/>
        <v>2812352.4272409044</v>
      </c>
    </row>
    <row r="8" spans="1:24">
      <c r="A8" s="73">
        <v>31</v>
      </c>
      <c r="B8" s="74">
        <v>1510.53</v>
      </c>
      <c r="C8" s="73">
        <v>3.9116837013954</v>
      </c>
      <c r="D8" s="74">
        <v>1531</v>
      </c>
      <c r="E8" s="73">
        <f t="shared" si="1"/>
        <v>90462.43555228741</v>
      </c>
      <c r="F8" s="73">
        <f t="shared" si="0"/>
        <v>184463.47545195877</v>
      </c>
      <c r="G8" s="73">
        <f t="shared" si="0"/>
        <v>282141.53870852798</v>
      </c>
      <c r="H8" s="73">
        <f t="shared" si="0"/>
        <v>383640.45884534257</v>
      </c>
      <c r="I8" s="73">
        <f t="shared" si="0"/>
        <v>489109.69569824176</v>
      </c>
      <c r="J8" s="73">
        <f t="shared" si="0"/>
        <v>598704.55549910164</v>
      </c>
      <c r="K8" s="73">
        <f t="shared" si="0"/>
        <v>712586.41956835915</v>
      </c>
      <c r="L8" s="73">
        <f t="shared" si="0"/>
        <v>830922.98195325898</v>
      </c>
      <c r="M8" s="73">
        <f t="shared" si="0"/>
        <v>953888.49636176054</v>
      </c>
      <c r="N8" s="73">
        <f t="shared" si="0"/>
        <v>1081664.0327557167</v>
      </c>
      <c r="O8" s="73">
        <f t="shared" si="0"/>
        <v>1214437.7439811658</v>
      </c>
      <c r="P8" s="73">
        <f t="shared" si="0"/>
        <v>1352405.1428283581</v>
      </c>
      <c r="Q8" s="73">
        <f t="shared" si="0"/>
        <v>1495769.3899294953</v>
      </c>
      <c r="R8" s="73">
        <f t="shared" si="0"/>
        <v>1644741.5929181157</v>
      </c>
      <c r="S8" s="73">
        <f t="shared" si="0"/>
        <v>1799541.1172906524</v>
      </c>
      <c r="T8" s="73">
        <f t="shared" si="0"/>
        <v>1960395.9094279069</v>
      </c>
      <c r="U8" s="73">
        <f t="shared" si="0"/>
        <v>2127542.832252108</v>
      </c>
      <c r="V8" s="73">
        <f t="shared" si="0"/>
        <v>2301228.0140138068</v>
      </c>
      <c r="W8" s="73">
        <f t="shared" si="0"/>
        <v>2481707.2107222178</v>
      </c>
      <c r="X8" s="73">
        <f t="shared" si="0"/>
        <v>2669246.18275268</v>
      </c>
    </row>
    <row r="9" spans="1:24">
      <c r="A9" s="73">
        <v>32</v>
      </c>
      <c r="B9" s="74">
        <v>1564.22</v>
      </c>
      <c r="C9" s="73">
        <v>3.5414883290647499</v>
      </c>
      <c r="D9" s="74">
        <v>1480</v>
      </c>
      <c r="E9" s="73">
        <f t="shared" si="1"/>
        <v>81987.069736527177</v>
      </c>
      <c r="F9" s="73">
        <f t="shared" si="0"/>
        <v>166877.70197911552</v>
      </c>
      <c r="G9" s="73">
        <f t="shared" si="0"/>
        <v>254774.72605504451</v>
      </c>
      <c r="H9" s="73">
        <f t="shared" si="0"/>
        <v>345784.61298021761</v>
      </c>
      <c r="I9" s="73">
        <f t="shared" si="0"/>
        <v>440017.60442914104</v>
      </c>
      <c r="J9" s="73">
        <f t="shared" si="0"/>
        <v>537587.84627235611</v>
      </c>
      <c r="K9" s="73">
        <f t="shared" si="0"/>
        <v>638613.52684308973</v>
      </c>
      <c r="L9" s="73">
        <f t="shared" si="0"/>
        <v>743217.02010059357</v>
      </c>
      <c r="M9" s="73">
        <f t="shared" si="0"/>
        <v>851525.03386360628</v>
      </c>
      <c r="N9" s="73">
        <f t="shared" si="0"/>
        <v>963668.76329347747</v>
      </c>
      <c r="O9" s="73">
        <f t="shared" si="0"/>
        <v>1079784.0498128859</v>
      </c>
      <c r="P9" s="73">
        <f t="shared" si="0"/>
        <v>1200011.5456526389</v>
      </c>
      <c r="Q9" s="73">
        <f t="shared" si="0"/>
        <v>1324496.884225884</v>
      </c>
      <c r="R9" s="73">
        <f t="shared" si="0"/>
        <v>1453390.8565360967</v>
      </c>
      <c r="S9" s="73">
        <f t="shared" si="0"/>
        <v>1586849.5938325445</v>
      </c>
      <c r="T9" s="73">
        <f t="shared" si="0"/>
        <v>1725034.7567344625</v>
      </c>
      <c r="U9" s="73">
        <f t="shared" si="0"/>
        <v>1868113.7310530508</v>
      </c>
      <c r="V9" s="73">
        <f t="shared" si="0"/>
        <v>2016259.8305484785</v>
      </c>
      <c r="W9" s="73">
        <f t="shared" si="0"/>
        <v>2169652.5068675005</v>
      </c>
      <c r="X9" s="73">
        <f t="shared" si="0"/>
        <v>2328477.566916001</v>
      </c>
    </row>
    <row r="10" spans="1:24">
      <c r="A10" s="73">
        <v>33</v>
      </c>
      <c r="B10" s="74">
        <v>1620.18</v>
      </c>
      <c r="C10" s="73">
        <v>4.5287470525386802</v>
      </c>
      <c r="D10" s="74">
        <v>1439</v>
      </c>
      <c r="E10" s="73">
        <f t="shared" si="1"/>
        <v>105584.97589998654</v>
      </c>
      <c r="F10" s="73">
        <f t="shared" si="0"/>
        <v>215951.62828396721</v>
      </c>
      <c r="G10" s="73">
        <f t="shared" si="0"/>
        <v>331316.50718477293</v>
      </c>
      <c r="H10" s="73">
        <f t="shared" si="0"/>
        <v>451905.96963846375</v>
      </c>
      <c r="I10" s="73">
        <f t="shared" si="0"/>
        <v>577956.62381869846</v>
      </c>
      <c r="J10" s="73">
        <f t="shared" si="0"/>
        <v>709715.79328482598</v>
      </c>
      <c r="K10" s="73">
        <f t="shared" si="0"/>
        <v>847442.0022546004</v>
      </c>
      <c r="L10" s="73">
        <f t="shared" si="0"/>
        <v>991405.48285366688</v>
      </c>
      <c r="M10" s="73">
        <f t="shared" si="0"/>
        <v>1141888.705337096</v>
      </c>
      <c r="N10" s="73">
        <f t="shared" si="0"/>
        <v>1299186.9323233077</v>
      </c>
      <c r="O10" s="73">
        <f t="shared" si="0"/>
        <v>1463608.7981278533</v>
      </c>
      <c r="P10" s="73">
        <f t="shared" si="0"/>
        <v>1635476.9143337512</v>
      </c>
      <c r="Q10" s="73">
        <f t="shared" si="0"/>
        <v>1815128.5027865781</v>
      </c>
      <c r="R10" s="73">
        <f t="shared" si="0"/>
        <v>2002916.0572563005</v>
      </c>
      <c r="S10" s="73">
        <f t="shared" si="0"/>
        <v>2199208.0350641054</v>
      </c>
      <c r="T10" s="73">
        <f t="shared" si="0"/>
        <v>2404389.5800312511</v>
      </c>
      <c r="U10" s="73">
        <f t="shared" si="0"/>
        <v>2618863.2781684501</v>
      </c>
      <c r="V10" s="73">
        <f t="shared" si="0"/>
        <v>2843049.9475885076</v>
      </c>
      <c r="W10" s="73">
        <f t="shared" si="0"/>
        <v>3077389.4641921101</v>
      </c>
      <c r="X10" s="73">
        <f t="shared" si="0"/>
        <v>3322341.6247468321</v>
      </c>
    </row>
    <row r="11" spans="1:24">
      <c r="A11" s="73">
        <v>34</v>
      </c>
      <c r="B11" s="74">
        <v>1661.45</v>
      </c>
      <c r="C11" s="73">
        <v>4.286442018012</v>
      </c>
      <c r="D11" s="74">
        <v>1547</v>
      </c>
      <c r="E11" s="73">
        <f t="shared" si="1"/>
        <v>110172.83963507891</v>
      </c>
      <c r="F11" s="73">
        <f t="shared" si="0"/>
        <v>225068.17416071284</v>
      </c>
      <c r="G11" s="73">
        <f t="shared" si="0"/>
        <v>344888.43058218918</v>
      </c>
      <c r="H11" s="73">
        <f t="shared" si="0"/>
        <v>469844.71282100474</v>
      </c>
      <c r="I11" s="73">
        <f t="shared" si="0"/>
        <v>600157.17364585085</v>
      </c>
      <c r="J11" s="73">
        <f t="shared" si="0"/>
        <v>736055.40254619916</v>
      </c>
      <c r="K11" s="73">
        <f t="shared" si="0"/>
        <v>877778.83023186575</v>
      </c>
      <c r="L11" s="73">
        <f t="shared" si="0"/>
        <v>1025577.1504712171</v>
      </c>
      <c r="M11" s="73">
        <f t="shared" si="0"/>
        <v>1179710.7600112245</v>
      </c>
      <c r="N11" s="73">
        <f t="shared" si="0"/>
        <v>1340451.2173544334</v>
      </c>
      <c r="O11" s="73">
        <f t="shared" si="0"/>
        <v>1508081.721201146</v>
      </c>
      <c r="P11" s="73">
        <f t="shared" si="0"/>
        <v>1682897.609399749</v>
      </c>
      <c r="Q11" s="73">
        <f t="shared" si="0"/>
        <v>1865206.8792842582</v>
      </c>
      <c r="R11" s="73">
        <f t="shared" si="0"/>
        <v>2055330.7303158282</v>
      </c>
      <c r="S11" s="73">
        <f t="shared" si="0"/>
        <v>2253604.1299842778</v>
      </c>
      <c r="T11" s="73">
        <f t="shared" si="0"/>
        <v>2460376.4039666564</v>
      </c>
      <c r="U11" s="73">
        <f t="shared" si="0"/>
        <v>2676011.8515826147</v>
      </c>
      <c r="V11" s="73">
        <f t="shared" si="0"/>
        <v>2900890.387630912</v>
      </c>
      <c r="W11" s="73">
        <f t="shared" si="0"/>
        <v>3135408.2117378744</v>
      </c>
      <c r="X11" s="73">
        <f t="shared" si="0"/>
        <v>3379978.5063970825</v>
      </c>
    </row>
    <row r="12" spans="1:24">
      <c r="A12" s="73">
        <v>35</v>
      </c>
      <c r="B12" s="74">
        <v>1719.27</v>
      </c>
      <c r="C12" s="73">
        <v>4.31854210041696</v>
      </c>
      <c r="D12" s="74">
        <v>1603</v>
      </c>
      <c r="E12" s="73">
        <f t="shared" si="1"/>
        <v>119018.58022805126</v>
      </c>
      <c r="F12" s="73">
        <f t="shared" si="0"/>
        <v>243177.02795056967</v>
      </c>
      <c r="G12" s="73">
        <f t="shared" si="0"/>
        <v>372697.31050920894</v>
      </c>
      <c r="H12" s="73">
        <f t="shared" si="0"/>
        <v>507810.9809987222</v>
      </c>
      <c r="I12" s="73">
        <f t="shared" si="0"/>
        <v>648759.59223174374</v>
      </c>
      <c r="J12" s="73">
        <f t="shared" si="0"/>
        <v>795795.12858081609</v>
      </c>
      <c r="K12" s="73">
        <f t="shared" si="0"/>
        <v>949180.45646969753</v>
      </c>
      <c r="L12" s="73">
        <f t="shared" si="0"/>
        <v>1109189.7943193226</v>
      </c>
      <c r="M12" s="73">
        <f t="shared" si="0"/>
        <v>1276109.2027885823</v>
      </c>
      <c r="N12" s="73">
        <f t="shared" si="0"/>
        <v>1450237.0961863534</v>
      </c>
      <c r="O12" s="73">
        <f t="shared" si="0"/>
        <v>1631884.7759690769</v>
      </c>
      <c r="P12" s="73">
        <f t="shared" si="0"/>
        <v>1821376.9872776482</v>
      </c>
      <c r="Q12" s="73">
        <f t="shared" si="0"/>
        <v>2019052.4995085902</v>
      </c>
      <c r="R12" s="73">
        <f t="shared" si="0"/>
        <v>2225264.7119574407</v>
      </c>
      <c r="S12" s="73">
        <f t="shared" si="0"/>
        <v>2440382.2856170968</v>
      </c>
      <c r="T12" s="73">
        <f t="shared" si="0"/>
        <v>2664789.8022606401</v>
      </c>
      <c r="U12" s="73">
        <f t="shared" si="0"/>
        <v>2898888.4519869355</v>
      </c>
      <c r="V12" s="73">
        <f t="shared" si="0"/>
        <v>3143096.7504581679</v>
      </c>
      <c r="W12" s="73">
        <f t="shared" si="0"/>
        <v>3397851.2871115929</v>
      </c>
      <c r="X12" s="73">
        <f t="shared" si="0"/>
        <v>3663607.5056831166</v>
      </c>
    </row>
    <row r="13" spans="1:24">
      <c r="A13" s="73">
        <v>36</v>
      </c>
      <c r="B13" s="74">
        <v>1797.83</v>
      </c>
      <c r="C13" s="73">
        <v>4.3547453367423499</v>
      </c>
      <c r="D13" s="74">
        <v>1573</v>
      </c>
      <c r="E13" s="73">
        <f t="shared" si="1"/>
        <v>123151.61415172428</v>
      </c>
      <c r="F13" s="73">
        <f t="shared" si="0"/>
        <v>251666.16747784405</v>
      </c>
      <c r="G13" s="73">
        <f t="shared" si="0"/>
        <v>385777.20232196787</v>
      </c>
      <c r="H13" s="73">
        <f t="shared" si="0"/>
        <v>525728.43120202387</v>
      </c>
      <c r="I13" s="73">
        <f t="shared" si="0"/>
        <v>671774.17969544721</v>
      </c>
      <c r="J13" s="73">
        <f t="shared" si="0"/>
        <v>824179.84861089848</v>
      </c>
      <c r="K13" s="73">
        <f t="shared" si="0"/>
        <v>983222.39628637594</v>
      </c>
      <c r="L13" s="73">
        <f t="shared" si="0"/>
        <v>1149190.8418901889</v>
      </c>
      <c r="M13" s="73">
        <f t="shared" si="0"/>
        <v>1322386.7906393968</v>
      </c>
      <c r="N13" s="73">
        <f t="shared" si="0"/>
        <v>1503124.9818901874</v>
      </c>
      <c r="O13" s="73">
        <f t="shared" si="0"/>
        <v>1691733.8610961835</v>
      </c>
      <c r="P13" s="73">
        <f t="shared" si="0"/>
        <v>1888556.1766740868</v>
      </c>
      <c r="Q13" s="73">
        <f t="shared" si="0"/>
        <v>2093949.6028612857</v>
      </c>
      <c r="R13" s="73">
        <f t="shared" si="0"/>
        <v>2308287.3896973478</v>
      </c>
      <c r="S13" s="73">
        <f t="shared" si="0"/>
        <v>2531959.0413105283</v>
      </c>
      <c r="T13" s="73">
        <f t="shared" si="0"/>
        <v>2765371.0237419512</v>
      </c>
      <c r="U13" s="73">
        <f t="shared" si="0"/>
        <v>3008947.5035937023</v>
      </c>
      <c r="V13" s="73">
        <f t="shared" si="0"/>
        <v>3263131.1188432006</v>
      </c>
      <c r="W13" s="73">
        <f t="shared" si="0"/>
        <v>3528383.783224537</v>
      </c>
      <c r="X13" s="73">
        <f t="shared" si="0"/>
        <v>3805187.5256386064</v>
      </c>
    </row>
    <row r="14" spans="1:24">
      <c r="A14" s="73">
        <v>37</v>
      </c>
      <c r="B14" s="74">
        <v>1863.28</v>
      </c>
      <c r="C14" s="73">
        <v>4.0540152137043801</v>
      </c>
      <c r="D14" s="74">
        <v>1610</v>
      </c>
      <c r="E14" s="73">
        <f t="shared" si="1"/>
        <v>121615.62402499687</v>
      </c>
      <c r="F14" s="73">
        <f t="shared" si="0"/>
        <v>248161.56395020866</v>
      </c>
      <c r="G14" s="73">
        <f t="shared" si="0"/>
        <v>379837.69553231378</v>
      </c>
      <c r="H14" s="73">
        <f t="shared" si="0"/>
        <v>516851.99752157473</v>
      </c>
      <c r="I14" s="73">
        <f t="shared" si="0"/>
        <v>659420.88015843113</v>
      </c>
      <c r="J14" s="73">
        <f t="shared" si="0"/>
        <v>807769.52698739467</v>
      </c>
      <c r="K14" s="73">
        <f t="shared" si="0"/>
        <v>962132.25052812812</v>
      </c>
      <c r="L14" s="73">
        <f t="shared" si="0"/>
        <v>1122752.8623654917</v>
      </c>
      <c r="M14" s="73">
        <f t="shared" si="0"/>
        <v>1289885.0582430873</v>
      </c>
      <c r="N14" s="73">
        <f t="shared" si="0"/>
        <v>1463792.8187685583</v>
      </c>
      <c r="O14" s="73">
        <f t="shared" si="0"/>
        <v>1644750.8263635451</v>
      </c>
      <c r="P14" s="73">
        <f t="shared" si="0"/>
        <v>1833044.8991168481</v>
      </c>
      <c r="Q14" s="73">
        <f t="shared" si="0"/>
        <v>2028972.4422260742</v>
      </c>
      <c r="R14" s="73">
        <f t="shared" si="0"/>
        <v>2232842.9177407864</v>
      </c>
      <c r="S14" s="73">
        <f t="shared" si="0"/>
        <v>2444978.3333491147</v>
      </c>
      <c r="T14" s="73">
        <f t="shared" si="0"/>
        <v>2665713.7509798608</v>
      </c>
      <c r="U14" s="73">
        <f t="shared" si="0"/>
        <v>2895397.8160233912</v>
      </c>
      <c r="V14" s="73">
        <f t="shared" si="0"/>
        <v>3134393.3080072403</v>
      </c>
      <c r="W14" s="73">
        <f t="shared" si="0"/>
        <v>3383077.7135961833</v>
      </c>
      <c r="X14" s="73">
        <f t="shared" si="0"/>
        <v>3641843.8228218122</v>
      </c>
    </row>
    <row r="15" spans="1:24">
      <c r="A15" s="73">
        <v>38</v>
      </c>
      <c r="B15" s="74">
        <v>1933.95</v>
      </c>
      <c r="C15" s="73">
        <v>4.64065057397075</v>
      </c>
      <c r="D15" s="74">
        <v>1557</v>
      </c>
      <c r="E15" s="73">
        <f t="shared" si="1"/>
        <v>139737.42078415319</v>
      </c>
      <c r="F15" s="73">
        <f t="shared" si="0"/>
        <v>285959.56698797795</v>
      </c>
      <c r="G15" s="73">
        <f t="shared" si="0"/>
        <v>438967.37205888313</v>
      </c>
      <c r="H15" s="73">
        <f t="shared" si="0"/>
        <v>599075.7347140311</v>
      </c>
      <c r="I15" s="73">
        <f t="shared" si="0"/>
        <v>766614.16701971053</v>
      </c>
      <c r="J15" s="73">
        <f t="shared" si="0"/>
        <v>941927.47254580481</v>
      </c>
      <c r="K15" s="73">
        <f t="shared" si="0"/>
        <v>1125376.4559910428</v>
      </c>
      <c r="L15" s="73">
        <f t="shared" si="0"/>
        <v>1317338.6657394762</v>
      </c>
      <c r="M15" s="73">
        <f t="shared" si="0"/>
        <v>1518209.1708764073</v>
      </c>
      <c r="N15" s="73">
        <f t="shared" si="0"/>
        <v>1728401.3742629122</v>
      </c>
      <c r="O15" s="73">
        <f t="shared" si="0"/>
        <v>1948347.8633423157</v>
      </c>
      <c r="P15" s="73">
        <f t="shared" si="0"/>
        <v>2178501.3004296105</v>
      </c>
      <c r="Q15" s="73">
        <f t="shared" si="0"/>
        <v>2419335.3543161107</v>
      </c>
      <c r="R15" s="73">
        <f t="shared" si="0"/>
        <v>2671345.6751066111</v>
      </c>
      <c r="S15" s="73">
        <f t="shared" si="0"/>
        <v>2935050.9142953418</v>
      </c>
      <c r="T15" s="73">
        <f t="shared" si="0"/>
        <v>3210993.7921800758</v>
      </c>
      <c r="U15" s="73">
        <f t="shared" si="0"/>
        <v>3499742.2148111989</v>
      </c>
      <c r="V15" s="73">
        <f t="shared" si="0"/>
        <v>3801890.442774483</v>
      </c>
      <c r="W15" s="73">
        <f t="shared" si="0"/>
        <v>4118060.31421299</v>
      </c>
      <c r="X15" s="73">
        <f t="shared" si="0"/>
        <v>4448902.5246051298</v>
      </c>
    </row>
    <row r="16" spans="1:24">
      <c r="A16" s="73">
        <v>39</v>
      </c>
      <c r="B16" s="74">
        <v>1983.38</v>
      </c>
      <c r="C16" s="73">
        <v>5.2953628980956404</v>
      </c>
      <c r="D16" s="74">
        <v>1592</v>
      </c>
      <c r="E16" s="73">
        <f t="shared" si="1"/>
        <v>167203.25248801307</v>
      </c>
      <c r="F16" s="73">
        <f t="shared" si="0"/>
        <v>343260.52397268545</v>
      </c>
      <c r="G16" s="73">
        <f t="shared" si="0"/>
        <v>528640.66689095658</v>
      </c>
      <c r="H16" s="73">
        <f t="shared" si="0"/>
        <v>723837.36111775879</v>
      </c>
      <c r="I16" s="73">
        <f t="shared" si="0"/>
        <v>929370.42866895604</v>
      </c>
      <c r="J16" s="73">
        <f t="shared" si="0"/>
        <v>1145787.2180225772</v>
      </c>
      <c r="K16" s="73">
        <f t="shared" si="0"/>
        <v>1373664.0617448804</v>
      </c>
      <c r="L16" s="73">
        <f t="shared" si="0"/>
        <v>1613607.8113030046</v>
      </c>
      <c r="M16" s="73">
        <f t="shared" si="0"/>
        <v>1866257.4531515306</v>
      </c>
      <c r="N16" s="73">
        <f t="shared" si="0"/>
        <v>2132285.8103966746</v>
      </c>
      <c r="O16" s="73">
        <f t="shared" si="0"/>
        <v>2412401.3345697904</v>
      </c>
      <c r="P16" s="73">
        <f t="shared" si="0"/>
        <v>2707349.9922817764</v>
      </c>
      <c r="Q16" s="73">
        <f t="shared" si="0"/>
        <v>3017917.2517826734</v>
      </c>
      <c r="R16" s="73">
        <f t="shared" si="0"/>
        <v>3344930.174716814</v>
      </c>
      <c r="S16" s="73">
        <f t="shared" si="0"/>
        <v>3689259.618643987</v>
      </c>
      <c r="T16" s="73">
        <f t="shared" si="0"/>
        <v>4051822.5561920982</v>
      </c>
      <c r="U16" s="73">
        <f t="shared" si="0"/>
        <v>4433584.5170173785</v>
      </c>
      <c r="V16" s="73">
        <f t="shared" si="0"/>
        <v>4835562.1590752415</v>
      </c>
      <c r="W16" s="73">
        <f t="shared" si="0"/>
        <v>5258825.9760492789</v>
      </c>
      <c r="X16" s="73">
        <f t="shared" si="0"/>
        <v>5704503.1481484212</v>
      </c>
    </row>
    <row r="17" spans="1:24">
      <c r="A17" s="73">
        <v>40</v>
      </c>
      <c r="B17" s="74">
        <v>2031.27</v>
      </c>
      <c r="C17" s="73">
        <v>4.5630655179063204</v>
      </c>
      <c r="D17" s="74">
        <v>1526</v>
      </c>
      <c r="E17" s="73">
        <f t="shared" si="1"/>
        <v>141442.1641229488</v>
      </c>
      <c r="F17" s="73">
        <f t="shared" si="0"/>
        <v>289338.42686477228</v>
      </c>
      <c r="G17" s="73">
        <f t="shared" si="0"/>
        <v>443983.29297404015</v>
      </c>
      <c r="H17" s="73">
        <f t="shared" si="0"/>
        <v>605684.70564395236</v>
      </c>
      <c r="I17" s="73">
        <f t="shared" si="0"/>
        <v>774764.65971737285</v>
      </c>
      <c r="J17" s="73">
        <f t="shared" ref="J17:AB31" si="2">$D17*((1+$C17/100)^J$2-1)*$B17</f>
        <v>951559.84287280962</v>
      </c>
      <c r="K17" s="73">
        <f t="shared" si="2"/>
        <v>1136422.3060681312</v>
      </c>
      <c r="L17" s="73">
        <f t="shared" si="2"/>
        <v>1329720.1645770706</v>
      </c>
      <c r="M17" s="73">
        <f t="shared" si="2"/>
        <v>1531838.3310144828</v>
      </c>
      <c r="N17" s="73">
        <f t="shared" si="2"/>
        <v>1743179.2818100255</v>
      </c>
      <c r="O17" s="73">
        <f t="shared" si="2"/>
        <v>1964163.8586565345</v>
      </c>
      <c r="P17" s="73">
        <f t="shared" si="2"/>
        <v>2195232.1065290179</v>
      </c>
      <c r="Q17" s="73">
        <f t="shared" si="2"/>
        <v>2436844.1499430011</v>
      </c>
      <c r="R17" s="73">
        <f t="shared" si="2"/>
        <v>2689481.1091971169</v>
      </c>
      <c r="S17" s="73">
        <f t="shared" si="2"/>
        <v>2953646.0584244439</v>
      </c>
      <c r="T17" s="73">
        <f t="shared" si="2"/>
        <v>3229865.0273603587</v>
      </c>
      <c r="U17" s="73">
        <f t="shared" si="2"/>
        <v>3518688.048821704</v>
      </c>
      <c r="V17" s="73">
        <f t="shared" si="2"/>
        <v>3820690.253983126</v>
      </c>
      <c r="W17" s="73">
        <f t="shared" si="2"/>
        <v>4136473.0176315871</v>
      </c>
      <c r="X17" s="73">
        <f t="shared" si="2"/>
        <v>4466665.1556795826</v>
      </c>
    </row>
    <row r="18" spans="1:24">
      <c r="A18" s="73">
        <v>41</v>
      </c>
      <c r="B18" s="74">
        <v>2099.14</v>
      </c>
      <c r="C18" s="73">
        <v>4.8425634702278604</v>
      </c>
      <c r="D18" s="74">
        <v>1638</v>
      </c>
      <c r="E18" s="73">
        <f t="shared" si="1"/>
        <v>166506.28202580576</v>
      </c>
      <c r="F18" s="73">
        <f t="shared" si="1"/>
        <v>341075.7364406276</v>
      </c>
      <c r="G18" s="73">
        <f t="shared" si="1"/>
        <v>524098.82748511812</v>
      </c>
      <c r="H18" s="73">
        <f t="shared" si="1"/>
        <v>715984.92787861044</v>
      </c>
      <c r="I18" s="73">
        <f t="shared" si="1"/>
        <v>917163.23447420308</v>
      </c>
      <c r="J18" s="73">
        <f t="shared" si="1"/>
        <v>1128083.7282550165</v>
      </c>
      <c r="K18" s="73">
        <f t="shared" si="1"/>
        <v>1349218.1808188849</v>
      </c>
      <c r="L18" s="73">
        <f t="shared" si="1"/>
        <v>1581061.2096026982</v>
      </c>
      <c r="M18" s="73">
        <f t="shared" si="1"/>
        <v>1824131.3842066671</v>
      </c>
      <c r="N18" s="73">
        <f t="shared" si="1"/>
        <v>2078972.3862930269</v>
      </c>
      <c r="O18" s="73">
        <f t="shared" si="1"/>
        <v>2346154.2256535832</v>
      </c>
      <c r="P18" s="73">
        <f t="shared" si="1"/>
        <v>2626274.5151660969</v>
      </c>
      <c r="Q18" s="73">
        <f t="shared" si="1"/>
        <v>2919959.8074912396</v>
      </c>
      <c r="R18" s="73">
        <f t="shared" si="1"/>
        <v>3227866.996499951</v>
      </c>
      <c r="S18" s="73">
        <f t="shared" si="1"/>
        <v>3550684.7865658072</v>
      </c>
      <c r="T18" s="73">
        <f t="shared" si="1"/>
        <v>3889135.2330087852</v>
      </c>
      <c r="U18" s="73">
        <f t="shared" si="2"/>
        <v>4243975.3571360353</v>
      </c>
      <c r="V18" s="73">
        <f t="shared" si="2"/>
        <v>4615998.8394919829</v>
      </c>
      <c r="W18" s="73">
        <f t="shared" si="2"/>
        <v>5006037.7951051705</v>
      </c>
      <c r="X18" s="73">
        <f t="shared" si="2"/>
        <v>5414964.6347025381</v>
      </c>
    </row>
    <row r="19" spans="1:24">
      <c r="A19" s="73">
        <v>42</v>
      </c>
      <c r="B19" s="74">
        <v>2156.81</v>
      </c>
      <c r="C19" s="73">
        <v>4.30971053863981</v>
      </c>
      <c r="D19" s="74">
        <v>1598</v>
      </c>
      <c r="E19" s="73">
        <f t="shared" si="1"/>
        <v>148537.72405376239</v>
      </c>
      <c r="F19" s="73">
        <f t="shared" si="1"/>
        <v>303476.99405492574</v>
      </c>
      <c r="G19" s="73">
        <f t="shared" si="1"/>
        <v>465093.69810382061</v>
      </c>
      <c r="H19" s="73">
        <f t="shared" si="1"/>
        <v>633675.61427931348</v>
      </c>
      <c r="I19" s="73">
        <f t="shared" si="1"/>
        <v>809522.92306246166</v>
      </c>
      <c r="J19" s="73">
        <f t="shared" si="1"/>
        <v>992948.7418441528</v>
      </c>
      <c r="K19" s="73">
        <f t="shared" si="1"/>
        <v>1184279.6824684637</v>
      </c>
      <c r="L19" s="73">
        <f t="shared" si="1"/>
        <v>1383856.4328045398</v>
      </c>
      <c r="M19" s="73">
        <f t="shared" si="1"/>
        <v>1592034.3633825243</v>
      </c>
      <c r="N19" s="73">
        <f t="shared" si="1"/>
        <v>1809184.1601737509</v>
      </c>
      <c r="O19" s="73">
        <f t="shared" si="1"/>
        <v>2035692.4846419233</v>
      </c>
      <c r="P19" s="73">
        <f t="shared" si="1"/>
        <v>2271962.6622405979</v>
      </c>
      <c r="Q19" s="73">
        <f t="shared" si="1"/>
        <v>2518415.4005829045</v>
      </c>
      <c r="R19" s="73">
        <f t="shared" si="1"/>
        <v>2775489.5385623169</v>
      </c>
      <c r="S19" s="73">
        <f t="shared" si="1"/>
        <v>3043642.8277583444</v>
      </c>
      <c r="T19" s="73">
        <f t="shared" si="1"/>
        <v>3323352.7475185632</v>
      </c>
      <c r="U19" s="73">
        <f t="shared" si="2"/>
        <v>3615117.3551683081</v>
      </c>
      <c r="V19" s="73">
        <f t="shared" si="2"/>
        <v>3919456.172861957</v>
      </c>
      <c r="W19" s="73">
        <f t="shared" si="2"/>
        <v>4236911.1126549188</v>
      </c>
      <c r="X19" s="73">
        <f t="shared" si="2"/>
        <v>4568047.4414435718</v>
      </c>
    </row>
    <row r="20" spans="1:24">
      <c r="A20" s="73">
        <v>43</v>
      </c>
      <c r="B20" s="74">
        <v>2235.6999999999998</v>
      </c>
      <c r="C20" s="73">
        <v>4.5596221556596896</v>
      </c>
      <c r="D20" s="74">
        <v>1611</v>
      </c>
      <c r="E20" s="73">
        <f t="shared" si="1"/>
        <v>164224.49025240852</v>
      </c>
      <c r="F20" s="73">
        <f t="shared" si="1"/>
        <v>335936.99674738536</v>
      </c>
      <c r="G20" s="73">
        <f t="shared" si="1"/>
        <v>515478.94473254553</v>
      </c>
      <c r="H20" s="73">
        <f t="shared" si="1"/>
        <v>703207.32715674001</v>
      </c>
      <c r="I20" s="73">
        <f t="shared" si="1"/>
        <v>899495.41449840961</v>
      </c>
      <c r="J20" s="73">
        <f t="shared" si="1"/>
        <v>1104733.4969594306</v>
      </c>
      <c r="K20" s="73">
        <f t="shared" si="1"/>
        <v>1319329.6605001951</v>
      </c>
      <c r="L20" s="73">
        <f t="shared" si="1"/>
        <v>1543710.5982589608</v>
      </c>
      <c r="M20" s="73">
        <f t="shared" si="1"/>
        <v>1778322.4589688512</v>
      </c>
      <c r="N20" s="73">
        <f t="shared" si="1"/>
        <v>2023631.7340594758</v>
      </c>
      <c r="O20" s="73">
        <f t="shared" si="1"/>
        <v>2280126.1852070205</v>
      </c>
      <c r="P20" s="73">
        <f t="shared" si="1"/>
        <v>2548315.8141771266</v>
      </c>
      <c r="Q20" s="73">
        <f t="shared" si="1"/>
        <v>2828733.8768889355</v>
      </c>
      <c r="R20" s="73">
        <f t="shared" si="1"/>
        <v>3121937.9437166224</v>
      </c>
      <c r="S20" s="73">
        <f t="shared" si="1"/>
        <v>3428511.0081366808</v>
      </c>
      <c r="T20" s="73">
        <f t="shared" si="1"/>
        <v>3749062.6459253212</v>
      </c>
      <c r="U20" s="73">
        <f t="shared" si="2"/>
        <v>4084230.2272109017</v>
      </c>
      <c r="V20" s="73">
        <f t="shared" si="2"/>
        <v>4434680.1837913692</v>
      </c>
      <c r="W20" s="73">
        <f t="shared" si="2"/>
        <v>4801109.334236579</v>
      </c>
      <c r="X20" s="73">
        <f t="shared" si="2"/>
        <v>5184246.2694102833</v>
      </c>
    </row>
    <row r="21" spans="1:24">
      <c r="A21" s="73">
        <v>44</v>
      </c>
      <c r="B21" s="74">
        <v>2316.96</v>
      </c>
      <c r="C21" s="73">
        <v>4.7133076956446596</v>
      </c>
      <c r="D21" s="74">
        <v>1710</v>
      </c>
      <c r="E21" s="73">
        <f t="shared" si="1"/>
        <v>186741.32631436473</v>
      </c>
      <c r="F21" s="73">
        <f t="shared" si="1"/>
        <v>382284.34593285318</v>
      </c>
      <c r="G21" s="73">
        <f t="shared" si="1"/>
        <v>587043.90974331577</v>
      </c>
      <c r="H21" s="73">
        <f t="shared" si="1"/>
        <v>801454.4218324254</v>
      </c>
      <c r="I21" s="73">
        <f t="shared" si="1"/>
        <v>1025970.7610881019</v>
      </c>
      <c r="J21" s="73">
        <f t="shared" si="1"/>
        <v>1261069.2462398964</v>
      </c>
      <c r="K21" s="73">
        <f t="shared" si="1"/>
        <v>1507248.6463846944</v>
      </c>
      <c r="L21" s="73">
        <f t="shared" si="1"/>
        <v>1765031.2391416081</v>
      </c>
      <c r="M21" s="73">
        <f t="shared" si="1"/>
        <v>2034963.9186809668</v>
      </c>
      <c r="N21" s="73">
        <f t="shared" si="1"/>
        <v>2317619.3559781136</v>
      </c>
      <c r="O21" s="73">
        <f t="shared" si="1"/>
        <v>2613597.2137535452</v>
      </c>
      <c r="P21" s="73">
        <f t="shared" si="1"/>
        <v>2923525.4186769095</v>
      </c>
      <c r="Q21" s="73">
        <f t="shared" si="1"/>
        <v>3248061.4935339005</v>
      </c>
      <c r="R21" s="73">
        <f t="shared" si="1"/>
        <v>3587893.9521822697</v>
      </c>
      <c r="S21" s="73">
        <f t="shared" si="1"/>
        <v>3943743.7602564101</v>
      </c>
      <c r="T21" s="73">
        <f t="shared" si="1"/>
        <v>4316365.8647194458</v>
      </c>
      <c r="U21" s="73">
        <f t="shared" si="2"/>
        <v>4706550.7955078119</v>
      </c>
      <c r="V21" s="73">
        <f t="shared" si="2"/>
        <v>5115126.3426662702</v>
      </c>
      <c r="W21" s="73">
        <f t="shared" si="2"/>
        <v>5542959.3125314722</v>
      </c>
      <c r="X21" s="73">
        <f t="shared" si="2"/>
        <v>5990957.3666898347</v>
      </c>
    </row>
    <row r="22" spans="1:24">
      <c r="A22" s="73">
        <v>45</v>
      </c>
      <c r="B22" s="74">
        <v>2383.39</v>
      </c>
      <c r="C22" s="73">
        <v>3.97722331387518</v>
      </c>
      <c r="D22" s="74">
        <v>1647</v>
      </c>
      <c r="E22" s="73">
        <f t="shared" si="1"/>
        <v>156123.64729371812</v>
      </c>
      <c r="F22" s="73">
        <f t="shared" si="1"/>
        <v>318456.6806860746</v>
      </c>
      <c r="G22" s="73">
        <f t="shared" si="1"/>
        <v>487246.06132863183</v>
      </c>
      <c r="H22" s="73">
        <f t="shared" si="1"/>
        <v>662748.57256945153</v>
      </c>
      <c r="I22" s="73">
        <f t="shared" si="1"/>
        <v>845231.2106037765</v>
      </c>
      <c r="J22" s="73">
        <f t="shared" si="1"/>
        <v>1034971.5906617787</v>
      </c>
      <c r="K22" s="73">
        <f t="shared" si="1"/>
        <v>1232258.3693512811</v>
      </c>
      <c r="L22" s="73">
        <f t="shared" si="1"/>
        <v>1437391.6837980172</v>
      </c>
      <c r="M22" s="73">
        <f t="shared" si="1"/>
        <v>1650683.6082514534</v>
      </c>
      <c r="N22" s="73">
        <f t="shared" si="1"/>
        <v>1872458.628850864</v>
      </c>
      <c r="O22" s="73">
        <f t="shared" si="1"/>
        <v>2103054.1372739058</v>
      </c>
      <c r="P22" s="73">
        <f t="shared" si="1"/>
        <v>2342820.9440186997</v>
      </c>
      <c r="Q22" s="73">
        <f t="shared" si="1"/>
        <v>2592123.8121002796</v>
      </c>
      <c r="R22" s="73">
        <f t="shared" si="1"/>
        <v>2851342.0119733615</v>
      </c>
      <c r="S22" s="73">
        <f t="shared" si="1"/>
        <v>3120869.8985256003</v>
      </c>
      <c r="T22" s="73">
        <f t="shared" si="1"/>
        <v>3401117.5110191922</v>
      </c>
      <c r="U22" s="73">
        <f t="shared" si="2"/>
        <v>3692511.1968934569</v>
      </c>
      <c r="V22" s="73">
        <f t="shared" si="2"/>
        <v>3995494.2603774746</v>
      </c>
      <c r="W22" s="73">
        <f t="shared" si="2"/>
        <v>4310527.6368994694</v>
      </c>
      <c r="X22" s="73">
        <f t="shared" si="2"/>
        <v>4638090.5943189859</v>
      </c>
    </row>
    <row r="23" spans="1:24">
      <c r="A23" s="73">
        <v>46</v>
      </c>
      <c r="B23" s="74">
        <v>2462.1999999999998</v>
      </c>
      <c r="C23" s="73">
        <v>4.9954797175261101</v>
      </c>
      <c r="D23" s="74">
        <v>1636</v>
      </c>
      <c r="E23" s="73">
        <f t="shared" si="1"/>
        <v>201225.87582566237</v>
      </c>
      <c r="F23" s="73">
        <f t="shared" si="1"/>
        <v>412503.94946461043</v>
      </c>
      <c r="G23" s="73">
        <f t="shared" si="1"/>
        <v>634336.37641977135</v>
      </c>
      <c r="H23" s="73">
        <f t="shared" si="1"/>
        <v>867250.39727037447</v>
      </c>
      <c r="I23" s="73">
        <f t="shared" si="1"/>
        <v>1111799.5907918431</v>
      </c>
      <c r="J23" s="73">
        <f t="shared" si="1"/>
        <v>1368565.189675051</v>
      </c>
      <c r="K23" s="73">
        <f t="shared" si="1"/>
        <v>1638157.4619720529</v>
      </c>
      <c r="L23" s="73">
        <f t="shared" si="1"/>
        <v>1921217.1615516711</v>
      </c>
      <c r="M23" s="73">
        <f t="shared" si="1"/>
        <v>2218417.0510122785</v>
      </c>
      <c r="N23" s="73">
        <f t="shared" si="1"/>
        <v>2530463.5006714007</v>
      </c>
      <c r="O23" s="73">
        <f t="shared" si="1"/>
        <v>2858098.1674325038</v>
      </c>
      <c r="P23" s="73">
        <f t="shared" si="1"/>
        <v>3202099.7575192442</v>
      </c>
      <c r="Q23" s="73">
        <f t="shared" si="1"/>
        <v>3563285.8772667334</v>
      </c>
      <c r="R23" s="73">
        <f t="shared" si="1"/>
        <v>3942514.9763687281</v>
      </c>
      <c r="S23" s="73">
        <f t="shared" si="1"/>
        <v>4340688.3881993191</v>
      </c>
      <c r="T23" s="73">
        <f t="shared" si="1"/>
        <v>4758752.4720584927</v>
      </c>
      <c r="U23" s="73">
        <f t="shared" si="2"/>
        <v>5197700.8624331113</v>
      </c>
      <c r="V23" s="73">
        <f t="shared" si="2"/>
        <v>5658576.8306192989</v>
      </c>
      <c r="W23" s="73">
        <f t="shared" si="2"/>
        <v>6142475.7643191805</v>
      </c>
      <c r="X23" s="73">
        <f t="shared" si="2"/>
        <v>6650547.7711053677</v>
      </c>
    </row>
    <row r="24" spans="1:24">
      <c r="A24" s="73">
        <v>47</v>
      </c>
      <c r="B24" s="74">
        <v>2515.75</v>
      </c>
      <c r="C24" s="73">
        <v>5.4628516390183801</v>
      </c>
      <c r="D24" s="74">
        <v>1660</v>
      </c>
      <c r="E24" s="73">
        <f t="shared" si="1"/>
        <v>228136.60558028432</v>
      </c>
      <c r="F24" s="73">
        <f t="shared" si="1"/>
        <v>468735.97545771248</v>
      </c>
      <c r="G24" s="73">
        <f t="shared" si="1"/>
        <v>722478.9319559572</v>
      </c>
      <c r="H24" s="73">
        <f t="shared" si="1"/>
        <v>990083.4897121602</v>
      </c>
      <c r="I24" s="73">
        <f t="shared" si="1"/>
        <v>1272306.887437836</v>
      </c>
      <c r="J24" s="73">
        <f t="shared" si="1"/>
        <v>1569947.7306718628</v>
      </c>
      <c r="K24" s="73">
        <f t="shared" si="1"/>
        <v>1883848.2515888859</v>
      </c>
      <c r="L24" s="73">
        <f t="shared" si="1"/>
        <v>2214896.6922577131</v>
      </c>
      <c r="M24" s="73">
        <f t="shared" si="1"/>
        <v>2564029.8180935616</v>
      </c>
      <c r="N24" s="73">
        <f t="shared" si="1"/>
        <v>2932235.5686164913</v>
      </c>
      <c r="O24" s="73">
        <f t="shared" si="1"/>
        <v>3320555.8530168207</v>
      </c>
      <c r="P24" s="73">
        <f t="shared" si="1"/>
        <v>3730089.4984381557</v>
      </c>
      <c r="Q24" s="73">
        <f t="shared" si="1"/>
        <v>4161995.3593207225</v>
      </c>
      <c r="R24" s="73">
        <f t="shared" si="1"/>
        <v>4617495.5966035277</v>
      </c>
      <c r="S24" s="73">
        <f t="shared" si="1"/>
        <v>5097879.1360644689</v>
      </c>
      <c r="T24" s="73">
        <f t="shared" si="1"/>
        <v>5604505.3155844286</v>
      </c>
      <c r="U24" s="73">
        <f t="shared" si="2"/>
        <v>6138807.7316559898</v>
      </c>
      <c r="V24" s="73">
        <f t="shared" si="2"/>
        <v>6702298.2960212324</v>
      </c>
      <c r="W24" s="73">
        <f t="shared" si="2"/>
        <v>7296571.5139176138</v>
      </c>
      <c r="X24" s="73">
        <f t="shared" si="2"/>
        <v>7923308.9960380932</v>
      </c>
    </row>
    <row r="25" spans="1:24">
      <c r="A25" s="73">
        <v>48</v>
      </c>
      <c r="B25" s="74">
        <v>2590.1799999999998</v>
      </c>
      <c r="C25" s="73">
        <v>4.49237805623439</v>
      </c>
      <c r="D25" s="74">
        <v>1743</v>
      </c>
      <c r="E25" s="73">
        <f t="shared" si="1"/>
        <v>202816.66164414212</v>
      </c>
      <c r="F25" s="73">
        <f t="shared" si="1"/>
        <v>414744.61449037323</v>
      </c>
      <c r="G25" s="73">
        <f t="shared" si="1"/>
        <v>636193.1721852948</v>
      </c>
      <c r="H25" s="73">
        <f t="shared" si="1"/>
        <v>867590.03629195073</v>
      </c>
      <c r="I25" s="73">
        <f t="shared" si="1"/>
        <v>1109382.1223445483</v>
      </c>
      <c r="J25" s="73">
        <f t="shared" si="1"/>
        <v>1362036.4230126846</v>
      </c>
      <c r="K25" s="73">
        <f t="shared" si="1"/>
        <v>1626040.9100421693</v>
      </c>
      <c r="L25" s="73">
        <f t="shared" si="1"/>
        <v>1901905.4767144392</v>
      </c>
      <c r="M25" s="73">
        <f t="shared" si="1"/>
        <v>2190162.922644821</v>
      </c>
      <c r="N25" s="73">
        <f t="shared" si="1"/>
        <v>2491369.9828216415</v>
      </c>
      <c r="O25" s="73">
        <f t="shared" si="1"/>
        <v>2806108.4028736735</v>
      </c>
      <c r="P25" s="73">
        <f t="shared" si="1"/>
        <v>3134986.0626426619</v>
      </c>
      <c r="Q25" s="73">
        <f t="shared" si="1"/>
        <v>3478638.1502309693</v>
      </c>
      <c r="R25" s="73">
        <f t="shared" si="1"/>
        <v>3837728.3887918857</v>
      </c>
      <c r="S25" s="73">
        <f t="shared" si="1"/>
        <v>4212950.318431993</v>
      </c>
      <c r="T25" s="73">
        <f t="shared" si="1"/>
        <v>4605028.63570143</v>
      </c>
      <c r="U25" s="73">
        <f t="shared" si="2"/>
        <v>5014720.5932591325</v>
      </c>
      <c r="V25" s="73">
        <f t="shared" si="2"/>
        <v>5442817.4624163164</v>
      </c>
      <c r="W25" s="73">
        <f t="shared" si="2"/>
        <v>5890146.0613829419</v>
      </c>
      <c r="X25" s="73">
        <f t="shared" si="2"/>
        <v>6357570.3521688068</v>
      </c>
    </row>
    <row r="26" spans="1:24">
      <c r="A26" s="73">
        <v>49</v>
      </c>
      <c r="B26" s="74">
        <v>2645.87</v>
      </c>
      <c r="C26" s="73">
        <v>4.6313448834716198</v>
      </c>
      <c r="D26" s="74">
        <v>1646</v>
      </c>
      <c r="E26" s="73">
        <f t="shared" si="1"/>
        <v>201699.79457323879</v>
      </c>
      <c r="F26" s="73">
        <f t="shared" si="1"/>
        <v>412741.00226241816</v>
      </c>
      <c r="G26" s="73">
        <f t="shared" si="1"/>
        <v>633556.25612592686</v>
      </c>
      <c r="H26" s="73">
        <f t="shared" si="1"/>
        <v>864598.22595116845</v>
      </c>
      <c r="I26" s="73">
        <f t="shared" si="1"/>
        <v>1106340.5462245832</v>
      </c>
      <c r="J26" s="73">
        <f t="shared" si="1"/>
        <v>1359278.7870791662</v>
      </c>
      <c r="K26" s="73">
        <f t="shared" si="1"/>
        <v>1623931.4702099103</v>
      </c>
      <c r="L26" s="73">
        <f t="shared" si="1"/>
        <v>1900841.131839802</v>
      </c>
      <c r="M26" s="73">
        <f t="shared" si="1"/>
        <v>2190575.4349154276</v>
      </c>
      <c r="N26" s="73">
        <f t="shared" si="1"/>
        <v>2493728.3328122078</v>
      </c>
      <c r="O26" s="73">
        <f t="shared" si="1"/>
        <v>2810921.286934827</v>
      </c>
      <c r="P26" s="73">
        <f t="shared" si="1"/>
        <v>3142804.5407089363</v>
      </c>
      <c r="Q26" s="73">
        <f t="shared" si="1"/>
        <v>3490058.4525758121</v>
      </c>
      <c r="R26" s="73">
        <f t="shared" si="1"/>
        <v>3853394.8907225891</v>
      </c>
      <c r="S26" s="73">
        <f t="shared" si="1"/>
        <v>4233558.6924072653</v>
      </c>
      <c r="T26" s="73">
        <f t="shared" si="1"/>
        <v>4631329.1908700764</v>
      </c>
      <c r="U26" s="73">
        <f t="shared" si="2"/>
        <v>5047521.8129614023</v>
      </c>
      <c r="V26" s="73">
        <f t="shared" si="2"/>
        <v>5482989.7507613441</v>
      </c>
      <c r="W26" s="73">
        <f t="shared" si="2"/>
        <v>5938625.7106177416</v>
      </c>
      <c r="X26" s="73">
        <f t="shared" si="2"/>
        <v>6415363.7431882061</v>
      </c>
    </row>
    <row r="27" spans="1:24">
      <c r="A27" s="73">
        <v>50</v>
      </c>
      <c r="B27" s="74">
        <v>2724.7</v>
      </c>
      <c r="C27" s="73">
        <v>4.6784808843725303</v>
      </c>
      <c r="D27" s="74">
        <v>1624</v>
      </c>
      <c r="E27" s="73">
        <f t="shared" si="1"/>
        <v>207018.69949815312</v>
      </c>
      <c r="F27" s="73">
        <f t="shared" si="1"/>
        <v>423722.72927940387</v>
      </c>
      <c r="G27" s="73">
        <f t="shared" si="1"/>
        <v>650565.2156696358</v>
      </c>
      <c r="H27" s="73">
        <f t="shared" si="1"/>
        <v>888020.48442326928</v>
      </c>
      <c r="I27" s="73">
        <f t="shared" si="1"/>
        <v>1136585.0525344773</v>
      </c>
      <c r="J27" s="73">
        <f t="shared" si="1"/>
        <v>1396778.6664500914</v>
      </c>
      <c r="K27" s="73">
        <f t="shared" si="1"/>
        <v>1669145.3888551062</v>
      </c>
      <c r="L27" s="73">
        <f t="shared" si="1"/>
        <v>1954254.7363032296</v>
      </c>
      <c r="M27" s="73">
        <f t="shared" si="1"/>
        <v>2252702.8700712742</v>
      </c>
      <c r="N27" s="73">
        <f t="shared" si="1"/>
        <v>2565113.8427274232</v>
      </c>
      <c r="O27" s="73">
        <f t="shared" si="1"/>
        <v>2892140.9030199721</v>
      </c>
      <c r="P27" s="73">
        <f t="shared" si="1"/>
        <v>3234467.8618150339</v>
      </c>
      <c r="Q27" s="73">
        <f t="shared" si="1"/>
        <v>3592810.5219393764</v>
      </c>
      <c r="R27" s="73">
        <f t="shared" si="1"/>
        <v>3967918.1749181873</v>
      </c>
      <c r="S27" s="73">
        <f t="shared" si="1"/>
        <v>4360575.1677374318</v>
      </c>
      <c r="T27" s="73">
        <f t="shared" si="1"/>
        <v>4771602.5429068739</v>
      </c>
      <c r="U27" s="73">
        <f t="shared" si="2"/>
        <v>5201859.7552531576</v>
      </c>
      <c r="V27" s="73">
        <f t="shared" si="2"/>
        <v>5652246.4690326974</v>
      </c>
      <c r="W27" s="73">
        <f t="shared" si="2"/>
        <v>6123704.4391221683</v>
      </c>
      <c r="X27" s="73">
        <f t="shared" si="2"/>
        <v>6617219.4802201232</v>
      </c>
    </row>
    <row r="28" spans="1:24">
      <c r="A28" s="73">
        <v>51</v>
      </c>
      <c r="B28" s="74">
        <v>2797.56</v>
      </c>
      <c r="C28" s="73">
        <v>5.1439509872841098</v>
      </c>
      <c r="D28" s="74">
        <v>1735</v>
      </c>
      <c r="E28" s="73">
        <f t="shared" si="1"/>
        <v>249675.37494116626</v>
      </c>
      <c r="F28" s="73">
        <f t="shared" si="1"/>
        <v>512193.92879662424</v>
      </c>
      <c r="G28" s="73">
        <f t="shared" si="1"/>
        <v>788216.30839493347</v>
      </c>
      <c r="H28" s="73">
        <f t="shared" si="1"/>
        <v>1078437.1439137154</v>
      </c>
      <c r="I28" s="73">
        <f t="shared" si="1"/>
        <v>1383586.7969664701</v>
      </c>
      <c r="J28" s="73">
        <f t="shared" si="1"/>
        <v>1704433.198610126</v>
      </c>
      <c r="K28" s="73">
        <f t="shared" si="1"/>
        <v>2041783.7818987949</v>
      </c>
      <c r="L28" s="73">
        <f t="shared" si="1"/>
        <v>2396487.5138471522</v>
      </c>
      <c r="M28" s="73">
        <f t="shared" si="1"/>
        <v>2769437.0319169993</v>
      </c>
      <c r="N28" s="73">
        <f t="shared" si="1"/>
        <v>3161570.8904036726</v>
      </c>
      <c r="O28" s="73">
        <f t="shared" si="1"/>
        <v>3573875.9223754448</v>
      </c>
      <c r="P28" s="73">
        <f t="shared" si="1"/>
        <v>4007389.7231099526</v>
      </c>
      <c r="Q28" s="73">
        <f t="shared" si="1"/>
        <v>4463203.2612773543</v>
      </c>
      <c r="R28" s="73">
        <f t="shared" si="1"/>
        <v>4942463.6244414942</v>
      </c>
      <c r="S28" s="73">
        <f t="shared" si="1"/>
        <v>5446376.9057882745</v>
      </c>
      <c r="T28" s="73">
        <f t="shared" si="1"/>
        <v>5976211.2393459519</v>
      </c>
      <c r="U28" s="73">
        <f t="shared" si="2"/>
        <v>6533299.9913356407</v>
      </c>
      <c r="V28" s="73">
        <f t="shared" si="2"/>
        <v>7119045.1156833479</v>
      </c>
      <c r="W28" s="73">
        <f t="shared" si="2"/>
        <v>7734920.6821379084</v>
      </c>
      <c r="X28" s="73">
        <f t="shared" si="2"/>
        <v>8382476.5858735517</v>
      </c>
    </row>
    <row r="29" spans="1:24">
      <c r="A29" s="73">
        <v>52</v>
      </c>
      <c r="B29" s="74">
        <v>2801.73</v>
      </c>
      <c r="C29" s="73">
        <v>4.9900802048313304</v>
      </c>
      <c r="D29" s="74">
        <v>1771</v>
      </c>
      <c r="E29" s="73">
        <f t="shared" si="1"/>
        <v>247600.98477151606</v>
      </c>
      <c r="F29" s="73">
        <f t="shared" si="1"/>
        <v>507557.45727108349</v>
      </c>
      <c r="G29" s="73">
        <f t="shared" si="1"/>
        <v>780485.9662460289</v>
      </c>
      <c r="H29" s="73">
        <f t="shared" si="1"/>
        <v>1067033.8267206755</v>
      </c>
      <c r="I29" s="73">
        <f t="shared" si="1"/>
        <v>1367880.6552582341</v>
      </c>
      <c r="J29" s="73">
        <f t="shared" si="1"/>
        <v>1683739.9818335089</v>
      </c>
      <c r="K29" s="73">
        <f t="shared" si="1"/>
        <v>2015360.9421393294</v>
      </c>
      <c r="L29" s="73">
        <f t="shared" si="1"/>
        <v>2363530.0543404436</v>
      </c>
      <c r="M29" s="73">
        <f t="shared" si="1"/>
        <v>2729073.0844888422</v>
      </c>
      <c r="N29" s="73">
        <f t="shared" si="1"/>
        <v>3112857.0050248159</v>
      </c>
      <c r="O29" s="73">
        <f t="shared" si="1"/>
        <v>3515792.0510087796</v>
      </c>
      <c r="P29" s="73">
        <f t="shared" si="1"/>
        <v>3938833.8789607198</v>
      </c>
      <c r="Q29" s="73">
        <f t="shared" si="1"/>
        <v>4382985.833427446</v>
      </c>
      <c r="R29" s="73">
        <f t="shared" si="1"/>
        <v>4849301.3266533883</v>
      </c>
      <c r="S29" s="73">
        <f t="shared" si="1"/>
        <v>5338886.3369988566</v>
      </c>
      <c r="T29" s="73">
        <f t="shared" si="1"/>
        <v>5852902.0320313983</v>
      </c>
      <c r="U29" s="73">
        <f t="shared" si="2"/>
        <v>6392567.5225114832</v>
      </c>
      <c r="V29" s="73">
        <f t="shared" si="2"/>
        <v>6959162.7538043233</v>
      </c>
      <c r="W29" s="73">
        <f t="shared" si="2"/>
        <v>7554031.5415754234</v>
      </c>
      <c r="X29" s="73">
        <f t="shared" si="2"/>
        <v>8178584.7589698117</v>
      </c>
    </row>
    <row r="30" spans="1:24">
      <c r="A30" s="73">
        <v>53</v>
      </c>
      <c r="B30" s="74">
        <v>2786.92</v>
      </c>
      <c r="C30" s="73">
        <v>5.9991804782151696</v>
      </c>
      <c r="D30" s="74">
        <v>1719</v>
      </c>
      <c r="E30" s="73">
        <f t="shared" si="1"/>
        <v>287403.66784299229</v>
      </c>
      <c r="F30" s="73">
        <f t="shared" si="1"/>
        <v>592049.20042089571</v>
      </c>
      <c r="G30" s="73">
        <f t="shared" si="1"/>
        <v>914970.9683169669</v>
      </c>
      <c r="H30" s="73">
        <f t="shared" si="1"/>
        <v>1257265.3958725671</v>
      </c>
      <c r="I30" s="73">
        <f t="shared" si="1"/>
        <v>1620094.6839041011</v>
      </c>
      <c r="J30" s="73">
        <f t="shared" si="1"/>
        <v>2004690.7557524696</v>
      </c>
      <c r="K30" s="73">
        <f t="shared" si="1"/>
        <v>2412359.4400631473</v>
      </c>
      <c r="L30" s="73">
        <f t="shared" si="1"/>
        <v>2844484.9044987899</v>
      </c>
      <c r="M30" s="73">
        <f t="shared" si="1"/>
        <v>3302534.355438251</v>
      </c>
      <c r="N30" s="73">
        <f t="shared" si="1"/>
        <v>3788063.0196190439</v>
      </c>
      <c r="O30" s="73">
        <f t="shared" si="1"/>
        <v>4302719.4246375086</v>
      </c>
      <c r="P30" s="73">
        <f t="shared" si="1"/>
        <v>4848250.9962357264</v>
      </c>
      <c r="Q30" s="73">
        <f t="shared" si="1"/>
        <v>5426509.9913797667</v>
      </c>
      <c r="R30" s="73">
        <f t="shared" si="1"/>
        <v>6039459.7872740105</v>
      </c>
      <c r="S30" s="73">
        <f t="shared" si="1"/>
        <v>6689181.5476647979</v>
      </c>
      <c r="T30" s="73">
        <f t="shared" si="1"/>
        <v>7377881.2890676679</v>
      </c>
      <c r="U30" s="73">
        <f t="shared" si="2"/>
        <v>8107897.370910299</v>
      </c>
      <c r="V30" s="73">
        <f t="shared" si="2"/>
        <v>8881708.4350226633</v>
      </c>
      <c r="W30" s="73">
        <f t="shared" si="2"/>
        <v>9701941.8214315232</v>
      </c>
      <c r="X30" s="73">
        <f t="shared" si="2"/>
        <v>10571382.48903363</v>
      </c>
    </row>
    <row r="31" spans="1:24">
      <c r="A31" s="73">
        <v>54</v>
      </c>
      <c r="B31" s="74">
        <v>2762.3</v>
      </c>
      <c r="C31" s="73">
        <v>5.4769702360594303</v>
      </c>
      <c r="D31" s="74">
        <v>1766</v>
      </c>
      <c r="E31" s="73">
        <f t="shared" si="1"/>
        <v>267178.75603496208</v>
      </c>
      <c r="F31" s="73">
        <f t="shared" si="1"/>
        <v>548990.81301503279</v>
      </c>
      <c r="G31" s="73">
        <f t="shared" si="1"/>
        <v>846237.6324775283</v>
      </c>
      <c r="H31" s="73">
        <f t="shared" si="1"/>
        <v>1159764.5717696187</v>
      </c>
      <c r="I31" s="73">
        <f t="shared" si="1"/>
        <v>1490463.2882087647</v>
      </c>
      <c r="J31" s="73">
        <f t="shared" si="1"/>
        <v>1839274.2749183129</v>
      </c>
      <c r="K31" s="73">
        <f t="shared" si="1"/>
        <v>2207189.5355500486</v>
      </c>
      <c r="L31" s="73">
        <f t="shared" si="1"/>
        <v>2595255.4055005042</v>
      </c>
      <c r="M31" s="73">
        <f t="shared" si="1"/>
        <v>3004575.5276444517</v>
      </c>
      <c r="N31" s="73">
        <f t="shared" si="1"/>
        <v>3436313.9910484264</v>
      </c>
      <c r="O31" s="73">
        <f t="shared" si="1"/>
        <v>3891698.6415906549</v>
      </c>
      <c r="P31" s="73">
        <f t="shared" si="1"/>
        <v>4372024.5739026666</v>
      </c>
      <c r="Q31" s="73">
        <f t="shared" si="1"/>
        <v>4878657.8145634821</v>
      </c>
      <c r="R31" s="73">
        <f t="shared" si="1"/>
        <v>5413039.2070212709</v>
      </c>
      <c r="S31" s="73">
        <f t="shared" si="1"/>
        <v>5976688.5092910156</v>
      </c>
      <c r="T31" s="73">
        <f t="shared" si="1"/>
        <v>6571208.7160818297</v>
      </c>
      <c r="U31" s="73">
        <f t="shared" si="2"/>
        <v>7198290.6176459342</v>
      </c>
      <c r="V31" s="73">
        <f t="shared" si="2"/>
        <v>7859717.608314422</v>
      </c>
      <c r="W31" s="73">
        <f t="shared" si="2"/>
        <v>8557370.758395087</v>
      </c>
      <c r="X31" s="73">
        <f t="shared" si="2"/>
        <v>9293234.1638565976</v>
      </c>
    </row>
    <row r="32" spans="1:24">
      <c r="A32" s="73">
        <v>55</v>
      </c>
      <c r="B32" s="74">
        <v>2661.81</v>
      </c>
      <c r="C32" s="73">
        <v>5.8005982166748096</v>
      </c>
      <c r="D32" s="74">
        <v>1721</v>
      </c>
      <c r="E32" s="73">
        <f t="shared" si="1"/>
        <v>265723.95473637833</v>
      </c>
      <c r="F32" s="73">
        <f t="shared" si="1"/>
        <v>546861.48845247237</v>
      </c>
      <c r="G32" s="73">
        <f t="shared" ref="G32:Y34" si="3">$D32*((1+$C32/100)^G$2-1)*$B32</f>
        <v>844306.68093570648</v>
      </c>
      <c r="H32" s="73">
        <f t="shared" si="3"/>
        <v>1159005.4739497071</v>
      </c>
      <c r="I32" s="73">
        <f t="shared" si="3"/>
        <v>1491958.6795391755</v>
      </c>
      <c r="J32" s="73">
        <f t="shared" si="3"/>
        <v>1844225.1628344283</v>
      </c>
      <c r="K32" s="73">
        <f t="shared" si="3"/>
        <v>2216925.2094776486</v>
      </c>
      <c r="L32" s="73">
        <f t="shared" si="3"/>
        <v>2611244.0883800006</v>
      </c>
      <c r="M32" s="73">
        <f t="shared" si="3"/>
        <v>3028435.8211399755</v>
      </c>
      <c r="N32" s="73">
        <f t="shared" si="3"/>
        <v>3469827.1701105395</v>
      </c>
      <c r="O32" s="73">
        <f t="shared" si="3"/>
        <v>3936821.8577980478</v>
      </c>
      <c r="P32" s="73">
        <f t="shared" si="3"/>
        <v>4430905.0310115227</v>
      </c>
      <c r="Q32" s="73">
        <f t="shared" si="3"/>
        <v>4953647.9839593098</v>
      </c>
      <c r="R32" s="73">
        <f t="shared" si="3"/>
        <v>5506713.1553135794</v>
      </c>
      <c r="S32" s="73">
        <f t="shared" si="3"/>
        <v>6091859.4151344756</v>
      </c>
      <c r="T32" s="73">
        <f t="shared" si="3"/>
        <v>6710947.6584674781</v>
      </c>
      <c r="U32" s="73">
        <f t="shared" si="3"/>
        <v>7365946.7234029016</v>
      </c>
      <c r="V32" s="73">
        <f t="shared" si="3"/>
        <v>8058939.6524182027</v>
      </c>
      <c r="W32" s="73">
        <f t="shared" si="3"/>
        <v>8792130.3169156499</v>
      </c>
      <c r="X32" s="73">
        <f t="shared" si="3"/>
        <v>9567850.4260227624</v>
      </c>
    </row>
    <row r="33" spans="1:24" ht="12.75">
      <c r="I33" s="72">
        <f>SUM(E3:I32)</f>
        <v>77011648.90132235</v>
      </c>
      <c r="X33" s="73">
        <f>SUM(E3:X32)</f>
        <v>1399937534.6305232</v>
      </c>
    </row>
    <row r="35" spans="1:24">
      <c r="E35" s="73" t="s">
        <v>31</v>
      </c>
    </row>
    <row r="36" spans="1:24">
      <c r="A36" s="73" t="s">
        <v>0</v>
      </c>
      <c r="B36" s="73" t="s">
        <v>32</v>
      </c>
      <c r="C36" s="73" t="s">
        <v>33</v>
      </c>
      <c r="D36" s="73" t="s">
        <v>34</v>
      </c>
      <c r="E36" s="73">
        <v>1</v>
      </c>
      <c r="F36" s="73">
        <v>2</v>
      </c>
      <c r="G36" s="73">
        <v>3</v>
      </c>
      <c r="H36" s="73">
        <v>4</v>
      </c>
      <c r="I36" s="73">
        <v>5</v>
      </c>
      <c r="J36" s="73">
        <v>6</v>
      </c>
      <c r="K36" s="73">
        <v>7</v>
      </c>
      <c r="L36" s="73">
        <v>8</v>
      </c>
      <c r="M36" s="73">
        <v>9</v>
      </c>
      <c r="N36" s="73">
        <v>10</v>
      </c>
      <c r="O36" s="73">
        <v>11</v>
      </c>
      <c r="P36" s="73">
        <v>12</v>
      </c>
      <c r="Q36" s="73">
        <v>13</v>
      </c>
      <c r="R36" s="73">
        <v>14</v>
      </c>
      <c r="S36" s="73">
        <v>15</v>
      </c>
      <c r="T36" s="73">
        <v>16</v>
      </c>
      <c r="U36" s="73">
        <v>17</v>
      </c>
      <c r="V36" s="73">
        <v>18</v>
      </c>
      <c r="W36" s="73">
        <v>19</v>
      </c>
      <c r="X36" s="73">
        <v>20</v>
      </c>
    </row>
    <row r="37" spans="1:24">
      <c r="A37" s="73">
        <v>26</v>
      </c>
      <c r="B37" s="74">
        <v>1863.31</v>
      </c>
      <c r="C37" s="73">
        <v>3.6199834500503898</v>
      </c>
      <c r="D37" s="74">
        <v>272</v>
      </c>
      <c r="E37" s="73">
        <f>$D37*((1+$C37/100)^E$2-1)*$B37</f>
        <v>18346.811705492426</v>
      </c>
      <c r="F37" s="73">
        <f t="shared" ref="F37:X51" si="4">$D37*((1+$C37/100)^F$2-1)*$B37</f>
        <v>37357.774958335634</v>
      </c>
      <c r="G37" s="73">
        <f t="shared" si="4"/>
        <v>57056.931934626889</v>
      </c>
      <c r="H37" s="73">
        <f t="shared" si="4"/>
        <v>77469.195133259345</v>
      </c>
      <c r="I37" s="73">
        <f t="shared" si="4"/>
        <v>98620.378881462952</v>
      </c>
      <c r="J37" s="73">
        <f t="shared" si="4"/>
        <v>120537.23198084143</v>
      </c>
      <c r="K37" s="73">
        <f t="shared" si="4"/>
        <v>143247.47153518916</v>
      </c>
      <c r="L37" s="73">
        <f t="shared" si="4"/>
        <v>166779.81800287106</v>
      </c>
      <c r="M37" s="73">
        <f t="shared" si="4"/>
        <v>191164.03151809159</v>
      </c>
      <c r="N37" s="73">
        <f t="shared" si="4"/>
        <v>216430.94952698812</v>
      </c>
      <c r="O37" s="73">
        <f t="shared" si="4"/>
        <v>242612.52578614446</v>
      </c>
      <c r="P37" s="73">
        <f t="shared" si="4"/>
        <v>269741.87077284459</v>
      </c>
      <c r="Q37" s="73">
        <f t="shared" si="4"/>
        <v>297853.2935581702</v>
      </c>
      <c r="R37" s="73">
        <f t="shared" si="4"/>
        <v>326982.34519589844</v>
      </c>
      <c r="S37" s="73">
        <f t="shared" si="4"/>
        <v>357165.86368206912</v>
      </c>
      <c r="T37" s="73">
        <f t="shared" si="4"/>
        <v>388442.02054208203</v>
      </c>
      <c r="U37" s="73">
        <f t="shared" si="4"/>
        <v>420850.3691042391</v>
      </c>
      <c r="V37" s="73">
        <f t="shared" si="4"/>
        <v>454431.894520781</v>
      </c>
      <c r="W37" s="73">
        <f t="shared" si="4"/>
        <v>489229.06559967622</v>
      </c>
      <c r="X37" s="73">
        <f t="shared" si="4"/>
        <v>525285.88851271302</v>
      </c>
    </row>
    <row r="38" spans="1:24">
      <c r="A38" s="73">
        <v>27</v>
      </c>
      <c r="B38" s="74">
        <v>1949.9</v>
      </c>
      <c r="C38" s="73">
        <v>4.1909581588592904</v>
      </c>
      <c r="D38" s="74">
        <v>289</v>
      </c>
      <c r="E38" s="73">
        <f t="shared" ref="E38:T66" si="5">$D38*((1+$C38/100)^E$2-1)*$B38</f>
        <v>23616.933517343572</v>
      </c>
      <c r="F38" s="73">
        <f t="shared" si="5"/>
        <v>48223.642836804633</v>
      </c>
      <c r="G38" s="73">
        <f t="shared" si="5"/>
        <v>73861.609048116487</v>
      </c>
      <c r="H38" s="73">
        <f t="shared" si="5"/>
        <v>100574.05169612679</v>
      </c>
      <c r="I38" s="73">
        <f t="shared" si="5"/>
        <v>128406.00163872451</v>
      </c>
      <c r="J38" s="73">
        <f t="shared" si="5"/>
        <v>157404.37695821121</v>
      </c>
      <c r="K38" s="73">
        <f t="shared" si="5"/>
        <v>187618.06205408659</v>
      </c>
      <c r="L38" s="73">
        <f t="shared" si="5"/>
        <v>219097.99005057951</v>
      </c>
      <c r="M38" s="73">
        <f t="shared" si="5"/>
        <v>251897.22865784453</v>
      </c>
      <c r="N38" s="73">
        <f t="shared" si="5"/>
        <v>286071.06963156443</v>
      </c>
      <c r="O38" s="73">
        <f t="shared" si="5"/>
        <v>321677.12198176823</v>
      </c>
      <c r="P38" s="73">
        <f t="shared" si="5"/>
        <v>358775.40908799029</v>
      </c>
      <c r="Q38" s="73">
        <f t="shared" si="5"/>
        <v>397428.46988448774</v>
      </c>
      <c r="R38" s="73">
        <f t="shared" si="5"/>
        <v>437701.46428608493</v>
      </c>
      <c r="S38" s="73">
        <f t="shared" si="5"/>
        <v>479662.28303237277</v>
      </c>
      <c r="T38" s="73">
        <f t="shared" si="5"/>
        <v>523381.6621354323</v>
      </c>
      <c r="U38" s="73">
        <f t="shared" si="4"/>
        <v>568933.30212401401</v>
      </c>
      <c r="V38" s="73">
        <f t="shared" si="4"/>
        <v>616393.99228519131</v>
      </c>
      <c r="W38" s="73">
        <f t="shared" si="4"/>
        <v>665843.74011292995</v>
      </c>
      <c r="X38" s="73">
        <f t="shared" si="4"/>
        <v>717365.90618178993</v>
      </c>
    </row>
    <row r="39" spans="1:24">
      <c r="A39" s="73">
        <v>28</v>
      </c>
      <c r="B39" s="74">
        <v>2049.88</v>
      </c>
      <c r="C39" s="73">
        <v>4.3218937786115301</v>
      </c>
      <c r="D39" s="74">
        <v>286</v>
      </c>
      <c r="E39" s="73">
        <f t="shared" si="5"/>
        <v>25337.779950054646</v>
      </c>
      <c r="F39" s="73">
        <f t="shared" si="4"/>
        <v>51770.631835409025</v>
      </c>
      <c r="G39" s="73">
        <f t="shared" si="4"/>
        <v>79345.883501906064</v>
      </c>
      <c r="H39" s="73">
        <f t="shared" si="4"/>
        <v>108112.90825461406</v>
      </c>
      <c r="I39" s="73">
        <f t="shared" si="4"/>
        <v>138123.21326040084</v>
      </c>
      <c r="J39" s="73">
        <f t="shared" si="4"/>
        <v>169430.53177117518</v>
      </c>
      <c r="K39" s="73">
        <f t="shared" si="4"/>
        <v>202090.9193329167</v>
      </c>
      <c r="L39" s="73">
        <f t="shared" si="4"/>
        <v>236162.8541527596</v>
      </c>
      <c r="M39" s="73">
        <f t="shared" si="4"/>
        <v>271707.34180383384</v>
      </c>
      <c r="N39" s="73">
        <f t="shared" si="4"/>
        <v>308788.02445533912</v>
      </c>
      <c r="O39" s="73">
        <f t="shared" si="4"/>
        <v>347471.29482342652</v>
      </c>
      <c r="P39" s="73">
        <f t="shared" si="4"/>
        <v>387826.41504691599</v>
      </c>
      <c r="Q39" s="73">
        <f t="shared" si="4"/>
        <v>429925.6407006954</v>
      </c>
      <c r="R39" s="73">
        <f t="shared" si="4"/>
        <v>473844.3501688494</v>
      </c>
      <c r="S39" s="73">
        <f t="shared" si="4"/>
        <v>519661.17960915377</v>
      </c>
      <c r="T39" s="73">
        <f t="shared" si="4"/>
        <v>567458.16375059588</v>
      </c>
      <c r="U39" s="73">
        <f t="shared" si="4"/>
        <v>617320.88277601078</v>
      </c>
      <c r="V39" s="73">
        <f t="shared" si="4"/>
        <v>669338.61555283191</v>
      </c>
      <c r="W39" s="73">
        <f t="shared" si="4"/>
        <v>723604.49948630878</v>
      </c>
      <c r="X39" s="73">
        <f t="shared" si="4"/>
        <v>780215.69728141557</v>
      </c>
    </row>
    <row r="40" spans="1:24">
      <c r="A40" s="73">
        <v>29</v>
      </c>
      <c r="B40" s="74">
        <v>2190.0100000000002</v>
      </c>
      <c r="C40" s="73">
        <v>4.7001672296495602</v>
      </c>
      <c r="D40" s="74">
        <v>279</v>
      </c>
      <c r="E40" s="73">
        <f t="shared" si="5"/>
        <v>28718.622924547522</v>
      </c>
      <c r="F40" s="73">
        <f t="shared" si="4"/>
        <v>58787.069152601209</v>
      </c>
      <c r="G40" s="73">
        <f t="shared" si="4"/>
        <v>90268.782636730699</v>
      </c>
      <c r="H40" s="73">
        <f t="shared" si="4"/>
        <v>123230.18930137336</v>
      </c>
      <c r="I40" s="73">
        <f t="shared" si="4"/>
        <v>157740.83720049914</v>
      </c>
      <c r="J40" s="73">
        <f t="shared" si="4"/>
        <v>193873.54326291935</v>
      </c>
      <c r="K40" s="73">
        <f t="shared" si="4"/>
        <v>231704.54693487103</v>
      </c>
      <c r="L40" s="73">
        <f t="shared" si="4"/>
        <v>271313.67104405927</v>
      </c>
      <c r="M40" s="73">
        <f t="shared" si="4"/>
        <v>312784.49022457888</v>
      </c>
      <c r="N40" s="73">
        <f t="shared" si="4"/>
        <v>356204.50725808844</v>
      </c>
      <c r="O40" s="73">
        <f t="shared" si="4"/>
        <v>401665.33770331525</v>
      </c>
      <c r="P40" s="73">
        <f t="shared" si="4"/>
        <v>449262.90320345527</v>
      </c>
      <c r="Q40" s="73">
        <f t="shared" si="4"/>
        <v>499097.63387934375</v>
      </c>
      <c r="R40" s="73">
        <f t="shared" si="4"/>
        <v>551274.68023544457</v>
      </c>
      <c r="S40" s="73">
        <f t="shared" si="4"/>
        <v>605904.13502577378</v>
      </c>
      <c r="T40" s="73">
        <f t="shared" si="4"/>
        <v>663101.26554789441</v>
      </c>
      <c r="U40" s="73">
        <f t="shared" si="4"/>
        <v>722986.75685511553</v>
      </c>
      <c r="V40" s="73">
        <f t="shared" si="4"/>
        <v>785686.96640007326</v>
      </c>
      <c r="W40" s="73">
        <f t="shared" si="4"/>
        <v>851334.19064698496</v>
      </c>
      <c r="X40" s="73">
        <f t="shared" si="4"/>
        <v>920066.94421512412</v>
      </c>
    </row>
    <row r="41" spans="1:24">
      <c r="A41" s="73">
        <v>30</v>
      </c>
      <c r="B41" s="74">
        <v>2367.67</v>
      </c>
      <c r="C41" s="73">
        <v>4.25765773015672</v>
      </c>
      <c r="D41" s="74">
        <v>272</v>
      </c>
      <c r="E41" s="73">
        <f t="shared" si="5"/>
        <v>27419.581460051617</v>
      </c>
      <c r="F41" s="73">
        <f t="shared" si="4"/>
        <v>56006.594849713772</v>
      </c>
      <c r="G41" s="73">
        <f t="shared" si="4"/>
        <v>85810.745424781824</v>
      </c>
      <c r="H41" s="73">
        <f t="shared" si="4"/>
        <v>116883.85472071676</v>
      </c>
      <c r="I41" s="73">
        <f t="shared" si="4"/>
        <v>149279.95065659017</v>
      </c>
      <c r="J41" s="73">
        <f t="shared" si="4"/>
        <v>183055.36147534617</v>
      </c>
      <c r="K41" s="73">
        <f t="shared" si="4"/>
        <v>218268.81368371923</v>
      </c>
      <c r="L41" s="73">
        <f t="shared" si="4"/>
        <v>254981.53416209717</v>
      </c>
      <c r="M41" s="73">
        <f t="shared" si="4"/>
        <v>293257.35662187345</v>
      </c>
      <c r="N41" s="73">
        <f t="shared" si="4"/>
        <v>333162.83259538969</v>
      </c>
      <c r="O41" s="73">
        <f t="shared" si="4"/>
        <v>374767.3471514479</v>
      </c>
      <c r="P41" s="73">
        <f t="shared" si="4"/>
        <v>418143.23953759647</v>
      </c>
      <c r="Q41" s="73">
        <f t="shared" si="4"/>
        <v>463365.92895894829</v>
      </c>
      <c r="R41" s="73">
        <f t="shared" si="4"/>
        <v>510514.04571223306</v>
      </c>
      <c r="S41" s="73">
        <f t="shared" si="4"/>
        <v>559669.56790308747</v>
      </c>
      <c r="T41" s="73">
        <f t="shared" si="4"/>
        <v>610917.96398429957</v>
      </c>
      <c r="U41" s="73">
        <f t="shared" si="4"/>
        <v>664348.3413628448</v>
      </c>
      <c r="V41" s="73">
        <f t="shared" si="4"/>
        <v>720053.60133409954</v>
      </c>
      <c r="W41" s="73">
        <f t="shared" si="4"/>
        <v>778130.60061262432</v>
      </c>
      <c r="X41" s="73">
        <f t="shared" si="4"/>
        <v>838680.31974037434</v>
      </c>
    </row>
    <row r="42" spans="1:24">
      <c r="A42" s="73">
        <v>31</v>
      </c>
      <c r="B42" s="74">
        <v>2585.3000000000002</v>
      </c>
      <c r="C42" s="73">
        <v>3.9116837013954</v>
      </c>
      <c r="D42" s="74">
        <v>258</v>
      </c>
      <c r="E42" s="73">
        <f t="shared" si="5"/>
        <v>26091.219752901274</v>
      </c>
      <c r="F42" s="73">
        <f t="shared" si="4"/>
        <v>53203.045496371982</v>
      </c>
      <c r="G42" s="73">
        <f t="shared" si="4"/>
        <v>81375.400108600836</v>
      </c>
      <c r="H42" s="73">
        <f t="shared" si="4"/>
        <v>110649.76812449541</v>
      </c>
      <c r="I42" s="73">
        <f t="shared" si="4"/>
        <v>141069.25682275437</v>
      </c>
      <c r="J42" s="73">
        <f t="shared" si="4"/>
        <v>172678.65970247085</v>
      </c>
      <c r="K42" s="73">
        <f t="shared" si="4"/>
        <v>205524.5224427417</v>
      </c>
      <c r="L42" s="73">
        <f t="shared" si="4"/>
        <v>239655.21144240641</v>
      </c>
      <c r="M42" s="73">
        <f t="shared" si="4"/>
        <v>275120.98504084494</v>
      </c>
      <c r="N42" s="73">
        <f t="shared" si="4"/>
        <v>311974.06752470741</v>
      </c>
      <c r="O42" s="73">
        <f t="shared" si="4"/>
        <v>350268.72602955304</v>
      </c>
      <c r="P42" s="73">
        <f t="shared" si="4"/>
        <v>390061.35044963745</v>
      </c>
      <c r="Q42" s="73">
        <f t="shared" si="4"/>
        <v>431410.53647351998</v>
      </c>
      <c r="R42" s="73">
        <f t="shared" si="4"/>
        <v>474377.17186775827</v>
      </c>
      <c r="S42" s="73">
        <f t="shared" si="4"/>
        <v>519024.52613575116</v>
      </c>
      <c r="T42" s="73">
        <f t="shared" si="4"/>
        <v>565418.34368374932</v>
      </c>
      <c r="U42" s="73">
        <f t="shared" si="4"/>
        <v>613626.94063122768</v>
      </c>
      <c r="V42" s="73">
        <f t="shared" si="4"/>
        <v>663721.30540817173</v>
      </c>
      <c r="W42" s="73">
        <f t="shared" si="4"/>
        <v>715775.20328741346</v>
      </c>
      <c r="X42" s="73">
        <f t="shared" si="4"/>
        <v>769865.28500593815</v>
      </c>
    </row>
    <row r="43" spans="1:24">
      <c r="A43" s="73">
        <v>32</v>
      </c>
      <c r="B43" s="74">
        <v>2885.2</v>
      </c>
      <c r="C43" s="73">
        <v>3.5414883290647499</v>
      </c>
      <c r="D43" s="74">
        <v>230</v>
      </c>
      <c r="E43" s="73">
        <f t="shared" si="5"/>
        <v>23501.174892140567</v>
      </c>
      <c r="F43" s="73">
        <f t="shared" si="4"/>
        <v>47834.641150279342</v>
      </c>
      <c r="G43" s="73">
        <f t="shared" si="4"/>
        <v>73029.874276007045</v>
      </c>
      <c r="H43" s="73">
        <f t="shared" si="4"/>
        <v>99117.393642363022</v>
      </c>
      <c r="I43" s="73">
        <f t="shared" si="4"/>
        <v>126128.79946242108</v>
      </c>
      <c r="J43" s="73">
        <f t="shared" si="4"/>
        <v>154096.81106711263</v>
      </c>
      <c r="K43" s="73">
        <f t="shared" si="4"/>
        <v>183055.30653865606</v>
      </c>
      <c r="L43" s="73">
        <f t="shared" si="4"/>
        <v>213039.36374759677</v>
      </c>
      <c r="M43" s="73">
        <f t="shared" si="4"/>
        <v>244085.30284317234</v>
      </c>
      <c r="N43" s="73">
        <f t="shared" si="4"/>
        <v>276230.73024846613</v>
      </c>
      <c r="O43" s="73">
        <f t="shared" si="4"/>
        <v>309514.58421364648</v>
      </c>
      <c r="P43" s="73">
        <f t="shared" si="4"/>
        <v>343977.18198246654</v>
      </c>
      <c r="Q43" s="73">
        <f t="shared" si="4"/>
        <v>379660.26862916199</v>
      </c>
      <c r="R43" s="73">
        <f t="shared" si="4"/>
        <v>416607.0676249002</v>
      </c>
      <c r="S43" s="73">
        <f t="shared" si="4"/>
        <v>454862.33319503558</v>
      </c>
      <c r="T43" s="73">
        <f t="shared" si="4"/>
        <v>494472.40453058993</v>
      </c>
      <c r="U43" s="73">
        <f t="shared" si="4"/>
        <v>535485.26191962708</v>
      </c>
      <c r="V43" s="73">
        <f t="shared" si="4"/>
        <v>577950.58486651315</v>
      </c>
      <c r="W43" s="73">
        <f t="shared" si="4"/>
        <v>621919.81226946274</v>
      </c>
      <c r="X43" s="73">
        <f t="shared" si="4"/>
        <v>667446.20472926775</v>
      </c>
    </row>
    <row r="44" spans="1:24">
      <c r="A44" s="73">
        <v>33</v>
      </c>
      <c r="B44" s="74">
        <v>3165.33</v>
      </c>
      <c r="C44" s="73">
        <v>4.5287470525386802</v>
      </c>
      <c r="D44" s="74">
        <v>237</v>
      </c>
      <c r="E44" s="73">
        <f t="shared" si="5"/>
        <v>33973.900011515005</v>
      </c>
      <c r="F44" s="73">
        <f t="shared" si="4"/>
        <v>69486.392018433864</v>
      </c>
      <c r="G44" s="73">
        <f t="shared" si="4"/>
        <v>106607.15496039909</v>
      </c>
      <c r="H44" s="73">
        <f t="shared" si="4"/>
        <v>145409.02335997843</v>
      </c>
      <c r="I44" s="73">
        <f t="shared" si="4"/>
        <v>185968.13023103372</v>
      </c>
      <c r="J44" s="73">
        <f t="shared" si="4"/>
        <v>228364.05645904783</v>
      </c>
      <c r="K44" s="73">
        <f t="shared" si="4"/>
        <v>272679.98694650969</v>
      </c>
      <c r="L44" s="73">
        <f t="shared" si="4"/>
        <v>319002.87382972758</v>
      </c>
      <c r="M44" s="73">
        <f t="shared" si="4"/>
        <v>367423.60708732007</v>
      </c>
      <c r="N44" s="73">
        <f t="shared" si="4"/>
        <v>418037.1928751333</v>
      </c>
      <c r="O44" s="73">
        <f t="shared" si="4"/>
        <v>470942.93993749621</v>
      </c>
      <c r="P44" s="73">
        <f t="shared" si="4"/>
        <v>526244.65446056938</v>
      </c>
      <c r="Q44" s="73">
        <f t="shared" si="4"/>
        <v>584050.84375010978</v>
      </c>
      <c r="R44" s="73">
        <f t="shared" si="4"/>
        <v>644474.92913328495</v>
      </c>
      <c r="S44" s="73">
        <f t="shared" si="4"/>
        <v>707635.46850227425</v>
      </c>
      <c r="T44" s="73">
        <f t="shared" si="4"/>
        <v>773656.38893630414</v>
      </c>
      <c r="U44" s="73">
        <f t="shared" si="4"/>
        <v>842667.22985854908</v>
      </c>
      <c r="V44" s="73">
        <f t="shared" si="4"/>
        <v>914803.39720499236</v>
      </c>
      <c r="W44" s="73">
        <f t="shared" si="4"/>
        <v>990206.42910395178</v>
      </c>
      <c r="X44" s="73">
        <f t="shared" si="4"/>
        <v>1069024.2735875605</v>
      </c>
    </row>
    <row r="45" spans="1:24">
      <c r="A45" s="73">
        <v>34</v>
      </c>
      <c r="B45" s="74">
        <v>3545.66</v>
      </c>
      <c r="C45" s="73">
        <v>4.286442018012</v>
      </c>
      <c r="D45" s="74">
        <v>233</v>
      </c>
      <c r="E45" s="73">
        <f t="shared" si="5"/>
        <v>35411.959793011752</v>
      </c>
      <c r="F45" s="73">
        <f t="shared" si="4"/>
        <v>72341.832709992668</v>
      </c>
      <c r="G45" s="73">
        <f t="shared" si="4"/>
        <v>110854.68321688556</v>
      </c>
      <c r="H45" s="73">
        <f t="shared" si="4"/>
        <v>151018.36473023982</v>
      </c>
      <c r="I45" s="73">
        <f t="shared" si="4"/>
        <v>192903.63916396321</v>
      </c>
      <c r="J45" s="73">
        <f t="shared" si="4"/>
        <v>236584.30160037341</v>
      </c>
      <c r="K45" s="73">
        <f t="shared" si="4"/>
        <v>282137.31030520384</v>
      </c>
      <c r="L45" s="73">
        <f t="shared" si="4"/>
        <v>329642.92231562658</v>
      </c>
      <c r="M45" s="73">
        <f t="shared" si="4"/>
        <v>379184.83484017808</v>
      </c>
      <c r="N45" s="73">
        <f t="shared" si="4"/>
        <v>430850.33271970862</v>
      </c>
      <c r="O45" s="73">
        <f t="shared" si="4"/>
        <v>484730.44220916246</v>
      </c>
      <c r="P45" s="73">
        <f t="shared" si="4"/>
        <v>540920.09135112294</v>
      </c>
      <c r="Q45" s="73">
        <f t="shared" si="4"/>
        <v>599518.27722367807</v>
      </c>
      <c r="R45" s="73">
        <f t="shared" si="4"/>
        <v>660628.24035726744</v>
      </c>
      <c r="S45" s="73">
        <f t="shared" si="4"/>
        <v>724357.64662780636</v>
      </c>
      <c r="T45" s="73">
        <f t="shared" si="4"/>
        <v>790818.77694655524</v>
      </c>
      <c r="U45" s="73">
        <f t="shared" si="4"/>
        <v>860128.72508093272</v>
      </c>
      <c r="V45" s="73">
        <f t="shared" si="4"/>
        <v>932409.6039548046</v>
      </c>
      <c r="W45" s="73">
        <f t="shared" si="4"/>
        <v>1007788.7607917147</v>
      </c>
      <c r="X45" s="73">
        <f t="shared" si="4"/>
        <v>1086399.0014801044</v>
      </c>
    </row>
    <row r="46" spans="1:24">
      <c r="A46" s="73">
        <v>35</v>
      </c>
      <c r="B46" s="74">
        <v>3947.21</v>
      </c>
      <c r="C46" s="73">
        <v>4.31854210041696</v>
      </c>
      <c r="D46" s="74">
        <v>192</v>
      </c>
      <c r="E46" s="73">
        <f t="shared" si="5"/>
        <v>32728.689723238676</v>
      </c>
      <c r="F46" s="73">
        <f t="shared" si="4"/>
        <v>66870.781691090306</v>
      </c>
      <c r="G46" s="73">
        <f t="shared" si="4"/>
        <v>102487.31427453663</v>
      </c>
      <c r="H46" s="73">
        <f t="shared" si="4"/>
        <v>139641.96181230783</v>
      </c>
      <c r="I46" s="73">
        <f t="shared" si="4"/>
        <v>178401.14844625923</v>
      </c>
      <c r="J46" s="73">
        <f t="shared" si="4"/>
        <v>218834.1668727769</v>
      </c>
      <c r="K46" s="73">
        <f t="shared" si="4"/>
        <v>261013.3022225133</v>
      </c>
      <c r="L46" s="73">
        <f t="shared" si="4"/>
        <v>305013.9612899198</v>
      </c>
      <c r="M46" s="73">
        <f t="shared" si="4"/>
        <v>350914.80734361312</v>
      </c>
      <c r="N46" s="73">
        <f t="shared" si="4"/>
        <v>398797.90075858275</v>
      </c>
      <c r="O46" s="73">
        <f t="shared" si="4"/>
        <v>448748.84572165995</v>
      </c>
      <c r="P46" s="73">
        <f t="shared" si="4"/>
        <v>500856.94327252376</v>
      </c>
      <c r="Q46" s="73">
        <f t="shared" si="4"/>
        <v>555215.35095384787</v>
      </c>
      <c r="R46" s="73">
        <f t="shared" si="4"/>
        <v>611921.24935600604</v>
      </c>
      <c r="S46" s="73">
        <f t="shared" si="4"/>
        <v>671076.01585408149</v>
      </c>
      <c r="T46" s="73">
        <f t="shared" si="4"/>
        <v>732785.40584777948</v>
      </c>
      <c r="U46" s="73">
        <f t="shared" si="4"/>
        <v>797159.74182826583</v>
      </c>
      <c r="V46" s="73">
        <f t="shared" si="4"/>
        <v>864314.11060993338</v>
      </c>
      <c r="W46" s="73">
        <f t="shared" si="4"/>
        <v>934368.56907970645</v>
      </c>
      <c r="X46" s="73">
        <f t="shared" si="4"/>
        <v>1007448.3588317154</v>
      </c>
    </row>
    <row r="47" spans="1:24">
      <c r="A47" s="73">
        <v>36</v>
      </c>
      <c r="B47" s="74">
        <v>4420.1899999999996</v>
      </c>
      <c r="C47" s="73">
        <v>4.3547453367423499</v>
      </c>
      <c r="D47" s="74">
        <v>212</v>
      </c>
      <c r="E47" s="73">
        <f t="shared" si="5"/>
        <v>40807.459794832255</v>
      </c>
      <c r="F47" s="73">
        <f t="shared" si="4"/>
        <v>83391.98054212307</v>
      </c>
      <c r="G47" s="73">
        <f t="shared" si="4"/>
        <v>127830.94872083049</v>
      </c>
      <c r="H47" s="73">
        <f t="shared" si="4"/>
        <v>174205.12079399684</v>
      </c>
      <c r="I47" s="73">
        <f t="shared" si="4"/>
        <v>222598.76996297209</v>
      </c>
      <c r="J47" s="73">
        <f t="shared" si="4"/>
        <v>273099.83931241283</v>
      </c>
      <c r="K47" s="73">
        <f t="shared" si="4"/>
        <v>325800.10162435321</v>
      </c>
      <c r="L47" s="73">
        <f t="shared" si="4"/>
        <v>380795.32615177421</v>
      </c>
      <c r="M47" s="73">
        <f t="shared" si="4"/>
        <v>438185.45265473385</v>
      </c>
      <c r="N47" s="73">
        <f t="shared" si="4"/>
        <v>498074.77301533159</v>
      </c>
      <c r="O47" s="73">
        <f t="shared" si="4"/>
        <v>560572.12076153886</v>
      </c>
      <c r="P47" s="73">
        <f t="shared" si="4"/>
        <v>625791.06884431257</v>
      </c>
      <c r="Q47" s="73">
        <f t="shared" si="4"/>
        <v>693850.1360273927</v>
      </c>
      <c r="R47" s="73">
        <f t="shared" si="4"/>
        <v>764873.00226485846</v>
      </c>
      <c r="S47" s="73">
        <f t="shared" si="4"/>
        <v>838988.73345782084</v>
      </c>
      <c r="T47" s="73">
        <f t="shared" si="4"/>
        <v>916332.01599870191</v>
      </c>
      <c r="U47" s="73">
        <f t="shared" si="4"/>
        <v>997043.40152931469</v>
      </c>
      <c r="V47" s="73">
        <f t="shared" si="4"/>
        <v>1081269.5623575428</v>
      </c>
      <c r="W47" s="73">
        <f t="shared" si="4"/>
        <v>1169163.5579967541</v>
      </c>
      <c r="X47" s="73">
        <f t="shared" si="4"/>
        <v>1260885.1133123417</v>
      </c>
    </row>
    <row r="48" spans="1:24">
      <c r="A48" s="73">
        <v>37</v>
      </c>
      <c r="B48" s="74">
        <v>4896.47</v>
      </c>
      <c r="C48" s="73">
        <v>4.0540152137043801</v>
      </c>
      <c r="D48" s="74">
        <v>203</v>
      </c>
      <c r="E48" s="73">
        <f t="shared" si="5"/>
        <v>40296.238663097654</v>
      </c>
      <c r="F48" s="73">
        <f t="shared" si="4"/>
        <v>82226.092972147933</v>
      </c>
      <c r="G48" s="73">
        <f t="shared" si="4"/>
        <v>125855.78995397119</v>
      </c>
      <c r="H48" s="73">
        <f t="shared" si="4"/>
        <v>171254.24148913065</v>
      </c>
      <c r="I48" s="73">
        <f t="shared" si="4"/>
        <v>218493.15315631163</v>
      </c>
      <c r="J48" s="73">
        <f t="shared" si="4"/>
        <v>267647.13748926879</v>
      </c>
      <c r="K48" s="73">
        <f t="shared" si="4"/>
        <v>318793.83182522561</v>
      </c>
      <c r="L48" s="73">
        <f t="shared" si="4"/>
        <v>372014.02093086898</v>
      </c>
      <c r="M48" s="73">
        <f t="shared" si="4"/>
        <v>427391.76459961763</v>
      </c>
      <c r="N48" s="73">
        <f t="shared" si="4"/>
        <v>485014.53042170336</v>
      </c>
      <c r="O48" s="73">
        <f t="shared" si="4"/>
        <v>544973.33193677384</v>
      </c>
      <c r="P48" s="73">
        <f t="shared" si="4"/>
        <v>607362.8723872198</v>
      </c>
      <c r="Q48" s="73">
        <f t="shared" si="4"/>
        <v>672281.69429928728</v>
      </c>
      <c r="R48" s="73">
        <f t="shared" si="4"/>
        <v>739832.33512822795</v>
      </c>
      <c r="S48" s="73">
        <f t="shared" si="4"/>
        <v>810121.48921332811</v>
      </c>
      <c r="T48" s="73">
        <f t="shared" si="4"/>
        <v>883260.17629862262</v>
      </c>
      <c r="U48" s="73">
        <f t="shared" si="4"/>
        <v>959363.91688545852</v>
      </c>
      <c r="V48" s="73">
        <f t="shared" si="4"/>
        <v>1038552.9146938828</v>
      </c>
      <c r="W48" s="73">
        <f t="shared" si="4"/>
        <v>1120952.246521041</v>
      </c>
      <c r="X48" s="73">
        <f t="shared" si="4"/>
        <v>1206692.059796463</v>
      </c>
    </row>
    <row r="49" spans="1:24">
      <c r="A49" s="73">
        <v>38</v>
      </c>
      <c r="B49" s="74">
        <v>5352.1</v>
      </c>
      <c r="C49" s="73">
        <v>4.64065057397075</v>
      </c>
      <c r="D49" s="74">
        <v>204</v>
      </c>
      <c r="E49" s="73">
        <f t="shared" si="5"/>
        <v>50667.940911375546</v>
      </c>
      <c r="F49" s="73">
        <f t="shared" si="4"/>
        <v>103687.20391347395</v>
      </c>
      <c r="G49" s="73">
        <f t="shared" si="4"/>
        <v>159166.9056483944</v>
      </c>
      <c r="H49" s="73">
        <f t="shared" si="4"/>
        <v>217221.22648031358</v>
      </c>
      <c r="I49" s="73">
        <f t="shared" si="4"/>
        <v>277969.64548513416</v>
      </c>
      <c r="J49" s="73">
        <f t="shared" si="4"/>
        <v>341537.18634517997</v>
      </c>
      <c r="K49" s="73">
        <f t="shared" si="4"/>
        <v>408054.67465500656</v>
      </c>
      <c r="L49" s="73">
        <f t="shared" si="4"/>
        <v>477659.0071678742</v>
      </c>
      <c r="M49" s="73">
        <f t="shared" si="4"/>
        <v>550493.43353700871</v>
      </c>
      <c r="N49" s="73">
        <f t="shared" si="4"/>
        <v>626707.85113149055</v>
      </c>
      <c r="O49" s="73">
        <f t="shared" si="4"/>
        <v>706459.11353351944</v>
      </c>
      <c r="P49" s="73">
        <f t="shared" si="4"/>
        <v>789911.35335195682</v>
      </c>
      <c r="Q49" s="73">
        <f t="shared" si="4"/>
        <v>877236.32001651998</v>
      </c>
      <c r="R49" s="73">
        <f t="shared" si="4"/>
        <v>968613.73324782192</v>
      </c>
      <c r="S49" s="73">
        <f t="shared" si="4"/>
        <v>1064231.6529307219</v>
      </c>
      <c r="T49" s="73">
        <f t="shared" si="4"/>
        <v>1164286.8661522055</v>
      </c>
      <c r="U49" s="73">
        <f t="shared" si="4"/>
        <v>1268985.2922003395</v>
      </c>
      <c r="V49" s="73">
        <f t="shared" si="4"/>
        <v>1378542.4063578139</v>
      </c>
      <c r="W49" s="73">
        <f t="shared" si="4"/>
        <v>1493183.6833622635</v>
      </c>
      <c r="X49" s="73">
        <f t="shared" si="4"/>
        <v>1613145.0614460278</v>
      </c>
    </row>
    <row r="50" spans="1:24">
      <c r="A50" s="73">
        <v>39</v>
      </c>
      <c r="B50" s="74">
        <v>5913.61</v>
      </c>
      <c r="C50" s="73">
        <v>5.2953628980956404</v>
      </c>
      <c r="D50" s="74">
        <v>197</v>
      </c>
      <c r="E50" s="73">
        <f t="shared" si="5"/>
        <v>61689.980645980555</v>
      </c>
      <c r="F50" s="73">
        <f t="shared" si="4"/>
        <v>126646.66963893072</v>
      </c>
      <c r="G50" s="73">
        <f t="shared" si="4"/>
        <v>195043.05104064487</v>
      </c>
      <c r="H50" s="73">
        <f t="shared" si="4"/>
        <v>267061.2690467455</v>
      </c>
      <c r="I50" s="73">
        <f t="shared" si="4"/>
        <v>342893.11304901069</v>
      </c>
      <c r="J50" s="73">
        <f t="shared" si="4"/>
        <v>422740.52838351374</v>
      </c>
      <c r="K50" s="73">
        <f t="shared" si="4"/>
        <v>506816.1541247284</v>
      </c>
      <c r="L50" s="73">
        <f t="shared" si="4"/>
        <v>595343.88935778476</v>
      </c>
      <c r="M50" s="73">
        <f t="shared" si="4"/>
        <v>688559.48943689722</v>
      </c>
      <c r="N50" s="73">
        <f t="shared" si="4"/>
        <v>786711.19381783588</v>
      </c>
      <c r="O50" s="73">
        <f t="shared" si="4"/>
        <v>890060.38713641104</v>
      </c>
      <c r="P50" s="73">
        <f t="shared" si="4"/>
        <v>998882.29529345979</v>
      </c>
      <c r="Q50" s="73">
        <f t="shared" si="4"/>
        <v>1113466.7184000562</v>
      </c>
      <c r="R50" s="73">
        <f t="shared" si="4"/>
        <v>1234118.8025348366</v>
      </c>
      <c r="S50" s="73">
        <f t="shared" si="4"/>
        <v>1361159.8523686689</v>
      </c>
      <c r="T50" s="73">
        <f t="shared" si="4"/>
        <v>1494928.1868207534</v>
      </c>
      <c r="U50" s="73">
        <f t="shared" si="4"/>
        <v>1635780.040024814</v>
      </c>
      <c r="V50" s="73">
        <f t="shared" si="4"/>
        <v>1784090.5100047227</v>
      </c>
      <c r="W50" s="73">
        <f t="shared" si="4"/>
        <v>1940254.5575859386</v>
      </c>
      <c r="X50" s="73">
        <f t="shared" si="4"/>
        <v>2104688.0582029345</v>
      </c>
    </row>
    <row r="51" spans="1:24">
      <c r="A51" s="73">
        <v>40</v>
      </c>
      <c r="B51" s="74">
        <v>6496</v>
      </c>
      <c r="C51" s="73">
        <v>4.5630655179063204</v>
      </c>
      <c r="D51" s="74">
        <v>165</v>
      </c>
      <c r="E51" s="73">
        <f t="shared" si="5"/>
        <v>48908.761447127188</v>
      </c>
      <c r="F51" s="73">
        <f t="shared" si="4"/>
        <v>100049.2617230833</v>
      </c>
      <c r="G51" s="73">
        <f t="shared" si="4"/>
        <v>153523.33653281638</v>
      </c>
      <c r="H51" s="73">
        <f t="shared" si="4"/>
        <v>209437.46841121174</v>
      </c>
      <c r="I51" s="73">
        <f t="shared" si="4"/>
        <v>267902.99876098696</v>
      </c>
      <c r="J51" s="73">
        <f t="shared" ref="J51:X65" si="6">$D51*((1+$C51/100)^J$2-1)*$B51</f>
        <v>329036.34956601384</v>
      </c>
      <c r="K51" s="73">
        <f t="shared" si="6"/>
        <v>392959.25522156549</v>
      </c>
      <c r="L51" s="73">
        <f t="shared" si="6"/>
        <v>459799.00494312943</v>
      </c>
      <c r="M51" s="73">
        <f t="shared" si="6"/>
        <v>529688.69623649283</v>
      </c>
      <c r="N51" s="73">
        <f t="shared" si="6"/>
        <v>602767.49993383524</v>
      </c>
      <c r="O51" s="73">
        <f t="shared" si="6"/>
        <v>679180.93732358911</v>
      </c>
      <c r="P51" s="73">
        <f t="shared" si="6"/>
        <v>759081.16992592206</v>
      </c>
      <c r="Q51" s="73">
        <f t="shared" si="6"/>
        <v>842627.30249085906</v>
      </c>
      <c r="R51" s="73">
        <f t="shared" si="6"/>
        <v>929985.69982241082</v>
      </c>
      <c r="S51" s="73">
        <f t="shared" si="6"/>
        <v>1021330.3180595944</v>
      </c>
      <c r="T51" s="73">
        <f t="shared" si="6"/>
        <v>1116843.0510740222</v>
      </c>
      <c r="U51" s="73">
        <f t="shared" si="6"/>
        <v>1216714.0926738412</v>
      </c>
      <c r="V51" s="73">
        <f t="shared" si="6"/>
        <v>1321142.3153352749</v>
      </c>
      <c r="W51" s="73">
        <f t="shared" si="6"/>
        <v>1430335.6662159355</v>
      </c>
      <c r="X51" s="73">
        <f t="shared" si="6"/>
        <v>1544511.5812384775</v>
      </c>
    </row>
    <row r="52" spans="1:24">
      <c r="A52" s="73">
        <v>41</v>
      </c>
      <c r="B52" s="74">
        <v>7086.14</v>
      </c>
      <c r="C52" s="73">
        <v>4.8425634702278604</v>
      </c>
      <c r="D52" s="74">
        <v>179</v>
      </c>
      <c r="E52" s="73">
        <f t="shared" si="5"/>
        <v>61423.998048967704</v>
      </c>
      <c r="F52" s="73">
        <f t="shared" si="5"/>
        <v>125822.49218940811</v>
      </c>
      <c r="G52" s="73">
        <f t="shared" si="5"/>
        <v>193339.52428247052</v>
      </c>
      <c r="H52" s="73">
        <f t="shared" si="5"/>
        <v>264126.11150785332</v>
      </c>
      <c r="I52" s="73">
        <f t="shared" si="5"/>
        <v>338340.58414803364</v>
      </c>
      <c r="J52" s="73">
        <f t="shared" si="5"/>
        <v>416148.93972990935</v>
      </c>
      <c r="K52" s="73">
        <f t="shared" si="5"/>
        <v>497725.21431597852</v>
      </c>
      <c r="L52" s="73">
        <f t="shared" si="5"/>
        <v>583251.87177552481</v>
      </c>
      <c r="M52" s="73">
        <f t="shared" si="5"/>
        <v>672920.21190651448</v>
      </c>
      <c r="N52" s="73">
        <f t="shared" si="5"/>
        <v>766930.79832104687</v>
      </c>
      <c r="O52" s="73">
        <f t="shared" si="5"/>
        <v>865493.90705143637</v>
      </c>
      <c r="P52" s="73">
        <f t="shared" si="5"/>
        <v>968829.99688032491</v>
      </c>
      <c r="Q52" s="73">
        <f t="shared" si="5"/>
        <v>1077170.2024468291</v>
      </c>
      <c r="R52" s="73">
        <f t="shared" si="5"/>
        <v>1190756.851231666</v>
      </c>
      <c r="S52" s="73">
        <f t="shared" si="5"/>
        <v>1309844.0055776148</v>
      </c>
      <c r="T52" s="73">
        <f t="shared" si="5"/>
        <v>1434698.0309576527</v>
      </c>
      <c r="U52" s="73">
        <f t="shared" si="6"/>
        <v>1565598.1917618539</v>
      </c>
      <c r="V52" s="73">
        <f t="shared" si="6"/>
        <v>1702837.2759356294</v>
      </c>
      <c r="W52" s="73">
        <f t="shared" si="6"/>
        <v>1846722.2498664791</v>
      </c>
      <c r="X52" s="73">
        <f t="shared" si="6"/>
        <v>1997574.9449840509</v>
      </c>
    </row>
    <row r="53" spans="1:24">
      <c r="A53" s="73">
        <v>42</v>
      </c>
      <c r="B53" s="74">
        <v>7606.86</v>
      </c>
      <c r="C53" s="73">
        <v>4.30971053863981</v>
      </c>
      <c r="D53" s="74">
        <v>192</v>
      </c>
      <c r="E53" s="73">
        <f t="shared" si="5"/>
        <v>62944.060239278479</v>
      </c>
      <c r="F53" s="73">
        <f t="shared" si="5"/>
        <v>128600.82727613703</v>
      </c>
      <c r="G53" s="73">
        <f t="shared" si="5"/>
        <v>197087.21092131315</v>
      </c>
      <c r="H53" s="73">
        <f t="shared" si="5"/>
        <v>268525.15945997892</v>
      </c>
      <c r="I53" s="73">
        <f t="shared" si="5"/>
        <v>343041.87679540337</v>
      </c>
      <c r="J53" s="73">
        <f t="shared" si="5"/>
        <v>420770.04895088141</v>
      </c>
      <c r="K53" s="73">
        <f t="shared" si="5"/>
        <v>501848.08033323573</v>
      </c>
      <c r="L53" s="73">
        <f t="shared" si="5"/>
        <v>586420.34017859749</v>
      </c>
      <c r="M53" s="73">
        <f t="shared" si="5"/>
        <v>674637.41961928038</v>
      </c>
      <c r="N53" s="73">
        <f t="shared" si="5"/>
        <v>766656.39982949873</v>
      </c>
      <c r="O53" s="73">
        <f t="shared" si="5"/>
        <v>862641.13172738557</v>
      </c>
      <c r="P53" s="73">
        <f t="shared" si="5"/>
        <v>962762.5277313611</v>
      </c>
      <c r="Q53" s="73">
        <f t="shared" si="5"/>
        <v>1067198.8660903529</v>
      </c>
      <c r="R53" s="73">
        <f t="shared" si="5"/>
        <v>1176136.108329772</v>
      </c>
      <c r="S53" s="73">
        <f t="shared" si="5"/>
        <v>1289768.2303784864</v>
      </c>
      <c r="T53" s="73">
        <f t="shared" si="5"/>
        <v>1408297.5679664153</v>
      </c>
      <c r="U53" s="73">
        <f t="shared" si="6"/>
        <v>1531935.1769077501</v>
      </c>
      <c r="V53" s="73">
        <f t="shared" si="6"/>
        <v>1660901.2089113528</v>
      </c>
      <c r="W53" s="73">
        <f t="shared" si="6"/>
        <v>1795425.3035874795</v>
      </c>
      <c r="X53" s="73">
        <f t="shared" si="6"/>
        <v>1935746.9973488732</v>
      </c>
    </row>
    <row r="54" spans="1:24">
      <c r="A54" s="73">
        <v>43</v>
      </c>
      <c r="B54" s="74">
        <v>8195.11</v>
      </c>
      <c r="C54" s="73">
        <v>4.5596221556596896</v>
      </c>
      <c r="D54" s="74">
        <v>193</v>
      </c>
      <c r="E54" s="73">
        <f t="shared" si="5"/>
        <v>72117.547889451656</v>
      </c>
      <c r="F54" s="73">
        <f t="shared" si="5"/>
        <v>147523.38347058941</v>
      </c>
      <c r="G54" s="73">
        <f t="shared" si="5"/>
        <v>226367.44023754488</v>
      </c>
      <c r="H54" s="73">
        <f t="shared" si="5"/>
        <v>308806.48808526737</v>
      </c>
      <c r="I54" s="73">
        <f t="shared" si="5"/>
        <v>395004.44502356951</v>
      </c>
      <c r="J54" s="73">
        <f t="shared" si="5"/>
        <v>485132.70310415648</v>
      </c>
      <c r="K54" s="73">
        <f t="shared" si="5"/>
        <v>579370.46920869593</v>
      </c>
      <c r="L54" s="73">
        <f t="shared" si="5"/>
        <v>677905.1213755369</v>
      </c>
      <c r="M54" s="73">
        <f t="shared" si="5"/>
        <v>780932.58137357922</v>
      </c>
      <c r="N54" s="73">
        <f t="shared" si="5"/>
        <v>888657.70426410565</v>
      </c>
      <c r="O54" s="73">
        <f t="shared" si="5"/>
        <v>1001294.6857251603</v>
      </c>
      <c r="P54" s="73">
        <f t="shared" si="5"/>
        <v>1119067.4879483795</v>
      </c>
      <c r="Q54" s="73">
        <f t="shared" si="5"/>
        <v>1242210.2849551097</v>
      </c>
      <c r="R54" s="73">
        <f t="shared" si="5"/>
        <v>1370967.9282172581</v>
      </c>
      <c r="S54" s="73">
        <f t="shared" si="5"/>
        <v>1505596.4335086925</v>
      </c>
      <c r="T54" s="73">
        <f t="shared" si="5"/>
        <v>1646363.4899552283</v>
      </c>
      <c r="U54" s="73">
        <f t="shared" si="6"/>
        <v>1793548.9922953709</v>
      </c>
      <c r="V54" s="73">
        <f t="shared" si="6"/>
        <v>1947445.5974101336</v>
      </c>
      <c r="W54" s="73">
        <f t="shared" si="6"/>
        <v>2108359.3062285166</v>
      </c>
      <c r="X54" s="73">
        <f t="shared" si="6"/>
        <v>2276610.0721656764</v>
      </c>
    </row>
    <row r="55" spans="1:24">
      <c r="A55" s="73">
        <v>44</v>
      </c>
      <c r="B55" s="74">
        <v>8832.74</v>
      </c>
      <c r="C55" s="73">
        <v>4.7133076956446596</v>
      </c>
      <c r="D55" s="74">
        <v>182</v>
      </c>
      <c r="E55" s="73">
        <f t="shared" si="5"/>
        <v>75769.186976443772</v>
      </c>
      <c r="F55" s="73">
        <f t="shared" si="5"/>
        <v>155109.60887357561</v>
      </c>
      <c r="G55" s="73">
        <f t="shared" si="5"/>
        <v>238189.58898174189</v>
      </c>
      <c r="H55" s="73">
        <f t="shared" si="5"/>
        <v>325185.38418588642</v>
      </c>
      <c r="I55" s="73">
        <f t="shared" si="5"/>
        <v>416281.55890027521</v>
      </c>
      <c r="J55" s="73">
        <f t="shared" si="5"/>
        <v>511671.37662791519</v>
      </c>
      <c r="K55" s="73">
        <f t="shared" si="5"/>
        <v>611557.20997537347</v>
      </c>
      <c r="L55" s="73">
        <f t="shared" si="5"/>
        <v>716150.96999285615</v>
      </c>
      <c r="M55" s="73">
        <f t="shared" si="5"/>
        <v>825674.55575040705</v>
      </c>
      <c r="N55" s="73">
        <f t="shared" si="5"/>
        <v>940360.3251040146</v>
      </c>
      <c r="O55" s="73">
        <f t="shared" si="5"/>
        <v>1060451.587650375</v>
      </c>
      <c r="P55" s="73">
        <f t="shared" si="5"/>
        <v>1186203.1209161298</v>
      </c>
      <c r="Q55" s="73">
        <f t="shared" si="5"/>
        <v>1317881.7108766907</v>
      </c>
      <c r="R55" s="73">
        <f t="shared" si="5"/>
        <v>1455766.7179513793</v>
      </c>
      <c r="S55" s="73">
        <f t="shared" si="5"/>
        <v>1600150.6696756587</v>
      </c>
      <c r="T55" s="73">
        <f t="shared" si="5"/>
        <v>1751339.8813078345</v>
      </c>
      <c r="U55" s="73">
        <f t="shared" si="6"/>
        <v>1909655.1056868546</v>
      </c>
      <c r="V55" s="73">
        <f t="shared" si="6"/>
        <v>2075432.2137199079</v>
      </c>
      <c r="W55" s="73">
        <f t="shared" si="6"/>
        <v>2249022.906943501</v>
      </c>
      <c r="X55" s="73">
        <f t="shared" si="6"/>
        <v>2430795.4636697234</v>
      </c>
    </row>
    <row r="56" spans="1:24">
      <c r="A56" s="73">
        <v>45</v>
      </c>
      <c r="B56" s="74">
        <v>9520.16</v>
      </c>
      <c r="C56" s="73">
        <v>3.97722331387518</v>
      </c>
      <c r="D56" s="74">
        <v>180</v>
      </c>
      <c r="E56" s="73">
        <f t="shared" si="5"/>
        <v>68154.844146879448</v>
      </c>
      <c r="F56" s="73">
        <f t="shared" si="5"/>
        <v>139020.35864470401</v>
      </c>
      <c r="G56" s="73">
        <f t="shared" si="5"/>
        <v>212704.35290663334</v>
      </c>
      <c r="H56" s="73">
        <f t="shared" si="5"/>
        <v>289318.924166943</v>
      </c>
      <c r="I56" s="73">
        <f t="shared" si="5"/>
        <v>368980.62801724282</v>
      </c>
      <c r="J56" s="73">
        <f t="shared" si="5"/>
        <v>451810.65572530753</v>
      </c>
      <c r="K56" s="73">
        <f t="shared" si="5"/>
        <v>537935.01860626589</v>
      </c>
      <c r="L56" s="73">
        <f t="shared" si="5"/>
        <v>627484.73972665297</v>
      </c>
      <c r="M56" s="73">
        <f t="shared" si="5"/>
        <v>720596.05323294993</v>
      </c>
      <c r="N56" s="73">
        <f t="shared" si="5"/>
        <v>817410.61160787451</v>
      </c>
      <c r="O56" s="73">
        <f t="shared" si="5"/>
        <v>918075.70116971189</v>
      </c>
      <c r="P56" s="73">
        <f t="shared" si="5"/>
        <v>1022744.4661425366</v>
      </c>
      <c r="Q56" s="73">
        <f t="shared" si="5"/>
        <v>1131576.1416382052</v>
      </c>
      <c r="R56" s="73">
        <f t="shared" si="5"/>
        <v>1244736.2959045691</v>
      </c>
      <c r="S56" s="73">
        <f t="shared" si="5"/>
        <v>1362397.0822084309</v>
      </c>
      <c r="T56" s="73">
        <f t="shared" si="5"/>
        <v>1484737.5007364599</v>
      </c>
      <c r="U56" s="73">
        <f t="shared" si="6"/>
        <v>1611943.670912477</v>
      </c>
      <c r="V56" s="73">
        <f t="shared" si="6"/>
        <v>1744209.1145454238</v>
      </c>
      <c r="W56" s="73">
        <f t="shared" si="6"/>
        <v>1881735.050238739</v>
      </c>
      <c r="X56" s="73">
        <f t="shared" si="6"/>
        <v>2024730.6995090744</v>
      </c>
    </row>
    <row r="57" spans="1:24">
      <c r="A57" s="73">
        <v>46</v>
      </c>
      <c r="B57" s="74">
        <v>10136.1</v>
      </c>
      <c r="C57" s="73">
        <v>4.9954797175261101</v>
      </c>
      <c r="D57" s="74">
        <v>161</v>
      </c>
      <c r="E57" s="73">
        <f t="shared" si="5"/>
        <v>81521.837963354556</v>
      </c>
      <c r="F57" s="73">
        <f t="shared" si="5"/>
        <v>167116.0828075232</v>
      </c>
      <c r="G57" s="73">
        <f t="shared" si="5"/>
        <v>256986.17079225168</v>
      </c>
      <c r="H57" s="73">
        <f t="shared" si="5"/>
        <v>351345.70079438051</v>
      </c>
      <c r="I57" s="73">
        <f t="shared" si="5"/>
        <v>450418.94197931839</v>
      </c>
      <c r="J57" s="73">
        <f t="shared" si="5"/>
        <v>554441.36683314585</v>
      </c>
      <c r="K57" s="73">
        <f t="shared" si="5"/>
        <v>663660.2108222245</v>
      </c>
      <c r="L57" s="73">
        <f t="shared" si="5"/>
        <v>778335.06001049478</v>
      </c>
      <c r="M57" s="73">
        <f t="shared" si="5"/>
        <v>898738.46803106857</v>
      </c>
      <c r="N57" s="73">
        <f t="shared" si="5"/>
        <v>1025156.6038785202</v>
      </c>
      <c r="O57" s="73">
        <f t="shared" si="5"/>
        <v>1157889.9320615057</v>
      </c>
      <c r="P57" s="73">
        <f t="shared" si="5"/>
        <v>1297253.9267322703</v>
      </c>
      <c r="Q57" s="73">
        <f t="shared" si="5"/>
        <v>1443579.8214903467</v>
      </c>
      <c r="R57" s="73">
        <f t="shared" si="5"/>
        <v>1597215.3966425513</v>
      </c>
      <c r="S57" s="73">
        <f t="shared" si="5"/>
        <v>1758525.8057903887</v>
      </c>
      <c r="T57" s="73">
        <f t="shared" si="5"/>
        <v>1927894.4437094659</v>
      </c>
      <c r="U57" s="73">
        <f t="shared" si="6"/>
        <v>2105723.8575836401</v>
      </c>
      <c r="V57" s="73">
        <f t="shared" si="6"/>
        <v>2292436.703759694</v>
      </c>
      <c r="W57" s="73">
        <f t="shared" si="6"/>
        <v>2488476.7522964887</v>
      </c>
      <c r="X57" s="73">
        <f t="shared" si="6"/>
        <v>2694309.9416961675</v>
      </c>
    </row>
    <row r="58" spans="1:24">
      <c r="A58" s="73">
        <v>47</v>
      </c>
      <c r="B58" s="74">
        <v>10829.39</v>
      </c>
      <c r="C58" s="73">
        <v>5.4628516390183801</v>
      </c>
      <c r="D58" s="74">
        <v>158</v>
      </c>
      <c r="E58" s="73">
        <f t="shared" si="5"/>
        <v>93471.774439489483</v>
      </c>
      <c r="F58" s="73">
        <f t="shared" si="5"/>
        <v>192049.77324096637</v>
      </c>
      <c r="G58" s="73">
        <f t="shared" si="5"/>
        <v>296012.94186568109</v>
      </c>
      <c r="H58" s="73">
        <f t="shared" si="5"/>
        <v>405655.46415158658</v>
      </c>
      <c r="I58" s="73">
        <f t="shared" si="5"/>
        <v>521287.59476324869</v>
      </c>
      <c r="J58" s="73">
        <f t="shared" si="5"/>
        <v>643236.53711726214</v>
      </c>
      <c r="K58" s="73">
        <f t="shared" si="5"/>
        <v>771847.36926742678</v>
      </c>
      <c r="L58" s="73">
        <f t="shared" si="5"/>
        <v>907484.02036966232</v>
      </c>
      <c r="M58" s="73">
        <f t="shared" si="5"/>
        <v>1050530.3004897458</v>
      </c>
      <c r="N58" s="73">
        <f t="shared" si="5"/>
        <v>1201390.9866679246</v>
      </c>
      <c r="O58" s="73">
        <f t="shared" si="5"/>
        <v>1360492.9683136216</v>
      </c>
      <c r="P58" s="73">
        <f t="shared" si="5"/>
        <v>1528286.4551713618</v>
      </c>
      <c r="Q58" s="73">
        <f t="shared" si="5"/>
        <v>1705246.2512760763</v>
      </c>
      <c r="R58" s="73">
        <f t="shared" si="5"/>
        <v>1891873.0985027004</v>
      </c>
      <c r="S58" s="73">
        <f t="shared" si="5"/>
        <v>2088695.0935118922</v>
      </c>
      <c r="T58" s="73">
        <f t="shared" si="5"/>
        <v>2296269.1821013936</v>
      </c>
      <c r="U58" s="73">
        <f t="shared" si="6"/>
        <v>2515182.7351915827</v>
      </c>
      <c r="V58" s="73">
        <f t="shared" si="6"/>
        <v>2746055.2109047938</v>
      </c>
      <c r="W58" s="73">
        <f t="shared" si="6"/>
        <v>2989539.9074415453</v>
      </c>
      <c r="X58" s="73">
        <f t="shared" si="6"/>
        <v>3246325.8117138143</v>
      </c>
    </row>
    <row r="59" spans="1:24">
      <c r="A59" s="73">
        <v>48</v>
      </c>
      <c r="B59" s="74">
        <v>11499.82</v>
      </c>
      <c r="C59" s="73">
        <v>4.49237805623439</v>
      </c>
      <c r="D59" s="74">
        <v>140</v>
      </c>
      <c r="E59" s="73">
        <f t="shared" si="5"/>
        <v>72326.15462610354</v>
      </c>
      <c r="F59" s="73">
        <f t="shared" si="5"/>
        <v>147901.47355154844</v>
      </c>
      <c r="G59" s="73">
        <f t="shared" si="5"/>
        <v>226871.92152032908</v>
      </c>
      <c r="H59" s="73">
        <f t="shared" si="5"/>
        <v>309390.02056456922</v>
      </c>
      <c r="I59" s="73">
        <f t="shared" si="5"/>
        <v>395615.14458269445</v>
      </c>
      <c r="J59" s="73">
        <f t="shared" si="5"/>
        <v>485713.82715117105</v>
      </c>
      <c r="K59" s="73">
        <f t="shared" si="5"/>
        <v>579860.08316431032</v>
      </c>
      <c r="L59" s="73">
        <f t="shared" si="5"/>
        <v>678235.74492334959</v>
      </c>
      <c r="M59" s="73">
        <f t="shared" si="5"/>
        <v>781030.81332392746</v>
      </c>
      <c r="N59" s="73">
        <f t="shared" si="5"/>
        <v>888443.82482022454</v>
      </c>
      <c r="O59" s="73">
        <f t="shared" si="5"/>
        <v>1000682.2348745213</v>
      </c>
      <c r="P59" s="73">
        <f t="shared" si="5"/>
        <v>1117962.8186327636</v>
      </c>
      <c r="Q59" s="73">
        <f t="shared" si="5"/>
        <v>1240512.0895999849</v>
      </c>
      <c r="R59" s="73">
        <f t="shared" si="5"/>
        <v>1368566.737124213</v>
      </c>
      <c r="S59" s="73">
        <f t="shared" si="5"/>
        <v>1502374.0835338079</v>
      </c>
      <c r="T59" s="73">
        <f t="shared" si="5"/>
        <v>1642192.5618111365</v>
      </c>
      <c r="U59" s="73">
        <f t="shared" si="6"/>
        <v>1788292.2147251568</v>
      </c>
      <c r="V59" s="73">
        <f t="shared" si="6"/>
        <v>1940955.2163869219</v>
      </c>
      <c r="W59" s="73">
        <f t="shared" si="6"/>
        <v>2100476.4172353279</v>
      </c>
      <c r="X59" s="73">
        <f t="shared" si="6"/>
        <v>2267163.9135056902</v>
      </c>
    </row>
    <row r="60" spans="1:24">
      <c r="A60" s="73">
        <v>49</v>
      </c>
      <c r="B60" s="74">
        <v>12034.91</v>
      </c>
      <c r="C60" s="73">
        <v>4.6313448834716198</v>
      </c>
      <c r="D60" s="74">
        <v>151</v>
      </c>
      <c r="E60" s="73">
        <f t="shared" si="5"/>
        <v>84164.106465827397</v>
      </c>
      <c r="F60" s="73">
        <f t="shared" si="5"/>
        <v>172226.14297017956</v>
      </c>
      <c r="G60" s="73">
        <f t="shared" si="5"/>
        <v>264366.63609645684</v>
      </c>
      <c r="H60" s="73">
        <f t="shared" si="5"/>
        <v>360774.47323674371</v>
      </c>
      <c r="I60" s="73">
        <f t="shared" si="5"/>
        <v>461647.28980969283</v>
      </c>
      <c r="J60" s="73">
        <f t="shared" si="5"/>
        <v>567191.8744118067</v>
      </c>
      <c r="K60" s="73">
        <f t="shared" si="5"/>
        <v>677624.592732672</v>
      </c>
      <c r="L60" s="73">
        <f t="shared" si="5"/>
        <v>793171.83110316959</v>
      </c>
      <c r="M60" s="73">
        <f t="shared" si="5"/>
        <v>914070.4605859319</v>
      </c>
      <c r="N60" s="73">
        <f t="shared" si="5"/>
        <v>1040568.3225594312</v>
      </c>
      <c r="O60" s="73">
        <f t="shared" si="5"/>
        <v>1172924.7367911413</v>
      </c>
      <c r="P60" s="73">
        <f t="shared" si="5"/>
        <v>1311411.0330413179</v>
      </c>
      <c r="Q60" s="73">
        <f t="shared" si="5"/>
        <v>1456311.1072871869</v>
      </c>
      <c r="R60" s="73">
        <f t="shared" si="5"/>
        <v>1607922.0037077884</v>
      </c>
      <c r="S60" s="73">
        <f t="shared" si="5"/>
        <v>1766554.5236225505</v>
      </c>
      <c r="T60" s="73">
        <f t="shared" si="5"/>
        <v>1932533.8626319077</v>
      </c>
      <c r="U60" s="73">
        <f t="shared" si="6"/>
        <v>2106200.2772660935</v>
      </c>
      <c r="V60" s="73">
        <f t="shared" si="6"/>
        <v>2287909.7825087495</v>
      </c>
      <c r="W60" s="73">
        <f t="shared" si="6"/>
        <v>2478034.8816252425</v>
      </c>
      <c r="X60" s="73">
        <f t="shared" si="6"/>
        <v>2676965.329791863</v>
      </c>
    </row>
    <row r="61" spans="1:24">
      <c r="A61" s="73">
        <v>50</v>
      </c>
      <c r="B61" s="74">
        <v>12519.6</v>
      </c>
      <c r="C61" s="73">
        <v>4.6784808843725303</v>
      </c>
      <c r="D61" s="74">
        <v>119</v>
      </c>
      <c r="E61" s="73">
        <f t="shared" si="5"/>
        <v>69701.524043188445</v>
      </c>
      <c r="F61" s="73">
        <f t="shared" si="5"/>
        <v>142664.02056485377</v>
      </c>
      <c r="G61" s="73">
        <f t="shared" si="5"/>
        <v>219040.05353904626</v>
      </c>
      <c r="H61" s="73">
        <f t="shared" si="5"/>
        <v>298989.32461617823</v>
      </c>
      <c r="I61" s="73">
        <f t="shared" si="5"/>
        <v>382679.00705784903</v>
      </c>
      <c r="J61" s="73">
        <f t="shared" si="5"/>
        <v>470284.09529474552</v>
      </c>
      <c r="K61" s="73">
        <f t="shared" si="5"/>
        <v>561987.77083854307</v>
      </c>
      <c r="L61" s="73">
        <f t="shared" si="5"/>
        <v>657981.78531292372</v>
      </c>
      <c r="M61" s="73">
        <f t="shared" si="5"/>
        <v>758466.86140463036</v>
      </c>
      <c r="N61" s="73">
        <f t="shared" si="5"/>
        <v>863653.11257293471</v>
      </c>
      <c r="O61" s="73">
        <f t="shared" si="5"/>
        <v>973760.48239513615</v>
      </c>
      <c r="P61" s="73">
        <f t="shared" si="5"/>
        <v>1089019.2044667548</v>
      </c>
      <c r="Q61" s="73">
        <f t="shared" si="5"/>
        <v>1209670.2838180661</v>
      </c>
      <c r="R61" s="73">
        <f t="shared" si="5"/>
        <v>1335966.0008536177</v>
      </c>
      <c r="S61" s="73">
        <f t="shared" si="5"/>
        <v>1468170.4388684588</v>
      </c>
      <c r="T61" s="73">
        <f t="shared" si="5"/>
        <v>1606560.0362441158</v>
      </c>
      <c r="U61" s="73">
        <f t="shared" si="6"/>
        <v>1751424.1644789532</v>
      </c>
      <c r="V61" s="73">
        <f t="shared" si="6"/>
        <v>1903065.7332615708</v>
      </c>
      <c r="W61" s="73">
        <f t="shared" si="6"/>
        <v>2061801.8238524464</v>
      </c>
      <c r="X61" s="73">
        <f t="shared" si="6"/>
        <v>2227964.3520982154</v>
      </c>
    </row>
    <row r="62" spans="1:24">
      <c r="A62" s="73">
        <v>51</v>
      </c>
      <c r="B62" s="74">
        <v>12986.57</v>
      </c>
      <c r="C62" s="73">
        <v>5.1439509872841098</v>
      </c>
      <c r="D62" s="74">
        <v>121</v>
      </c>
      <c r="E62" s="73">
        <f t="shared" si="5"/>
        <v>80830.758283250339</v>
      </c>
      <c r="F62" s="73">
        <f t="shared" si="5"/>
        <v>165819.41115524128</v>
      </c>
      <c r="G62" s="73">
        <f t="shared" si="5"/>
        <v>255179.83867572027</v>
      </c>
      <c r="H62" s="73">
        <f t="shared" si="5"/>
        <v>349136.92278988042</v>
      </c>
      <c r="I62" s="73">
        <f t="shared" si="5"/>
        <v>447927.1132599542</v>
      </c>
      <c r="J62" s="73">
        <f t="shared" si="5"/>
        <v>551799.02270805335</v>
      </c>
      <c r="K62" s="73">
        <f t="shared" si="5"/>
        <v>661014.05226771836</v>
      </c>
      <c r="L62" s="73">
        <f t="shared" si="5"/>
        <v>775847.04941868095</v>
      </c>
      <c r="M62" s="73">
        <f t="shared" si="5"/>
        <v>896586.99966031814</v>
      </c>
      <c r="N62" s="73">
        <f t="shared" si="5"/>
        <v>1023537.7537644567</v>
      </c>
      <c r="O62" s="73">
        <f t="shared" si="5"/>
        <v>1157018.7924376989</v>
      </c>
      <c r="P62" s="73">
        <f t="shared" si="5"/>
        <v>1297366.0303176113</v>
      </c>
      <c r="Q62" s="73">
        <f t="shared" si="5"/>
        <v>1444932.6613260731</v>
      </c>
      <c r="R62" s="73">
        <f t="shared" si="5"/>
        <v>1600090.0475071967</v>
      </c>
      <c r="S62" s="73">
        <f t="shared" si="5"/>
        <v>1763228.6535866274</v>
      </c>
      <c r="T62" s="73">
        <f t="shared" si="5"/>
        <v>1934759.0296041241</v>
      </c>
      <c r="U62" s="73">
        <f t="shared" si="6"/>
        <v>2115112.8440922648</v>
      </c>
      <c r="V62" s="73">
        <f t="shared" si="6"/>
        <v>2304743.9704013718</v>
      </c>
      <c r="W62" s="73">
        <f t="shared" si="6"/>
        <v>2504129.6289044544</v>
      </c>
      <c r="X62" s="73">
        <f t="shared" si="6"/>
        <v>2713771.5879566092</v>
      </c>
    </row>
    <row r="63" spans="1:24">
      <c r="A63" s="73">
        <v>52</v>
      </c>
      <c r="B63" s="74">
        <v>13383.92</v>
      </c>
      <c r="C63" s="73">
        <v>4.9900802048313304</v>
      </c>
      <c r="D63" s="74">
        <v>120</v>
      </c>
      <c r="E63" s="73">
        <f t="shared" si="5"/>
        <v>80144.20110605548</v>
      </c>
      <c r="F63" s="73">
        <f t="shared" si="5"/>
        <v>164287.66212682464</v>
      </c>
      <c r="G63" s="73">
        <f t="shared" si="5"/>
        <v>252629.94933965086</v>
      </c>
      <c r="H63" s="73">
        <f t="shared" si="5"/>
        <v>345380.58753917995</v>
      </c>
      <c r="I63" s="73">
        <f t="shared" si="5"/>
        <v>442759.55697535817</v>
      </c>
      <c r="J63" s="73">
        <f t="shared" si="5"/>
        <v>544997.8150890402</v>
      </c>
      <c r="K63" s="73">
        <f t="shared" si="5"/>
        <v>652337.84428261698</v>
      </c>
      <c r="L63" s="73">
        <f t="shared" si="5"/>
        <v>765034.2270248431</v>
      </c>
      <c r="M63" s="73">
        <f t="shared" si="5"/>
        <v>883354.24965384987</v>
      </c>
      <c r="N63" s="73">
        <f t="shared" si="5"/>
        <v>1007578.5363104186</v>
      </c>
      <c r="O63" s="73">
        <f t="shared" si="5"/>
        <v>1138001.7145050294</v>
      </c>
      <c r="P63" s="73">
        <f t="shared" si="5"/>
        <v>1274933.1138972419</v>
      </c>
      <c r="Q63" s="73">
        <f t="shared" si="5"/>
        <v>1418697.4999447237</v>
      </c>
      <c r="R63" s="73">
        <f t="shared" si="5"/>
        <v>1569635.8441619582</v>
      </c>
      <c r="S63" s="73">
        <f t="shared" si="5"/>
        <v>1728106.1328154765</v>
      </c>
      <c r="T63" s="73">
        <f t="shared" si="5"/>
        <v>1894484.2159736336</v>
      </c>
      <c r="U63" s="73">
        <f t="shared" si="6"/>
        <v>2069164.6989246432</v>
      </c>
      <c r="V63" s="73">
        <f t="shared" si="6"/>
        <v>2252561.8780770958</v>
      </c>
      <c r="W63" s="73">
        <f t="shared" si="6"/>
        <v>2445110.7235626532</v>
      </c>
      <c r="X63" s="73">
        <f t="shared" si="6"/>
        <v>2647267.9108714173</v>
      </c>
    </row>
    <row r="64" spans="1:24">
      <c r="A64" s="73">
        <v>53</v>
      </c>
      <c r="B64" s="74">
        <v>13864.56</v>
      </c>
      <c r="C64" s="73">
        <v>5.9991804782151696</v>
      </c>
      <c r="D64" s="74">
        <v>106</v>
      </c>
      <c r="E64" s="73">
        <f t="shared" si="5"/>
        <v>88166.557552505503</v>
      </c>
      <c r="F64" s="73">
        <f t="shared" si="5"/>
        <v>181622.38601401527</v>
      </c>
      <c r="G64" s="73">
        <f t="shared" si="5"/>
        <v>280684.79829234205</v>
      </c>
      <c r="H64" s="73">
        <f t="shared" si="5"/>
        <v>385690.14346931939</v>
      </c>
      <c r="I64" s="73">
        <f t="shared" si="5"/>
        <v>496994.94881523651</v>
      </c>
      <c r="J64" s="73">
        <f t="shared" si="5"/>
        <v>614977.13031478098</v>
      </c>
      <c r="K64" s="73">
        <f t="shared" si="5"/>
        <v>740037.27581461857</v>
      </c>
      <c r="L64" s="73">
        <f t="shared" si="5"/>
        <v>872600.00514931022</v>
      </c>
      <c r="M64" s="73">
        <f t="shared" si="5"/>
        <v>1013115.4118636377</v>
      </c>
      <c r="N64" s="73">
        <f t="shared" si="5"/>
        <v>1162060.5914264559</v>
      </c>
      <c r="O64" s="73">
        <f t="shared" si="5"/>
        <v>1319941.2611248489</v>
      </c>
      <c r="P64" s="73">
        <f t="shared" si="5"/>
        <v>1487293.4771386634</v>
      </c>
      <c r="Q64" s="73">
        <f t="shared" si="5"/>
        <v>1664685.4546254396</v>
      </c>
      <c r="R64" s="73">
        <f t="shared" si="5"/>
        <v>1852719.4969955217</v>
      </c>
      <c r="S64" s="73">
        <f t="shared" si="5"/>
        <v>2052034.0409278683</v>
      </c>
      <c r="T64" s="73">
        <f t="shared" si="5"/>
        <v>2263305.8240700485</v>
      </c>
      <c r="U64" s="73">
        <f t="shared" si="6"/>
        <v>2487252.1827824716</v>
      </c>
      <c r="V64" s="73">
        <f t="shared" si="6"/>
        <v>2724633.4877284444</v>
      </c>
      <c r="W64" s="73">
        <f t="shared" si="6"/>
        <v>2976255.7255796669</v>
      </c>
      <c r="X64" s="73">
        <f t="shared" si="6"/>
        <v>3242973.2356029097</v>
      </c>
    </row>
    <row r="65" spans="1:24">
      <c r="A65" s="73">
        <v>54</v>
      </c>
      <c r="B65" s="74">
        <v>14134.05</v>
      </c>
      <c r="C65" s="73">
        <v>5.4769702360594303</v>
      </c>
      <c r="D65" s="74">
        <v>100</v>
      </c>
      <c r="E65" s="73">
        <f t="shared" si="5"/>
        <v>77411.771164975638</v>
      </c>
      <c r="F65" s="73">
        <f t="shared" si="5"/>
        <v>159063.36199586341</v>
      </c>
      <c r="G65" s="73">
        <f t="shared" si="5"/>
        <v>245186.98615382775</v>
      </c>
      <c r="H65" s="73">
        <f t="shared" si="5"/>
        <v>336027.57557313965</v>
      </c>
      <c r="I65" s="73">
        <f t="shared" si="5"/>
        <v>431843.47703720827</v>
      </c>
      <c r="J65" s="73">
        <f t="shared" si="5"/>
        <v>532907.18690587569</v>
      </c>
      <c r="K65" s="73">
        <f t="shared" si="5"/>
        <v>639506.12608350778</v>
      </c>
      <c r="L65" s="73">
        <f t="shared" si="5"/>
        <v>751943.45743185363</v>
      </c>
      <c r="M65" s="73">
        <f t="shared" si="5"/>
        <v>870538.94795236783</v>
      </c>
      <c r="N65" s="73">
        <f t="shared" si="5"/>
        <v>995629.87818999961</v>
      </c>
      <c r="O65" s="73">
        <f t="shared" si="5"/>
        <v>1127572.0014447558</v>
      </c>
      <c r="P65" s="73">
        <f t="shared" si="5"/>
        <v>1266740.5555190004</v>
      </c>
      <c r="Q65" s="73">
        <f t="shared" si="5"/>
        <v>1413531.3298778455</v>
      </c>
      <c r="R65" s="73">
        <f t="shared" si="5"/>
        <v>1568361.791257605</v>
      </c>
      <c r="S65" s="73">
        <f t="shared" si="5"/>
        <v>1731672.2709234883</v>
      </c>
      <c r="T65" s="73">
        <f t="shared" si="5"/>
        <v>1903927.2169530373</v>
      </c>
      <c r="U65" s="73">
        <f t="shared" si="6"/>
        <v>2085616.5151067651</v>
      </c>
      <c r="V65" s="73">
        <f t="shared" si="6"/>
        <v>2277256.8820424783</v>
      </c>
      <c r="W65" s="73">
        <f t="shared" si="6"/>
        <v>2479393.3348355349</v>
      </c>
      <c r="X65" s="73">
        <f t="shared" si="6"/>
        <v>2692600.7409842936</v>
      </c>
    </row>
    <row r="66" spans="1:24">
      <c r="A66" s="73">
        <v>55</v>
      </c>
      <c r="B66" s="74">
        <v>14332.21</v>
      </c>
      <c r="C66" s="73">
        <v>5.8005982166748096</v>
      </c>
      <c r="D66" s="74">
        <v>125</v>
      </c>
      <c r="E66" s="73">
        <f t="shared" si="5"/>
        <v>103919.23970876093</v>
      </c>
      <c r="F66" s="73">
        <f t="shared" si="5"/>
        <v>213866.41698285015</v>
      </c>
      <c r="G66" s="73">
        <f t="shared" ref="G66:X66" si="7">$D66*((1+$C66/100)^G$2-1)*$B66</f>
        <v>330191.18826118472</v>
      </c>
      <c r="H66" s="73">
        <f t="shared" si="7"/>
        <v>453263.49214784114</v>
      </c>
      <c r="I66" s="73">
        <f t="shared" si="7"/>
        <v>583474.72589896759</v>
      </c>
      <c r="J66" s="73">
        <f t="shared" si="7"/>
        <v>721238.9901529724</v>
      </c>
      <c r="K66" s="73">
        <f t="shared" si="7"/>
        <v>866994.40586251009</v>
      </c>
      <c r="L66" s="73">
        <f t="shared" si="7"/>
        <v>1021204.5076164018</v>
      </c>
      <c r="M66" s="73">
        <f t="shared" si="7"/>
        <v>1184359.7177825624</v>
      </c>
      <c r="N66" s="73">
        <f t="shared" si="7"/>
        <v>1356978.9061600331</v>
      </c>
      <c r="O66" s="73">
        <f t="shared" si="7"/>
        <v>1539611.0401001663</v>
      </c>
      <c r="P66" s="73">
        <f t="shared" si="7"/>
        <v>1732836.9303447057</v>
      </c>
      <c r="Q66" s="73">
        <f t="shared" si="7"/>
        <v>1937271.0781329239</v>
      </c>
      <c r="R66" s="73">
        <f t="shared" si="7"/>
        <v>2153563.6294520199</v>
      </c>
      <c r="S66" s="73">
        <f t="shared" si="7"/>
        <v>2382402.4426457328</v>
      </c>
      <c r="T66" s="73">
        <f t="shared" si="7"/>
        <v>2624515.2759566181</v>
      </c>
      <c r="U66" s="73">
        <f t="shared" si="7"/>
        <v>2880672.1019588769</v>
      </c>
      <c r="V66" s="73">
        <f t="shared" si="7"/>
        <v>3151687.5562421125</v>
      </c>
      <c r="W66" s="73">
        <f t="shared" si="7"/>
        <v>3438423.5281334147</v>
      </c>
      <c r="X66" s="73">
        <f t="shared" si="7"/>
        <v>3741791.9016968096</v>
      </c>
    </row>
    <row r="67" spans="1:24" ht="12.75">
      <c r="I67" s="72">
        <f>SUM(E37:I66)</f>
        <v>27032816.386873957</v>
      </c>
      <c r="X67" s="73">
        <f>SUM(E37:X66)</f>
        <v>491524480.5524202</v>
      </c>
    </row>
    <row r="69" spans="1:24">
      <c r="E69" s="73" t="s">
        <v>31</v>
      </c>
    </row>
    <row r="70" spans="1:24">
      <c r="A70" s="73" t="s">
        <v>0</v>
      </c>
      <c r="B70" s="73" t="s">
        <v>32</v>
      </c>
      <c r="C70" s="73" t="s">
        <v>33</v>
      </c>
      <c r="D70" s="73" t="s">
        <v>34</v>
      </c>
      <c r="E70" s="73">
        <v>1</v>
      </c>
      <c r="F70" s="73">
        <v>2</v>
      </c>
      <c r="G70" s="73">
        <v>3</v>
      </c>
      <c r="H70" s="73">
        <v>4</v>
      </c>
      <c r="I70" s="73">
        <v>5</v>
      </c>
      <c r="J70" s="73">
        <v>6</v>
      </c>
      <c r="K70" s="73">
        <v>7</v>
      </c>
      <c r="L70" s="73">
        <v>8</v>
      </c>
      <c r="M70" s="73">
        <v>9</v>
      </c>
      <c r="N70" s="73">
        <v>10</v>
      </c>
      <c r="O70" s="73">
        <v>11</v>
      </c>
      <c r="P70" s="73">
        <v>12</v>
      </c>
      <c r="Q70" s="73">
        <v>13</v>
      </c>
      <c r="R70" s="73">
        <v>14</v>
      </c>
      <c r="S70" s="73">
        <v>15</v>
      </c>
      <c r="T70" s="73">
        <v>16</v>
      </c>
      <c r="U70" s="73">
        <v>17</v>
      </c>
      <c r="V70" s="73">
        <v>18</v>
      </c>
      <c r="W70" s="73">
        <v>19</v>
      </c>
      <c r="X70" s="73">
        <v>20</v>
      </c>
    </row>
    <row r="71" spans="1:24">
      <c r="A71" s="73">
        <v>26</v>
      </c>
      <c r="B71" s="74">
        <v>731.93</v>
      </c>
      <c r="C71" s="73">
        <v>3.6199834500503898</v>
      </c>
      <c r="D71" s="74">
        <v>1266</v>
      </c>
      <c r="E71" s="73">
        <f>$D71*((1+$C71/100)^E$2-1)*$B71</f>
        <v>33543.613000297533</v>
      </c>
      <c r="F71" s="73">
        <f t="shared" ref="F71:X85" si="8">$D71*((1+$C71/100)^F$2-1)*$B71</f>
        <v>68301.499239754878</v>
      </c>
      <c r="G71" s="73">
        <f t="shared" si="8"/>
        <v>104317.61520866783</v>
      </c>
      <c r="H71" s="73">
        <f t="shared" si="8"/>
        <v>141637.50861500643</v>
      </c>
      <c r="I71" s="73">
        <f t="shared" si="8"/>
        <v>180308.37598623079</v>
      </c>
      <c r="J71" s="73">
        <f t="shared" si="8"/>
        <v>220379.12235628473</v>
      </c>
      <c r="K71" s="73">
        <f t="shared" si="8"/>
        <v>261900.42311324607</v>
      </c>
      <c r="L71" s="73">
        <f t="shared" si="8"/>
        <v>304924.78808585502</v>
      </c>
      <c r="M71" s="73">
        <f t="shared" si="8"/>
        <v>349506.62794996175</v>
      </c>
      <c r="N71" s="73">
        <f t="shared" si="8"/>
        <v>395702.32303887716</v>
      </c>
      <c r="O71" s="73">
        <f t="shared" si="8"/>
        <v>443570.29464464705</v>
      </c>
      <c r="P71" s="73">
        <f t="shared" si="8"/>
        <v>493171.07890042063</v>
      </c>
      <c r="Q71" s="73">
        <f t="shared" si="8"/>
        <v>544567.40333734825</v>
      </c>
      <c r="R71" s="73">
        <f t="shared" si="8"/>
        <v>597824.26621282706</v>
      </c>
      <c r="S71" s="73">
        <f t="shared" si="8"/>
        <v>653009.0187104143</v>
      </c>
      <c r="T71" s="73">
        <f t="shared" si="8"/>
        <v>710191.45011536521</v>
      </c>
      <c r="U71" s="73">
        <f t="shared" si="8"/>
        <v>769443.8760735119</v>
      </c>
      <c r="V71" s="73">
        <f t="shared" si="8"/>
        <v>830841.23004509695</v>
      </c>
      <c r="W71" s="73">
        <f t="shared" si="8"/>
        <v>894461.158069222</v>
      </c>
      <c r="X71" s="73">
        <f t="shared" si="8"/>
        <v>960384.11695875437</v>
      </c>
    </row>
    <row r="72" spans="1:24">
      <c r="A72" s="73">
        <v>27</v>
      </c>
      <c r="B72" s="74">
        <v>744.66</v>
      </c>
      <c r="C72" s="73">
        <v>4.1909581588592904</v>
      </c>
      <c r="D72" s="74">
        <v>1251</v>
      </c>
      <c r="E72" s="73">
        <f t="shared" ref="E72:T100" si="9">$D72*((1+$C72/100)^E$2-1)*$B72</f>
        <v>39041.694671227669</v>
      </c>
      <c r="F72" s="73">
        <f t="shared" si="9"/>
        <v>79719.610430636079</v>
      </c>
      <c r="G72" s="73">
        <f t="shared" si="9"/>
        <v>122102.32061941743</v>
      </c>
      <c r="H72" s="73">
        <f t="shared" si="9"/>
        <v>166261.27245880096</v>
      </c>
      <c r="I72" s="73">
        <f t="shared" si="9"/>
        <v>212270.90749316398</v>
      </c>
      <c r="J72" s="73">
        <f t="shared" si="9"/>
        <v>260208.7870808611</v>
      </c>
      <c r="K72" s="73">
        <f t="shared" si="9"/>
        <v>310155.72314432292</v>
      </c>
      <c r="L72" s="73">
        <f t="shared" si="9"/>
        <v>362195.9143998365</v>
      </c>
      <c r="M72" s="73">
        <f t="shared" si="9"/>
        <v>416417.08829665912</v>
      </c>
      <c r="N72" s="73">
        <f t="shared" si="9"/>
        <v>472910.64890473988</v>
      </c>
      <c r="O72" s="73">
        <f t="shared" si="9"/>
        <v>531771.83100035531</v>
      </c>
      <c r="P72" s="73">
        <f t="shared" si="9"/>
        <v>593099.86060940754</v>
      </c>
      <c r="Q72" s="73">
        <f t="shared" si="9"/>
        <v>656998.12227902818</v>
      </c>
      <c r="R72" s="73">
        <f t="shared" si="9"/>
        <v>723574.33335946116</v>
      </c>
      <c r="S72" s="73">
        <f t="shared" si="9"/>
        <v>792940.7255900288</v>
      </c>
      <c r="T72" s="73">
        <f t="shared" si="9"/>
        <v>865214.23429528985</v>
      </c>
      <c r="U72" s="73">
        <f t="shared" si="8"/>
        <v>940516.69551032782</v>
      </c>
      <c r="V72" s="73">
        <f t="shared" si="8"/>
        <v>1018975.0513674791</v>
      </c>
      <c r="W72" s="73">
        <f t="shared" si="8"/>
        <v>1100721.564090733</v>
      </c>
      <c r="X72" s="73">
        <f t="shared" si="8"/>
        <v>1185894.0389585446</v>
      </c>
    </row>
    <row r="73" spans="1:24">
      <c r="A73" s="73">
        <v>28</v>
      </c>
      <c r="B73" s="74">
        <v>765.42</v>
      </c>
      <c r="C73" s="73">
        <v>4.3218937786115301</v>
      </c>
      <c r="D73" s="74">
        <v>1341</v>
      </c>
      <c r="E73" s="73">
        <f t="shared" si="9"/>
        <v>44361.137382093177</v>
      </c>
      <c r="F73" s="73">
        <f t="shared" si="8"/>
        <v>90639.516000824427</v>
      </c>
      <c r="G73" s="73">
        <f t="shared" si="8"/>
        <v>138917.99698592079</v>
      </c>
      <c r="H73" s="73">
        <f t="shared" si="8"/>
        <v>189283.02263712042</v>
      </c>
      <c r="I73" s="73">
        <f t="shared" si="8"/>
        <v>241824.77119853511</v>
      </c>
      <c r="J73" s="73">
        <f t="shared" si="8"/>
        <v>296637.31832219957</v>
      </c>
      <c r="K73" s="73">
        <f t="shared" si="8"/>
        <v>353818.80550989998</v>
      </c>
      <c r="L73" s="73">
        <f t="shared" si="8"/>
        <v>413471.61583488324</v>
      </c>
      <c r="M73" s="73">
        <f t="shared" si="8"/>
        <v>475702.55725806899</v>
      </c>
      <c r="N73" s="73">
        <f t="shared" si="8"/>
        <v>540623.05386699457</v>
      </c>
      <c r="O73" s="73">
        <f t="shared" si="8"/>
        <v>608349.34537990496</v>
      </c>
      <c r="P73" s="73">
        <f t="shared" si="8"/>
        <v>679002.69527219667</v>
      </c>
      <c r="Q73" s="73">
        <f t="shared" si="8"/>
        <v>752709.60789786349</v>
      </c>
      <c r="R73" s="73">
        <f t="shared" si="8"/>
        <v>829602.05499470606</v>
      </c>
      <c r="S73" s="73">
        <f t="shared" si="8"/>
        <v>909817.71197884879</v>
      </c>
      <c r="T73" s="73">
        <f t="shared" si="8"/>
        <v>993500.20445166191</v>
      </c>
      <c r="U73" s="73">
        <f t="shared" si="8"/>
        <v>1080799.3653604444</v>
      </c>
      <c r="V73" s="73">
        <f t="shared" si="8"/>
        <v>1171871.5032733239</v>
      </c>
      <c r="W73" s="73">
        <f t="shared" si="8"/>
        <v>1266879.6822487081</v>
      </c>
      <c r="X73" s="73">
        <f t="shared" si="8"/>
        <v>1365994.0138004022</v>
      </c>
    </row>
    <row r="74" spans="1:24">
      <c r="A74" s="73">
        <v>29</v>
      </c>
      <c r="B74" s="74">
        <v>803.02</v>
      </c>
      <c r="C74" s="73">
        <v>4.7001672296495602</v>
      </c>
      <c r="D74" s="74">
        <v>1348</v>
      </c>
      <c r="E74" s="73">
        <f t="shared" si="9"/>
        <v>50877.945332393057</v>
      </c>
      <c r="F74" s="73">
        <f t="shared" si="8"/>
        <v>104147.23917841818</v>
      </c>
      <c r="G74" s="73">
        <f t="shared" si="8"/>
        <v>159920.27891726</v>
      </c>
      <c r="H74" s="73">
        <f t="shared" si="8"/>
        <v>218314.74479288617</v>
      </c>
      <c r="I74" s="73">
        <f t="shared" si="8"/>
        <v>279453.8482175275</v>
      </c>
      <c r="J74" s="73">
        <f t="shared" si="8"/>
        <v>343466.59174583538</v>
      </c>
      <c r="K74" s="73">
        <f t="shared" si="8"/>
        <v>410488.04126826033</v>
      </c>
      <c r="L74" s="73">
        <f t="shared" si="8"/>
        <v>480659.61099797435</v>
      </c>
      <c r="M74" s="73">
        <f t="shared" si="8"/>
        <v>554129.3618526553</v>
      </c>
      <c r="N74" s="73">
        <f t="shared" si="8"/>
        <v>631052.31386071304</v>
      </c>
      <c r="O74" s="73">
        <f t="shared" si="8"/>
        <v>711590.77325113246</v>
      </c>
      <c r="P74" s="73">
        <f t="shared" si="8"/>
        <v>795914.67491708521</v>
      </c>
      <c r="Q74" s="73">
        <f t="shared" si="8"/>
        <v>884201.94097590283</v>
      </c>
      <c r="R74" s="73">
        <f t="shared" si="8"/>
        <v>976638.85618197068</v>
      </c>
      <c r="S74" s="73">
        <f t="shared" si="8"/>
        <v>1073420.4609846529</v>
      </c>
      <c r="T74" s="73">
        <f t="shared" si="8"/>
        <v>1174750.9630605998</v>
      </c>
      <c r="U74" s="73">
        <f t="shared" si="8"/>
        <v>1280844.1681887598</v>
      </c>
      <c r="V74" s="73">
        <f t="shared" si="8"/>
        <v>1391923.9313772384</v>
      </c>
      <c r="W74" s="73">
        <f t="shared" si="8"/>
        <v>1508224.6291938745</v>
      </c>
      <c r="X74" s="73">
        <f t="shared" si="8"/>
        <v>1629991.6542971411</v>
      </c>
    </row>
    <row r="75" spans="1:24">
      <c r="A75" s="73">
        <v>30</v>
      </c>
      <c r="B75" s="74">
        <v>834.32</v>
      </c>
      <c r="C75" s="73">
        <v>4.25765773015672</v>
      </c>
      <c r="D75" s="74">
        <v>1353</v>
      </c>
      <c r="E75" s="73">
        <f t="shared" si="9"/>
        <v>48061.928935151482</v>
      </c>
      <c r="F75" s="73">
        <f t="shared" si="8"/>
        <v>98170.170302872939</v>
      </c>
      <c r="G75" s="73">
        <f t="shared" si="8"/>
        <v>150411.84908263278</v>
      </c>
      <c r="H75" s="73">
        <f t="shared" si="8"/>
        <v>204877.79973732261</v>
      </c>
      <c r="I75" s="73">
        <f t="shared" si="8"/>
        <v>261662.72415036531</v>
      </c>
      <c r="J75" s="73">
        <f t="shared" si="8"/>
        <v>320865.35628724337</v>
      </c>
      <c r="K75" s="73">
        <f t="shared" si="8"/>
        <v>382588.63386775367</v>
      </c>
      <c r="L75" s="73">
        <f t="shared" si="8"/>
        <v>446939.87734747666</v>
      </c>
      <c r="M75" s="73">
        <f t="shared" si="8"/>
        <v>514030.9765196658</v>
      </c>
      <c r="N75" s="73">
        <f t="shared" si="8"/>
        <v>583978.58506200719</v>
      </c>
      <c r="O75" s="73">
        <f t="shared" si="8"/>
        <v>656904.32336651091</v>
      </c>
      <c r="P75" s="73">
        <f t="shared" si="8"/>
        <v>732934.99000521039</v>
      </c>
      <c r="Q75" s="73">
        <f t="shared" si="8"/>
        <v>812202.78219934227</v>
      </c>
      <c r="R75" s="73">
        <f t="shared" si="8"/>
        <v>894845.52567535173</v>
      </c>
      <c r="S75" s="73">
        <f t="shared" si="8"/>
        <v>981006.91430738172</v>
      </c>
      <c r="T75" s="73">
        <f t="shared" si="8"/>
        <v>1070836.7599629133</v>
      </c>
      <c r="U75" s="73">
        <f t="shared" si="8"/>
        <v>1164491.2529859855</v>
      </c>
      <c r="V75" s="73">
        <f t="shared" si="8"/>
        <v>1262133.2337708939</v>
      </c>
      <c r="W75" s="73">
        <f t="shared" si="8"/>
        <v>1363932.4758985685</v>
      </c>
      <c r="X75" s="73">
        <f t="shared" si="8"/>
        <v>1470065.9813279337</v>
      </c>
    </row>
    <row r="76" spans="1:24">
      <c r="A76" s="73">
        <v>31</v>
      </c>
      <c r="B76" s="74">
        <v>875.74</v>
      </c>
      <c r="C76" s="73">
        <v>3.9116837013954</v>
      </c>
      <c r="D76" s="74">
        <v>1401</v>
      </c>
      <c r="E76" s="73">
        <f t="shared" si="9"/>
        <v>47992.906564086799</v>
      </c>
      <c r="F76" s="73">
        <f t="shared" si="8"/>
        <v>97863.143832066809</v>
      </c>
      <c r="G76" s="73">
        <f t="shared" si="8"/>
        <v>149684.14704310574</v>
      </c>
      <c r="H76" s="73">
        <f t="shared" si="8"/>
        <v>203532.22399065015</v>
      </c>
      <c r="I76" s="73">
        <f t="shared" si="8"/>
        <v>259486.66738766679</v>
      </c>
      <c r="J76" s="73">
        <f t="shared" si="8"/>
        <v>317629.87162725092</v>
      </c>
      <c r="K76" s="73">
        <f t="shared" si="8"/>
        <v>378047.454110544</v>
      </c>
      <c r="L76" s="73">
        <f t="shared" si="8"/>
        <v>440828.38132061315</v>
      </c>
      <c r="M76" s="73">
        <f t="shared" si="8"/>
        <v>506065.09982794349</v>
      </c>
      <c r="N76" s="73">
        <f t="shared" si="8"/>
        <v>573853.67242045037</v>
      </c>
      <c r="O76" s="73">
        <f t="shared" si="8"/>
        <v>644293.91955846688</v>
      </c>
      <c r="P76" s="73">
        <f t="shared" si="8"/>
        <v>717489.56636300357</v>
      </c>
      <c r="Q76" s="73">
        <f t="shared" si="8"/>
        <v>793548.39535372448</v>
      </c>
      <c r="R76" s="73">
        <f t="shared" si="8"/>
        <v>872582.40516154747</v>
      </c>
      <c r="S76" s="73">
        <f t="shared" si="8"/>
        <v>954707.97544958256</v>
      </c>
      <c r="T76" s="73">
        <f t="shared" si="8"/>
        <v>1040046.0382852525</v>
      </c>
      <c r="U76" s="73">
        <f t="shared" si="8"/>
        <v>1128722.2562159523</v>
      </c>
      <c r="V76" s="73">
        <f t="shared" si="8"/>
        <v>1220867.2073104607</v>
      </c>
      <c r="W76" s="73">
        <f t="shared" si="8"/>
        <v>1316616.5774385922</v>
      </c>
      <c r="X76" s="73">
        <f t="shared" si="8"/>
        <v>1416111.3600722142</v>
      </c>
    </row>
    <row r="77" spans="1:24">
      <c r="A77" s="73">
        <v>32</v>
      </c>
      <c r="B77" s="74">
        <v>921.69</v>
      </c>
      <c r="C77" s="73">
        <v>3.5414883290647499</v>
      </c>
      <c r="D77" s="74">
        <v>1374</v>
      </c>
      <c r="E77" s="73">
        <f t="shared" si="9"/>
        <v>44849.48115393566</v>
      </c>
      <c r="F77" s="73">
        <f t="shared" si="8"/>
        <v>91287.301448583981</v>
      </c>
      <c r="G77" s="73">
        <f t="shared" si="8"/>
        <v>139369.71172923938</v>
      </c>
      <c r="H77" s="73">
        <f t="shared" si="8"/>
        <v>189154.95495831719</v>
      </c>
      <c r="I77" s="73">
        <f t="shared" si="8"/>
        <v>240703.33676594941</v>
      </c>
      <c r="J77" s="73">
        <f t="shared" si="8"/>
        <v>294077.29849912028</v>
      </c>
      <c r="K77" s="73">
        <f t="shared" si="8"/>
        <v>349341.49285783147</v>
      </c>
      <c r="L77" s="73">
        <f t="shared" si="8"/>
        <v>406562.86220990767</v>
      </c>
      <c r="M77" s="73">
        <f t="shared" si="8"/>
        <v>465810.71967931895</v>
      </c>
      <c r="N77" s="73">
        <f t="shared" si="8"/>
        <v>527156.83310623013</v>
      </c>
      <c r="O77" s="73">
        <f t="shared" si="8"/>
        <v>590675.51198049029</v>
      </c>
      <c r="P77" s="73">
        <f t="shared" si="8"/>
        <v>656443.69745385833</v>
      </c>
      <c r="Q77" s="73">
        <f t="shared" si="8"/>
        <v>724541.05554000358</v>
      </c>
      <c r="R77" s="73">
        <f t="shared" si="8"/>
        <v>795050.07361517078</v>
      </c>
      <c r="S77" s="73">
        <f t="shared" si="8"/>
        <v>868056.16033640876</v>
      </c>
      <c r="T77" s="73">
        <f t="shared" si="8"/>
        <v>943647.7490983858</v>
      </c>
      <c r="U77" s="73">
        <f t="shared" si="8"/>
        <v>1021916.405154123</v>
      </c>
      <c r="V77" s="73">
        <f t="shared" si="8"/>
        <v>1102956.9365293903</v>
      </c>
      <c r="W77" s="73">
        <f t="shared" si="8"/>
        <v>1186867.5088651243</v>
      </c>
      <c r="X77" s="73">
        <f t="shared" si="8"/>
        <v>1273749.7643269799</v>
      </c>
    </row>
    <row r="78" spans="1:24">
      <c r="A78" s="73">
        <v>33</v>
      </c>
      <c r="B78" s="74">
        <v>967.81</v>
      </c>
      <c r="C78" s="73">
        <v>4.5287470525386802</v>
      </c>
      <c r="D78" s="74">
        <v>1395</v>
      </c>
      <c r="E78" s="73">
        <f t="shared" si="9"/>
        <v>61142.38525459847</v>
      </c>
      <c r="F78" s="73">
        <f t="shared" si="8"/>
        <v>125053.7544792663</v>
      </c>
      <c r="G78" s="73">
        <f t="shared" si="8"/>
        <v>191859.50795393335</v>
      </c>
      <c r="H78" s="73">
        <f t="shared" si="8"/>
        <v>261690.72502001066</v>
      </c>
      <c r="I78" s="73">
        <f t="shared" si="8"/>
        <v>334684.4212707199</v>
      </c>
      <c r="J78" s="73">
        <f t="shared" si="8"/>
        <v>410983.81738892203</v>
      </c>
      <c r="K78" s="73">
        <f t="shared" si="8"/>
        <v>490738.62015993218</v>
      </c>
      <c r="L78" s="73">
        <f t="shared" si="8"/>
        <v>574105.31621069252</v>
      </c>
      <c r="M78" s="73">
        <f t="shared" si="8"/>
        <v>661247.47905165062</v>
      </c>
      <c r="N78" s="73">
        <f t="shared" si="8"/>
        <v>752336.09002378676</v>
      </c>
      <c r="O78" s="73">
        <f t="shared" si="8"/>
        <v>847549.87378052215</v>
      </c>
      <c r="P78" s="73">
        <f t="shared" si="8"/>
        <v>947075.6489627508</v>
      </c>
      <c r="Q78" s="73">
        <f t="shared" si="8"/>
        <v>1051108.6947550615</v>
      </c>
      <c r="R78" s="73">
        <f t="shared" si="8"/>
        <v>1159853.1340423571</v>
      </c>
      <c r="S78" s="73">
        <f t="shared" si="8"/>
        <v>1273522.3339186765</v>
      </c>
      <c r="T78" s="73">
        <f t="shared" si="8"/>
        <v>1392339.3243340384</v>
      </c>
      <c r="U78" s="73">
        <f t="shared" si="8"/>
        <v>1516537.2357007514</v>
      </c>
      <c r="V78" s="73">
        <f t="shared" si="8"/>
        <v>1646359.7563177992</v>
      </c>
      <c r="W78" s="73">
        <f t="shared" si="8"/>
        <v>1782061.6105108222</v>
      </c>
      <c r="X78" s="73">
        <f t="shared" si="8"/>
        <v>1923909.0584258528</v>
      </c>
    </row>
    <row r="79" spans="1:24">
      <c r="A79" s="73">
        <v>34</v>
      </c>
      <c r="B79" s="74">
        <v>1010.86</v>
      </c>
      <c r="C79" s="73">
        <v>4.286442018012</v>
      </c>
      <c r="D79" s="74">
        <v>1438</v>
      </c>
      <c r="E79" s="73">
        <f t="shared" si="9"/>
        <v>62308.436152351103</v>
      </c>
      <c r="F79" s="73">
        <f t="shared" si="8"/>
        <v>127287.68729270274</v>
      </c>
      <c r="G79" s="73">
        <f t="shared" si="8"/>
        <v>195052.23635692411</v>
      </c>
      <c r="H79" s="73">
        <f t="shared" si="8"/>
        <v>265721.47352555022</v>
      </c>
      <c r="I79" s="73">
        <f t="shared" si="8"/>
        <v>339419.90656998113</v>
      </c>
      <c r="J79" s="73">
        <f t="shared" si="8"/>
        <v>416277.38021504512</v>
      </c>
      <c r="K79" s="73">
        <f t="shared" si="8"/>
        <v>496429.30490441347</v>
      </c>
      <c r="L79" s="73">
        <f t="shared" si="8"/>
        <v>580016.89537191205</v>
      </c>
      <c r="M79" s="73">
        <f t="shared" si="8"/>
        <v>667187.41943905363</v>
      </c>
      <c r="N79" s="73">
        <f t="shared" si="8"/>
        <v>758094.45747713023</v>
      </c>
      <c r="O79" s="73">
        <f t="shared" si="8"/>
        <v>852898.17299100116</v>
      </c>
      <c r="P79" s="73">
        <f t="shared" si="8"/>
        <v>951765.59480129497</v>
      </c>
      <c r="Q79" s="73">
        <f t="shared" si="8"/>
        <v>1054870.9113221907</v>
      </c>
      <c r="R79" s="73">
        <f t="shared" si="8"/>
        <v>1162395.7774532423</v>
      </c>
      <c r="S79" s="73">
        <f t="shared" si="8"/>
        <v>1274529.6346259466</v>
      </c>
      <c r="T79" s="73">
        <f t="shared" si="8"/>
        <v>1391470.0445689189</v>
      </c>
      <c r="U79" s="73">
        <f t="shared" si="8"/>
        <v>1513423.0373797223</v>
      </c>
      <c r="V79" s="73">
        <f t="shared" si="8"/>
        <v>1640603.4745165918</v>
      </c>
      <c r="W79" s="73">
        <f t="shared" si="8"/>
        <v>1773235.4273495872</v>
      </c>
      <c r="X79" s="73">
        <f t="shared" si="8"/>
        <v>1911552.5719381247</v>
      </c>
    </row>
    <row r="80" spans="1:24">
      <c r="A80" s="73">
        <v>35</v>
      </c>
      <c r="B80" s="74">
        <v>1068.8699999999999</v>
      </c>
      <c r="C80" s="73">
        <v>4.31854210041696</v>
      </c>
      <c r="D80" s="74">
        <v>1413</v>
      </c>
      <c r="E80" s="73">
        <f t="shared" si="9"/>
        <v>65223.516140550833</v>
      </c>
      <c r="F80" s="73">
        <f t="shared" si="8"/>
        <v>133263.73728500374</v>
      </c>
      <c r="G80" s="73">
        <f t="shared" si="8"/>
        <v>204242.3040247965</v>
      </c>
      <c r="H80" s="73">
        <f t="shared" si="8"/>
        <v>278286.11005151982</v>
      </c>
      <c r="I80" s="73">
        <f t="shared" si="8"/>
        <v>355527.52901425824</v>
      </c>
      <c r="J80" s="73">
        <f t="shared" si="8"/>
        <v>436104.65117386187</v>
      </c>
      <c r="K80" s="73">
        <f t="shared" si="8"/>
        <v>520161.5302772327</v>
      </c>
      <c r="L80" s="73">
        <f t="shared" si="8"/>
        <v>607848.44109297905</v>
      </c>
      <c r="M80" s="73">
        <f t="shared" si="8"/>
        <v>699322.14806885831</v>
      </c>
      <c r="N80" s="73">
        <f t="shared" si="8"/>
        <v>794746.18559130293</v>
      </c>
      <c r="O80" s="73">
        <f t="shared" si="8"/>
        <v>894291.15034807217</v>
      </c>
      <c r="P80" s="73">
        <f t="shared" si="8"/>
        <v>998135.00631670782</v>
      </c>
      <c r="Q80" s="73">
        <f t="shared" si="8"/>
        <v>1106463.402924045</v>
      </c>
      <c r="R80" s="73">
        <f t="shared" si="8"/>
        <v>1219470.0069455768</v>
      </c>
      <c r="S80" s="73">
        <f t="shared" si="8"/>
        <v>1337356.8487380303</v>
      </c>
      <c r="T80" s="73">
        <f t="shared" si="8"/>
        <v>1460334.6834241424</v>
      </c>
      <c r="U80" s="73">
        <f t="shared" si="8"/>
        <v>1588623.3676753559</v>
      </c>
      <c r="V80" s="73">
        <f t="shared" si="8"/>
        <v>1722452.2527660285</v>
      </c>
      <c r="W80" s="73">
        <f t="shared" si="8"/>
        <v>1862060.5946018607</v>
      </c>
      <c r="X80" s="73">
        <f t="shared" si="8"/>
        <v>2007697.9814555668</v>
      </c>
    </row>
    <row r="81" spans="1:24">
      <c r="A81" s="73">
        <v>36</v>
      </c>
      <c r="B81" s="74">
        <v>1120.67</v>
      </c>
      <c r="C81" s="73">
        <v>4.3547453367423499</v>
      </c>
      <c r="D81" s="74">
        <v>1496</v>
      </c>
      <c r="E81" s="73">
        <f t="shared" si="9"/>
        <v>73008.277549644845</v>
      </c>
      <c r="F81" s="73">
        <f t="shared" si="8"/>
        <v>149195.87966131893</v>
      </c>
      <c r="G81" s="73">
        <f t="shared" si="8"/>
        <v>228701.25782312674</v>
      </c>
      <c r="H81" s="73">
        <f t="shared" si="8"/>
        <v>311668.89273289574</v>
      </c>
      <c r="I81" s="73">
        <f t="shared" si="8"/>
        <v>398249.55685490294</v>
      </c>
      <c r="J81" s="73">
        <f t="shared" si="8"/>
        <v>488600.58841028396</v>
      </c>
      <c r="K81" s="73">
        <f t="shared" si="8"/>
        <v>582886.17729902116</v>
      </c>
      <c r="L81" s="73">
        <f t="shared" si="8"/>
        <v>681277.66347311181</v>
      </c>
      <c r="M81" s="73">
        <f t="shared" si="8"/>
        <v>783953.84830311942</v>
      </c>
      <c r="N81" s="73">
        <f t="shared" si="8"/>
        <v>891101.31950395671</v>
      </c>
      <c r="O81" s="73">
        <f t="shared" si="8"/>
        <v>1002914.7902103495</v>
      </c>
      <c r="P81" s="73">
        <f t="shared" si="8"/>
        <v>1119597.4528181797</v>
      </c>
      <c r="Q81" s="73">
        <f t="shared" si="8"/>
        <v>1241361.3482347105</v>
      </c>
      <c r="R81" s="73">
        <f t="shared" si="8"/>
        <v>1368427.7512087289</v>
      </c>
      <c r="S81" s="73">
        <f t="shared" si="8"/>
        <v>1501027.5724408238</v>
      </c>
      <c r="T81" s="73">
        <f t="shared" si="8"/>
        <v>1639401.7782045535</v>
      </c>
      <c r="U81" s="73">
        <f t="shared" si="8"/>
        <v>1783801.8282410325</v>
      </c>
      <c r="V81" s="73">
        <f t="shared" si="8"/>
        <v>1934490.1327227296</v>
      </c>
      <c r="W81" s="73">
        <f t="shared" si="8"/>
        <v>2091740.5291168578</v>
      </c>
      <c r="X81" s="73">
        <f t="shared" si="8"/>
        <v>2255838.7798149697</v>
      </c>
    </row>
    <row r="82" spans="1:24">
      <c r="A82" s="73">
        <v>37</v>
      </c>
      <c r="B82" s="74">
        <v>1189.83</v>
      </c>
      <c r="C82" s="73">
        <v>4.0540152137043801</v>
      </c>
      <c r="D82" s="74">
        <v>1441</v>
      </c>
      <c r="E82" s="73">
        <f t="shared" si="9"/>
        <v>69507.916362012445</v>
      </c>
      <c r="F82" s="73">
        <f t="shared" si="8"/>
        <v>141833.6942280698</v>
      </c>
      <c r="G82" s="73">
        <f t="shared" si="8"/>
        <v>217091.5701322472</v>
      </c>
      <c r="H82" s="73">
        <f t="shared" si="8"/>
        <v>295400.41177509062</v>
      </c>
      <c r="I82" s="73">
        <f t="shared" si="8"/>
        <v>376883.9057718105</v>
      </c>
      <c r="J82" s="73">
        <f t="shared" si="8"/>
        <v>461670.75301181577</v>
      </c>
      <c r="K82" s="73">
        <f t="shared" si="8"/>
        <v>549894.87193815061</v>
      </c>
      <c r="L82" s="73">
        <f t="shared" si="8"/>
        <v>641695.61006791587</v>
      </c>
      <c r="M82" s="73">
        <f t="shared" si="8"/>
        <v>737217.96408775495</v>
      </c>
      <c r="N82" s="73">
        <f t="shared" si="8"/>
        <v>836612.80887204665</v>
      </c>
      <c r="O82" s="73">
        <f t="shared" si="8"/>
        <v>940037.1357855316</v>
      </c>
      <c r="P82" s="73">
        <f t="shared" si="8"/>
        <v>1047654.30064676</v>
      </c>
      <c r="Q82" s="73">
        <f t="shared" si="8"/>
        <v>1159634.2817440205</v>
      </c>
      <c r="R82" s="73">
        <f t="shared" si="8"/>
        <v>1276153.9483112677</v>
      </c>
      <c r="S82" s="73">
        <f t="shared" si="8"/>
        <v>1397397.3398881075</v>
      </c>
      <c r="T82" s="73">
        <f t="shared" si="8"/>
        <v>1523555.9570050843</v>
      </c>
      <c r="U82" s="73">
        <f t="shared" si="8"/>
        <v>1654829.0636533822</v>
      </c>
      <c r="V82" s="73">
        <f t="shared" si="8"/>
        <v>1791424.0020167043</v>
      </c>
      <c r="W82" s="73">
        <f t="shared" si="8"/>
        <v>1933556.519962426</v>
      </c>
      <c r="X82" s="73">
        <f t="shared" si="8"/>
        <v>2081451.1118092886</v>
      </c>
    </row>
    <row r="83" spans="1:24">
      <c r="A83" s="73">
        <v>38</v>
      </c>
      <c r="B83" s="74">
        <v>1226.5899999999999</v>
      </c>
      <c r="C83" s="73">
        <v>4.64065057397075</v>
      </c>
      <c r="D83" s="74">
        <v>1453</v>
      </c>
      <c r="E83" s="73">
        <f t="shared" si="9"/>
        <v>82707.311286763943</v>
      </c>
      <c r="F83" s="73">
        <f t="shared" si="8"/>
        <v>169252.77988947279</v>
      </c>
      <c r="G83" s="73">
        <f t="shared" si="8"/>
        <v>259814.52127763914</v>
      </c>
      <c r="H83" s="73">
        <f t="shared" si="8"/>
        <v>354578.91663733311</v>
      </c>
      <c r="I83" s="73">
        <f t="shared" si="8"/>
        <v>453740.99645420676</v>
      </c>
      <c r="J83" s="73">
        <f t="shared" si="8"/>
        <v>557504.84189726342</v>
      </c>
      <c r="K83" s="73">
        <f t="shared" si="8"/>
        <v>666084.00482944725</v>
      </c>
      <c r="L83" s="73">
        <f t="shared" si="8"/>
        <v>779701.94730945642</v>
      </c>
      <c r="M83" s="73">
        <f t="shared" si="8"/>
        <v>898592.50148929795</v>
      </c>
      <c r="N83" s="73">
        <f t="shared" si="8"/>
        <v>1023000.3508540827</v>
      </c>
      <c r="O83" s="73">
        <f t="shared" si="8"/>
        <v>1153181.5337944794</v>
      </c>
      <c r="P83" s="73">
        <f t="shared" si="8"/>
        <v>1289403.9705482014</v>
      </c>
      <c r="Q83" s="73">
        <f t="shared" si="8"/>
        <v>1431948.0145950124</v>
      </c>
      <c r="R83" s="73">
        <f t="shared" si="8"/>
        <v>1581107.029640042</v>
      </c>
      <c r="S83" s="73">
        <f t="shared" si="8"/>
        <v>1737187.9933728881</v>
      </c>
      <c r="T83" s="73">
        <f t="shared" si="8"/>
        <v>1900512.1292450621</v>
      </c>
      <c r="U83" s="73">
        <f t="shared" si="8"/>
        <v>2071415.5675660211</v>
      </c>
      <c r="V83" s="73">
        <f t="shared" si="8"/>
        <v>2250250.0372783556</v>
      </c>
      <c r="W83" s="73">
        <f t="shared" si="8"/>
        <v>2437383.5898358552</v>
      </c>
      <c r="X83" s="73">
        <f t="shared" si="8"/>
        <v>2633201.356674206</v>
      </c>
    </row>
    <row r="84" spans="1:24">
      <c r="A84" s="73">
        <v>39</v>
      </c>
      <c r="B84" s="74">
        <v>1277.67</v>
      </c>
      <c r="C84" s="73">
        <v>5.2953628980956404</v>
      </c>
      <c r="D84" s="74">
        <v>1450</v>
      </c>
      <c r="E84" s="73">
        <f t="shared" si="9"/>
        <v>98103.031553143024</v>
      </c>
      <c r="F84" s="73">
        <f t="shared" si="8"/>
        <v>201400.97464105816</v>
      </c>
      <c r="G84" s="73">
        <f t="shared" si="8"/>
        <v>310168.9186817467</v>
      </c>
      <c r="H84" s="73">
        <f t="shared" si="8"/>
        <v>424696.52007618739</v>
      </c>
      <c r="I84" s="73">
        <f t="shared" si="8"/>
        <v>545288.77358294802</v>
      </c>
      <c r="J84" s="73">
        <f t="shared" si="8"/>
        <v>672266.82453988318</v>
      </c>
      <c r="K84" s="73">
        <f t="shared" si="8"/>
        <v>805968.82409591693</v>
      </c>
      <c r="L84" s="73">
        <f t="shared" si="8"/>
        <v>946750.8297304525</v>
      </c>
      <c r="M84" s="73">
        <f t="shared" si="8"/>
        <v>1094987.7534585549</v>
      </c>
      <c r="N84" s="73">
        <f t="shared" si="8"/>
        <v>1251074.3602470329</v>
      </c>
      <c r="O84" s="73">
        <f t="shared" si="8"/>
        <v>1415426.3193002844</v>
      </c>
      <c r="P84" s="73">
        <f t="shared" si="8"/>
        <v>1588481.3110155356</v>
      </c>
      <c r="Q84" s="73">
        <f t="shared" si="8"/>
        <v>1770700.1925553784</v>
      </c>
      <c r="R84" s="73">
        <f t="shared" si="8"/>
        <v>1962568.2251416072</v>
      </c>
      <c r="S84" s="73">
        <f t="shared" si="8"/>
        <v>2164596.3663387126</v>
      </c>
      <c r="T84" s="73">
        <f t="shared" si="8"/>
        <v>2377322.6307684821</v>
      </c>
      <c r="U84" s="73">
        <f t="shared" si="8"/>
        <v>2601313.522879371</v>
      </c>
      <c r="V84" s="73">
        <f t="shared" si="8"/>
        <v>2837165.545586213</v>
      </c>
      <c r="W84" s="73">
        <f t="shared" si="8"/>
        <v>3085506.788797881</v>
      </c>
      <c r="X84" s="73">
        <f t="shared" si="8"/>
        <v>3346998.6020632498</v>
      </c>
    </row>
    <row r="85" spans="1:24">
      <c r="A85" s="73">
        <v>40</v>
      </c>
      <c r="B85" s="74">
        <v>1322.45</v>
      </c>
      <c r="C85" s="73">
        <v>4.5630655179063204</v>
      </c>
      <c r="D85" s="74">
        <v>1478</v>
      </c>
      <c r="E85" s="73">
        <f t="shared" si="9"/>
        <v>89188.816193614213</v>
      </c>
      <c r="F85" s="73">
        <f t="shared" si="8"/>
        <v>182447.37650478809</v>
      </c>
      <c r="G85" s="73">
        <f t="shared" si="8"/>
        <v>279961.38602401706</v>
      </c>
      <c r="H85" s="73">
        <f t="shared" si="8"/>
        <v>381925.02368674573</v>
      </c>
      <c r="I85" s="73">
        <f t="shared" si="8"/>
        <v>488541.32894046552</v>
      </c>
      <c r="J85" s="73">
        <f t="shared" ref="J85:X99" si="10">$D85*((1+$C85/100)^J$2-1)*$B85</f>
        <v>600022.60605568357</v>
      </c>
      <c r="K85" s="73">
        <f t="shared" si="10"/>
        <v>716590.84688586765</v>
      </c>
      <c r="L85" s="73">
        <f t="shared" si="10"/>
        <v>838478.17291820364</v>
      </c>
      <c r="M85" s="73">
        <f t="shared" si="10"/>
        <v>965927.29749541928</v>
      </c>
      <c r="N85" s="73">
        <f t="shared" si="10"/>
        <v>1099192.0091290916</v>
      </c>
      <c r="O85" s="73">
        <f t="shared" si="10"/>
        <v>1238537.6768668571</v>
      </c>
      <c r="P85" s="73">
        <f t="shared" si="10"/>
        <v>1384241.7787198611</v>
      </c>
      <c r="Q85" s="73">
        <f t="shared" si="10"/>
        <v>1536594.4542026941</v>
      </c>
      <c r="R85" s="73">
        <f t="shared" si="10"/>
        <v>1695899.0820860928</v>
      </c>
      <c r="S85" s="73">
        <f t="shared" si="10"/>
        <v>1862472.8845128673</v>
      </c>
      <c r="T85" s="73">
        <f t="shared" si="10"/>
        <v>2036647.558680044</v>
      </c>
      <c r="U85" s="73">
        <f t="shared" si="10"/>
        <v>2218769.9373450689</v>
      </c>
      <c r="V85" s="73">
        <f t="shared" si="10"/>
        <v>2409202.679471347</v>
      </c>
      <c r="W85" s="73">
        <f t="shared" si="10"/>
        <v>2608324.9923883937</v>
      </c>
      <c r="X85" s="73">
        <f t="shared" si="10"/>
        <v>2816533.3869046154</v>
      </c>
    </row>
    <row r="86" spans="1:24">
      <c r="A86" s="73">
        <v>41</v>
      </c>
      <c r="B86" s="74">
        <v>1384.92</v>
      </c>
      <c r="C86" s="73">
        <v>4.8425634702278604</v>
      </c>
      <c r="D86" s="74">
        <v>1480</v>
      </c>
      <c r="E86" s="73">
        <f t="shared" si="9"/>
        <v>99257.132417582077</v>
      </c>
      <c r="F86" s="73">
        <f t="shared" si="9"/>
        <v>203320.85447121356</v>
      </c>
      <c r="G86" s="73">
        <f t="shared" si="9"/>
        <v>312423.92831477395</v>
      </c>
      <c r="H86" s="73">
        <f t="shared" si="9"/>
        <v>426810.38775717793</v>
      </c>
      <c r="I86" s="73">
        <f t="shared" si="9"/>
        <v>546736.08409942698</v>
      </c>
      <c r="J86" s="73">
        <f t="shared" si="9"/>
        <v>672469.2584041619</v>
      </c>
      <c r="K86" s="73">
        <f t="shared" si="9"/>
        <v>804291.14147773664</v>
      </c>
      <c r="L86" s="73">
        <f t="shared" si="9"/>
        <v>942496.58290679788</v>
      </c>
      <c r="M86" s="73">
        <f t="shared" si="9"/>
        <v>1087394.7105563704</v>
      </c>
      <c r="N86" s="73">
        <f t="shared" si="9"/>
        <v>1239309.6220045453</v>
      </c>
      <c r="O86" s="73">
        <f t="shared" si="9"/>
        <v>1398581.1094603385</v>
      </c>
      <c r="P86" s="73">
        <f t="shared" si="9"/>
        <v>1565565.4197861548</v>
      </c>
      <c r="Q86" s="73">
        <f t="shared" si="9"/>
        <v>1740636.0513248204</v>
      </c>
      <c r="R86" s="73">
        <f t="shared" si="9"/>
        <v>1924184.5893134743</v>
      </c>
      <c r="S86" s="73">
        <f t="shared" si="9"/>
        <v>2116621.5817529061</v>
      </c>
      <c r="T86" s="73">
        <f t="shared" si="9"/>
        <v>2318377.4576914124</v>
      </c>
      <c r="U86" s="73">
        <f t="shared" si="10"/>
        <v>2529903.4899771558</v>
      </c>
      <c r="V86" s="73">
        <f t="shared" si="10"/>
        <v>2751672.8046323922</v>
      </c>
      <c r="W86" s="73">
        <f t="shared" si="10"/>
        <v>2984181.439107297</v>
      </c>
      <c r="X86" s="73">
        <f t="shared" si="10"/>
        <v>3227949.4517804086</v>
      </c>
    </row>
    <row r="87" spans="1:24">
      <c r="A87" s="73">
        <v>42</v>
      </c>
      <c r="B87" s="74">
        <v>1443.47</v>
      </c>
      <c r="C87" s="73">
        <v>4.30971053863981</v>
      </c>
      <c r="D87" s="74">
        <v>1481</v>
      </c>
      <c r="E87" s="73">
        <f t="shared" si="9"/>
        <v>92132.089872625904</v>
      </c>
      <c r="F87" s="73">
        <f t="shared" si="9"/>
        <v>188234.80613196161</v>
      </c>
      <c r="G87" s="73">
        <f t="shared" si="9"/>
        <v>288479.27128184482</v>
      </c>
      <c r="H87" s="73">
        <f t="shared" si="9"/>
        <v>393043.982710696</v>
      </c>
      <c r="I87" s="73">
        <f t="shared" si="9"/>
        <v>502115.13052769419</v>
      </c>
      <c r="J87" s="73">
        <f t="shared" si="9"/>
        <v>615886.92909677757</v>
      </c>
      <c r="K87" s="73">
        <f t="shared" si="9"/>
        <v>734561.96285879216</v>
      </c>
      <c r="L87" s="73">
        <f t="shared" si="9"/>
        <v>858351.54705758323</v>
      </c>
      <c r="M87" s="73">
        <f t="shared" si="9"/>
        <v>987476.1040123275</v>
      </c>
      <c r="N87" s="73">
        <f t="shared" si="9"/>
        <v>1122165.5556061226</v>
      </c>
      <c r="O87" s="73">
        <f t="shared" si="9"/>
        <v>1262659.7326896915</v>
      </c>
      <c r="P87" s="73">
        <f t="shared" si="9"/>
        <v>1409208.8021292065</v>
      </c>
      <c r="Q87" s="73">
        <f t="shared" si="9"/>
        <v>1562073.7122586344</v>
      </c>
      <c r="R87" s="73">
        <f t="shared" si="9"/>
        <v>1721526.657529793</v>
      </c>
      <c r="S87" s="73">
        <f t="shared" si="9"/>
        <v>1887851.5631874739</v>
      </c>
      <c r="T87" s="73">
        <f t="shared" si="9"/>
        <v>2061344.5908326667</v>
      </c>
      <c r="U87" s="73">
        <f t="shared" si="10"/>
        <v>2242314.6657740893</v>
      </c>
      <c r="V87" s="73">
        <f t="shared" si="10"/>
        <v>2431084.0271070478</v>
      </c>
      <c r="W87" s="73">
        <f t="shared" si="10"/>
        <v>2627988.8014990948</v>
      </c>
      <c r="X87" s="73">
        <f t="shared" si="10"/>
        <v>2833379.6017042012</v>
      </c>
    </row>
    <row r="88" spans="1:24">
      <c r="A88" s="73">
        <v>43</v>
      </c>
      <c r="B88" s="74">
        <v>1499.77</v>
      </c>
      <c r="C88" s="73">
        <v>4.5596221556596896</v>
      </c>
      <c r="D88" s="74">
        <v>1530</v>
      </c>
      <c r="E88" s="73">
        <f t="shared" si="9"/>
        <v>104627.28316202392</v>
      </c>
      <c r="F88" s="73">
        <f t="shared" si="9"/>
        <v>214025.17510796851</v>
      </c>
      <c r="G88" s="73">
        <f t="shared" si="9"/>
        <v>328411.19757290487</v>
      </c>
      <c r="H88" s="73">
        <f t="shared" si="9"/>
        <v>448012.79046113032</v>
      </c>
      <c r="I88" s="73">
        <f t="shared" si="9"/>
        <v>573067.76407720917</v>
      </c>
      <c r="J88" s="73">
        <f t="shared" si="9"/>
        <v>703824.77197704127</v>
      </c>
      <c r="K88" s="73">
        <f t="shared" si="9"/>
        <v>840543.80537915148</v>
      </c>
      <c r="L88" s="73">
        <f t="shared" si="9"/>
        <v>983496.71011926839</v>
      </c>
      <c r="M88" s="73">
        <f t="shared" si="9"/>
        <v>1132967.7271760746</v>
      </c>
      <c r="N88" s="73">
        <f t="shared" si="9"/>
        <v>1289254.0578428928</v>
      </c>
      <c r="O88" s="73">
        <f t="shared" si="9"/>
        <v>1452666.454669063</v>
      </c>
      <c r="P88" s="73">
        <f t="shared" si="9"/>
        <v>1623529.8393460135</v>
      </c>
      <c r="Q88" s="73">
        <f t="shared" si="9"/>
        <v>1802183.9487666048</v>
      </c>
      <c r="R88" s="73">
        <f t="shared" si="9"/>
        <v>1988984.0105423334</v>
      </c>
      <c r="S88" s="73">
        <f t="shared" si="9"/>
        <v>2184301.4493215741</v>
      </c>
      <c r="T88" s="73">
        <f t="shared" si="9"/>
        <v>2388524.6253132601</v>
      </c>
      <c r="U88" s="73">
        <f t="shared" si="10"/>
        <v>2602059.6064844555</v>
      </c>
      <c r="V88" s="73">
        <f t="shared" si="10"/>
        <v>2825330.9759672163</v>
      </c>
      <c r="W88" s="73">
        <f t="shared" si="10"/>
        <v>3058782.6762801572</v>
      </c>
      <c r="X88" s="73">
        <f t="shared" si="10"/>
        <v>3302878.8920433312</v>
      </c>
    </row>
    <row r="89" spans="1:24">
      <c r="A89" s="73">
        <v>44</v>
      </c>
      <c r="B89" s="74">
        <v>1530.46</v>
      </c>
      <c r="C89" s="73">
        <v>4.7133076956446596</v>
      </c>
      <c r="D89" s="74">
        <v>1506</v>
      </c>
      <c r="E89" s="73">
        <f t="shared" si="9"/>
        <v>108635.74517189758</v>
      </c>
      <c r="F89" s="73">
        <f t="shared" si="9"/>
        <v>222391.82728120306</v>
      </c>
      <c r="G89" s="73">
        <f t="shared" si="9"/>
        <v>341509.58356283023</v>
      </c>
      <c r="H89" s="73">
        <f t="shared" si="9"/>
        <v>466241.72621815867</v>
      </c>
      <c r="I89" s="73">
        <f t="shared" si="9"/>
        <v>596852.87855220307</v>
      </c>
      <c r="J89" s="73">
        <f t="shared" si="9"/>
        <v>733620.13638057827</v>
      </c>
      <c r="K89" s="73">
        <f t="shared" si="9"/>
        <v>876833.65589730057</v>
      </c>
      <c r="L89" s="73">
        <f t="shared" si="9"/>
        <v>1026797.2692506076</v>
      </c>
      <c r="M89" s="73">
        <f t="shared" si="9"/>
        <v>1183829.1291327635</v>
      </c>
      <c r="N89" s="73">
        <f t="shared" si="9"/>
        <v>1348262.3837513586</v>
      </c>
      <c r="O89" s="73">
        <f t="shared" si="9"/>
        <v>1520445.883614091</v>
      </c>
      <c r="P89" s="73">
        <f t="shared" si="9"/>
        <v>1700744.921626484</v>
      </c>
      <c r="Q89" s="73">
        <f t="shared" si="9"/>
        <v>1889542.0080726882</v>
      </c>
      <c r="R89" s="73">
        <f t="shared" si="9"/>
        <v>2087237.6821235146</v>
      </c>
      <c r="S89" s="73">
        <f t="shared" si="9"/>
        <v>2294251.3615933349</v>
      </c>
      <c r="T89" s="73">
        <f t="shared" si="9"/>
        <v>2511022.232748643</v>
      </c>
      <c r="U89" s="73">
        <f t="shared" si="10"/>
        <v>2738010.1820560307</v>
      </c>
      <c r="V89" s="73">
        <f t="shared" si="10"/>
        <v>2975696.7718463093</v>
      </c>
      <c r="W89" s="73">
        <f t="shared" si="10"/>
        <v>3224586.261964689</v>
      </c>
      <c r="X89" s="73">
        <f t="shared" si="10"/>
        <v>3485206.6795744691</v>
      </c>
    </row>
    <row r="90" spans="1:24">
      <c r="A90" s="73">
        <v>45</v>
      </c>
      <c r="B90" s="74">
        <v>1588.08</v>
      </c>
      <c r="C90" s="73">
        <v>3.97722331387518</v>
      </c>
      <c r="D90" s="74">
        <v>1484</v>
      </c>
      <c r="E90" s="73">
        <f t="shared" si="9"/>
        <v>93731.648196435563</v>
      </c>
      <c r="F90" s="73">
        <f t="shared" si="9"/>
        <v>191191.21335741942</v>
      </c>
      <c r="G90" s="73">
        <f t="shared" si="9"/>
        <v>292526.96306558687</v>
      </c>
      <c r="H90" s="73">
        <f t="shared" si="9"/>
        <v>397893.06183643831</v>
      </c>
      <c r="I90" s="73">
        <f t="shared" si="9"/>
        <v>507449.8056525244</v>
      </c>
      <c r="J90" s="73">
        <f t="shared" si="9"/>
        <v>621363.86582558695</v>
      </c>
      <c r="K90" s="73">
        <f t="shared" si="9"/>
        <v>739808.54255763337</v>
      </c>
      <c r="L90" s="73">
        <f t="shared" si="9"/>
        <v>862964.02858671185</v>
      </c>
      <c r="M90" s="73">
        <f t="shared" si="9"/>
        <v>991017.68331845489</v>
      </c>
      <c r="N90" s="73">
        <f t="shared" si="9"/>
        <v>1124164.3178604576</v>
      </c>
      <c r="O90" s="73">
        <f t="shared" si="9"/>
        <v>1262606.4913931049</v>
      </c>
      <c r="P90" s="73">
        <f t="shared" si="9"/>
        <v>1406554.8193277291</v>
      </c>
      <c r="Q90" s="73">
        <f t="shared" si="9"/>
        <v>1556228.2937209017</v>
      </c>
      <c r="R90" s="73">
        <f t="shared" si="9"/>
        <v>1711854.6164323278</v>
      </c>
      <c r="S90" s="73">
        <f t="shared" si="9"/>
        <v>1873670.5455331577</v>
      </c>
      <c r="T90" s="73">
        <f t="shared" si="9"/>
        <v>2041922.255491751</v>
      </c>
      <c r="U90" s="73">
        <f t="shared" si="10"/>
        <v>2216865.71168481</v>
      </c>
      <c r="V90" s="73">
        <f t="shared" si="10"/>
        <v>2398767.0598036796</v>
      </c>
      <c r="W90" s="73">
        <f t="shared" si="10"/>
        <v>2587903.0307481848</v>
      </c>
      <c r="X90" s="73">
        <f t="shared" si="10"/>
        <v>2784561.3616240197</v>
      </c>
    </row>
    <row r="91" spans="1:24">
      <c r="A91" s="73">
        <v>46</v>
      </c>
      <c r="B91" s="74">
        <v>1674.05</v>
      </c>
      <c r="C91" s="73">
        <v>4.9954797175261101</v>
      </c>
      <c r="D91" s="74">
        <v>1427</v>
      </c>
      <c r="E91" s="73">
        <f t="shared" si="9"/>
        <v>119335.48385744804</v>
      </c>
      <c r="F91" s="73">
        <f t="shared" si="9"/>
        <v>244632.34760680678</v>
      </c>
      <c r="G91" s="73">
        <f t="shared" si="9"/>
        <v>376188.39077146078</v>
      </c>
      <c r="H91" s="73">
        <f t="shared" si="9"/>
        <v>514316.28938958549</v>
      </c>
      <c r="I91" s="73">
        <f t="shared" si="9"/>
        <v>659344.3391674232</v>
      </c>
      <c r="J91" s="73">
        <f t="shared" si="9"/>
        <v>811617.23575663695</v>
      </c>
      <c r="K91" s="73">
        <f t="shared" si="9"/>
        <v>971496.8940102536</v>
      </c>
      <c r="L91" s="73">
        <f t="shared" si="9"/>
        <v>1139363.3081643807</v>
      </c>
      <c r="M91" s="73">
        <f t="shared" si="9"/>
        <v>1315615.4549901152</v>
      </c>
      <c r="N91" s="73">
        <f t="shared" si="9"/>
        <v>1500672.2420622336</v>
      </c>
      <c r="O91" s="73">
        <f t="shared" si="9"/>
        <v>1694973.5033984447</v>
      </c>
      <c r="P91" s="73">
        <f t="shared" si="9"/>
        <v>1898981.0448356047</v>
      </c>
      <c r="Q91" s="73">
        <f t="shared" si="9"/>
        <v>2113179.7416274813</v>
      </c>
      <c r="R91" s="73">
        <f t="shared" si="9"/>
        <v>2338078.6908728015</v>
      </c>
      <c r="S91" s="73">
        <f t="shared" si="9"/>
        <v>2574212.4215126</v>
      </c>
      <c r="T91" s="73">
        <f t="shared" si="9"/>
        <v>2822142.1647727494</v>
      </c>
      <c r="U91" s="73">
        <f t="shared" si="10"/>
        <v>3082457.1880711732</v>
      </c>
      <c r="V91" s="73">
        <f t="shared" si="10"/>
        <v>3355776.1955601419</v>
      </c>
      <c r="W91" s="73">
        <f t="shared" si="10"/>
        <v>3642748.7986323666</v>
      </c>
      <c r="X91" s="73">
        <f t="shared" si="10"/>
        <v>3944057.0598859219</v>
      </c>
    </row>
    <row r="92" spans="1:24">
      <c r="A92" s="73">
        <v>47</v>
      </c>
      <c r="B92" s="74">
        <v>1746.94</v>
      </c>
      <c r="C92" s="73">
        <v>5.4628516390183801</v>
      </c>
      <c r="D92" s="74">
        <v>1525</v>
      </c>
      <c r="E92" s="73">
        <f t="shared" si="9"/>
        <v>145534.92914456833</v>
      </c>
      <c r="F92" s="73">
        <f t="shared" si="9"/>
        <v>299020.21555125527</v>
      </c>
      <c r="G92" s="73">
        <f t="shared" si="9"/>
        <v>460890.17544206162</v>
      </c>
      <c r="H92" s="73">
        <f t="shared" si="9"/>
        <v>631602.85108984157</v>
      </c>
      <c r="I92" s="73">
        <f t="shared" si="9"/>
        <v>811641.30693725834</v>
      </c>
      <c r="J92" s="73">
        <f t="shared" si="9"/>
        <v>1001514.9965207992</v>
      </c>
      <c r="K92" s="73">
        <f t="shared" si="9"/>
        <v>1201761.2040678186</v>
      </c>
      <c r="L92" s="73">
        <f t="shared" si="9"/>
        <v>1412946.5648458928</v>
      </c>
      <c r="M92" s="73">
        <f t="shared" si="9"/>
        <v>1635668.6685665988</v>
      </c>
      <c r="N92" s="73">
        <f t="shared" si="9"/>
        <v>1870557.7503808688</v>
      </c>
      <c r="O92" s="73">
        <f t="shared" si="9"/>
        <v>2118278.4742509034</v>
      </c>
      <c r="P92" s="73">
        <f t="shared" si="9"/>
        <v>2379531.8137450609</v>
      </c>
      <c r="Q92" s="73">
        <f t="shared" si="9"/>
        <v>2655057.0355777661</v>
      </c>
      <c r="R92" s="73">
        <f t="shared" si="9"/>
        <v>2945633.7915072669</v>
      </c>
      <c r="S92" s="73">
        <f t="shared" si="9"/>
        <v>3252084.3245106689</v>
      </c>
      <c r="T92" s="73">
        <f t="shared" si="9"/>
        <v>3575275.7954790294</v>
      </c>
      <c r="U92" s="73">
        <f t="shared" si="10"/>
        <v>3916122.7370163514</v>
      </c>
      <c r="V92" s="73">
        <f t="shared" si="10"/>
        <v>4275589.6412859894</v>
      </c>
      <c r="W92" s="73">
        <f t="shared" si="10"/>
        <v>4654693.6892272504</v>
      </c>
      <c r="X92" s="73">
        <f t="shared" si="10"/>
        <v>5054507.6288650539</v>
      </c>
    </row>
    <row r="93" spans="1:24">
      <c r="A93" s="73">
        <v>48</v>
      </c>
      <c r="B93" s="74">
        <v>1819.91</v>
      </c>
      <c r="C93" s="73">
        <v>4.49237805623439</v>
      </c>
      <c r="D93" s="74">
        <v>1438</v>
      </c>
      <c r="E93" s="73">
        <f t="shared" si="9"/>
        <v>117566.90750086364</v>
      </c>
      <c r="F93" s="73">
        <f t="shared" si="9"/>
        <v>240415.3649556897</v>
      </c>
      <c r="G93" s="73">
        <f t="shared" si="9"/>
        <v>368782.6395556386</v>
      </c>
      <c r="H93" s="73">
        <f t="shared" si="9"/>
        <v>502916.65743110172</v>
      </c>
      <c r="I93" s="73">
        <f t="shared" si="9"/>
        <v>643076.48249154759</v>
      </c>
      <c r="J93" s="73">
        <f t="shared" si="9"/>
        <v>789532.81677666563</v>
      </c>
      <c r="K93" s="73">
        <f t="shared" si="9"/>
        <v>942568.52328517393</v>
      </c>
      <c r="L93" s="73">
        <f t="shared" si="9"/>
        <v>1102479.172291073</v>
      </c>
      <c r="M93" s="73">
        <f t="shared" si="9"/>
        <v>1269573.6122024953</v>
      </c>
      <c r="N93" s="73">
        <f t="shared" si="9"/>
        <v>1444174.5660656865</v>
      </c>
      <c r="O93" s="73">
        <f t="shared" si="9"/>
        <v>1626619.2548662033</v>
      </c>
      <c r="P93" s="73">
        <f t="shared" si="9"/>
        <v>1817260.0488311595</v>
      </c>
      <c r="Q93" s="73">
        <f t="shared" si="9"/>
        <v>2016465.1479904284</v>
      </c>
      <c r="R93" s="73">
        <f t="shared" si="9"/>
        <v>2224619.2933112285</v>
      </c>
      <c r="S93" s="73">
        <f t="shared" si="9"/>
        <v>2442124.5097795632</v>
      </c>
      <c r="T93" s="73">
        <f t="shared" si="9"/>
        <v>2669400.882863685</v>
      </c>
      <c r="U93" s="73">
        <f t="shared" si="10"/>
        <v>2906887.3698592433</v>
      </c>
      <c r="V93" s="73">
        <f t="shared" si="10"/>
        <v>3155042.6476831143</v>
      </c>
      <c r="W93" s="73">
        <f t="shared" si="10"/>
        <v>3414345.9987533297</v>
      </c>
      <c r="X93" s="73">
        <f t="shared" si="10"/>
        <v>3685298.2366661057</v>
      </c>
    </row>
    <row r="94" spans="1:24">
      <c r="A94" s="73">
        <v>49</v>
      </c>
      <c r="B94" s="74">
        <v>1845.23</v>
      </c>
      <c r="C94" s="73">
        <v>4.6313448834716198</v>
      </c>
      <c r="D94" s="74">
        <v>1497</v>
      </c>
      <c r="E94" s="73">
        <f t="shared" si="9"/>
        <v>127932.07089434497</v>
      </c>
      <c r="F94" s="73">
        <f t="shared" si="9"/>
        <v>261789.11720837455</v>
      </c>
      <c r="G94" s="73">
        <f t="shared" si="9"/>
        <v>401845.54498803505</v>
      </c>
      <c r="H94" s="73">
        <f t="shared" si="9"/>
        <v>548388.4689696423</v>
      </c>
      <c r="I94" s="73">
        <f t="shared" si="9"/>
        <v>701718.30116316117</v>
      </c>
      <c r="J94" s="73">
        <f t="shared" si="9"/>
        <v>862149.3666948101</v>
      </c>
      <c r="K94" s="73">
        <f t="shared" si="9"/>
        <v>1030010.5481714578</v>
      </c>
      <c r="L94" s="73">
        <f t="shared" si="9"/>
        <v>1205645.95988776</v>
      </c>
      <c r="M94" s="73">
        <f t="shared" si="9"/>
        <v>1389415.653258149</v>
      </c>
      <c r="N94" s="73">
        <f t="shared" si="9"/>
        <v>1581696.3549198187</v>
      </c>
      <c r="O94" s="73">
        <f t="shared" si="9"/>
        <v>1782882.2390198002</v>
      </c>
      <c r="P94" s="73">
        <f t="shared" si="9"/>
        <v>1993385.735269313</v>
      </c>
      <c r="Q94" s="73">
        <f t="shared" si="9"/>
        <v>2213638.3744219062</v>
      </c>
      <c r="R94" s="73">
        <f t="shared" si="9"/>
        <v>2444091.6729086041</v>
      </c>
      <c r="S94" s="73">
        <f t="shared" si="9"/>
        <v>2685218.0584435575</v>
      </c>
      <c r="T94" s="73">
        <f t="shared" si="9"/>
        <v>2937511.8384976848</v>
      </c>
      <c r="U94" s="73">
        <f t="shared" si="10"/>
        <v>3201490.2136256644</v>
      </c>
      <c r="V94" s="73">
        <f t="shared" si="10"/>
        <v>3477694.3377236067</v>
      </c>
      <c r="W94" s="73">
        <f t="shared" si="10"/>
        <v>3766690.4273908953</v>
      </c>
      <c r="X94" s="73">
        <f t="shared" si="10"/>
        <v>4069070.9226704245</v>
      </c>
    </row>
    <row r="95" spans="1:24">
      <c r="A95" s="73">
        <v>50</v>
      </c>
      <c r="B95" s="74">
        <v>1878.87</v>
      </c>
      <c r="C95" s="73">
        <v>4.6784808843725303</v>
      </c>
      <c r="D95" s="74">
        <v>1566</v>
      </c>
      <c r="E95" s="73">
        <f t="shared" si="9"/>
        <v>137655.43055860099</v>
      </c>
      <c r="F95" s="73">
        <f t="shared" si="9"/>
        <v>281751.04412218678</v>
      </c>
      <c r="G95" s="73">
        <f t="shared" si="9"/>
        <v>432588.14342156448</v>
      </c>
      <c r="H95" s="73">
        <f t="shared" si="9"/>
        <v>590482.1275782052</v>
      </c>
      <c r="I95" s="73">
        <f t="shared" si="9"/>
        <v>755763.15160118858</v>
      </c>
      <c r="J95" s="73">
        <f t="shared" si="9"/>
        <v>928776.81673858268</v>
      </c>
      <c r="K95" s="73">
        <f t="shared" si="9"/>
        <v>1109884.8931267823</v>
      </c>
      <c r="L95" s="73">
        <f t="shared" si="9"/>
        <v>1299466.0762488574</v>
      </c>
      <c r="M95" s="73">
        <f t="shared" si="9"/>
        <v>1497916.7787836669</v>
      </c>
      <c r="N95" s="73">
        <f t="shared" si="9"/>
        <v>1705651.9595014707</v>
      </c>
      <c r="O95" s="73">
        <f t="shared" si="9"/>
        <v>1923105.990939273</v>
      </c>
      <c r="P95" s="73">
        <f t="shared" si="9"/>
        <v>2150733.5676701912</v>
      </c>
      <c r="Q95" s="73">
        <f t="shared" si="9"/>
        <v>2389010.6570660253</v>
      </c>
      <c r="R95" s="73">
        <f t="shared" si="9"/>
        <v>2638435.4945410825</v>
      </c>
      <c r="S95" s="73">
        <f t="shared" si="9"/>
        <v>2899529.6253582882</v>
      </c>
      <c r="T95" s="73">
        <f t="shared" si="9"/>
        <v>3172838.9951759935</v>
      </c>
      <c r="U95" s="73">
        <f t="shared" si="10"/>
        <v>3458935.0916158203</v>
      </c>
      <c r="V95" s="73">
        <f t="shared" si="10"/>
        <v>3758416.139238521</v>
      </c>
      <c r="W95" s="73">
        <f t="shared" si="10"/>
        <v>4071908.3504265696</v>
      </c>
      <c r="X95" s="73">
        <f t="shared" si="10"/>
        <v>4400067.2347890455</v>
      </c>
    </row>
    <row r="96" spans="1:24">
      <c r="A96" s="73">
        <v>51</v>
      </c>
      <c r="B96" s="74">
        <v>1917.96</v>
      </c>
      <c r="C96" s="73">
        <v>5.1439509872841098</v>
      </c>
      <c r="D96" s="74">
        <v>1489</v>
      </c>
      <c r="E96" s="73">
        <f t="shared" si="9"/>
        <v>146903.13538765852</v>
      </c>
      <c r="F96" s="73">
        <f t="shared" si="9"/>
        <v>301362.89605844207</v>
      </c>
      <c r="G96" s="73">
        <f t="shared" si="9"/>
        <v>463767.9911132066</v>
      </c>
      <c r="H96" s="73">
        <f t="shared" si="9"/>
        <v>634527.12465844082</v>
      </c>
      <c r="I96" s="73">
        <f t="shared" si="9"/>
        <v>814070.02433955285</v>
      </c>
      <c r="J96" s="73">
        <f t="shared" si="9"/>
        <v>1002848.52278141</v>
      </c>
      <c r="K96" s="73">
        <f t="shared" si="9"/>
        <v>1201337.6946576464</v>
      </c>
      <c r="L96" s="73">
        <f t="shared" si="9"/>
        <v>1410037.0522502635</v>
      </c>
      <c r="M96" s="73">
        <f t="shared" si="9"/>
        <v>1629471.8025082215</v>
      </c>
      <c r="N96" s="73">
        <f t="shared" si="9"/>
        <v>1860194.1687685181</v>
      </c>
      <c r="O96" s="73">
        <f t="shared" si="9"/>
        <v>2102784.7804659456</v>
      </c>
      <c r="P96" s="73">
        <f t="shared" si="9"/>
        <v>2357854.1343288426</v>
      </c>
      <c r="Q96" s="73">
        <f t="shared" si="9"/>
        <v>2626044.1307380288</v>
      </c>
      <c r="R96" s="73">
        <f t="shared" si="9"/>
        <v>2908029.6891153026</v>
      </c>
      <c r="S96" s="73">
        <f t="shared" si="9"/>
        <v>3204520.4464067221</v>
      </c>
      <c r="T96" s="73">
        <f t="shared" si="9"/>
        <v>3516262.5429350417</v>
      </c>
      <c r="U96" s="73">
        <f t="shared" si="10"/>
        <v>3844040.5001155087</v>
      </c>
      <c r="V96" s="73">
        <f t="shared" si="10"/>
        <v>4188679.1947604599</v>
      </c>
      <c r="W96" s="73">
        <f t="shared" si="10"/>
        <v>4551045.9349411633</v>
      </c>
      <c r="X96" s="73">
        <f t="shared" si="10"/>
        <v>4932052.6426309813</v>
      </c>
    </row>
    <row r="97" spans="1:24">
      <c r="A97" s="73">
        <v>52</v>
      </c>
      <c r="B97" s="74">
        <v>1933.66</v>
      </c>
      <c r="C97" s="73">
        <v>4.9900802048313304</v>
      </c>
      <c r="D97" s="74">
        <v>1541</v>
      </c>
      <c r="E97" s="73">
        <f t="shared" si="9"/>
        <v>148692.91591355088</v>
      </c>
      <c r="F97" s="73">
        <f t="shared" si="9"/>
        <v>304805.72759009065</v>
      </c>
      <c r="G97" s="73">
        <f t="shared" si="9"/>
        <v>468708.6937793066</v>
      </c>
      <c r="H97" s="73">
        <f t="shared" si="9"/>
        <v>640790.5494394626</v>
      </c>
      <c r="I97" s="73">
        <f t="shared" si="9"/>
        <v>821459.42771502212</v>
      </c>
      <c r="J97" s="73">
        <f t="shared" si="9"/>
        <v>1011143.8279217012</v>
      </c>
      <c r="K97" s="73">
        <f t="shared" si="9"/>
        <v>1210293.6318347466</v>
      </c>
      <c r="L97" s="73">
        <f t="shared" si="9"/>
        <v>1419381.1706908182</v>
      </c>
      <c r="M97" s="73">
        <f t="shared" si="9"/>
        <v>1638902.345434115</v>
      </c>
      <c r="N97" s="73">
        <f t="shared" si="9"/>
        <v>1869377.8028636905</v>
      </c>
      <c r="O97" s="73">
        <f t="shared" si="9"/>
        <v>2111354.1704714526</v>
      </c>
      <c r="P97" s="73">
        <f t="shared" si="9"/>
        <v>2365405.3528995812</v>
      </c>
      <c r="Q97" s="73">
        <f t="shared" si="9"/>
        <v>2632133.8930921955</v>
      </c>
      <c r="R97" s="73">
        <f t="shared" si="9"/>
        <v>2912172.4013695968</v>
      </c>
      <c r="S97" s="73">
        <f t="shared" si="9"/>
        <v>3206185.0558144529</v>
      </c>
      <c r="T97" s="73">
        <f t="shared" si="9"/>
        <v>3514869.1775284614</v>
      </c>
      <c r="U97" s="73">
        <f t="shared" si="10"/>
        <v>3838956.8844955778</v>
      </c>
      <c r="V97" s="73">
        <f t="shared" si="10"/>
        <v>4179216.8279743535</v>
      </c>
      <c r="W97" s="73">
        <f t="shared" si="10"/>
        <v>4536456.0155376317</v>
      </c>
      <c r="X97" s="73">
        <f t="shared" si="10"/>
        <v>4911521.7250834079</v>
      </c>
    </row>
    <row r="98" spans="1:24">
      <c r="A98" s="73">
        <v>53</v>
      </c>
      <c r="B98" s="74">
        <v>1926.8</v>
      </c>
      <c r="C98" s="73">
        <v>5.9991804782151696</v>
      </c>
      <c r="D98" s="74">
        <v>1498</v>
      </c>
      <c r="E98" s="73">
        <f t="shared" si="9"/>
        <v>173157.12976246636</v>
      </c>
      <c r="F98" s="73">
        <f t="shared" si="9"/>
        <v>356702.26825028035</v>
      </c>
      <c r="G98" s="73">
        <f t="shared" si="9"/>
        <v>551258.61085496808</v>
      </c>
      <c r="H98" s="73">
        <f t="shared" si="9"/>
        <v>757486.73958432581</v>
      </c>
      <c r="I98" s="73">
        <f t="shared" si="9"/>
        <v>976086.86595300387</v>
      </c>
      <c r="J98" s="73">
        <f t="shared" si="9"/>
        <v>1207801.2084281449</v>
      </c>
      <c r="K98" s="73">
        <f t="shared" si="9"/>
        <v>1453416.5125022791</v>
      </c>
      <c r="L98" s="73">
        <f t="shared" si="9"/>
        <v>1713766.7219499382</v>
      </c>
      <c r="M98" s="73">
        <f t="shared" si="9"/>
        <v>1989735.8103377733</v>
      </c>
      <c r="N98" s="73">
        <f t="shared" si="9"/>
        <v>2282260.78240208</v>
      </c>
      <c r="O98" s="73">
        <f t="shared" si="9"/>
        <v>2592334.8554843725</v>
      </c>
      <c r="P98" s="73">
        <f t="shared" si="9"/>
        <v>2921010.8318270245</v>
      </c>
      <c r="Q98" s="73">
        <f t="shared" si="9"/>
        <v>3269404.6731790095</v>
      </c>
      <c r="R98" s="73">
        <f t="shared" si="9"/>
        <v>3638699.2898486853</v>
      </c>
      <c r="S98" s="73">
        <f t="shared" si="9"/>
        <v>4030148.557068707</v>
      </c>
      <c r="T98" s="73">
        <f t="shared" si="9"/>
        <v>4445081.5723099094</v>
      </c>
      <c r="U98" s="73">
        <f t="shared" si="10"/>
        <v>4884907.1679991325</v>
      </c>
      <c r="V98" s="73">
        <f t="shared" si="10"/>
        <v>5351118.6949631367</v>
      </c>
      <c r="W98" s="73">
        <f t="shared" si="10"/>
        <v>5845299.0928399526</v>
      </c>
      <c r="X98" s="73">
        <f t="shared" si="10"/>
        <v>6369126.2646733616</v>
      </c>
    </row>
    <row r="99" spans="1:24">
      <c r="A99" s="73">
        <v>54</v>
      </c>
      <c r="B99" s="74">
        <v>1897.42</v>
      </c>
      <c r="C99" s="73">
        <v>5.4769702360594303</v>
      </c>
      <c r="D99" s="74">
        <v>1517</v>
      </c>
      <c r="E99" s="73">
        <f t="shared" si="9"/>
        <v>157648.35216665961</v>
      </c>
      <c r="F99" s="73">
        <f t="shared" si="9"/>
        <v>323931.0576591253</v>
      </c>
      <c r="G99" s="73">
        <f t="shared" si="9"/>
        <v>499321.01743912738</v>
      </c>
      <c r="H99" s="73">
        <f t="shared" si="9"/>
        <v>684317.0331133171</v>
      </c>
      <c r="I99" s="73">
        <f t="shared" si="9"/>
        <v>879445.22550387809</v>
      </c>
      <c r="J99" s="73">
        <f t="shared" si="9"/>
        <v>1085260.5309138303</v>
      </c>
      <c r="K99" s="73">
        <f t="shared" si="9"/>
        <v>1302348.279342341</v>
      </c>
      <c r="L99" s="73">
        <f t="shared" si="9"/>
        <v>1531325.8591384122</v>
      </c>
      <c r="M99" s="73">
        <f t="shared" si="9"/>
        <v>1772844.4728271635</v>
      </c>
      <c r="N99" s="73">
        <f t="shared" si="9"/>
        <v>2027590.9891021915</v>
      </c>
      <c r="O99" s="73">
        <f t="shared" si="9"/>
        <v>2296289.8962510005</v>
      </c>
      <c r="P99" s="73">
        <f t="shared" si="9"/>
        <v>2579705.3625689675</v>
      </c>
      <c r="Q99" s="73">
        <f t="shared" si="9"/>
        <v>2878643.4096215582</v>
      </c>
      <c r="R99" s="73">
        <f t="shared" si="9"/>
        <v>3193954.2045354755</v>
      </c>
      <c r="S99" s="73">
        <f t="shared" si="9"/>
        <v>3526534.4778379118</v>
      </c>
      <c r="T99" s="73">
        <f t="shared" si="9"/>
        <v>3877330.0737201269</v>
      </c>
      <c r="U99" s="73">
        <f t="shared" si="10"/>
        <v>4247338.6399782188</v>
      </c>
      <c r="V99" s="73">
        <f t="shared" si="10"/>
        <v>4637612.4652811354</v>
      </c>
      <c r="W99" s="73">
        <f t="shared" si="10"/>
        <v>5049261.4718350247</v>
      </c>
      <c r="X99" s="73">
        <f t="shared" si="10"/>
        <v>5483456.3719549039</v>
      </c>
    </row>
    <row r="100" spans="1:24">
      <c r="A100" s="73">
        <v>55</v>
      </c>
      <c r="B100" s="74">
        <v>1822.86</v>
      </c>
      <c r="C100" s="73">
        <v>5.8005982166748096</v>
      </c>
      <c r="D100" s="74">
        <v>1488</v>
      </c>
      <c r="E100" s="73">
        <f t="shared" si="9"/>
        <v>157336.33556288766</v>
      </c>
      <c r="F100" s="73">
        <f t="shared" si="9"/>
        <v>323799.11980061751</v>
      </c>
      <c r="G100" s="73">
        <f t="shared" ref="G100:X100" si="11">$D100*((1+$C100/100)^G$2-1)*$B100</f>
        <v>499917.74133226875</v>
      </c>
      <c r="H100" s="73">
        <f t="shared" si="11"/>
        <v>686252.29648371669</v>
      </c>
      <c r="I100" s="73">
        <f t="shared" si="11"/>
        <v>883395.37051832862</v>
      </c>
      <c r="J100" s="73">
        <f t="shared" si="11"/>
        <v>1091973.9221896904</v>
      </c>
      <c r="K100" s="73">
        <f t="shared" si="11"/>
        <v>1312651.2776096675</v>
      </c>
      <c r="L100" s="73">
        <f t="shared" si="11"/>
        <v>1546129.2397727398</v>
      </c>
      <c r="M100" s="73">
        <f t="shared" si="11"/>
        <v>1793150.3204453727</v>
      </c>
      <c r="N100" s="73">
        <f t="shared" si="11"/>
        <v>2054500.1015183129</v>
      </c>
      <c r="O100" s="73">
        <f t="shared" si="11"/>
        <v>2331009.733331454</v>
      </c>
      <c r="P100" s="73">
        <f t="shared" si="11"/>
        <v>2623558.5779164815</v>
      </c>
      <c r="Q100" s="73">
        <f t="shared" si="11"/>
        <v>2933077.0055634114</v>
      </c>
      <c r="R100" s="73">
        <f t="shared" si="11"/>
        <v>3260549.3536047097</v>
      </c>
      <c r="S100" s="73">
        <f t="shared" si="11"/>
        <v>3607017.0568265943</v>
      </c>
      <c r="T100" s="73">
        <f t="shared" si="11"/>
        <v>3973581.9594629207</v>
      </c>
      <c r="U100" s="73">
        <f t="shared" si="11"/>
        <v>4361409.8193045268</v>
      </c>
      <c r="V100" s="73">
        <f t="shared" si="11"/>
        <v>4771734.0150678707</v>
      </c>
      <c r="W100" s="73">
        <f t="shared" si="11"/>
        <v>5205859.4688132508</v>
      </c>
      <c r="X100" s="73">
        <f t="shared" si="11"/>
        <v>5665166.7958867159</v>
      </c>
    </row>
    <row r="101" spans="1:24" ht="12.75">
      <c r="I101" s="72">
        <f>SUM(E71:I100)</f>
        <v>45445918.79640004</v>
      </c>
      <c r="X101" s="73">
        <f>SUM(E71:X100)</f>
        <v>826798267.8481946</v>
      </c>
    </row>
    <row r="103" spans="1:24">
      <c r="E103" s="73" t="s">
        <v>31</v>
      </c>
    </row>
    <row r="104" spans="1:24">
      <c r="A104" s="73" t="s">
        <v>0</v>
      </c>
      <c r="B104" s="73" t="s">
        <v>32</v>
      </c>
      <c r="C104" s="73" t="s">
        <v>33</v>
      </c>
      <c r="D104" s="73" t="s">
        <v>34</v>
      </c>
      <c r="E104" s="73">
        <v>1</v>
      </c>
      <c r="F104" s="73">
        <v>2</v>
      </c>
      <c r="G104" s="73">
        <v>3</v>
      </c>
      <c r="H104" s="73">
        <v>4</v>
      </c>
      <c r="I104" s="73">
        <v>5</v>
      </c>
      <c r="J104" s="73">
        <v>6</v>
      </c>
      <c r="K104" s="73">
        <v>7</v>
      </c>
      <c r="L104" s="73">
        <v>8</v>
      </c>
      <c r="M104" s="73">
        <v>9</v>
      </c>
      <c r="N104" s="73">
        <v>10</v>
      </c>
      <c r="O104" s="73">
        <v>11</v>
      </c>
      <c r="P104" s="73">
        <v>12</v>
      </c>
      <c r="Q104" s="73">
        <v>13</v>
      </c>
      <c r="R104" s="73">
        <v>14</v>
      </c>
      <c r="S104" s="73">
        <v>15</v>
      </c>
      <c r="T104" s="73">
        <v>16</v>
      </c>
      <c r="U104" s="73">
        <v>17</v>
      </c>
      <c r="V104" s="73">
        <v>18</v>
      </c>
      <c r="W104" s="73">
        <v>19</v>
      </c>
      <c r="X104" s="73">
        <v>20</v>
      </c>
    </row>
    <row r="105" spans="1:24">
      <c r="A105" s="73">
        <v>26</v>
      </c>
      <c r="B105" s="74">
        <v>1448.49</v>
      </c>
      <c r="C105" s="73">
        <v>3.6199834500503898</v>
      </c>
      <c r="D105" s="74">
        <v>97</v>
      </c>
      <c r="E105" s="73">
        <f>$D105*((1+$C105/100)^E$2-1)*$B105</f>
        <v>5086.2045327365859</v>
      </c>
      <c r="F105" s="73">
        <f t="shared" ref="F105:X119" si="12">$D105*((1+$C105/100)^F$2-1)*$B105</f>
        <v>10356.52882779396</v>
      </c>
      <c r="G105" s="73">
        <f t="shared" si="12"/>
        <v>15817.637990096386</v>
      </c>
      <c r="H105" s="73">
        <f t="shared" si="12"/>
        <v>21476.438400263349</v>
      </c>
      <c r="I105" s="73">
        <f t="shared" si="12"/>
        <v>27340.086448749717</v>
      </c>
      <c r="J105" s="73">
        <f t="shared" si="12"/>
        <v>33415.997586160542</v>
      </c>
      <c r="K105" s="73">
        <f t="shared" si="12"/>
        <v>39711.855701185377</v>
      </c>
      <c r="L105" s="73">
        <f t="shared" si="12"/>
        <v>46235.622838012765</v>
      </c>
      <c r="M105" s="73">
        <f t="shared" si="12"/>
        <v>52995.549265513131</v>
      </c>
      <c r="N105" s="73">
        <f t="shared" si="12"/>
        <v>60000.183910924607</v>
      </c>
      <c r="O105" s="73">
        <f t="shared" si="12"/>
        <v>67258.38517123647</v>
      </c>
      <c r="P105" s="73">
        <f t="shared" si="12"/>
        <v>74779.332115942976</v>
      </c>
      <c r="Q105" s="73">
        <f t="shared" si="12"/>
        <v>82572.536095334886</v>
      </c>
      <c r="R105" s="73">
        <f t="shared" si="12"/>
        <v>90647.852769009492</v>
      </c>
      <c r="S105" s="73">
        <f t="shared" si="12"/>
        <v>99015.494569810297</v>
      </c>
      <c r="T105" s="73">
        <f t="shared" si="12"/>
        <v>107686.04361895955</v>
      </c>
      <c r="U105" s="73">
        <f t="shared" si="12"/>
        <v>116670.46510871653</v>
      </c>
      <c r="V105" s="73">
        <f t="shared" si="12"/>
        <v>125980.12116948547</v>
      </c>
      <c r="W105" s="73">
        <f t="shared" si="12"/>
        <v>135626.78523891084</v>
      </c>
      <c r="X105" s="73">
        <f t="shared" si="12"/>
        <v>145622.65695113139</v>
      </c>
    </row>
    <row r="106" spans="1:24">
      <c r="A106" s="73">
        <v>27</v>
      </c>
      <c r="B106" s="74">
        <v>1511.14</v>
      </c>
      <c r="C106" s="73">
        <v>4.1909581588592904</v>
      </c>
      <c r="D106" s="74">
        <v>90</v>
      </c>
      <c r="E106" s="73">
        <f t="shared" ref="E106:T134" si="13">$D106*((1+$C106/100)^E$2-1)*$B106</f>
        <v>5699.8120609607531</v>
      </c>
      <c r="F106" s="73">
        <f t="shared" si="13"/>
        <v>11638.500860529988</v>
      </c>
      <c r="G106" s="73">
        <f t="shared" si="13"/>
        <v>17826.077622874043</v>
      </c>
      <c r="H106" s="73">
        <f t="shared" si="13"/>
        <v>24272.973138375211</v>
      </c>
      <c r="I106" s="73">
        <f t="shared" si="13"/>
        <v>30990.05534747642</v>
      </c>
      <c r="J106" s="73">
        <f t="shared" si="13"/>
        <v>37988.647661457246</v>
      </c>
      <c r="K106" s="73">
        <f t="shared" si="13"/>
        <v>45280.548051026162</v>
      </c>
      <c r="L106" s="73">
        <f t="shared" si="13"/>
        <v>52878.04893490758</v>
      </c>
      <c r="M106" s="73">
        <f t="shared" si="13"/>
        <v>60793.957901951442</v>
      </c>
      <c r="N106" s="73">
        <f t="shared" si="13"/>
        <v>69041.619301697501</v>
      </c>
      <c r="O106" s="73">
        <f t="shared" si="13"/>
        <v>77634.936739791345</v>
      </c>
      <c r="P106" s="73">
        <f t="shared" si="13"/>
        <v>86588.396516173598</v>
      </c>
      <c r="Q106" s="73">
        <f t="shared" si="13"/>
        <v>95917.092045554338</v>
      </c>
      <c r="R106" s="73">
        <f t="shared" si="13"/>
        <v>105636.74930133883</v>
      </c>
      <c r="S106" s="73">
        <f t="shared" si="13"/>
        <v>115763.75332589778</v>
      </c>
      <c r="T106" s="73">
        <f t="shared" si="13"/>
        <v>126315.17585187199</v>
      </c>
      <c r="U106" s="73">
        <f t="shared" si="12"/>
        <v>137308.80408107419</v>
      </c>
      <c r="V106" s="73">
        <f t="shared" si="12"/>
        <v>148763.17066950284</v>
      </c>
      <c r="W106" s="73">
        <f t="shared" si="12"/>
        <v>160697.58496901495</v>
      </c>
      <c r="X106" s="73">
        <f t="shared" si="12"/>
        <v>173132.16557832441</v>
      </c>
    </row>
    <row r="107" spans="1:24">
      <c r="A107" s="73">
        <v>28</v>
      </c>
      <c r="B107" s="74">
        <v>1786.52</v>
      </c>
      <c r="C107" s="73">
        <v>4.3218937786115301</v>
      </c>
      <c r="D107" s="74">
        <v>76</v>
      </c>
      <c r="E107" s="73">
        <f t="shared" si="13"/>
        <v>5868.073751757468</v>
      </c>
      <c r="F107" s="73">
        <f t="shared" si="12"/>
        <v>11989.759417916488</v>
      </c>
      <c r="G107" s="73">
        <f t="shared" si="12"/>
        <v>18376.017836027375</v>
      </c>
      <c r="H107" s="73">
        <f t="shared" si="12"/>
        <v>25038.283559396681</v>
      </c>
      <c r="I107" s="73">
        <f t="shared" si="12"/>
        <v>31988.48533057882</v>
      </c>
      <c r="J107" s="73">
        <f t="shared" si="12"/>
        <v>39239.067439710656</v>
      </c>
      <c r="K107" s="73">
        <f t="shared" si="12"/>
        <v>46803.012005930177</v>
      </c>
      <c r="L107" s="73">
        <f t="shared" si="12"/>
        <v>54693.862221774762</v>
      </c>
      <c r="M107" s="73">
        <f t="shared" si="12"/>
        <v>62925.746602177489</v>
      </c>
      <c r="N107" s="73">
        <f t="shared" si="12"/>
        <v>71513.404281479321</v>
      </c>
      <c r="O107" s="73">
        <f t="shared" si="12"/>
        <v>80472.211403751353</v>
      </c>
      <c r="P107" s="73">
        <f t="shared" si="12"/>
        <v>89818.208653678725</v>
      </c>
      <c r="Q107" s="73">
        <f t="shared" si="12"/>
        <v>99568.129977299846</v>
      </c>
      <c r="R107" s="73">
        <f t="shared" si="12"/>
        <v>109739.43254402613</v>
      </c>
      <c r="S107" s="73">
        <f t="shared" si="12"/>
        <v>120350.32800358746</v>
      </c>
      <c r="T107" s="73">
        <f t="shared" si="12"/>
        <v>131419.81509387057</v>
      </c>
      <c r="U107" s="73">
        <f t="shared" si="12"/>
        <v>142967.71365803285</v>
      </c>
      <c r="V107" s="73">
        <f t="shared" si="12"/>
        <v>155014.70013180003</v>
      </c>
      <c r="W107" s="73">
        <f t="shared" si="12"/>
        <v>167582.34456448705</v>
      </c>
      <c r="X107" s="73">
        <f t="shared" si="12"/>
        <v>180693.14924002849</v>
      </c>
    </row>
    <row r="108" spans="1:24">
      <c r="A108" s="73">
        <v>29</v>
      </c>
      <c r="B108" s="74">
        <v>2056.0300000000002</v>
      </c>
      <c r="C108" s="73">
        <v>4.7001672296495602</v>
      </c>
      <c r="D108" s="74">
        <v>65</v>
      </c>
      <c r="E108" s="73">
        <f t="shared" si="13"/>
        <v>6281.3951389646581</v>
      </c>
      <c r="F108" s="73">
        <f t="shared" si="12"/>
        <v>12858.026353815725</v>
      </c>
      <c r="G108" s="73">
        <f t="shared" si="12"/>
        <v>19743.77023384213</v>
      </c>
      <c r="H108" s="73">
        <f t="shared" si="12"/>
        <v>26953.155591235129</v>
      </c>
      <c r="I108" s="73">
        <f t="shared" si="12"/>
        <v>34501.39411665548</v>
      </c>
      <c r="J108" s="73">
        <f t="shared" si="12"/>
        <v>42404.412475663412</v>
      </c>
      <c r="K108" s="73">
        <f t="shared" si="12"/>
        <v>50678.885913734615</v>
      </c>
      <c r="L108" s="73">
        <f t="shared" si="12"/>
        <v>59342.273440768106</v>
      </c>
      <c r="M108" s="73">
        <f t="shared" si="12"/>
        <v>68412.854669324763</v>
      </c>
      <c r="N108" s="73">
        <f t="shared" si="12"/>
        <v>77909.768384324794</v>
      </c>
      <c r="O108" s="73">
        <f t="shared" si="12"/>
        <v>87853.052925585376</v>
      </c>
      <c r="P108" s="73">
        <f t="shared" si="12"/>
        <v>98263.68846840506</v>
      </c>
      <c r="Q108" s="73">
        <f t="shared" si="12"/>
        <v>109163.64129140662</v>
      </c>
      <c r="R108" s="73">
        <f t="shared" si="12"/>
        <v>120575.91012504218</v>
      </c>
      <c r="S108" s="73">
        <f t="shared" si="12"/>
        <v>132524.57467855577</v>
      </c>
      <c r="T108" s="73">
        <f t="shared" si="12"/>
        <v>145034.84644779438</v>
      </c>
      <c r="U108" s="73">
        <f t="shared" si="12"/>
        <v>158133.1219110708</v>
      </c>
      <c r="V108" s="73">
        <f t="shared" si="12"/>
        <v>171847.03822532139</v>
      </c>
      <c r="W108" s="73">
        <f t="shared" si="12"/>
        <v>186205.53154007599</v>
      </c>
      <c r="X108" s="73">
        <f t="shared" si="12"/>
        <v>201238.89805228199</v>
      </c>
    </row>
    <row r="109" spans="1:24">
      <c r="A109" s="73">
        <v>30</v>
      </c>
      <c r="B109" s="74">
        <v>2463.2600000000002</v>
      </c>
      <c r="C109" s="73">
        <v>4.25765773015672</v>
      </c>
      <c r="D109" s="74">
        <v>68</v>
      </c>
      <c r="E109" s="73">
        <f t="shared" si="13"/>
        <v>7131.6482266623671</v>
      </c>
      <c r="F109" s="73">
        <f t="shared" si="12"/>
        <v>14566.937625334818</v>
      </c>
      <c r="G109" s="73">
        <f t="shared" si="12"/>
        <v>22318.796197849373</v>
      </c>
      <c r="H109" s="73">
        <f t="shared" si="12"/>
        <v>30400.702376107394</v>
      </c>
      <c r="I109" s="73">
        <f t="shared" si="12"/>
        <v>38826.708457508044</v>
      </c>
      <c r="J109" s="73">
        <f t="shared" si="12"/>
        <v>47611.46503817691</v>
      </c>
      <c r="K109" s="73">
        <f t="shared" si="12"/>
        <v>56770.246486478085</v>
      </c>
      <c r="L109" s="73">
        <f t="shared" si="12"/>
        <v>66318.977501101035</v>
      </c>
      <c r="M109" s="73">
        <f t="shared" si="12"/>
        <v>76274.260799899901</v>
      </c>
      <c r="N109" s="73">
        <f t="shared" si="12"/>
        <v>86653.405987629158</v>
      </c>
      <c r="O109" s="73">
        <f t="shared" si="12"/>
        <v>97474.45965276788</v>
      </c>
      <c r="P109" s="73">
        <f t="shared" si="12"/>
        <v>108756.23674576481</v>
      </c>
      <c r="Q109" s="73">
        <f t="shared" si="12"/>
        <v>120518.35329326079</v>
      </c>
      <c r="R109" s="73">
        <f t="shared" si="12"/>
        <v>132781.26050517126</v>
      </c>
      <c r="S109" s="73">
        <f t="shared" si="12"/>
        <v>145566.28033393159</v>
      </c>
      <c r="T109" s="73">
        <f t="shared" si="12"/>
        <v>158895.64254773321</v>
      </c>
      <c r="U109" s="73">
        <f t="shared" si="12"/>
        <v>172792.52338221134</v>
      </c>
      <c r="V109" s="73">
        <f t="shared" si="12"/>
        <v>187281.08583778929</v>
      </c>
      <c r="W109" s="73">
        <f t="shared" si="12"/>
        <v>202386.52169274574</v>
      </c>
      <c r="X109" s="73">
        <f t="shared" si="12"/>
        <v>218135.09530505462</v>
      </c>
    </row>
    <row r="110" spans="1:24">
      <c r="A110" s="73">
        <v>31</v>
      </c>
      <c r="B110" s="74">
        <v>3003.03</v>
      </c>
      <c r="C110" s="73">
        <v>3.9116837013954</v>
      </c>
      <c r="D110" s="74">
        <v>70</v>
      </c>
      <c r="E110" s="73">
        <f t="shared" si="13"/>
        <v>8222.8324540610156</v>
      </c>
      <c r="F110" s="73">
        <f t="shared" si="12"/>
        <v>16767.316105020571</v>
      </c>
      <c r="G110" s="73">
        <f t="shared" si="12"/>
        <v>25646.03293032313</v>
      </c>
      <c r="H110" s="73">
        <f t="shared" si="12"/>
        <v>34872.057074574048</v>
      </c>
      <c r="I110" s="73">
        <f t="shared" si="12"/>
        <v>44458.974101562475</v>
      </c>
      <c r="J110" s="73">
        <f t="shared" si="12"/>
        <v>54420.900999361889</v>
      </c>
      <c r="K110" s="73">
        <f t="shared" si="12"/>
        <v>64772.506967967471</v>
      </c>
      <c r="L110" s="73">
        <f t="shared" si="12"/>
        <v>75529.035020079653</v>
      </c>
      <c r="M110" s="73">
        <f t="shared" si="12"/>
        <v>86706.324426842344</v>
      </c>
      <c r="N110" s="73">
        <f t="shared" si="12"/>
        <v>98320.834041587179</v>
      </c>
      <c r="O110" s="73">
        <f t="shared" si="12"/>
        <v>110389.66653592899</v>
      </c>
      <c r="P110" s="73">
        <f t="shared" si="12"/>
        <v>122930.59358390063</v>
      </c>
      <c r="Q110" s="73">
        <f t="shared" si="12"/>
        <v>135962.08203121167</v>
      </c>
      <c r="R110" s="73">
        <f t="shared" si="12"/>
        <v>149503.32108816542</v>
      </c>
      <c r="S110" s="73">
        <f t="shared" si="12"/>
        <v>163574.25058627705</v>
      </c>
      <c r="T110" s="73">
        <f t="shared" si="12"/>
        <v>178195.59034020113</v>
      </c>
      <c r="U110" s="73">
        <f t="shared" si="12"/>
        <v>193388.87065820512</v>
      </c>
      <c r="V110" s="73">
        <f t="shared" si="12"/>
        <v>209176.46404611573</v>
      </c>
      <c r="W110" s="73">
        <f t="shared" si="12"/>
        <v>225581.6181514239</v>
      </c>
      <c r="X110" s="73">
        <f t="shared" si="12"/>
        <v>242628.48999605814</v>
      </c>
    </row>
    <row r="111" spans="1:24">
      <c r="A111" s="73">
        <v>32</v>
      </c>
      <c r="B111" s="74">
        <v>3593.76</v>
      </c>
      <c r="C111" s="73">
        <v>3.5414883290647499</v>
      </c>
      <c r="D111" s="74">
        <v>58</v>
      </c>
      <c r="E111" s="73">
        <f t="shared" si="13"/>
        <v>7381.8102765266622</v>
      </c>
      <c r="F111" s="73">
        <f t="shared" si="12"/>
        <v>15025.046502470206</v>
      </c>
      <c r="G111" s="73">
        <f t="shared" si="12"/>
        <v>22938.967047318398</v>
      </c>
      <c r="H111" s="73">
        <f t="shared" si="12"/>
        <v>31133.158164633842</v>
      </c>
      <c r="I111" s="73">
        <f t="shared" si="12"/>
        <v>39617.545604030289</v>
      </c>
      <c r="J111" s="73">
        <f t="shared" si="12"/>
        <v>48402.406634385545</v>
      </c>
      <c r="K111" s="73">
        <f t="shared" si="12"/>
        <v>57498.382492855475</v>
      </c>
      <c r="L111" s="73">
        <f t="shared" si="12"/>
        <v>66916.491274767599</v>
      </c>
      <c r="M111" s="73">
        <f t="shared" si="12"/>
        <v>76668.141280009804</v>
      </c>
      <c r="N111" s="73">
        <f t="shared" si="12"/>
        <v>86765.144832078877</v>
      </c>
      <c r="O111" s="73">
        <f t="shared" si="12"/>
        <v>97219.732586529746</v>
      </c>
      <c r="P111" s="73">
        <f t="shared" si="12"/>
        <v>108044.5683461563</v>
      </c>
      <c r="Q111" s="73">
        <f t="shared" si="12"/>
        <v>119252.76440085047</v>
      </c>
      <c r="R111" s="73">
        <f t="shared" si="12"/>
        <v>130857.89741072031</v>
      </c>
      <c r="S111" s="73">
        <f t="shared" si="12"/>
        <v>142874.02485170722</v>
      </c>
      <c r="T111" s="73">
        <f t="shared" si="12"/>
        <v>155315.70204362212</v>
      </c>
      <c r="U111" s="73">
        <f t="shared" si="12"/>
        <v>168197.99978122863</v>
      </c>
      <c r="V111" s="73">
        <f t="shared" si="12"/>
        <v>181536.52258972792</v>
      </c>
      <c r="W111" s="73">
        <f t="shared" si="12"/>
        <v>195347.42762675977</v>
      </c>
      <c r="X111" s="73">
        <f t="shared" si="12"/>
        <v>209647.44425381633</v>
      </c>
    </row>
    <row r="112" spans="1:24">
      <c r="A112" s="73">
        <v>33</v>
      </c>
      <c r="B112" s="74">
        <v>4290.1499999999996</v>
      </c>
      <c r="C112" s="73">
        <v>4.5287470525386802</v>
      </c>
      <c r="D112" s="74">
        <v>44</v>
      </c>
      <c r="E112" s="73">
        <f t="shared" si="13"/>
        <v>8548.7618336774667</v>
      </c>
      <c r="F112" s="73">
        <f t="shared" si="12"/>
        <v>17484.675466926135</v>
      </c>
      <c r="G112" s="73">
        <f t="shared" si="12"/>
        <v>26825.274025457955</v>
      </c>
      <c r="H112" s="73">
        <f t="shared" si="12"/>
        <v>36588.884665898753</v>
      </c>
      <c r="I112" s="73">
        <f t="shared" si="12"/>
        <v>46794.664535439879</v>
      </c>
      <c r="J112" s="73">
        <f t="shared" si="12"/>
        <v>57462.638360011406</v>
      </c>
      <c r="K112" s="73">
        <f t="shared" si="12"/>
        <v>68613.737734728842</v>
      </c>
      <c r="L112" s="73">
        <f t="shared" si="12"/>
        <v>80269.842193704448</v>
      </c>
      <c r="M112" s="73">
        <f t="shared" si="12"/>
        <v>92453.822139806769</v>
      </c>
      <c r="N112" s="73">
        <f t="shared" si="12"/>
        <v>105189.58371860006</v>
      </c>
      <c r="O112" s="73">
        <f t="shared" si="12"/>
        <v>118502.1157245113</v>
      </c>
      <c r="P112" s="73">
        <f t="shared" si="12"/>
        <v>132417.53863125847</v>
      </c>
      <c r="Q112" s="73">
        <f t="shared" si="12"/>
        <v>146963.15584274338</v>
      </c>
      <c r="R112" s="73">
        <f t="shared" si="12"/>
        <v>162167.50726496681</v>
      </c>
      <c r="S112" s="73">
        <f t="shared" si="12"/>
        <v>178060.4253040819</v>
      </c>
      <c r="T112" s="73">
        <f t="shared" si="12"/>
        <v>194673.09340045581</v>
      </c>
      <c r="U112" s="73">
        <f t="shared" si="12"/>
        <v>212038.10721359227</v>
      </c>
      <c r="V112" s="73">
        <f t="shared" si="12"/>
        <v>230189.53857796406</v>
      </c>
      <c r="W112" s="73">
        <f t="shared" si="12"/>
        <v>249163.00235524337</v>
      </c>
      <c r="X112" s="73">
        <f t="shared" si="12"/>
        <v>268995.72631410073</v>
      </c>
    </row>
    <row r="113" spans="1:24">
      <c r="A113" s="73">
        <v>34</v>
      </c>
      <c r="B113" s="74">
        <v>5007.7299999999996</v>
      </c>
      <c r="C113" s="73">
        <v>4.286442018012</v>
      </c>
      <c r="D113" s="74">
        <v>45</v>
      </c>
      <c r="E113" s="73">
        <f t="shared" si="13"/>
        <v>9659.4049290866642</v>
      </c>
      <c r="F113" s="73">
        <f t="shared" si="12"/>
        <v>19732.854649743622</v>
      </c>
      <c r="G113" s="73">
        <f t="shared" si="12"/>
        <v>30238.096951890147</v>
      </c>
      <c r="H113" s="73">
        <f t="shared" si="12"/>
        <v>41193.640374169787</v>
      </c>
      <c r="I113" s="73">
        <f t="shared" si="12"/>
        <v>52618.786813003622</v>
      </c>
      <c r="J113" s="73">
        <f t="shared" si="12"/>
        <v>64533.665529411053</v>
      </c>
      <c r="K113" s="73">
        <f t="shared" si="12"/>
        <v>76959.268613513719</v>
      </c>
      <c r="L113" s="73">
        <f t="shared" si="12"/>
        <v>89917.487969204725</v>
      </c>
      <c r="M113" s="73">
        <f t="shared" si="12"/>
        <v>103431.15388414428</v>
      </c>
      <c r="N113" s="73">
        <f t="shared" si="12"/>
        <v>117524.07525303555</v>
      </c>
      <c r="O113" s="73">
        <f t="shared" si="12"/>
        <v>132221.08152504836</v>
      </c>
      <c r="P113" s="73">
        <f t="shared" si="12"/>
        <v>147548.06644929459</v>
      </c>
      <c r="Q113" s="73">
        <f t="shared" si="12"/>
        <v>163532.03369542808</v>
      </c>
      <c r="R113" s="73">
        <f t="shared" si="12"/>
        <v>180201.14442974515</v>
      </c>
      <c r="S113" s="73">
        <f t="shared" si="12"/>
        <v>197584.76693060689</v>
      </c>
      <c r="T113" s="73">
        <f t="shared" si="12"/>
        <v>215713.52833059811</v>
      </c>
      <c r="U113" s="73">
        <f t="shared" si="12"/>
        <v>234619.36857658374</v>
      </c>
      <c r="V113" s="73">
        <f t="shared" si="12"/>
        <v>254335.59670273162</v>
      </c>
      <c r="W113" s="73">
        <f t="shared" si="12"/>
        <v>274896.94951564574</v>
      </c>
      <c r="X113" s="73">
        <f t="shared" si="12"/>
        <v>296339.65279500413</v>
      </c>
    </row>
    <row r="114" spans="1:24">
      <c r="A114" s="73">
        <v>35</v>
      </c>
      <c r="B114" s="74">
        <v>5842.62</v>
      </c>
      <c r="C114" s="73">
        <v>4.31854210041696</v>
      </c>
      <c r="D114" s="74">
        <v>31</v>
      </c>
      <c r="E114" s="73">
        <f t="shared" si="13"/>
        <v>7821.7961384888149</v>
      </c>
      <c r="F114" s="73">
        <f t="shared" si="12"/>
        <v>15981.379836227068</v>
      </c>
      <c r="G114" s="73">
        <f t="shared" si="12"/>
        <v>24493.338591170894</v>
      </c>
      <c r="H114" s="73">
        <f t="shared" si="12"/>
        <v>33372.889868517108</v>
      </c>
      <c r="I114" s="73">
        <f t="shared" si="12"/>
        <v>42635.908306103622</v>
      </c>
      <c r="J114" s="73">
        <f t="shared" si="12"/>
        <v>52298.954094686676</v>
      </c>
      <c r="K114" s="73">
        <f t="shared" si="12"/>
        <v>62379.302583832316</v>
      </c>
      <c r="L114" s="73">
        <f t="shared" si="12"/>
        <v>72894.975166350414</v>
      </c>
      <c r="M114" s="73">
        <f t="shared" si="12"/>
        <v>83864.771496486559</v>
      </c>
      <c r="N114" s="73">
        <f t="shared" si="12"/>
        <v>95308.303099469616</v>
      </c>
      <c r="O114" s="73">
        <f t="shared" si="12"/>
        <v>107246.02843250203</v>
      </c>
      <c r="P114" s="73">
        <f t="shared" si="12"/>
        <v>119699.28945987363</v>
      </c>
      <c r="Q114" s="73">
        <f t="shared" si="12"/>
        <v>132690.34980758702</v>
      </c>
      <c r="R114" s="73">
        <f t="shared" si="12"/>
        <v>146242.43456570699</v>
      </c>
      <c r="S114" s="73">
        <f t="shared" si="12"/>
        <v>160379.77180959063</v>
      </c>
      <c r="T114" s="73">
        <f t="shared" si="12"/>
        <v>175127.63591422926</v>
      </c>
      <c r="U114" s="73">
        <f t="shared" si="12"/>
        <v>190512.392739139</v>
      </c>
      <c r="V114" s="73">
        <f t="shared" si="12"/>
        <v>206561.54676457925</v>
      </c>
      <c r="W114" s="73">
        <f t="shared" si="12"/>
        <v>223303.79026336892</v>
      </c>
      <c r="X114" s="73">
        <f t="shared" si="12"/>
        <v>240769.05459620804</v>
      </c>
    </row>
    <row r="115" spans="1:24">
      <c r="A115" s="73">
        <v>36</v>
      </c>
      <c r="B115" s="74">
        <v>7021.15</v>
      </c>
      <c r="C115" s="73">
        <v>4.3547453367423499</v>
      </c>
      <c r="D115" s="74">
        <v>29</v>
      </c>
      <c r="E115" s="73">
        <f t="shared" si="13"/>
        <v>8866.8428641098999</v>
      </c>
      <c r="F115" s="73">
        <f t="shared" si="12"/>
        <v>18119.81415436092</v>
      </c>
      <c r="G115" s="73">
        <f t="shared" si="12"/>
        <v>27775.72878038423</v>
      </c>
      <c r="H115" s="73">
        <f t="shared" si="12"/>
        <v>37852.133898304164</v>
      </c>
      <c r="I115" s="73">
        <f t="shared" si="12"/>
        <v>48367.340798207952</v>
      </c>
      <c r="J115" s="73">
        <f t="shared" si="12"/>
        <v>59340.458180234113</v>
      </c>
      <c r="K115" s="73">
        <f t="shared" si="12"/>
        <v>70791.426879749299</v>
      </c>
      <c r="L115" s="73">
        <f t="shared" si="12"/>
        <v>82741.056104718547</v>
      </c>
      <c r="M115" s="73">
        <f t="shared" si="12"/>
        <v>95211.061251120074</v>
      </c>
      <c r="N115" s="73">
        <f t="shared" si="12"/>
        <v>108224.10336512605</v>
      </c>
      <c r="O115" s="73">
        <f t="shared" si="12"/>
        <v>121803.83032375999</v>
      </c>
      <c r="P115" s="73">
        <f t="shared" si="12"/>
        <v>135974.9198088675</v>
      </c>
      <c r="Q115" s="73">
        <f t="shared" si="12"/>
        <v>150763.12415249323</v>
      </c>
      <c r="R115" s="73">
        <f t="shared" si="12"/>
        <v>166195.31713516096</v>
      </c>
      <c r="S115" s="73">
        <f t="shared" si="12"/>
        <v>182299.54282209842</v>
      </c>
      <c r="T115" s="73">
        <f t="shared" si="12"/>
        <v>199105.06652615641</v>
      </c>
      <c r="U115" s="73">
        <f t="shared" si="12"/>
        <v>216642.42799003187</v>
      </c>
      <c r="V115" s="73">
        <f t="shared" si="12"/>
        <v>234943.49688444322</v>
      </c>
      <c r="W115" s="73">
        <f t="shared" si="12"/>
        <v>254041.53072310777</v>
      </c>
      <c r="X115" s="73">
        <f t="shared" si="12"/>
        <v>273971.23529977124</v>
      </c>
    </row>
    <row r="116" spans="1:24">
      <c r="A116" s="73">
        <v>37</v>
      </c>
      <c r="B116" s="74">
        <v>8266.7199999999993</v>
      </c>
      <c r="C116" s="73">
        <v>4.0540152137043801</v>
      </c>
      <c r="D116" s="74">
        <v>14</v>
      </c>
      <c r="E116" s="73">
        <f t="shared" si="13"/>
        <v>4691.877210640806</v>
      </c>
      <c r="F116" s="73">
        <f t="shared" si="12"/>
        <v>9573.9638372093195</v>
      </c>
      <c r="G116" s="73">
        <f t="shared" si="12"/>
        <v>14653.970998365148</v>
      </c>
      <c r="H116" s="73">
        <f t="shared" si="12"/>
        <v>19939.922422691507</v>
      </c>
      <c r="I116" s="73">
        <f t="shared" si="12"/>
        <v>25440.167121949067</v>
      </c>
      <c r="J116" s="73">
        <f t="shared" si="12"/>
        <v>31163.39257810553</v>
      </c>
      <c r="K116" s="73">
        <f t="shared" si="12"/>
        <v>37118.638464969146</v>
      </c>
      <c r="L116" s="73">
        <f t="shared" si="12"/>
        <v>43315.310926099723</v>
      </c>
      <c r="M116" s="73">
        <f t="shared" si="12"/>
        <v>49763.197431547982</v>
      </c>
      <c r="N116" s="73">
        <f t="shared" si="12"/>
        <v>56472.482236889482</v>
      </c>
      <c r="O116" s="73">
        <f t="shared" si="12"/>
        <v>63453.762468970308</v>
      </c>
      <c r="P116" s="73">
        <f t="shared" si="12"/>
        <v>70718.064863770996</v>
      </c>
      <c r="Q116" s="73">
        <f t="shared" si="12"/>
        <v>78276.863182826419</v>
      </c>
      <c r="R116" s="73">
        <f t="shared" si="12"/>
        <v>86142.096335709604</v>
      </c>
      <c r="S116" s="73">
        <f t="shared" si="12"/>
        <v>94326.187237203936</v>
      </c>
      <c r="T116" s="73">
        <f t="shared" si="12"/>
        <v>102842.06242894827</v>
      </c>
      <c r="U116" s="73">
        <f t="shared" si="12"/>
        <v>111703.17249654599</v>
      </c>
      <c r="V116" s="73">
        <f t="shared" si="12"/>
        <v>120923.51331438721</v>
      </c>
      <c r="W116" s="73">
        <f t="shared" si="12"/>
        <v>130517.64815173912</v>
      </c>
      <c r="X116" s="73">
        <f t="shared" si="12"/>
        <v>140500.73067502063</v>
      </c>
    </row>
    <row r="117" spans="1:24">
      <c r="A117" s="73">
        <v>38</v>
      </c>
      <c r="B117" s="74">
        <v>9329.15</v>
      </c>
      <c r="C117" s="73">
        <v>4.64065057397075</v>
      </c>
      <c r="D117" s="74">
        <v>11</v>
      </c>
      <c r="E117" s="73">
        <f t="shared" si="13"/>
        <v>4762.2657832375035</v>
      </c>
      <c r="F117" s="73">
        <f t="shared" si="12"/>
        <v>9745.5316808788248</v>
      </c>
      <c r="G117" s="73">
        <f t="shared" si="12"/>
        <v>14960.053536001538</v>
      </c>
      <c r="H117" s="73">
        <f t="shared" si="12"/>
        <v>20416.563129523824</v>
      </c>
      <c r="I117" s="73">
        <f t="shared" si="12"/>
        <v>26126.290266816679</v>
      </c>
      <c r="J117" s="73">
        <f t="shared" si="12"/>
        <v>32100.985889278469</v>
      </c>
      <c r="K117" s="73">
        <f t="shared" si="12"/>
        <v>38352.946258437034</v>
      </c>
      <c r="L117" s="73">
        <f t="shared" si="12"/>
        <v>44895.038262351394</v>
      </c>
      <c r="M117" s="73">
        <f t="shared" si="12"/>
        <v>51740.72589639511</v>
      </c>
      <c r="N117" s="73">
        <f t="shared" si="12"/>
        <v>58904.097972920274</v>
      </c>
      <c r="O117" s="73">
        <f t="shared" si="12"/>
        <v>66399.897116830398</v>
      </c>
      <c r="P117" s="73">
        <f t="shared" si="12"/>
        <v>74243.550106736075</v>
      </c>
      <c r="Q117" s="73">
        <f t="shared" si="12"/>
        <v>82451.199624138084</v>
      </c>
      <c r="R117" s="73">
        <f t="shared" si="12"/>
        <v>91039.737475978895</v>
      </c>
      <c r="S117" s="73">
        <f t="shared" si="12"/>
        <v>100026.83935893686</v>
      </c>
      <c r="T117" s="73">
        <f t="shared" si="12"/>
        <v>109431.0012370097</v>
      </c>
      <c r="U117" s="73">
        <f t="shared" si="12"/>
        <v>119271.57740725443</v>
      </c>
      <c r="V117" s="73">
        <f t="shared" si="12"/>
        <v>129568.8203320256</v>
      </c>
      <c r="W117" s="73">
        <f t="shared" si="12"/>
        <v>140343.9223196884</v>
      </c>
      <c r="X117" s="73">
        <f t="shared" si="12"/>
        <v>151619.05913958757</v>
      </c>
    </row>
    <row r="118" spans="1:24">
      <c r="A118" s="73">
        <v>39</v>
      </c>
      <c r="B118" s="74">
        <v>10377.030000000001</v>
      </c>
      <c r="C118" s="73">
        <v>5.2953628980956404</v>
      </c>
      <c r="D118" s="74">
        <v>11</v>
      </c>
      <c r="E118" s="73">
        <f t="shared" si="13"/>
        <v>6044.5153619868006</v>
      </c>
      <c r="F118" s="73">
        <f t="shared" si="12"/>
        <v>12409.109747821938</v>
      </c>
      <c r="G118" s="73">
        <f t="shared" si="12"/>
        <v>19110.732503378862</v>
      </c>
      <c r="H118" s="73">
        <f t="shared" si="12"/>
        <v>26167.230503903891</v>
      </c>
      <c r="I118" s="73">
        <f t="shared" si="12"/>
        <v>33597.395681453578</v>
      </c>
      <c r="J118" s="73">
        <f t="shared" si="12"/>
        <v>41421.015069082459</v>
      </c>
      <c r="K118" s="73">
        <f t="shared" si="12"/>
        <v>49658.923495052062</v>
      </c>
      <c r="L118" s="73">
        <f t="shared" si="12"/>
        <v>58333.05906738952</v>
      </c>
      <c r="M118" s="73">
        <f t="shared" si="12"/>
        <v>67466.521596555103</v>
      </c>
      <c r="N118" s="73">
        <f t="shared" si="12"/>
        <v>77083.634111801555</v>
      </c>
      <c r="O118" s="73">
        <f t="shared" si="12"/>
        <v>87210.00763504846</v>
      </c>
      <c r="P118" s="73">
        <f t="shared" si="12"/>
        <v>97872.609384768017</v>
      </c>
      <c r="Q118" s="73">
        <f t="shared" si="12"/>
        <v>109099.83459151388</v>
      </c>
      <c r="R118" s="73">
        <f t="shared" si="12"/>
        <v>120921.58211634342</v>
      </c>
      <c r="S118" s="73">
        <f t="shared" si="12"/>
        <v>133369.33407350932</v>
      </c>
      <c r="T118" s="73">
        <f t="shared" si="12"/>
        <v>146476.23966946194</v>
      </c>
      <c r="U118" s="73">
        <f t="shared" si="12"/>
        <v>160277.20348143109</v>
      </c>
      <c r="V118" s="73">
        <f t="shared" si="12"/>
        <v>174808.97841067886</v>
      </c>
      <c r="W118" s="73">
        <f t="shared" si="12"/>
        <v>190110.26355796473</v>
      </c>
      <c r="X118" s="73">
        <f t="shared" si="12"/>
        <v>206221.80728187188</v>
      </c>
    </row>
    <row r="119" spans="1:24">
      <c r="A119" s="73">
        <v>40</v>
      </c>
      <c r="B119" s="74">
        <v>11666.23</v>
      </c>
      <c r="C119" s="73">
        <v>4.5630655179063204</v>
      </c>
      <c r="D119" s="74">
        <v>8</v>
      </c>
      <c r="E119" s="73">
        <f t="shared" si="13"/>
        <v>4258.7017469571474</v>
      </c>
      <c r="F119" s="73">
        <f t="shared" si="12"/>
        <v>8711.7308448401709</v>
      </c>
      <c r="G119" s="73">
        <f t="shared" si="12"/>
        <v>13367.954577991031</v>
      </c>
      <c r="H119" s="73">
        <f t="shared" si="12"/>
        <v>18236.644850745863</v>
      </c>
      <c r="I119" s="73">
        <f t="shared" si="12"/>
        <v>23327.496650510438</v>
      </c>
      <c r="J119" s="73">
        <f t="shared" ref="J119:X133" si="14">$D119*((1+$C119/100)^J$2-1)*$B119</f>
        <v>28650.647353317789</v>
      </c>
      <c r="K119" s="73">
        <f t="shared" si="14"/>
        <v>34216.696910311119</v>
      </c>
      <c r="L119" s="73">
        <f t="shared" si="14"/>
        <v>40036.728955349194</v>
      </c>
      <c r="M119" s="73">
        <f t="shared" si="14"/>
        <v>46122.332875765489</v>
      </c>
      <c r="N119" s="73">
        <f t="shared" si="14"/>
        <v>52485.626890230677</v>
      </c>
      <c r="O119" s="73">
        <f t="shared" si="14"/>
        <v>59139.282179672897</v>
      </c>
      <c r="P119" s="73">
        <f t="shared" si="14"/>
        <v>66096.54811930802</v>
      </c>
      <c r="Q119" s="73">
        <f t="shared" si="14"/>
        <v>73371.278662023688</v>
      </c>
      <c r="R119" s="73">
        <f t="shared" si="14"/>
        <v>80977.959925654606</v>
      </c>
      <c r="S119" s="73">
        <f t="shared" si="14"/>
        <v>88931.739039083302</v>
      </c>
      <c r="T119" s="73">
        <f t="shared" si="14"/>
        <v>97248.454304607323</v>
      </c>
      <c r="U119" s="73">
        <f t="shared" si="14"/>
        <v>105944.66673663491</v>
      </c>
      <c r="V119" s="73">
        <f t="shared" si="14"/>
        <v>115037.69303951219</v>
      </c>
      <c r="W119" s="73">
        <f t="shared" si="14"/>
        <v>124545.64009015026</v>
      </c>
      <c r="X119" s="73">
        <f t="shared" si="14"/>
        <v>134487.44099411677</v>
      </c>
    </row>
    <row r="120" spans="1:24">
      <c r="A120" s="73">
        <v>41</v>
      </c>
      <c r="B120" s="74">
        <v>12991.66</v>
      </c>
      <c r="C120" s="73">
        <v>4.8425634702278604</v>
      </c>
      <c r="D120" s="74">
        <v>10</v>
      </c>
      <c r="E120" s="73">
        <f t="shared" si="13"/>
        <v>6291.2938133620573</v>
      </c>
      <c r="F120" s="73">
        <f t="shared" si="13"/>
        <v>12887.247522734684</v>
      </c>
      <c r="G120" s="73">
        <f t="shared" si="13"/>
        <v>19802.614476950548</v>
      </c>
      <c r="H120" s="73">
        <f t="shared" si="13"/>
        <v>27052.862465123453</v>
      </c>
      <c r="I120" s="73">
        <f t="shared" si="13"/>
        <v>34654.208313872565</v>
      </c>
      <c r="J120" s="73">
        <f t="shared" si="13"/>
        <v>42623.654159938858</v>
      </c>
      <c r="K120" s="73">
        <f t="shared" si="13"/>
        <v>50979.02547932641</v>
      </c>
      <c r="L120" s="73">
        <f t="shared" si="13"/>
        <v>59739.010958028448</v>
      </c>
      <c r="M120" s="73">
        <f t="shared" si="13"/>
        <v>68923.204293519419</v>
      </c>
      <c r="N120" s="73">
        <f t="shared" si="13"/>
        <v>78552.14802050998</v>
      </c>
      <c r="O120" s="73">
        <f t="shared" si="13"/>
        <v>88647.379458992553</v>
      </c>
      <c r="P120" s="73">
        <f t="shared" si="13"/>
        <v>99231.478887350066</v>
      </c>
      <c r="Q120" s="73">
        <f t="shared" si="13"/>
        <v>110328.12004827782</v>
      </c>
      <c r="R120" s="73">
        <f t="shared" si="13"/>
        <v>121962.12310048689</v>
      </c>
      <c r="S120" s="73">
        <f t="shared" si="13"/>
        <v>134159.51013462755</v>
      </c>
      <c r="T120" s="73">
        <f t="shared" si="13"/>
        <v>146947.56337760566</v>
      </c>
      <c r="U120" s="73">
        <f t="shared" si="14"/>
        <v>160354.88621548156</v>
      </c>
      <c r="V120" s="73">
        <f t="shared" si="14"/>
        <v>174411.46717143999</v>
      </c>
      <c r="W120" s="73">
        <f t="shared" si="14"/>
        <v>189148.7469819347</v>
      </c>
      <c r="X120" s="73">
        <f t="shared" si="14"/>
        <v>204599.6889210376</v>
      </c>
    </row>
    <row r="121" spans="1:24">
      <c r="A121" s="73">
        <v>42</v>
      </c>
      <c r="B121" s="74">
        <v>14379.81</v>
      </c>
      <c r="C121" s="73">
        <v>4.30971053863981</v>
      </c>
      <c r="D121" s="74">
        <v>17</v>
      </c>
      <c r="E121" s="73">
        <f t="shared" si="13"/>
        <v>10535.379179108455</v>
      </c>
      <c r="F121" s="73">
        <f t="shared" si="13"/>
        <v>21524.802704984628</v>
      </c>
      <c r="G121" s="73">
        <f t="shared" si="13"/>
        <v>32987.838574691224</v>
      </c>
      <c r="H121" s="73">
        <f t="shared" si="13"/>
        <v>44944.898109322668</v>
      </c>
      <c r="I121" s="73">
        <f t="shared" si="13"/>
        <v>57417.272298829506</v>
      </c>
      <c r="J121" s="73">
        <f t="shared" si="13"/>
        <v>70427.169713200186</v>
      </c>
      <c r="K121" s="73">
        <f t="shared" si="13"/>
        <v>83997.756047504154</v>
      </c>
      <c r="L121" s="73">
        <f t="shared" si="13"/>
        <v>98153.195371212889</v>
      </c>
      <c r="M121" s="73">
        <f t="shared" si="13"/>
        <v>112918.6931552462</v>
      </c>
      <c r="N121" s="73">
        <f t="shared" si="13"/>
        <v>128320.5411533607</v>
      </c>
      <c r="O121" s="73">
        <f t="shared" si="13"/>
        <v>144386.16421779516</v>
      </c>
      <c r="P121" s="73">
        <f t="shared" si="13"/>
        <v>161144.16913253572</v>
      </c>
      <c r="Q121" s="73">
        <f t="shared" si="13"/>
        <v>178624.39555115261</v>
      </c>
      <c r="R121" s="73">
        <f t="shared" si="13"/>
        <v>196857.96912991078</v>
      </c>
      <c r="S121" s="73">
        <f t="shared" si="13"/>
        <v>215877.35695076326</v>
      </c>
      <c r="T121" s="73">
        <f t="shared" si="13"/>
        <v>235716.42533291588</v>
      </c>
      <c r="U121" s="73">
        <f t="shared" si="14"/>
        <v>256410.50013590202</v>
      </c>
      <c r="V121" s="73">
        <f t="shared" si="14"/>
        <v>277996.42966154654</v>
      </c>
      <c r="W121" s="73">
        <f t="shared" si="14"/>
        <v>300512.65026682103</v>
      </c>
      <c r="X121" s="73">
        <f t="shared" si="14"/>
        <v>323999.25480442442</v>
      </c>
    </row>
    <row r="122" spans="1:24">
      <c r="A122" s="73">
        <v>43</v>
      </c>
      <c r="B122" s="74">
        <v>15697.89</v>
      </c>
      <c r="C122" s="73">
        <v>4.5596221556596896</v>
      </c>
      <c r="D122" s="74">
        <v>10</v>
      </c>
      <c r="E122" s="73">
        <f t="shared" si="13"/>
        <v>7157.6447041108559</v>
      </c>
      <c r="F122" s="73">
        <f t="shared" si="13"/>
        <v>14641.650961973768</v>
      </c>
      <c r="G122" s="73">
        <f t="shared" si="13"/>
        <v>22466.899627301143</v>
      </c>
      <c r="H122" s="73">
        <f t="shared" si="13"/>
        <v>30648.950064508248</v>
      </c>
      <c r="I122" s="73">
        <f t="shared" si="13"/>
        <v>39204.071086237498</v>
      </c>
      <c r="J122" s="73">
        <f t="shared" si="13"/>
        <v>48149.273301517016</v>
      </c>
      <c r="K122" s="73">
        <f t="shared" si="13"/>
        <v>57502.342938872971</v>
      </c>
      <c r="L122" s="73">
        <f t="shared" si="13"/>
        <v>67281.877211648112</v>
      </c>
      <c r="M122" s="73">
        <f t="shared" si="13"/>
        <v>77507.321295845017</v>
      </c>
      <c r="N122" s="73">
        <f t="shared" si="13"/>
        <v>88199.006994019554</v>
      </c>
      <c r="O122" s="73">
        <f t="shared" si="13"/>
        <v>99378.193162101568</v>
      </c>
      <c r="P122" s="73">
        <f t="shared" si="13"/>
        <v>111067.10797952588</v>
      </c>
      <c r="Q122" s="73">
        <f t="shared" si="13"/>
        <v>123288.9931467217</v>
      </c>
      <c r="R122" s="73">
        <f t="shared" si="13"/>
        <v>136068.15009784023</v>
      </c>
      <c r="S122" s="73">
        <f t="shared" si="13"/>
        <v>149429.98832060851</v>
      </c>
      <c r="T122" s="73">
        <f t="shared" si="13"/>
        <v>163401.07587938549</v>
      </c>
      <c r="U122" s="73">
        <f t="shared" si="14"/>
        <v>178009.19224187912</v>
      </c>
      <c r="V122" s="73">
        <f t="shared" si="14"/>
        <v>193283.38351456154</v>
      </c>
      <c r="W122" s="73">
        <f t="shared" si="14"/>
        <v>209254.02019661103</v>
      </c>
      <c r="X122" s="73">
        <f t="shared" si="14"/>
        <v>225952.85756721516</v>
      </c>
    </row>
    <row r="123" spans="1:24">
      <c r="A123" s="73">
        <v>44</v>
      </c>
      <c r="B123" s="74">
        <v>17044.419999999998</v>
      </c>
      <c r="C123" s="73">
        <v>4.7133076956446596</v>
      </c>
      <c r="D123" s="74">
        <v>10</v>
      </c>
      <c r="E123" s="73">
        <f t="shared" si="13"/>
        <v>8033.5595953799811</v>
      </c>
      <c r="F123" s="73">
        <f t="shared" si="13"/>
        <v>16445.765573403201</v>
      </c>
      <c r="G123" s="73">
        <f t="shared" si="13"/>
        <v>25254.46470316207</v>
      </c>
      <c r="H123" s="73">
        <f t="shared" si="13"/>
        <v>34478.344926890044</v>
      </c>
      <c r="I123" s="73">
        <f t="shared" si="13"/>
        <v>44136.975007040041</v>
      </c>
      <c r="J123" s="73">
        <f t="shared" si="13"/>
        <v>54250.846042051598</v>
      </c>
      <c r="K123" s="73">
        <f t="shared" si="13"/>
        <v>64841.414938883936</v>
      </c>
      <c r="L123" s="73">
        <f t="shared" si="13"/>
        <v>75931.149934543209</v>
      </c>
      <c r="M123" s="73">
        <f t="shared" si="13"/>
        <v>87543.578263179501</v>
      </c>
      <c r="N123" s="73">
        <f t="shared" si="13"/>
        <v>99703.336069880635</v>
      </c>
      <c r="O123" s="73">
        <f t="shared" si="13"/>
        <v>112436.22067705674</v>
      </c>
      <c r="P123" s="73">
        <f t="shared" si="13"/>
        <v>125769.24531430044</v>
      </c>
      <c r="Q123" s="73">
        <f t="shared" si="13"/>
        <v>139730.69642783352</v>
      </c>
      <c r="R123" s="73">
        <f t="shared" si="13"/>
        <v>154350.19369112453</v>
      </c>
      <c r="S123" s="73">
        <f t="shared" si="13"/>
        <v>169658.75284399063</v>
      </c>
      <c r="T123" s="73">
        <f t="shared" si="13"/>
        <v>185688.85149350119</v>
      </c>
      <c r="U123" s="73">
        <f t="shared" si="14"/>
        <v>202474.49801627855</v>
      </c>
      <c r="V123" s="73">
        <f t="shared" si="14"/>
        <v>220051.30370837764</v>
      </c>
      <c r="W123" s="73">
        <f t="shared" si="14"/>
        <v>238456.55833581105</v>
      </c>
      <c r="X123" s="73">
        <f t="shared" si="14"/>
        <v>257729.3092460022</v>
      </c>
    </row>
    <row r="124" spans="1:24">
      <c r="A124" s="73">
        <v>45</v>
      </c>
      <c r="B124" s="74">
        <v>18376.21</v>
      </c>
      <c r="C124" s="73">
        <v>3.97722331387518</v>
      </c>
      <c r="D124" s="74">
        <v>8</v>
      </c>
      <c r="E124" s="73">
        <f t="shared" si="13"/>
        <v>5846.9032666132944</v>
      </c>
      <c r="F124" s="73">
        <f t="shared" si="13"/>
        <v>11926.350933086074</v>
      </c>
      <c r="G124" s="73">
        <f t="shared" si="13"/>
        <v>18247.591809504622</v>
      </c>
      <c r="H124" s="73">
        <f t="shared" si="13"/>
        <v>24820.242551786334</v>
      </c>
      <c r="I124" s="73">
        <f t="shared" si="13"/>
        <v>31654.302291729633</v>
      </c>
      <c r="J124" s="73">
        <f t="shared" si="13"/>
        <v>38760.167848934165</v>
      </c>
      <c r="K124" s="73">
        <f t="shared" si="13"/>
        <v>46148.649547732384</v>
      </c>
      <c r="L124" s="73">
        <f t="shared" si="13"/>
        <v>53830.987663196684</v>
      </c>
      <c r="M124" s="73">
        <f t="shared" si="13"/>
        <v>61818.869521239918</v>
      </c>
      <c r="N124" s="73">
        <f t="shared" si="13"/>
        <v>70124.447278826032</v>
      </c>
      <c r="O124" s="73">
        <f t="shared" si="13"/>
        <v>78760.3564113389</v>
      </c>
      <c r="P124" s="73">
        <f t="shared" si="13"/>
        <v>87739.734935235188</v>
      </c>
      <c r="Q124" s="73">
        <f t="shared" si="13"/>
        <v>97076.243395224912</v>
      </c>
      <c r="R124" s="73">
        <f t="shared" si="13"/>
        <v>106784.08564638738</v>
      </c>
      <c r="S124" s="73">
        <f t="shared" si="13"/>
        <v>116878.03046283718</v>
      </c>
      <c r="T124" s="73">
        <f t="shared" si="13"/>
        <v>127373.4340058166</v>
      </c>
      <c r="U124" s="73">
        <f t="shared" si="14"/>
        <v>138286.26318539263</v>
      </c>
      <c r="V124" s="73">
        <f t="shared" si="14"/>
        <v>149633.11995130221</v>
      </c>
      <c r="W124" s="73">
        <f t="shared" si="14"/>
        <v>161431.26654989747</v>
      </c>
      <c r="X124" s="73">
        <f t="shared" si="14"/>
        <v>173698.65178561729</v>
      </c>
    </row>
    <row r="125" spans="1:24">
      <c r="A125" s="73">
        <v>46</v>
      </c>
      <c r="B125" s="74">
        <v>19560.34</v>
      </c>
      <c r="C125" s="73">
        <v>4.9954797175261101</v>
      </c>
      <c r="D125" s="74">
        <v>3</v>
      </c>
      <c r="E125" s="73">
        <f t="shared" si="13"/>
        <v>2931.3984521374455</v>
      </c>
      <c r="F125" s="73">
        <f t="shared" si="13"/>
        <v>6009.2343193912984</v>
      </c>
      <c r="G125" s="73">
        <f t="shared" si="13"/>
        <v>9240.8228531325531</v>
      </c>
      <c r="H125" s="73">
        <f t="shared" si="13"/>
        <v>12633.844736630765</v>
      </c>
      <c r="I125" s="73">
        <f t="shared" si="13"/>
        <v>16196.364340130342</v>
      </c>
      <c r="J125" s="73">
        <f t="shared" si="13"/>
        <v>19936.848887855642</v>
      </c>
      <c r="K125" s="73">
        <f t="shared" si="13"/>
        <v>23864.188582499741</v>
      </c>
      <c r="L125" s="73">
        <f t="shared" si="13"/>
        <v>27987.71773502816</v>
      </c>
      <c r="M125" s="73">
        <f t="shared" si="13"/>
        <v>32317.236950017399</v>
      </c>
      <c r="N125" s="73">
        <f t="shared" si="13"/>
        <v>36863.036419257827</v>
      </c>
      <c r="O125" s="73">
        <f t="shared" si="13"/>
        <v>41635.920378983552</v>
      </c>
      <c r="P125" s="73">
        <f t="shared" si="13"/>
        <v>46647.23278885847</v>
      </c>
      <c r="Q125" s="73">
        <f t="shared" si="13"/>
        <v>51908.884293750532</v>
      </c>
      <c r="R125" s="73">
        <f t="shared" si="13"/>
        <v>57433.380532376395</v>
      </c>
      <c r="S125" s="73">
        <f t="shared" si="13"/>
        <v>63233.851860098293</v>
      </c>
      <c r="T125" s="73">
        <f t="shared" si="13"/>
        <v>69324.084556517497</v>
      </c>
      <c r="U125" s="73">
        <f t="shared" si="14"/>
        <v>75718.553592036449</v>
      </c>
      <c r="V125" s="73">
        <f t="shared" si="14"/>
        <v>82432.457031268204</v>
      </c>
      <c r="W125" s="73">
        <f t="shared" si="14"/>
        <v>89481.752155061098</v>
      </c>
      <c r="X125" s="73">
        <f t="shared" si="14"/>
        <v>96883.193386991654</v>
      </c>
    </row>
    <row r="126" spans="1:24">
      <c r="A126" s="73">
        <v>47</v>
      </c>
      <c r="B126" s="74">
        <v>20733.61</v>
      </c>
      <c r="C126" s="73">
        <v>5.4628516390183801</v>
      </c>
      <c r="D126" s="74">
        <v>11</v>
      </c>
      <c r="E126" s="73">
        <f t="shared" si="13"/>
        <v>12459.109890839476</v>
      </c>
      <c r="F126" s="73">
        <f t="shared" si="13"/>
        <v>25598.8424705578</v>
      </c>
      <c r="G126" s="73">
        <f t="shared" si="13"/>
        <v>39456.379146869876</v>
      </c>
      <c r="H126" s="73">
        <f t="shared" si="13"/>
        <v>54070.932492631458</v>
      </c>
      <c r="I126" s="73">
        <f t="shared" si="13"/>
        <v>69483.857205377193</v>
      </c>
      <c r="J126" s="73">
        <f t="shared" si="13"/>
        <v>85738.767128413849</v>
      </c>
      <c r="K126" s="73">
        <f t="shared" si="13"/>
        <v>102881.65866460199</v>
      </c>
      <c r="L126" s="73">
        <f t="shared" si="13"/>
        <v>120961.04093204999</v>
      </c>
      <c r="M126" s="73">
        <f t="shared" si="13"/>
        <v>140028.07303001962</v>
      </c>
      <c r="N126" s="73">
        <f t="shared" si="13"/>
        <v>160136.70880346547</v>
      </c>
      <c r="O126" s="73">
        <f t="shared" si="13"/>
        <v>181343.84951584513</v>
      </c>
      <c r="P126" s="73">
        <f t="shared" si="13"/>
        <v>203709.50486222</v>
      </c>
      <c r="Q126" s="73">
        <f t="shared" si="13"/>
        <v>227296.96277826154</v>
      </c>
      <c r="R126" s="73">
        <f t="shared" si="13"/>
        <v>252172.9685256723</v>
      </c>
      <c r="S126" s="73">
        <f t="shared" si="13"/>
        <v>278407.91356077773</v>
      </c>
      <c r="T126" s="73">
        <f t="shared" si="13"/>
        <v>306076.03472072911</v>
      </c>
      <c r="U126" s="73">
        <f t="shared" si="14"/>
        <v>335255.6242909524</v>
      </c>
      <c r="V126" s="73">
        <f t="shared" si="14"/>
        <v>366029.25154827157</v>
      </c>
      <c r="W126" s="73">
        <f t="shared" si="14"/>
        <v>398483.9964066025</v>
      </c>
      <c r="X126" s="73">
        <f t="shared" si="14"/>
        <v>432711.69582636602</v>
      </c>
    </row>
    <row r="127" spans="1:24">
      <c r="A127" s="73">
        <v>48</v>
      </c>
      <c r="B127" s="74">
        <v>21703.73</v>
      </c>
      <c r="C127" s="73">
        <v>4.49237805623439</v>
      </c>
      <c r="D127" s="74">
        <v>10</v>
      </c>
      <c r="E127" s="73">
        <f t="shared" si="13"/>
        <v>9750.1360390436057</v>
      </c>
      <c r="F127" s="73">
        <f t="shared" si="13"/>
        <v>19938.285049958224</v>
      </c>
      <c r="G127" s="73">
        <f t="shared" si="13"/>
        <v>30584.124231375619</v>
      </c>
      <c r="H127" s="73">
        <f t="shared" si="13"/>
        <v>41708.214756081012</v>
      </c>
      <c r="I127" s="73">
        <f t="shared" si="13"/>
        <v>53332.041482473905</v>
      </c>
      <c r="J127" s="73">
        <f t="shared" si="13"/>
        <v>65478.054450018011</v>
      </c>
      <c r="K127" s="73">
        <f t="shared" si="13"/>
        <v>78169.712238823471</v>
      </c>
      <c r="L127" s="73">
        <f t="shared" si="13"/>
        <v>91431.527277105502</v>
      </c>
      <c r="M127" s="73">
        <f t="shared" si="13"/>
        <v>105289.11318402577</v>
      </c>
      <c r="N127" s="73">
        <f t="shared" si="13"/>
        <v>119769.23423935239</v>
      </c>
      <c r="O127" s="73">
        <f t="shared" si="13"/>
        <v>134899.85707548462</v>
      </c>
      <c r="P127" s="73">
        <f t="shared" si="13"/>
        <v>150710.20469167884</v>
      </c>
      <c r="Q127" s="73">
        <f t="shared" si="13"/>
        <v>167230.81289479733</v>
      </c>
      <c r="R127" s="73">
        <f t="shared" si="13"/>
        <v>184493.58927558927</v>
      </c>
      <c r="S127" s="73">
        <f t="shared" si="13"/>
        <v>202531.87483440869</v>
      </c>
      <c r="T127" s="73">
        <f t="shared" si="13"/>
        <v>221380.50837539331</v>
      </c>
      <c r="U127" s="73">
        <f t="shared" si="14"/>
        <v>241075.89379347319</v>
      </c>
      <c r="V127" s="73">
        <f t="shared" si="14"/>
        <v>261656.0703841658</v>
      </c>
      <c r="W127" s="73">
        <f t="shared" si="14"/>
        <v>283160.78631195286</v>
      </c>
      <c r="X127" s="73">
        <f t="shared" si="14"/>
        <v>305631.57537913538</v>
      </c>
    </row>
    <row r="128" spans="1:24">
      <c r="A128" s="73">
        <v>49</v>
      </c>
      <c r="B128" s="74">
        <v>22570.3</v>
      </c>
      <c r="C128" s="73">
        <v>4.6313448834716198</v>
      </c>
      <c r="D128" s="74">
        <v>14</v>
      </c>
      <c r="E128" s="73">
        <f t="shared" si="13"/>
        <v>14634.318079278701</v>
      </c>
      <c r="F128" s="73">
        <f t="shared" si="13"/>
        <v>29946.401900153051</v>
      </c>
      <c r="G128" s="73">
        <f t="shared" si="13"/>
        <v>45967.641131618329</v>
      </c>
      <c r="H128" s="73">
        <f t="shared" si="13"/>
        <v>62730.879206498867</v>
      </c>
      <c r="I128" s="73">
        <f t="shared" si="13"/>
        <v>80270.480650264522</v>
      </c>
      <c r="J128" s="73">
        <f t="shared" si="13"/>
        <v>98622.401528077316</v>
      </c>
      <c r="K128" s="73">
        <f t="shared" si="13"/>
        <v>117824.26315448343</v>
      </c>
      <c r="L128" s="73">
        <f t="shared" si="13"/>
        <v>137915.4292168555</v>
      </c>
      <c r="M128" s="73">
        <f t="shared" si="13"/>
        <v>158937.08647068698</v>
      </c>
      <c r="N128" s="73">
        <f t="shared" si="13"/>
        <v>180932.32917216467</v>
      </c>
      <c r="O128" s="73">
        <f t="shared" si="13"/>
        <v>203946.24742110443</v>
      </c>
      <c r="P128" s="73">
        <f t="shared" si="13"/>
        <v>228026.01959535285</v>
      </c>
      <c r="Q128" s="73">
        <f t="shared" si="13"/>
        <v>253221.00906614488</v>
      </c>
      <c r="R128" s="73">
        <f t="shared" si="13"/>
        <v>279582.86539268366</v>
      </c>
      <c r="S128" s="73">
        <f t="shared" si="13"/>
        <v>307165.6302033898</v>
      </c>
      <c r="T128" s="73">
        <f t="shared" si="13"/>
        <v>336025.84798087651</v>
      </c>
      <c r="U128" s="73">
        <f t="shared" si="14"/>
        <v>366222.68197775958</v>
      </c>
      <c r="V128" s="73">
        <f t="shared" si="14"/>
        <v>397818.03550092789</v>
      </c>
      <c r="W128" s="73">
        <f t="shared" si="14"/>
        <v>430876.67881290609</v>
      </c>
      <c r="X128" s="73">
        <f t="shared" si="14"/>
        <v>465466.38191045885</v>
      </c>
    </row>
    <row r="129" spans="1:24">
      <c r="A129" s="73">
        <v>50</v>
      </c>
      <c r="B129" s="74">
        <v>22949.57</v>
      </c>
      <c r="C129" s="73">
        <v>4.6784808843725303</v>
      </c>
      <c r="D129" s="74">
        <v>15</v>
      </c>
      <c r="E129" s="73">
        <f t="shared" si="13"/>
        <v>16105.368682435381</v>
      </c>
      <c r="F129" s="73">
        <f t="shared" si="13"/>
        <v>32964.223960036215</v>
      </c>
      <c r="G129" s="73">
        <f t="shared" si="13"/>
        <v>50611.817559123658</v>
      </c>
      <c r="H129" s="73">
        <f t="shared" si="13"/>
        <v>69085.050451296105</v>
      </c>
      <c r="I129" s="73">
        <f t="shared" si="13"/>
        <v>88422.550013054482</v>
      </c>
      <c r="J129" s="73">
        <f t="shared" si="13"/>
        <v>108664.75079532537</v>
      </c>
      <c r="K129" s="73">
        <f t="shared" si="13"/>
        <v>129853.97907177111</v>
      </c>
      <c r="L129" s="73">
        <f t="shared" si="13"/>
        <v>152034.54134267633</v>
      </c>
      <c r="M129" s="73">
        <f t="shared" si="13"/>
        <v>175252.81697947226</v>
      </c>
      <c r="N129" s="73">
        <f t="shared" si="13"/>
        <v>199557.35520361667</v>
      </c>
      <c r="O129" s="73">
        <f t="shared" si="13"/>
        <v>224998.97660261262</v>
      </c>
      <c r="P129" s="73">
        <f t="shared" si="13"/>
        <v>251630.87939543504</v>
      </c>
      <c r="Q129" s="73">
        <f t="shared" si="13"/>
        <v>279508.7506695643</v>
      </c>
      <c r="R129" s="73">
        <f t="shared" si="13"/>
        <v>308690.88282222371</v>
      </c>
      <c r="S129" s="73">
        <f t="shared" si="13"/>
        <v>339238.29544929764</v>
      </c>
      <c r="T129" s="73">
        <f t="shared" si="13"/>
        <v>371214.86293679947</v>
      </c>
      <c r="U129" s="73">
        <f t="shared" si="14"/>
        <v>404687.44802168268</v>
      </c>
      <c r="V129" s="73">
        <f t="shared" si="14"/>
        <v>439726.04160126741</v>
      </c>
      <c r="W129" s="73">
        <f t="shared" si="14"/>
        <v>476403.90908362623</v>
      </c>
      <c r="X129" s="73">
        <f t="shared" si="14"/>
        <v>514797.74358494254</v>
      </c>
    </row>
    <row r="130" spans="1:24">
      <c r="A130" s="73">
        <v>51</v>
      </c>
      <c r="B130" s="74">
        <v>22888.71</v>
      </c>
      <c r="C130" s="73">
        <v>5.1439509872841098</v>
      </c>
      <c r="D130" s="74">
        <v>12</v>
      </c>
      <c r="E130" s="73">
        <f t="shared" si="13"/>
        <v>14128.608288259153</v>
      </c>
      <c r="F130" s="73">
        <f t="shared" si="13"/>
        <v>28983.985262051738</v>
      </c>
      <c r="G130" s="73">
        <f t="shared" si="13"/>
        <v>44603.515546352464</v>
      </c>
      <c r="H130" s="73">
        <f t="shared" si="13"/>
        <v>61026.506812921652</v>
      </c>
      <c r="I130" s="73">
        <f t="shared" si="13"/>
        <v>78294.288700889112</v>
      </c>
      <c r="J130" s="73">
        <f t="shared" si="13"/>
        <v>96450.316825764734</v>
      </c>
      <c r="K130" s="73">
        <f t="shared" si="13"/>
        <v>115540.28213862142</v>
      </c>
      <c r="L130" s="73">
        <f t="shared" si="13"/>
        <v>135612.22591066107</v>
      </c>
      <c r="M130" s="73">
        <f t="shared" si="13"/>
        <v>156716.66063252965</v>
      </c>
      <c r="N130" s="73">
        <f t="shared" si="13"/>
        <v>178906.69713263452</v>
      </c>
      <c r="O130" s="73">
        <f t="shared" si="13"/>
        <v>202238.17823436519</v>
      </c>
      <c r="P130" s="73">
        <f t="shared" si="13"/>
        <v>226769.81928857637</v>
      </c>
      <c r="Q130" s="73">
        <f t="shared" si="13"/>
        <v>252563.35593499264</v>
      </c>
      <c r="R130" s="73">
        <f t="shared" si="13"/>
        <v>279683.69946438778</v>
      </c>
      <c r="S130" s="73">
        <f t="shared" si="13"/>
        <v>308199.10017251788</v>
      </c>
      <c r="T130" s="73">
        <f t="shared" si="13"/>
        <v>338181.31911690213</v>
      </c>
      <c r="U130" s="73">
        <f t="shared" si="14"/>
        <v>369705.80870868568</v>
      </c>
      <c r="V130" s="73">
        <f t="shared" si="14"/>
        <v>402851.90259406192</v>
      </c>
      <c r="W130" s="73">
        <f t="shared" si="14"/>
        <v>437703.0153031011</v>
      </c>
      <c r="X130" s="73">
        <f t="shared" si="14"/>
        <v>474346.85216841649</v>
      </c>
    </row>
    <row r="131" spans="1:24">
      <c r="A131" s="73">
        <v>52</v>
      </c>
      <c r="B131" s="74">
        <v>22533.02</v>
      </c>
      <c r="C131" s="73">
        <v>4.9900802048313304</v>
      </c>
      <c r="D131" s="74">
        <v>15</v>
      </c>
      <c r="E131" s="73">
        <f t="shared" si="13"/>
        <v>16866.236558560293</v>
      </c>
      <c r="F131" s="73">
        <f t="shared" si="13"/>
        <v>34574.111848929366</v>
      </c>
      <c r="G131" s="73">
        <f t="shared" si="13"/>
        <v>53165.624318859307</v>
      </c>
      <c r="H131" s="73">
        <f t="shared" si="13"/>
        <v>72684.868172330054</v>
      </c>
      <c r="I131" s="73">
        <f t="shared" si="13"/>
        <v>93178.137949465527</v>
      </c>
      <c r="J131" s="73">
        <f t="shared" si="13"/>
        <v>114694.03832507259</v>
      </c>
      <c r="K131" s="73">
        <f t="shared" si="13"/>
        <v>137283.59938621396</v>
      </c>
      <c r="L131" s="73">
        <f t="shared" si="13"/>
        <v>161000.39766222573</v>
      </c>
      <c r="M131" s="73">
        <f t="shared" si="13"/>
        <v>185900.68319422854</v>
      </c>
      <c r="N131" s="73">
        <f t="shared" si="13"/>
        <v>212043.51294551027</v>
      </c>
      <c r="O131" s="73">
        <f t="shared" si="13"/>
        <v>239490.89086919339</v>
      </c>
      <c r="P131" s="73">
        <f t="shared" si="13"/>
        <v>268307.91496539157</v>
      </c>
      <c r="Q131" s="73">
        <f t="shared" si="13"/>
        <v>298562.93167663564</v>
      </c>
      <c r="R131" s="73">
        <f t="shared" si="13"/>
        <v>330327.69798775588</v>
      </c>
      <c r="S131" s="73">
        <f t="shared" si="13"/>
        <v>363677.55161467817</v>
      </c>
      <c r="T131" s="73">
        <f t="shared" si="13"/>
        <v>398691.58968577784</v>
      </c>
      <c r="U131" s="73">
        <f t="shared" si="14"/>
        <v>435452.85633957549</v>
      </c>
      <c r="V131" s="73">
        <f t="shared" si="14"/>
        <v>474048.53968370968</v>
      </c>
      <c r="W131" s="73">
        <f t="shared" si="14"/>
        <v>514570.17858231871</v>
      </c>
      <c r="X131" s="73">
        <f t="shared" si="14"/>
        <v>557113.87976228062</v>
      </c>
    </row>
    <row r="132" spans="1:24">
      <c r="A132" s="73">
        <v>53</v>
      </c>
      <c r="B132" s="74">
        <v>21706.639999999999</v>
      </c>
      <c r="C132" s="73">
        <v>5.9991804782151696</v>
      </c>
      <c r="D132" s="74">
        <v>31</v>
      </c>
      <c r="E132" s="73">
        <f t="shared" si="13"/>
        <v>40368.835790049816</v>
      </c>
      <c r="F132" s="73">
        <f t="shared" si="13"/>
        <v>83159.470896099039</v>
      </c>
      <c r="G132" s="73">
        <f t="shared" si="13"/>
        <v>128517.1934299346</v>
      </c>
      <c r="H132" s="73">
        <f t="shared" si="13"/>
        <v>176596.0075993831</v>
      </c>
      <c r="I132" s="73">
        <f t="shared" si="13"/>
        <v>227559.1566026425</v>
      </c>
      <c r="J132" s="73">
        <f t="shared" si="13"/>
        <v>281579.67689198907</v>
      </c>
      <c r="K132" s="73">
        <f t="shared" si="13"/>
        <v>338840.98568876437</v>
      </c>
      <c r="L132" s="73">
        <f t="shared" si="13"/>
        <v>399537.5037444465</v>
      </c>
      <c r="M132" s="73">
        <f t="shared" si="13"/>
        <v>463875.31546228129</v>
      </c>
      <c r="N132" s="73">
        <f t="shared" si="13"/>
        <v>532072.86862080335</v>
      </c>
      <c r="O132" s="73">
        <f t="shared" si="13"/>
        <v>604361.71607503179</v>
      </c>
      <c r="P132" s="73">
        <f t="shared" si="13"/>
        <v>680987.30195366102</v>
      </c>
      <c r="Q132" s="73">
        <f t="shared" si="13"/>
        <v>762209.79502163932</v>
      </c>
      <c r="R132" s="73">
        <f t="shared" si="13"/>
        <v>848304.97203767125</v>
      </c>
      <c r="S132" s="73">
        <f t="shared" si="13"/>
        <v>939565.15410593338</v>
      </c>
      <c r="T132" s="73">
        <f t="shared" si="13"/>
        <v>1036300.1992012188</v>
      </c>
      <c r="U132" s="73">
        <f t="shared" si="14"/>
        <v>1138838.554237453</v>
      </c>
      <c r="V132" s="73">
        <f t="shared" si="14"/>
        <v>1247528.370251704</v>
      </c>
      <c r="W132" s="73">
        <f t="shared" si="14"/>
        <v>1362738.6844900898</v>
      </c>
      <c r="X132" s="73">
        <f t="shared" si="14"/>
        <v>1484860.6734091553</v>
      </c>
    </row>
    <row r="133" spans="1:24">
      <c r="A133" s="73">
        <v>54</v>
      </c>
      <c r="B133" s="74">
        <v>21169.64</v>
      </c>
      <c r="C133" s="73">
        <v>5.4769702360594303</v>
      </c>
      <c r="D133" s="74">
        <v>33</v>
      </c>
      <c r="E133" s="73">
        <f t="shared" si="13"/>
        <v>38262.011102070668</v>
      </c>
      <c r="F133" s="73">
        <f t="shared" si="13"/>
        <v>78619.621163919481</v>
      </c>
      <c r="G133" s="73">
        <f t="shared" si="13"/>
        <v>121187.60551684062</v>
      </c>
      <c r="H133" s="73">
        <f t="shared" si="13"/>
        <v>166087.02570286175</v>
      </c>
      <c r="I133" s="73">
        <f t="shared" si="13"/>
        <v>213445.57376863452</v>
      </c>
      <c r="J133" s="73">
        <f t="shared" si="13"/>
        <v>263397.93541619944</v>
      </c>
      <c r="K133" s="73">
        <f t="shared" si="13"/>
        <v>316086.17304341041</v>
      </c>
      <c r="L133" s="73">
        <f t="shared" si="13"/>
        <v>371660.12976336788</v>
      </c>
      <c r="M133" s="73">
        <f t="shared" si="13"/>
        <v>430277.85555187793</v>
      </c>
      <c r="N133" s="73">
        <f t="shared" si="13"/>
        <v>492106.05673487973</v>
      </c>
      <c r="O133" s="73">
        <f t="shared" si="13"/>
        <v>557320.57009416528</v>
      </c>
      <c r="P133" s="73">
        <f t="shared" si="13"/>
        <v>626106.86293973005</v>
      </c>
      <c r="Q133" s="73">
        <f t="shared" si="13"/>
        <v>698660.56057093514</v>
      </c>
      <c r="R133" s="73">
        <f t="shared" si="13"/>
        <v>775188.00262656156</v>
      </c>
      <c r="S133" s="73">
        <f t="shared" si="13"/>
        <v>855906.82990599261</v>
      </c>
      <c r="T133" s="73">
        <f t="shared" si="13"/>
        <v>941046.60333041416</v>
      </c>
      <c r="U133" s="73">
        <f t="shared" si="14"/>
        <v>1030849.4568043395</v>
      </c>
      <c r="V133" s="73">
        <f t="shared" si="14"/>
        <v>1125570.7858341644</v>
      </c>
      <c r="W133" s="73">
        <f t="shared" si="14"/>
        <v>1225479.9738621521</v>
      </c>
      <c r="X133" s="73">
        <f t="shared" si="14"/>
        <v>1330861.1583815215</v>
      </c>
    </row>
    <row r="134" spans="1:24">
      <c r="A134" s="73">
        <v>55</v>
      </c>
      <c r="B134" s="74">
        <v>22245.68</v>
      </c>
      <c r="C134" s="73">
        <v>5.8005982166748096</v>
      </c>
      <c r="D134" s="74">
        <v>33</v>
      </c>
      <c r="E134" s="73">
        <f t="shared" si="13"/>
        <v>42582.623073117036</v>
      </c>
      <c r="F134" s="73">
        <f t="shared" si="13"/>
        <v>87635.293020826604</v>
      </c>
      <c r="G134" s="73">
        <f t="shared" ref="G134:X134" si="15">$D134*((1+$C134/100)^G$2-1)*$B134</f>
        <v>135301.28733808751</v>
      </c>
      <c r="H134" s="73">
        <f t="shared" si="15"/>
        <v>185732.19447167564</v>
      </c>
      <c r="I134" s="73">
        <f t="shared" si="15"/>
        <v>239088.39590510764</v>
      </c>
      <c r="J134" s="73">
        <f t="shared" si="15"/>
        <v>295539.57620737283</v>
      </c>
      <c r="K134" s="73">
        <f t="shared" si="15"/>
        <v>355265.26266754296</v>
      </c>
      <c r="L134" s="73">
        <f t="shared" si="15"/>
        <v>418455.39623141848</v>
      </c>
      <c r="M134" s="73">
        <f t="shared" si="15"/>
        <v>485310.93555591465</v>
      </c>
      <c r="N134" s="73">
        <f t="shared" si="15"/>
        <v>556044.49610221572</v>
      </c>
      <c r="O134" s="73">
        <f t="shared" si="15"/>
        <v>630881.02630015637</v>
      </c>
      <c r="P134" s="73">
        <f t="shared" si="15"/>
        <v>710058.52293417987</v>
      </c>
      <c r="Q134" s="73">
        <f t="shared" si="15"/>
        <v>793828.7880259644</v>
      </c>
      <c r="R134" s="73">
        <f t="shared" si="15"/>
        <v>882458.22962076671</v>
      </c>
      <c r="S134" s="73">
        <f t="shared" si="15"/>
        <v>976228.70902416622</v>
      </c>
      <c r="T134" s="73">
        <f t="shared" si="15"/>
        <v>1075438.4371836062</v>
      </c>
      <c r="U134" s="73">
        <f t="shared" si="15"/>
        <v>1180402.923065431</v>
      </c>
      <c r="V134" s="73">
        <f t="shared" si="15"/>
        <v>1291455.9770434585</v>
      </c>
      <c r="W134" s="73">
        <f t="shared" si="15"/>
        <v>1408950.7724900986</v>
      </c>
      <c r="X134" s="73">
        <f t="shared" si="15"/>
        <v>1533260.9689461018</v>
      </c>
    </row>
    <row r="135" spans="1:24" ht="12.75">
      <c r="I135" s="72">
        <f>SUM(E105:I134)</f>
        <v>5552768.1781440675</v>
      </c>
      <c r="X135" s="73">
        <f>SUM(E105:X134)</f>
        <v>101985728.80731212</v>
      </c>
    </row>
    <row r="137" spans="1:24" ht="12.75">
      <c r="I137" s="72">
        <f>SUM(I33,I67,I101,I135)</f>
        <v>155043152.2627404</v>
      </c>
      <c r="X137" s="73">
        <f>SUM(X33,X67,X101,X135)</f>
        <v>2820246011.83845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D0980-2788-924B-BB52-17BFD390CAF8}">
  <sheetPr codeName="Sheet24">
    <tabColor rgb="FF00B0F0"/>
  </sheetPr>
  <dimension ref="A1:X138"/>
  <sheetViews>
    <sheetView workbookViewId="0">
      <selection activeCell="C23" sqref="C23"/>
    </sheetView>
  </sheetViews>
  <sheetFormatPr defaultColWidth="10.85546875" defaultRowHeight="12.95"/>
  <cols>
    <col min="1" max="4" width="10.85546875" style="73"/>
    <col min="5" max="6" width="11.7109375" style="73" bestFit="1" customWidth="1"/>
    <col min="7" max="8" width="12.7109375" style="73" bestFit="1" customWidth="1"/>
    <col min="9" max="9" width="14.7109375" style="73" bestFit="1" customWidth="1"/>
    <col min="10" max="18" width="12.7109375" style="73" bestFit="1" customWidth="1"/>
    <col min="19" max="24" width="14.140625" style="73" bestFit="1" customWidth="1"/>
    <col min="25" max="16384" width="10.85546875" style="73"/>
  </cols>
  <sheetData>
    <row r="1" spans="1:24">
      <c r="E1" s="73" t="s">
        <v>31</v>
      </c>
    </row>
    <row r="2" spans="1:24">
      <c r="A2" s="73" t="s">
        <v>0</v>
      </c>
      <c r="B2" s="73" t="s">
        <v>32</v>
      </c>
      <c r="C2" s="73" t="s">
        <v>33</v>
      </c>
      <c r="D2" s="73" t="s">
        <v>34</v>
      </c>
      <c r="E2" s="73">
        <v>1</v>
      </c>
      <c r="F2" s="73">
        <v>2</v>
      </c>
      <c r="G2" s="73">
        <v>3</v>
      </c>
      <c r="H2" s="73">
        <v>4</v>
      </c>
      <c r="I2" s="73">
        <v>5</v>
      </c>
      <c r="J2" s="73">
        <v>6</v>
      </c>
      <c r="K2" s="73">
        <v>7</v>
      </c>
      <c r="L2" s="73">
        <v>8</v>
      </c>
      <c r="M2" s="73">
        <v>9</v>
      </c>
      <c r="N2" s="73">
        <v>10</v>
      </c>
      <c r="O2" s="73">
        <v>11</v>
      </c>
      <c r="P2" s="73">
        <v>12</v>
      </c>
      <c r="Q2" s="73">
        <v>13</v>
      </c>
      <c r="R2" s="73">
        <v>14</v>
      </c>
      <c r="S2" s="73">
        <v>15</v>
      </c>
      <c r="T2" s="73">
        <v>16</v>
      </c>
      <c r="U2" s="73">
        <v>17</v>
      </c>
      <c r="V2" s="73">
        <v>18</v>
      </c>
      <c r="W2" s="73">
        <v>19</v>
      </c>
      <c r="X2" s="73">
        <v>20</v>
      </c>
    </row>
    <row r="3" spans="1:24">
      <c r="A3" s="73">
        <v>26</v>
      </c>
      <c r="B3" s="74">
        <v>1207.71</v>
      </c>
      <c r="C3" s="73">
        <v>3.6199834500503898</v>
      </c>
      <c r="D3" s="74">
        <v>932</v>
      </c>
      <c r="E3" s="73">
        <f>$D3*((1+$C3/100)^E$2-1)*$B3</f>
        <v>40746.016780130529</v>
      </c>
      <c r="F3" s="73">
        <f t="shared" ref="F3:X17" si="0">$D3*((1+$C3/100)^F$2-1)*$B3</f>
        <v>82967.032624256637</v>
      </c>
      <c r="G3" s="73">
        <f t="shared" si="0"/>
        <v>126716.44225438318</v>
      </c>
      <c r="H3" s="73">
        <f t="shared" si="0"/>
        <v>172049.57327261506</v>
      </c>
      <c r="I3" s="73">
        <f t="shared" si="0"/>
        <v>219023.75613109645</v>
      </c>
      <c r="J3" s="73">
        <f t="shared" si="0"/>
        <v>267698.39663485164</v>
      </c>
      <c r="K3" s="73">
        <f t="shared" si="0"/>
        <v>318135.05106921407</v>
      </c>
      <c r="L3" s="73">
        <f t="shared" si="0"/>
        <v>370397.50404685939</v>
      </c>
      <c r="M3" s="73">
        <f t="shared" si="0"/>
        <v>424551.84917288605</v>
      </c>
      <c r="N3" s="73">
        <f t="shared" si="0"/>
        <v>480666.57262995804</v>
      </c>
      <c r="O3" s="73">
        <f t="shared" si="0"/>
        <v>538812.6397892175</v>
      </c>
      <c r="P3" s="73">
        <f t="shared" si="0"/>
        <v>599063.58495649742</v>
      </c>
      <c r="Q3" s="73">
        <f t="shared" si="0"/>
        <v>661495.6043673316</v>
      </c>
      <c r="R3" s="73">
        <f t="shared" si="0"/>
        <v>726187.65254837053</v>
      </c>
      <c r="S3" s="73">
        <f t="shared" si="0"/>
        <v>793221.54216706159</v>
      </c>
      <c r="T3" s="73">
        <f t="shared" si="0"/>
        <v>862682.04749587423</v>
      </c>
      <c r="U3" s="73">
        <f t="shared" si="0"/>
        <v>934657.0116219112</v>
      </c>
      <c r="V3" s="73">
        <f t="shared" si="0"/>
        <v>1009237.4575374906</v>
      </c>
      <c r="W3" s="73">
        <f t="shared" si="0"/>
        <v>1086517.7032521877</v>
      </c>
      <c r="X3" s="73">
        <f t="shared" si="0"/>
        <v>1166595.481071915</v>
      </c>
    </row>
    <row r="4" spans="1:24">
      <c r="A4" s="73">
        <v>27</v>
      </c>
      <c r="B4" s="74">
        <v>1296.97</v>
      </c>
      <c r="C4" s="73">
        <v>4.1909581588592904</v>
      </c>
      <c r="D4" s="74">
        <v>956</v>
      </c>
      <c r="E4" s="73">
        <f t="shared" ref="E4:T32" si="1">$D4*((1+$C4/100)^E$2-1)*$B4</f>
        <v>51963.829351507105</v>
      </c>
      <c r="F4" s="73">
        <f t="shared" si="1"/>
        <v>106105.44104887692</v>
      </c>
      <c r="G4" s="73">
        <f t="shared" si="1"/>
        <v>162516.10503901567</v>
      </c>
      <c r="H4" s="73">
        <f t="shared" si="1"/>
        <v>221290.91635411559</v>
      </c>
      <c r="I4" s="73">
        <f t="shared" si="1"/>
        <v>282528.95541937998</v>
      </c>
      <c r="J4" s="73">
        <f t="shared" si="1"/>
        <v>346333.45507917553</v>
      </c>
      <c r="K4" s="73">
        <f t="shared" si="1"/>
        <v>412811.97462318261</v>
      </c>
      <c r="L4" s="73">
        <f t="shared" si="1"/>
        <v>482076.58110590803</v>
      </c>
      <c r="M4" s="73">
        <f t="shared" si="1"/>
        <v>554244.03826522315</v>
      </c>
      <c r="N4" s="73">
        <f t="shared" si="1"/>
        <v>629436.00335839763</v>
      </c>
      <c r="O4" s="73">
        <f t="shared" si="1"/>
        <v>707779.23224745167</v>
      </c>
      <c r="P4" s="73">
        <f t="shared" si="1"/>
        <v>789405.79307954467</v>
      </c>
      <c r="Q4" s="73">
        <f t="shared" si="1"/>
        <v>874453.28892262653</v>
      </c>
      <c r="R4" s="73">
        <f t="shared" si="1"/>
        <v>963065.08973164996</v>
      </c>
      <c r="S4" s="73">
        <f t="shared" si="1"/>
        <v>1055390.5740363912</v>
      </c>
      <c r="T4" s="73">
        <f t="shared" si="1"/>
        <v>1151585.3807583083</v>
      </c>
      <c r="U4" s="73">
        <f t="shared" si="0"/>
        <v>1251811.6715809363</v>
      </c>
      <c r="V4" s="73">
        <f t="shared" si="0"/>
        <v>1356238.4043161173</v>
      </c>
      <c r="W4" s="73">
        <f t="shared" si="0"/>
        <v>1465041.6177268943</v>
      </c>
      <c r="X4" s="73">
        <f t="shared" si="0"/>
        <v>1578404.7282872105</v>
      </c>
    </row>
    <row r="5" spans="1:24">
      <c r="A5" s="73">
        <v>28</v>
      </c>
      <c r="B5" s="74">
        <v>1338.52</v>
      </c>
      <c r="C5" s="73">
        <v>4.3218937786115301</v>
      </c>
      <c r="D5" s="74">
        <v>1012</v>
      </c>
      <c r="E5" s="73">
        <f t="shared" si="1"/>
        <v>58543.605556736846</v>
      </c>
      <c r="F5" s="73">
        <f t="shared" si="0"/>
        <v>119617.40355980529</v>
      </c>
      <c r="G5" s="73">
        <f t="shared" si="0"/>
        <v>183330.74623912992</v>
      </c>
      <c r="H5" s="73">
        <f t="shared" si="0"/>
        <v>249797.71191185812</v>
      </c>
      <c r="I5" s="73">
        <f t="shared" si="0"/>
        <v>319137.30923882744</v>
      </c>
      <c r="J5" s="73">
        <f t="shared" si="0"/>
        <v>391473.69030878571</v>
      </c>
      <c r="K5" s="73">
        <f t="shared" si="0"/>
        <v>466936.37293187896</v>
      </c>
      <c r="L5" s="73">
        <f t="shared" si="0"/>
        <v>545660.47254043317</v>
      </c>
      <c r="M5" s="73">
        <f t="shared" si="0"/>
        <v>627786.94411223743</v>
      </c>
      <c r="N5" s="73">
        <f t="shared" si="0"/>
        <v>713462.83454949653</v>
      </c>
      <c r="O5" s="73">
        <f t="shared" si="0"/>
        <v>802841.54596533347</v>
      </c>
      <c r="P5" s="73">
        <f t="shared" si="0"/>
        <v>896083.11034925515</v>
      </c>
      <c r="Q5" s="73">
        <f t="shared" si="0"/>
        <v>993354.47610336507</v>
      </c>
      <c r="R5" s="73">
        <f t="shared" si="0"/>
        <v>1094829.806962373</v>
      </c>
      <c r="S5" s="73">
        <f t="shared" si="0"/>
        <v>1200690.7938326013</v>
      </c>
      <c r="T5" s="73">
        <f t="shared" si="0"/>
        <v>1311126.980108351</v>
      </c>
      <c r="U5" s="73">
        <f t="shared" si="0"/>
        <v>1426336.1010480879</v>
      </c>
      <c r="V5" s="73">
        <f t="shared" si="0"/>
        <v>1546524.4378181132</v>
      </c>
      <c r="W5" s="73">
        <f t="shared" si="0"/>
        <v>1671907.1868376175</v>
      </c>
      <c r="X5" s="73">
        <f t="shared" si="0"/>
        <v>1802708.8450864491</v>
      </c>
    </row>
    <row r="6" spans="1:24">
      <c r="A6" s="73">
        <v>29</v>
      </c>
      <c r="B6" s="74">
        <v>1389.92</v>
      </c>
      <c r="C6" s="73">
        <v>4.7001672296495602</v>
      </c>
      <c r="D6" s="74">
        <v>1064</v>
      </c>
      <c r="E6" s="73">
        <f t="shared" si="1"/>
        <v>69509.592477279337</v>
      </c>
      <c r="F6" s="73">
        <f t="shared" si="0"/>
        <v>142286.25204163863</v>
      </c>
      <c r="G6" s="73">
        <f t="shared" si="0"/>
        <v>218483.5363096756</v>
      </c>
      <c r="H6" s="73">
        <f t="shared" si="0"/>
        <v>298262.22036276164</v>
      </c>
      <c r="I6" s="73">
        <f t="shared" si="0"/>
        <v>381790.63597995666</v>
      </c>
      <c r="J6" s="73">
        <f t="shared" si="0"/>
        <v>469245.02681543655</v>
      </c>
      <c r="K6" s="73">
        <f t="shared" si="0"/>
        <v>560809.92026985518</v>
      </c>
      <c r="L6" s="73">
        <f t="shared" si="0"/>
        <v>656678.51684028178</v>
      </c>
      <c r="M6" s="73">
        <f t="shared" si="0"/>
        <v>757053.0977702369</v>
      </c>
      <c r="N6" s="73">
        <f t="shared" si="0"/>
        <v>862145.45185995952</v>
      </c>
      <c r="O6" s="73">
        <f t="shared" si="0"/>
        <v>972177.32233747491</v>
      </c>
      <c r="P6" s="73">
        <f t="shared" si="0"/>
        <v>1087380.8747333447</v>
      </c>
      <c r="Q6" s="73">
        <f t="shared" si="0"/>
        <v>1207999.1867463172</v>
      </c>
      <c r="R6" s="73">
        <f t="shared" si="0"/>
        <v>1334286.7611334804</v>
      </c>
      <c r="S6" s="73">
        <f t="shared" si="0"/>
        <v>1466510.0627071082</v>
      </c>
      <c r="T6" s="73">
        <f t="shared" si="0"/>
        <v>1604948.0805712601</v>
      </c>
      <c r="U6" s="73">
        <f t="shared" si="0"/>
        <v>1749892.9167844397</v>
      </c>
      <c r="V6" s="73">
        <f t="shared" si="0"/>
        <v>1901650.4026903796</v>
      </c>
      <c r="W6" s="73">
        <f t="shared" si="0"/>
        <v>2060540.7442174114</v>
      </c>
      <c r="X6" s="73">
        <f t="shared" si="0"/>
        <v>2226899.1975079738</v>
      </c>
    </row>
    <row r="7" spans="1:24">
      <c r="A7" s="73">
        <v>30</v>
      </c>
      <c r="B7" s="74">
        <v>1439.55</v>
      </c>
      <c r="C7" s="73">
        <v>4.25765773015672</v>
      </c>
      <c r="D7" s="74">
        <v>1129</v>
      </c>
      <c r="E7" s="73">
        <f t="shared" si="1"/>
        <v>69197.665283697774</v>
      </c>
      <c r="F7" s="73">
        <f t="shared" si="0"/>
        <v>141341.53031243494</v>
      </c>
      <c r="G7" s="73">
        <f t="shared" si="0"/>
        <v>216557.03418740199</v>
      </c>
      <c r="H7" s="73">
        <f t="shared" si="0"/>
        <v>294974.95677737781</v>
      </c>
      <c r="I7" s="73">
        <f t="shared" si="0"/>
        <v>376731.6461103342</v>
      </c>
      <c r="J7" s="73">
        <f t="shared" si="0"/>
        <v>461969.25544659514</v>
      </c>
      <c r="K7" s="73">
        <f t="shared" si="0"/>
        <v>550835.99044576241</v>
      </c>
      <c r="L7" s="73">
        <f t="shared" si="0"/>
        <v>643486.36685715965</v>
      </c>
      <c r="M7" s="73">
        <f t="shared" si="0"/>
        <v>740081.4791818558</v>
      </c>
      <c r="N7" s="73">
        <f t="shared" si="0"/>
        <v>840789.28077339847</v>
      </c>
      <c r="O7" s="73">
        <f t="shared" si="0"/>
        <v>945784.87586427375</v>
      </c>
      <c r="P7" s="73">
        <f t="shared" si="0"/>
        <v>1055250.8240258598</v>
      </c>
      <c r="Q7" s="73">
        <f t="shared" si="0"/>
        <v>1169377.4575912373</v>
      </c>
      <c r="R7" s="73">
        <f t="shared" si="0"/>
        <v>1288363.2125927785</v>
      </c>
      <c r="S7" s="73">
        <f t="shared" si="0"/>
        <v>1412414.9737899282</v>
      </c>
      <c r="T7" s="73">
        <f t="shared" si="0"/>
        <v>1541748.4343870841</v>
      </c>
      <c r="U7" s="73">
        <f t="shared" si="0"/>
        <v>1676588.4710670337</v>
      </c>
      <c r="V7" s="73">
        <f t="shared" si="0"/>
        <v>1817169.5349920336</v>
      </c>
      <c r="W7" s="73">
        <f t="shared" si="0"/>
        <v>1963736.0594523724</v>
      </c>
      <c r="X7" s="73">
        <f t="shared" si="0"/>
        <v>2116542.8848712198</v>
      </c>
    </row>
    <row r="8" spans="1:24">
      <c r="A8" s="73">
        <v>31</v>
      </c>
      <c r="B8" s="74">
        <v>1475.49</v>
      </c>
      <c r="C8" s="73">
        <v>3.9116837013954</v>
      </c>
      <c r="D8" s="74">
        <v>1208</v>
      </c>
      <c r="E8" s="73">
        <f t="shared" si="1"/>
        <v>69721.534229628669</v>
      </c>
      <c r="F8" s="73">
        <f t="shared" si="0"/>
        <v>142170.35435008039</v>
      </c>
      <c r="G8" s="73">
        <f t="shared" si="0"/>
        <v>217453.14315903728</v>
      </c>
      <c r="H8" s="73">
        <f t="shared" si="0"/>
        <v>295680.75654778967</v>
      </c>
      <c r="I8" s="73">
        <f t="shared" si="0"/>
        <v>376968.38673946087</v>
      </c>
      <c r="J8" s="73">
        <f t="shared" si="0"/>
        <v>461435.73191258992</v>
      </c>
      <c r="K8" s="73">
        <f t="shared" si="0"/>
        <v>549207.172459858</v>
      </c>
      <c r="L8" s="73">
        <f t="shared" si="0"/>
        <v>640411.9541414933</v>
      </c>
      <c r="M8" s="73">
        <f t="shared" si="0"/>
        <v>735184.37840306247</v>
      </c>
      <c r="N8" s="73">
        <f t="shared" si="0"/>
        <v>833664.00013788894</v>
      </c>
      <c r="O8" s="73">
        <f t="shared" si="0"/>
        <v>935995.83318531234</v>
      </c>
      <c r="P8" s="73">
        <f t="shared" si="0"/>
        <v>1042330.5638673907</v>
      </c>
      <c r="Q8" s="73">
        <f t="shared" si="0"/>
        <v>1152824.7728784827</v>
      </c>
      <c r="R8" s="73">
        <f t="shared" si="0"/>
        <v>1267641.1658544473</v>
      </c>
      <c r="S8" s="73">
        <f t="shared" si="0"/>
        <v>1386948.812960983</v>
      </c>
      <c r="T8" s="73">
        <f t="shared" si="0"/>
        <v>1510923.3978539035</v>
      </c>
      <c r="U8" s="73">
        <f t="shared" si="0"/>
        <v>1639747.4763779531</v>
      </c>
      <c r="V8" s="73">
        <f t="shared" si="0"/>
        <v>1773610.7453851001</v>
      </c>
      <c r="W8" s="73">
        <f t="shared" si="0"/>
        <v>1912710.3220681553</v>
      </c>
      <c r="X8" s="73">
        <f t="shared" si="0"/>
        <v>2057251.0342210315</v>
      </c>
    </row>
    <row r="9" spans="1:24">
      <c r="A9" s="73">
        <v>32</v>
      </c>
      <c r="B9" s="74">
        <v>1551.36</v>
      </c>
      <c r="C9" s="73">
        <v>3.5414883290647499</v>
      </c>
      <c r="D9" s="74">
        <v>1312</v>
      </c>
      <c r="E9" s="73">
        <f t="shared" si="1"/>
        <v>72082.898144414066</v>
      </c>
      <c r="F9" s="73">
        <f t="shared" si="0"/>
        <v>146718.60371386405</v>
      </c>
      <c r="G9" s="73">
        <f t="shared" si="0"/>
        <v>223997.52408537132</v>
      </c>
      <c r="H9" s="73">
        <f t="shared" si="0"/>
        <v>304013.26840266277</v>
      </c>
      <c r="I9" s="73">
        <f t="shared" si="0"/>
        <v>386862.76096636552</v>
      </c>
      <c r="J9" s="73">
        <f t="shared" si="0"/>
        <v>472646.35863990057</v>
      </c>
      <c r="K9" s="73">
        <f t="shared" si="0"/>
        <v>561467.97241329669</v>
      </c>
      <c r="L9" s="73">
        <f t="shared" si="0"/>
        <v>653435.19327216398</v>
      </c>
      <c r="M9" s="73">
        <f t="shared" si="0"/>
        <v>748659.42252431356</v>
      </c>
      <c r="N9" s="73">
        <f t="shared" si="0"/>
        <v>847256.0067418695</v>
      </c>
      <c r="O9" s="73">
        <f t="shared" si="0"/>
        <v>949344.37748234696</v>
      </c>
      <c r="P9" s="73">
        <f t="shared" si="0"/>
        <v>1055048.1959579308</v>
      </c>
      <c r="Q9" s="73">
        <f t="shared" si="0"/>
        <v>1164495.5028282031</v>
      </c>
      <c r="R9" s="73">
        <f t="shared" si="0"/>
        <v>1277818.8732977614</v>
      </c>
      <c r="S9" s="73">
        <f t="shared" si="0"/>
        <v>1395155.5777066029</v>
      </c>
      <c r="T9" s="73">
        <f t="shared" si="0"/>
        <v>1516647.7478077922</v>
      </c>
      <c r="U9" s="73">
        <f t="shared" si="0"/>
        <v>1642442.5489338425</v>
      </c>
      <c r="V9" s="73">
        <f t="shared" si="0"/>
        <v>1772692.3582603424</v>
      </c>
      <c r="W9" s="73">
        <f t="shared" si="0"/>
        <v>1907554.9493827689</v>
      </c>
      <c r="X9" s="73">
        <f t="shared" si="0"/>
        <v>2047193.6834300708</v>
      </c>
    </row>
    <row r="10" spans="1:24">
      <c r="A10" s="73">
        <v>33</v>
      </c>
      <c r="B10" s="74">
        <v>1632.21</v>
      </c>
      <c r="C10" s="73">
        <v>4.5287470525386802</v>
      </c>
      <c r="D10" s="74">
        <v>1382</v>
      </c>
      <c r="E10" s="73">
        <f t="shared" si="1"/>
        <v>102155.59125194572</v>
      </c>
      <c r="F10" s="73">
        <f t="shared" si="0"/>
        <v>208937.55083171721</v>
      </c>
      <c r="G10" s="73">
        <f t="shared" si="0"/>
        <v>320555.39525860059</v>
      </c>
      <c r="H10" s="73">
        <f t="shared" si="0"/>
        <v>437228.12952507369</v>
      </c>
      <c r="I10" s="73">
        <f t="shared" si="0"/>
        <v>559184.67680575605</v>
      </c>
      <c r="J10" s="73">
        <f t="shared" si="0"/>
        <v>686664.32762679004</v>
      </c>
      <c r="K10" s="73">
        <f t="shared" si="0"/>
        <v>819917.20937696844</v>
      </c>
      <c r="L10" s="73">
        <f t="shared" si="0"/>
        <v>959204.77708183101</v>
      </c>
      <c r="M10" s="73">
        <f t="shared" si="0"/>
        <v>1104800.3264036805</v>
      </c>
      <c r="N10" s="73">
        <f t="shared" si="0"/>
        <v>1256989.5298740701</v>
      </c>
      <c r="O10" s="73">
        <f t="shared" si="0"/>
        <v>1416070.9974109072</v>
      </c>
      <c r="P10" s="73">
        <f t="shared" si="0"/>
        <v>1582356.8622199539</v>
      </c>
      <c r="Q10" s="73">
        <f t="shared" si="0"/>
        <v>1756173.3932303293</v>
      </c>
      <c r="R10" s="73">
        <f t="shared" si="0"/>
        <v>1937861.6352656614</v>
      </c>
      <c r="S10" s="73">
        <f t="shared" si="0"/>
        <v>2127778.0782069783</v>
      </c>
      <c r="T10" s="73">
        <f t="shared" si="0"/>
        <v>2326295.3564602868</v>
      </c>
      <c r="U10" s="73">
        <f t="shared" si="0"/>
        <v>2533802.9801012715</v>
      </c>
      <c r="V10" s="73">
        <f t="shared" si="0"/>
        <v>2750708.0991316908</v>
      </c>
      <c r="W10" s="73">
        <f t="shared" si="0"/>
        <v>2977436.3023470039</v>
      </c>
      <c r="X10" s="73">
        <f t="shared" si="0"/>
        <v>3214432.4523827061</v>
      </c>
    </row>
    <row r="11" spans="1:24">
      <c r="A11" s="73">
        <v>34</v>
      </c>
      <c r="B11" s="74">
        <v>1700.53</v>
      </c>
      <c r="C11" s="73">
        <v>4.286442018012</v>
      </c>
      <c r="D11" s="74">
        <v>1367</v>
      </c>
      <c r="E11" s="73">
        <f t="shared" si="1"/>
        <v>99643.681757645667</v>
      </c>
      <c r="F11" s="73">
        <f t="shared" si="0"/>
        <v>203558.53215844522</v>
      </c>
      <c r="G11" s="73">
        <f t="shared" si="0"/>
        <v>311927.63236977911</v>
      </c>
      <c r="H11" s="73">
        <f t="shared" si="0"/>
        <v>424941.91122711258</v>
      </c>
      <c r="I11" s="73">
        <f t="shared" si="0"/>
        <v>542800.48161974037</v>
      </c>
      <c r="J11" s="73">
        <f t="shared" si="0"/>
        <v>665710.99129550636</v>
      </c>
      <c r="K11" s="73">
        <f t="shared" si="0"/>
        <v>793889.98870256683</v>
      </c>
      <c r="L11" s="73">
        <f t="shared" si="0"/>
        <v>927563.30451274966</v>
      </c>
      <c r="M11" s="73">
        <f t="shared" si="0"/>
        <v>1066966.4494986907</v>
      </c>
      <c r="N11" s="73">
        <f t="shared" si="0"/>
        <v>1212345.0294657389</v>
      </c>
      <c r="O11" s="73">
        <f t="shared" si="0"/>
        <v>1363955.1779696839</v>
      </c>
      <c r="P11" s="73">
        <f t="shared" si="0"/>
        <v>1522064.0075826722</v>
      </c>
      <c r="Q11" s="73">
        <f t="shared" si="0"/>
        <v>1686950.0805023788</v>
      </c>
      <c r="R11" s="73">
        <f t="shared" si="0"/>
        <v>1858903.899333566</v>
      </c>
      <c r="S11" s="73">
        <f t="shared" si="0"/>
        <v>2038228.4189067092</v>
      </c>
      <c r="T11" s="73">
        <f t="shared" si="0"/>
        <v>2225239.5800354332</v>
      </c>
      <c r="U11" s="73">
        <f t="shared" si="0"/>
        <v>2420266.8661531517</v>
      </c>
      <c r="V11" s="73">
        <f t="shared" si="0"/>
        <v>2623653.8838096084</v>
      </c>
      <c r="W11" s="73">
        <f t="shared" si="0"/>
        <v>2835758.9680500734</v>
      </c>
      <c r="X11" s="73">
        <f t="shared" si="0"/>
        <v>3056955.8137437599</v>
      </c>
    </row>
    <row r="12" spans="1:24">
      <c r="A12" s="73">
        <v>35</v>
      </c>
      <c r="B12" s="74">
        <v>1788.15</v>
      </c>
      <c r="C12" s="73">
        <v>4.31854210041696</v>
      </c>
      <c r="D12" s="74">
        <v>1389</v>
      </c>
      <c r="E12" s="73">
        <f t="shared" si="1"/>
        <v>107261.37267979345</v>
      </c>
      <c r="F12" s="73">
        <f t="shared" si="0"/>
        <v>219154.87289624909</v>
      </c>
      <c r="G12" s="73">
        <f t="shared" si="0"/>
        <v>335880.54102718231</v>
      </c>
      <c r="H12" s="73">
        <f t="shared" si="0"/>
        <v>457647.05627834296</v>
      </c>
      <c r="I12" s="73">
        <f t="shared" si="0"/>
        <v>584672.1097548356</v>
      </c>
      <c r="J12" s="73">
        <f t="shared" si="0"/>
        <v>717182.7936437875</v>
      </c>
      <c r="K12" s="73">
        <f t="shared" si="0"/>
        <v>855416.00720403483</v>
      </c>
      <c r="L12" s="73">
        <f t="shared" si="0"/>
        <v>999618.88028864039</v>
      </c>
      <c r="M12" s="73">
        <f t="shared" si="0"/>
        <v>1150049.2151574153</v>
      </c>
      <c r="N12" s="73">
        <f t="shared" si="0"/>
        <v>1306975.9473692966</v>
      </c>
      <c r="O12" s="73">
        <f t="shared" si="0"/>
        <v>1470679.6265785566</v>
      </c>
      <c r="P12" s="73">
        <f t="shared" si="0"/>
        <v>1641452.9180944003</v>
      </c>
      <c r="Q12" s="73">
        <f t="shared" si="0"/>
        <v>1819601.1261006228</v>
      </c>
      <c r="R12" s="73">
        <f t="shared" si="0"/>
        <v>2005442.7394707324</v>
      </c>
      <c r="S12" s="73">
        <f t="shared" si="0"/>
        <v>2199310.0011543254</v>
      </c>
      <c r="T12" s="73">
        <f t="shared" si="0"/>
        <v>2401549.5021526492</v>
      </c>
      <c r="U12" s="73">
        <f t="shared" si="0"/>
        <v>2612522.8011452588</v>
      </c>
      <c r="V12" s="73">
        <f t="shared" si="0"/>
        <v>2832607.0708755027</v>
      </c>
      <c r="W12" s="73">
        <f t="shared" si="0"/>
        <v>3062195.7724504424</v>
      </c>
      <c r="X12" s="73">
        <f t="shared" si="0"/>
        <v>3301699.3587606954</v>
      </c>
    </row>
    <row r="13" spans="1:24">
      <c r="A13" s="73">
        <v>36</v>
      </c>
      <c r="B13" s="74">
        <v>1900.26</v>
      </c>
      <c r="C13" s="73">
        <v>4.3547453367423499</v>
      </c>
      <c r="D13" s="74">
        <v>1447</v>
      </c>
      <c r="E13" s="73">
        <f t="shared" si="1"/>
        <v>119741.39696596361</v>
      </c>
      <c r="F13" s="73">
        <f t="shared" si="0"/>
        <v>244697.22683245296</v>
      </c>
      <c r="G13" s="73">
        <f t="shared" si="0"/>
        <v>375094.5648730406</v>
      </c>
      <c r="H13" s="73">
        <f t="shared" si="0"/>
        <v>511170.37491118762</v>
      </c>
      <c r="I13" s="73">
        <f t="shared" si="0"/>
        <v>653171.93994140474</v>
      </c>
      <c r="J13" s="73">
        <f t="shared" si="0"/>
        <v>801357.31150287658</v>
      </c>
      <c r="K13" s="73">
        <f t="shared" si="0"/>
        <v>955995.77862215543</v>
      </c>
      <c r="L13" s="73">
        <f t="shared" si="0"/>
        <v>1117368.3571771225</v>
      </c>
      <c r="M13" s="73">
        <f t="shared" si="0"/>
        <v>1285768.3005714917</v>
      </c>
      <c r="N13" s="73">
        <f t="shared" si="0"/>
        <v>1461501.6326479041</v>
      </c>
      <c r="O13" s="73">
        <f t="shared" si="0"/>
        <v>1644887.7038080152</v>
      </c>
      <c r="P13" s="73">
        <f t="shared" si="0"/>
        <v>1836259.7713502082</v>
      </c>
      <c r="Q13" s="73">
        <f t="shared" si="0"/>
        <v>2035965.605079521</v>
      </c>
      <c r="R13" s="73">
        <f t="shared" si="0"/>
        <v>2244368.119290364</v>
      </c>
      <c r="S13" s="73">
        <f t="shared" si="0"/>
        <v>2461846.0322704567</v>
      </c>
      <c r="T13" s="73">
        <f t="shared" si="0"/>
        <v>2688794.5545244962</v>
      </c>
      <c r="U13" s="73">
        <f t="shared" si="0"/>
        <v>2925626.1069681975</v>
      </c>
      <c r="V13" s="73">
        <f t="shared" si="0"/>
        <v>3172771.0703978771</v>
      </c>
      <c r="W13" s="73">
        <f t="shared" si="0"/>
        <v>3430678.5675975019</v>
      </c>
      <c r="X13" s="73">
        <f t="shared" si="0"/>
        <v>3699817.279504539</v>
      </c>
    </row>
    <row r="14" spans="1:24">
      <c r="A14" s="73">
        <v>37</v>
      </c>
      <c r="B14" s="74">
        <v>2001.97</v>
      </c>
      <c r="C14" s="73">
        <v>4.0540152137043801</v>
      </c>
      <c r="D14" s="74">
        <v>1489</v>
      </c>
      <c r="E14" s="73">
        <f t="shared" si="1"/>
        <v>120847.4907085848</v>
      </c>
      <c r="F14" s="73">
        <f t="shared" si="0"/>
        <v>246594.15707587564</v>
      </c>
      <c r="G14" s="73">
        <f t="shared" si="0"/>
        <v>377438.61242842261</v>
      </c>
      <c r="H14" s="73">
        <f t="shared" si="0"/>
        <v>513587.5219072504</v>
      </c>
      <c r="I14" s="73">
        <f t="shared" si="0"/>
        <v>655255.92888964212</v>
      </c>
      <c r="J14" s="73">
        <f t="shared" si="0"/>
        <v>802667.59464411356</v>
      </c>
      <c r="K14" s="73">
        <f t="shared" si="0"/>
        <v>956055.35175504559</v>
      </c>
      <c r="L14" s="73">
        <f t="shared" si="0"/>
        <v>1115661.4718752145</v>
      </c>
      <c r="M14" s="73">
        <f t="shared" si="0"/>
        <v>1281738.0483870595</v>
      </c>
      <c r="N14" s="73">
        <f t="shared" si="0"/>
        <v>1454547.3945770927</v>
      </c>
      <c r="O14" s="73">
        <f t="shared" si="0"/>
        <v>1634362.4579523739</v>
      </c>
      <c r="P14" s="73">
        <f t="shared" si="0"/>
        <v>1821467.2513534206</v>
      </c>
      <c r="Q14" s="73">
        <f t="shared" si="0"/>
        <v>2016157.3015445161</v>
      </c>
      <c r="R14" s="73">
        <f t="shared" si="0"/>
        <v>2218740.1159899281</v>
      </c>
      <c r="S14" s="73">
        <f t="shared" si="0"/>
        <v>2429535.6685533063</v>
      </c>
      <c r="T14" s="73">
        <f t="shared" si="0"/>
        <v>2648876.9048874169</v>
      </c>
      <c r="U14" s="73">
        <f t="shared" si="0"/>
        <v>2877110.2683124389</v>
      </c>
      <c r="V14" s="73">
        <f t="shared" si="0"/>
        <v>3114596.2470134608</v>
      </c>
      <c r="W14" s="73">
        <f t="shared" si="0"/>
        <v>3361709.9434214379</v>
      </c>
      <c r="X14" s="73">
        <f t="shared" si="0"/>
        <v>3618841.6666769409</v>
      </c>
    </row>
    <row r="15" spans="1:24">
      <c r="A15" s="73">
        <v>38</v>
      </c>
      <c r="B15" s="74">
        <v>2113.39</v>
      </c>
      <c r="C15" s="73">
        <v>4.64065057397075</v>
      </c>
      <c r="D15" s="74">
        <v>1551</v>
      </c>
      <c r="E15" s="73">
        <f t="shared" si="1"/>
        <v>152114.39505128755</v>
      </c>
      <c r="F15" s="73">
        <f t="shared" si="0"/>
        <v>311287.88764961465</v>
      </c>
      <c r="G15" s="73">
        <f t="shared" si="0"/>
        <v>477848.0658458157</v>
      </c>
      <c r="H15" s="73">
        <f t="shared" si="0"/>
        <v>652137.71990748507</v>
      </c>
      <c r="I15" s="73">
        <f t="shared" si="0"/>
        <v>834515.54780073906</v>
      </c>
      <c r="J15" s="73">
        <f t="shared" si="0"/>
        <v>1025356.8934109167</v>
      </c>
      <c r="K15" s="73">
        <f t="shared" si="0"/>
        <v>1225054.5190215264</v>
      </c>
      <c r="L15" s="73">
        <f t="shared" si="0"/>
        <v>1434019.4136412411</v>
      </c>
      <c r="M15" s="73">
        <f t="shared" si="0"/>
        <v>1652681.6388425231</v>
      </c>
      <c r="N15" s="73">
        <f t="shared" si="0"/>
        <v>1881491.2138526647</v>
      </c>
      <c r="O15" s="73">
        <f t="shared" si="0"/>
        <v>2120919.0417188155</v>
      </c>
      <c r="P15" s="73">
        <f t="shared" si="0"/>
        <v>2371457.8784530819</v>
      </c>
      <c r="Q15" s="73">
        <f t="shared" si="0"/>
        <v>2633623.3471522769</v>
      </c>
      <c r="R15" s="73">
        <f t="shared" si="0"/>
        <v>2907954.999179414</v>
      </c>
      <c r="S15" s="73">
        <f t="shared" si="0"/>
        <v>3195017.4245909313</v>
      </c>
      <c r="T15" s="73">
        <f t="shared" si="0"/>
        <v>3495401.414094964</v>
      </c>
      <c r="U15" s="73">
        <f t="shared" si="0"/>
        <v>3809725.174932031</v>
      </c>
      <c r="V15" s="73">
        <f t="shared" si="0"/>
        <v>4138635.6031805081</v>
      </c>
      <c r="W15" s="73">
        <f t="shared" si="0"/>
        <v>4482809.6151053505</v>
      </c>
      <c r="X15" s="73">
        <f t="shared" si="0"/>
        <v>4842955.5402900409</v>
      </c>
    </row>
    <row r="16" spans="1:24">
      <c r="A16" s="73">
        <v>39</v>
      </c>
      <c r="B16" s="74">
        <v>2204.67</v>
      </c>
      <c r="C16" s="73">
        <v>5.2953628980956404</v>
      </c>
      <c r="D16" s="74">
        <v>1561</v>
      </c>
      <c r="E16" s="73">
        <f t="shared" si="1"/>
        <v>182239.37771770006</v>
      </c>
      <c r="F16" s="73">
        <f t="shared" si="0"/>
        <v>374128.99182878347</v>
      </c>
      <c r="G16" s="73">
        <f t="shared" si="0"/>
        <v>576179.85737080406</v>
      </c>
      <c r="H16" s="73">
        <f t="shared" si="0"/>
        <v>788930.04948201787</v>
      </c>
      <c r="I16" s="73">
        <f t="shared" si="0"/>
        <v>1012946.1363319162</v>
      </c>
      <c r="J16" s="73">
        <f t="shared" si="0"/>
        <v>1248824.6879306296</v>
      </c>
      <c r="K16" s="73">
        <f t="shared" si="0"/>
        <v>1497193.8648352674</v>
      </c>
      <c r="L16" s="73">
        <f t="shared" si="0"/>
        <v>1758715.0909840176</v>
      </c>
      <c r="M16" s="73">
        <f t="shared" si="0"/>
        <v>2034084.8151128949</v>
      </c>
      <c r="N16" s="73">
        <f t="shared" si="0"/>
        <v>2324036.3654458802</v>
      </c>
      <c r="O16" s="73">
        <f t="shared" si="0"/>
        <v>2629341.9025976514</v>
      </c>
      <c r="P16" s="73">
        <f t="shared" si="0"/>
        <v>2950814.4758895896</v>
      </c>
      <c r="Q16" s="73">
        <f t="shared" si="0"/>
        <v>3289310.188555182</v>
      </c>
      <c r="R16" s="73">
        <f t="shared" si="0"/>
        <v>3645730.4776009135</v>
      </c>
      <c r="S16" s="73">
        <f t="shared" si="0"/>
        <v>4021024.5143940565</v>
      </c>
      <c r="T16" s="73">
        <f t="shared" si="0"/>
        <v>4416191.7323703105</v>
      </c>
      <c r="U16" s="73">
        <f t="shared" si="0"/>
        <v>4832284.488592715</v>
      </c>
      <c r="V16" s="73">
        <f t="shared" si="0"/>
        <v>5270410.8662497839</v>
      </c>
      <c r="W16" s="73">
        <f t="shared" si="0"/>
        <v>5731737.6255560769</v>
      </c>
      <c r="X16" s="73">
        <f t="shared" si="0"/>
        <v>6217493.3109136615</v>
      </c>
    </row>
    <row r="17" spans="1:24">
      <c r="A17" s="73">
        <v>40</v>
      </c>
      <c r="B17" s="74">
        <v>2297.5700000000002</v>
      </c>
      <c r="C17" s="73">
        <v>4.5630655179063204</v>
      </c>
      <c r="D17" s="74">
        <v>1502</v>
      </c>
      <c r="E17" s="73">
        <f t="shared" si="1"/>
        <v>157469.11587848017</v>
      </c>
      <c r="F17" s="73">
        <f t="shared" si="0"/>
        <v>322123.65068496321</v>
      </c>
      <c r="G17" s="73">
        <f t="shared" si="0"/>
        <v>494291.47979287</v>
      </c>
      <c r="H17" s="73">
        <f t="shared" si="0"/>
        <v>674315.43974372756</v>
      </c>
      <c r="I17" s="73">
        <f t="shared" si="0"/>
        <v>862554.01093507221</v>
      </c>
      <c r="J17" s="73">
        <f t="shared" ref="J17:AB31" si="2">$D17*((1+$C17/100)^J$2-1)*$B17</f>
        <v>1059382.0314598489</v>
      </c>
      <c r="K17" s="73">
        <f t="shared" si="2"/>
        <v>1265191.443518769</v>
      </c>
      <c r="L17" s="73">
        <f t="shared" si="2"/>
        <v>1480392.0738919552</v>
      </c>
      <c r="M17" s="73">
        <f t="shared" si="2"/>
        <v>1705412.4500240174</v>
      </c>
      <c r="N17" s="73">
        <f t="shared" si="2"/>
        <v>1940700.6533476254</v>
      </c>
      <c r="O17" s="73">
        <f t="shared" si="2"/>
        <v>2186725.2115447936</v>
      </c>
      <c r="P17" s="73">
        <f t="shared" si="2"/>
        <v>2443976.0315226382</v>
      </c>
      <c r="Q17" s="73">
        <f t="shared" si="2"/>
        <v>2712965.3749614232</v>
      </c>
      <c r="R17" s="73">
        <f t="shared" si="2"/>
        <v>2994228.878377507</v>
      </c>
      <c r="S17" s="73">
        <f t="shared" si="2"/>
        <v>3288326.6197324246</v>
      </c>
      <c r="T17" s="73">
        <f t="shared" si="2"/>
        <v>3595844.2337120506</v>
      </c>
      <c r="U17" s="73">
        <f t="shared" si="2"/>
        <v>3917394.0778966686</v>
      </c>
      <c r="V17" s="73">
        <f t="shared" si="2"/>
        <v>4253616.4521441553</v>
      </c>
      <c r="W17" s="73">
        <f t="shared" si="2"/>
        <v>4605180.8736144165</v>
      </c>
      <c r="X17" s="73">
        <f t="shared" si="2"/>
        <v>4972787.4099740125</v>
      </c>
    </row>
    <row r="18" spans="1:24">
      <c r="A18" s="73">
        <v>41</v>
      </c>
      <c r="B18" s="74">
        <v>2416.5500000000002</v>
      </c>
      <c r="C18" s="73">
        <v>4.8425634702278604</v>
      </c>
      <c r="D18" s="74">
        <v>1548</v>
      </c>
      <c r="E18" s="73">
        <f t="shared" si="1"/>
        <v>181151.5537515973</v>
      </c>
      <c r="F18" s="73">
        <f t="shared" si="1"/>
        <v>371075.48647091939</v>
      </c>
      <c r="G18" s="73">
        <f t="shared" si="1"/>
        <v>570196.60617732815</v>
      </c>
      <c r="H18" s="73">
        <f t="shared" si="1"/>
        <v>778960.29248814739</v>
      </c>
      <c r="I18" s="73">
        <f t="shared" si="1"/>
        <v>997833.49281135574</v>
      </c>
      <c r="J18" s="73">
        <f t="shared" si="1"/>
        <v>1227305.7667795341</v>
      </c>
      <c r="K18" s="73">
        <f t="shared" si="1"/>
        <v>1467890.3812611979</v>
      </c>
      <c r="L18" s="73">
        <f t="shared" si="1"/>
        <v>1720125.4583987375</v>
      </c>
      <c r="M18" s="73">
        <f t="shared" si="1"/>
        <v>1984575.1792408419</v>
      </c>
      <c r="N18" s="73">
        <f t="shared" si="1"/>
        <v>2261831.0456615654</v>
      </c>
      <c r="O18" s="73">
        <f t="shared" si="1"/>
        <v>2552513.2033886421</v>
      </c>
      <c r="P18" s="73">
        <f t="shared" si="1"/>
        <v>2857271.829100281</v>
      </c>
      <c r="Q18" s="73">
        <f t="shared" si="1"/>
        <v>3176788.5846930002</v>
      </c>
      <c r="R18" s="73">
        <f t="shared" si="1"/>
        <v>3511778.1419733083</v>
      </c>
      <c r="S18" s="73">
        <f t="shared" si="1"/>
        <v>3862989.7811835543</v>
      </c>
      <c r="T18" s="73">
        <f t="shared" si="1"/>
        <v>4231209.0669373795</v>
      </c>
      <c r="U18" s="73">
        <f t="shared" si="2"/>
        <v>4617259.6053134557</v>
      </c>
      <c r="V18" s="73">
        <f t="shared" si="2"/>
        <v>5022004.8860375499</v>
      </c>
      <c r="W18" s="73">
        <f t="shared" si="2"/>
        <v>5446350.21387346</v>
      </c>
      <c r="X18" s="73">
        <f t="shared" si="2"/>
        <v>5891244.7335427692</v>
      </c>
    </row>
    <row r="19" spans="1:24">
      <c r="A19" s="73">
        <v>42</v>
      </c>
      <c r="B19" s="74">
        <v>2528.14</v>
      </c>
      <c r="C19" s="73">
        <v>4.30971053863981</v>
      </c>
      <c r="D19" s="74">
        <v>1605</v>
      </c>
      <c r="E19" s="73">
        <f t="shared" si="1"/>
        <v>174873.60319856697</v>
      </c>
      <c r="F19" s="73">
        <f t="shared" si="1"/>
        <v>357283.7525034821</v>
      </c>
      <c r="G19" s="73">
        <f t="shared" si="1"/>
        <v>547555.25123653933</v>
      </c>
      <c r="H19" s="73">
        <f t="shared" si="1"/>
        <v>746026.9008025236</v>
      </c>
      <c r="I19" s="73">
        <f t="shared" si="1"/>
        <v>953052.10396606452</v>
      </c>
      <c r="J19" s="73">
        <f t="shared" si="1"/>
        <v>1168999.4941279865</v>
      </c>
      <c r="K19" s="73">
        <f t="shared" si="1"/>
        <v>1394253.5917216328</v>
      </c>
      <c r="L19" s="73">
        <f t="shared" si="1"/>
        <v>1629215.4888979916</v>
      </c>
      <c r="M19" s="73">
        <f t="shared" si="1"/>
        <v>1874303.5637187473</v>
      </c>
      <c r="N19" s="73">
        <f t="shared" si="1"/>
        <v>2129954.2251290032</v>
      </c>
      <c r="O19" s="73">
        <f t="shared" si="1"/>
        <v>2396622.6900361581</v>
      </c>
      <c r="P19" s="73">
        <f t="shared" si="1"/>
        <v>2674783.793878647</v>
      </c>
      <c r="Q19" s="73">
        <f t="shared" si="1"/>
        <v>2964932.8361278311</v>
      </c>
      <c r="R19" s="73">
        <f t="shared" si="1"/>
        <v>3267586.462228592</v>
      </c>
      <c r="S19" s="73">
        <f t="shared" si="1"/>
        <v>3583283.5835489919</v>
      </c>
      <c r="T19" s="73">
        <f t="shared" si="1"/>
        <v>3912586.3369771205</v>
      </c>
      <c r="U19" s="73">
        <f t="shared" si="2"/>
        <v>4256081.0858737715</v>
      </c>
      <c r="V19" s="73">
        <f t="shared" si="2"/>
        <v>4614379.4641632969</v>
      </c>
      <c r="W19" s="73">
        <f t="shared" si="2"/>
        <v>4988119.46542174</v>
      </c>
      <c r="X19" s="73">
        <f t="shared" si="2"/>
        <v>5377966.5789015312</v>
      </c>
    </row>
    <row r="20" spans="1:24">
      <c r="A20" s="73">
        <v>43</v>
      </c>
      <c r="B20" s="74">
        <v>2669.44</v>
      </c>
      <c r="C20" s="73">
        <v>4.5596221556596896</v>
      </c>
      <c r="D20" s="74">
        <v>1571</v>
      </c>
      <c r="E20" s="73">
        <f t="shared" si="1"/>
        <v>191216.42932277769</v>
      </c>
      <c r="F20" s="73">
        <f t="shared" si="1"/>
        <v>391151.6053222185</v>
      </c>
      <c r="G20" s="73">
        <f t="shared" si="1"/>
        <v>600203.06990348664</v>
      </c>
      <c r="H20" s="73">
        <f t="shared" si="1"/>
        <v>818786.49138053344</v>
      </c>
      <c r="I20" s="73">
        <f t="shared" si="1"/>
        <v>1047336.4909718466</v>
      </c>
      <c r="J20" s="73">
        <f t="shared" si="1"/>
        <v>1286307.5069812855</v>
      </c>
      <c r="K20" s="73">
        <f t="shared" si="1"/>
        <v>1536174.6983822954</v>
      </c>
      <c r="L20" s="73">
        <f t="shared" si="1"/>
        <v>1797434.8896021508</v>
      </c>
      <c r="M20" s="73">
        <f t="shared" si="1"/>
        <v>2070607.5583847857</v>
      </c>
      <c r="N20" s="73">
        <f t="shared" si="1"/>
        <v>2356235.86869644</v>
      </c>
      <c r="O20" s="73">
        <f t="shared" si="1"/>
        <v>2654887.7507279012</v>
      </c>
      <c r="P20" s="73">
        <f t="shared" si="1"/>
        <v>2967157.0301407636</v>
      </c>
      <c r="Q20" s="73">
        <f t="shared" si="1"/>
        <v>3293664.6088030534</v>
      </c>
      <c r="R20" s="73">
        <f t="shared" si="1"/>
        <v>3635059.6993619371</v>
      </c>
      <c r="S20" s="73">
        <f t="shared" si="1"/>
        <v>3992021.1161082783</v>
      </c>
      <c r="T20" s="73">
        <f t="shared" si="1"/>
        <v>4365258.6246997425</v>
      </c>
      <c r="U20" s="73">
        <f t="shared" si="2"/>
        <v>4755514.3534261752</v>
      </c>
      <c r="V20" s="73">
        <f t="shared" si="2"/>
        <v>5163564.2688233498</v>
      </c>
      <c r="W20" s="73">
        <f t="shared" si="2"/>
        <v>5590219.7185691232</v>
      </c>
      <c r="X20" s="73">
        <f t="shared" si="2"/>
        <v>6036329.0447298354</v>
      </c>
    </row>
    <row r="21" spans="1:24">
      <c r="A21" s="73">
        <v>44</v>
      </c>
      <c r="B21" s="74">
        <v>2818.57</v>
      </c>
      <c r="C21" s="73">
        <v>4.7133076956446596</v>
      </c>
      <c r="D21" s="74">
        <v>1618</v>
      </c>
      <c r="E21" s="73">
        <f t="shared" si="1"/>
        <v>214947.86452831927</v>
      </c>
      <c r="F21" s="73">
        <f t="shared" si="1"/>
        <v>440026.88329707552</v>
      </c>
      <c r="G21" s="73">
        <f t="shared" si="1"/>
        <v>675714.56877874094</v>
      </c>
      <c r="H21" s="73">
        <f t="shared" si="1"/>
        <v>922510.94007790065</v>
      </c>
      <c r="I21" s="73">
        <f t="shared" si="1"/>
        <v>1180939.5837380753</v>
      </c>
      <c r="J21" s="73">
        <f t="shared" si="1"/>
        <v>1451548.7645476353</v>
      </c>
      <c r="K21" s="73">
        <f t="shared" si="1"/>
        <v>1734912.5887014132</v>
      </c>
      <c r="L21" s="73">
        <f t="shared" si="1"/>
        <v>2031632.2217857037</v>
      </c>
      <c r="M21" s="73">
        <f t="shared" si="1"/>
        <v>2342337.1641706452</v>
      </c>
      <c r="N21" s="73">
        <f t="shared" si="1"/>
        <v>2667686.5865157642</v>
      </c>
      <c r="O21" s="73">
        <f t="shared" si="1"/>
        <v>3008370.7282220111</v>
      </c>
      <c r="P21" s="73">
        <f t="shared" si="1"/>
        <v>3365112.3617971395</v>
      </c>
      <c r="Q21" s="73">
        <f t="shared" si="1"/>
        <v>3738668.3262411328</v>
      </c>
      <c r="R21" s="73">
        <f t="shared" si="1"/>
        <v>4129831.1327048056</v>
      </c>
      <c r="S21" s="73">
        <f t="shared" si="1"/>
        <v>4539430.6458280291</v>
      </c>
      <c r="T21" s="73">
        <f t="shared" si="1"/>
        <v>4968335.8443246121</v>
      </c>
      <c r="U21" s="73">
        <f t="shared" si="2"/>
        <v>5417456.6645489549</v>
      </c>
      <c r="V21" s="73">
        <f t="shared" si="2"/>
        <v>5887745.9309556754</v>
      </c>
      <c r="W21" s="73">
        <f t="shared" si="2"/>
        <v>6380201.3775477335</v>
      </c>
      <c r="X21" s="73">
        <f t="shared" si="2"/>
        <v>6895867.7646016367</v>
      </c>
    </row>
    <row r="22" spans="1:24">
      <c r="A22" s="73">
        <v>45</v>
      </c>
      <c r="B22" s="74">
        <v>2955.34</v>
      </c>
      <c r="C22" s="73">
        <v>3.97722331387518</v>
      </c>
      <c r="D22" s="74">
        <v>1606</v>
      </c>
      <c r="E22" s="73">
        <f t="shared" si="1"/>
        <v>188769.99720375158</v>
      </c>
      <c r="F22" s="73">
        <f t="shared" si="1"/>
        <v>385047.79874589265</v>
      </c>
      <c r="G22" s="73">
        <f t="shared" si="1"/>
        <v>589132.00677092851</v>
      </c>
      <c r="H22" s="73">
        <f t="shared" si="1"/>
        <v>801333.09949747496</v>
      </c>
      <c r="I22" s="73">
        <f t="shared" si="1"/>
        <v>1021973.9035562384</v>
      </c>
      <c r="J22" s="73">
        <f t="shared" si="1"/>
        <v>1251390.0851139503</v>
      </c>
      <c r="K22" s="73">
        <f t="shared" si="1"/>
        <v>1489930.6605303751</v>
      </c>
      <c r="L22" s="73">
        <f t="shared" si="1"/>
        <v>1737958.5273253163</v>
      </c>
      <c r="M22" s="73">
        <f t="shared" si="1"/>
        <v>1995851.0162633329</v>
      </c>
      <c r="N22" s="73">
        <f t="shared" si="1"/>
        <v>2264000.4653961239</v>
      </c>
      <c r="O22" s="73">
        <f t="shared" si="1"/>
        <v>2542814.8169358522</v>
      </c>
      <c r="P22" s="73">
        <f t="shared" si="1"/>
        <v>2832718.2378674503</v>
      </c>
      <c r="Q22" s="73">
        <f t="shared" si="1"/>
        <v>3134151.7652440593</v>
      </c>
      <c r="R22" s="73">
        <f t="shared" si="1"/>
        <v>3447573.9771473301</v>
      </c>
      <c r="S22" s="73">
        <f t="shared" si="1"/>
        <v>3773461.6903332779</v>
      </c>
      <c r="T22" s="73">
        <f t="shared" si="1"/>
        <v>4112310.6856251135</v>
      </c>
      <c r="U22" s="73">
        <f t="shared" si="2"/>
        <v>4464636.4621565277</v>
      </c>
      <c r="V22" s="73">
        <f t="shared" si="2"/>
        <v>4830975.0216129422</v>
      </c>
      <c r="W22" s="73">
        <f t="shared" si="2"/>
        <v>5211883.6836637687</v>
      </c>
      <c r="X22" s="73">
        <f t="shared" si="2"/>
        <v>5607941.9338262528</v>
      </c>
    </row>
    <row r="23" spans="1:24">
      <c r="A23" s="73">
        <v>46</v>
      </c>
      <c r="B23" s="74">
        <v>3112.74</v>
      </c>
      <c r="C23" s="73">
        <v>4.9954797175261101</v>
      </c>
      <c r="D23" s="74">
        <v>1658</v>
      </c>
      <c r="E23" s="73">
        <f t="shared" si="1"/>
        <v>257812.85770575673</v>
      </c>
      <c r="F23" s="73">
        <f t="shared" si="1"/>
        <v>528504.70442737953</v>
      </c>
      <c r="G23" s="73">
        <f t="shared" si="1"/>
        <v>812718.90744897723</v>
      </c>
      <c r="H23" s="73">
        <f t="shared" si="1"/>
        <v>1111130.9733368484</v>
      </c>
      <c r="I23" s="73">
        <f t="shared" si="1"/>
        <v>1424450.153450798</v>
      </c>
      <c r="J23" s="73">
        <f t="shared" si="1"/>
        <v>1753421.1296584599</v>
      </c>
      <c r="K23" s="73">
        <f t="shared" si="1"/>
        <v>2098825.7842591219</v>
      </c>
      <c r="L23" s="73">
        <f t="shared" si="1"/>
        <v>2461485.0583237526</v>
      </c>
      <c r="M23" s="73">
        <f t="shared" si="1"/>
        <v>2842260.9028680087</v>
      </c>
      <c r="N23" s="73">
        <f t="shared" si="1"/>
        <v>3242058.3274957128</v>
      </c>
      <c r="O23" s="73">
        <f t="shared" si="1"/>
        <v>3661827.5513818832</v>
      </c>
      <c r="P23" s="73">
        <f t="shared" si="1"/>
        <v>4102566.2617077068</v>
      </c>
      <c r="Q23" s="73">
        <f t="shared" si="1"/>
        <v>4565321.9849151429</v>
      </c>
      <c r="R23" s="73">
        <f t="shared" si="1"/>
        <v>5051194.576417096</v>
      </c>
      <c r="S23" s="73">
        <f t="shared" si="1"/>
        <v>5561338.8346805479</v>
      </c>
      <c r="T23" s="73">
        <f t="shared" si="1"/>
        <v>6096967.2458956772</v>
      </c>
      <c r="U23" s="73">
        <f t="shared" si="2"/>
        <v>6659352.865754365</v>
      </c>
      <c r="V23" s="73">
        <f t="shared" si="2"/>
        <v>7249832.3451873744</v>
      </c>
      <c r="W23" s="73">
        <f t="shared" si="2"/>
        <v>7869809.1072516153</v>
      </c>
      <c r="X23" s="73">
        <f t="shared" si="2"/>
        <v>8520756.6827181522</v>
      </c>
    </row>
    <row r="24" spans="1:24">
      <c r="A24" s="73">
        <v>47</v>
      </c>
      <c r="B24" s="74">
        <v>3243.62</v>
      </c>
      <c r="C24" s="73">
        <v>5.4628516390183801</v>
      </c>
      <c r="D24" s="74">
        <v>1609</v>
      </c>
      <c r="E24" s="73">
        <f t="shared" si="1"/>
        <v>285105.38466864679</v>
      </c>
      <c r="F24" s="73">
        <f t="shared" si="1"/>
        <v>585785.65351659479</v>
      </c>
      <c r="G24" s="73">
        <f t="shared" si="1"/>
        <v>902891.63935950736</v>
      </c>
      <c r="H24" s="73">
        <f t="shared" si="1"/>
        <v>1237320.6547474654</v>
      </c>
      <c r="I24" s="73">
        <f t="shared" si="1"/>
        <v>1590019.0310838972</v>
      </c>
      <c r="J24" s="73">
        <f t="shared" si="1"/>
        <v>1961984.7964528156</v>
      </c>
      <c r="K24" s="73">
        <f t="shared" si="1"/>
        <v>2354270.4997317758</v>
      </c>
      <c r="L24" s="73">
        <f t="shared" si="1"/>
        <v>2767986.1889819466</v>
      </c>
      <c r="M24" s="73">
        <f t="shared" si="1"/>
        <v>3204302.5525431954</v>
      </c>
      <c r="N24" s="73">
        <f t="shared" si="1"/>
        <v>3664454.2317225575</v>
      </c>
      <c r="O24" s="73">
        <f t="shared" si="1"/>
        <v>4149743.3144499375</v>
      </c>
      <c r="P24" s="73">
        <f t="shared" si="1"/>
        <v>4661543.0197870694</v>
      </c>
      <c r="Q24" s="73">
        <f t="shared" si="1"/>
        <v>5201301.5837157024</v>
      </c>
      <c r="R24" s="73">
        <f t="shared" si="1"/>
        <v>5770546.3572006505</v>
      </c>
      <c r="S24" s="73">
        <f t="shared" si="1"/>
        <v>6370888.1281239474</v>
      </c>
      <c r="T24" s="73">
        <f t="shared" si="1"/>
        <v>7004025.6793198427</v>
      </c>
      <c r="U24" s="73">
        <f t="shared" si="2"/>
        <v>7671750.5956084831</v>
      </c>
      <c r="V24" s="73">
        <f t="shared" si="2"/>
        <v>8375952.3334307317</v>
      </c>
      <c r="W24" s="73">
        <f t="shared" si="2"/>
        <v>9118623.5674295984</v>
      </c>
      <c r="X24" s="73">
        <f t="shared" si="2"/>
        <v>9901865.8291074876</v>
      </c>
    </row>
    <row r="25" spans="1:24">
      <c r="A25" s="73">
        <v>48</v>
      </c>
      <c r="B25" s="74">
        <v>3408.2</v>
      </c>
      <c r="C25" s="73">
        <v>4.49237805623439</v>
      </c>
      <c r="D25" s="74">
        <v>1680</v>
      </c>
      <c r="E25" s="73">
        <f t="shared" si="1"/>
        <v>257223.50457313532</v>
      </c>
      <c r="F25" s="73">
        <f t="shared" si="1"/>
        <v>526002.46142119169</v>
      </c>
      <c r="G25" s="73">
        <f t="shared" si="1"/>
        <v>806855.98514646536</v>
      </c>
      <c r="H25" s="73">
        <f t="shared" si="1"/>
        <v>1100326.5109417343</v>
      </c>
      <c r="I25" s="73">
        <f t="shared" si="1"/>
        <v>1406980.8422393454</v>
      </c>
      <c r="J25" s="73">
        <f t="shared" si="1"/>
        <v>1727411.2454246634</v>
      </c>
      <c r="K25" s="73">
        <f t="shared" si="1"/>
        <v>2062236.5937281824</v>
      </c>
      <c r="L25" s="73">
        <f t="shared" si="1"/>
        <v>2412103.5625055977</v>
      </c>
      <c r="M25" s="73">
        <f t="shared" si="1"/>
        <v>2777687.8782143826</v>
      </c>
      <c r="N25" s="73">
        <f t="shared" si="1"/>
        <v>3159695.6234991043</v>
      </c>
      <c r="O25" s="73">
        <f t="shared" si="1"/>
        <v>3558864.6009061113</v>
      </c>
      <c r="P25" s="73">
        <f t="shared" si="1"/>
        <v>3975965.7578614461</v>
      </c>
      <c r="Q25" s="73">
        <f t="shared" si="1"/>
        <v>4411804.6756641427</v>
      </c>
      <c r="R25" s="73">
        <f t="shared" si="1"/>
        <v>4867223.1253707372</v>
      </c>
      <c r="S25" s="73">
        <f t="shared" si="1"/>
        <v>5343100.6935759941</v>
      </c>
      <c r="T25" s="73">
        <f t="shared" si="1"/>
        <v>5840356.4812298436</v>
      </c>
      <c r="U25" s="73">
        <f t="shared" si="2"/>
        <v>6359950.8787716115</v>
      </c>
      <c r="V25" s="73">
        <f t="shared" si="2"/>
        <v>6902887.4210099708</v>
      </c>
      <c r="W25" s="73">
        <f t="shared" si="2"/>
        <v>7470214.7253311202</v>
      </c>
      <c r="X25" s="73">
        <f t="shared" si="2"/>
        <v>8063028.5169786233</v>
      </c>
    </row>
    <row r="26" spans="1:24">
      <c r="A26" s="73">
        <v>49</v>
      </c>
      <c r="B26" s="74">
        <v>3552.99</v>
      </c>
      <c r="C26" s="73">
        <v>4.6313448834716198</v>
      </c>
      <c r="D26" s="74">
        <v>1642</v>
      </c>
      <c r="E26" s="73">
        <f t="shared" si="1"/>
        <v>270193.10418457363</v>
      </c>
      <c r="F26" s="73">
        <f t="shared" si="1"/>
        <v>552899.78287529282</v>
      </c>
      <c r="G26" s="73">
        <f t="shared" si="1"/>
        <v>848699.58286478685</v>
      </c>
      <c r="H26" s="73">
        <f t="shared" si="1"/>
        <v>1158198.8917564142</v>
      </c>
      <c r="I26" s="73">
        <f t="shared" si="1"/>
        <v>1482032.1810547737</v>
      </c>
      <c r="J26" s="73">
        <f t="shared" si="1"/>
        <v>1820863.3068280302</v>
      </c>
      <c r="K26" s="73">
        <f t="shared" si="1"/>
        <v>2175386.8706083954</v>
      </c>
      <c r="L26" s="73">
        <f t="shared" si="1"/>
        <v>2546329.6433206052</v>
      </c>
      <c r="M26" s="73">
        <f t="shared" si="1"/>
        <v>2934452.0551574291</v>
      </c>
      <c r="N26" s="73">
        <f t="shared" si="1"/>
        <v>3340549.7544564633</v>
      </c>
      <c r="O26" s="73">
        <f t="shared" si="1"/>
        <v>3765455.2387738805</v>
      </c>
      <c r="P26" s="73">
        <f t="shared" si="1"/>
        <v>4210039.5614988217</v>
      </c>
      <c r="Q26" s="73">
        <f t="shared" si="1"/>
        <v>4675214.1175070014</v>
      </c>
      <c r="R26" s="73">
        <f t="shared" si="1"/>
        <v>5161932.5115140788</v>
      </c>
      <c r="S26" s="73">
        <f t="shared" si="1"/>
        <v>5671192.5129589178</v>
      </c>
      <c r="T26" s="73">
        <f t="shared" si="1"/>
        <v>6204038.1014242405</v>
      </c>
      <c r="U26" s="73">
        <f t="shared" si="2"/>
        <v>6761561.6067877533</v>
      </c>
      <c r="V26" s="73">
        <f t="shared" si="2"/>
        <v>7344905.9484910741</v>
      </c>
      <c r="W26" s="73">
        <f t="shared" si="2"/>
        <v>7955266.9785168907</v>
      </c>
      <c r="X26" s="73">
        <f t="shared" si="2"/>
        <v>8593895.9328775164</v>
      </c>
    </row>
    <row r="27" spans="1:24">
      <c r="A27" s="73">
        <v>50</v>
      </c>
      <c r="B27" s="74">
        <v>3736.34</v>
      </c>
      <c r="C27" s="73">
        <v>4.6784808843725303</v>
      </c>
      <c r="D27" s="74">
        <v>1713</v>
      </c>
      <c r="E27" s="73">
        <f t="shared" si="1"/>
        <v>299439.17093255674</v>
      </c>
      <c r="F27" s="73">
        <f t="shared" si="1"/>
        <v>612887.54623751657</v>
      </c>
      <c r="G27" s="73">
        <f t="shared" si="1"/>
        <v>941000.54386349581</v>
      </c>
      <c r="H27" s="73">
        <f t="shared" si="1"/>
        <v>1284464.2453625472</v>
      </c>
      <c r="I27" s="73">
        <f t="shared" si="1"/>
        <v>1643996.8304809902</v>
      </c>
      <c r="J27" s="73">
        <f t="shared" si="1"/>
        <v>2020350.0788672909</v>
      </c>
      <c r="K27" s="73">
        <f t="shared" si="1"/>
        <v>2414310.9420370595</v>
      </c>
      <c r="L27" s="73">
        <f t="shared" si="1"/>
        <v>2826703.188882133</v>
      </c>
      <c r="M27" s="73">
        <f t="shared" si="1"/>
        <v>3258389.1281644884</v>
      </c>
      <c r="N27" s="73">
        <f t="shared" si="1"/>
        <v>3710271.4115966936</v>
      </c>
      <c r="O27" s="73">
        <f t="shared" si="1"/>
        <v>4183294.9212791398</v>
      </c>
      <c r="P27" s="73">
        <f t="shared" si="1"/>
        <v>4678448.7454406684</v>
      </c>
      <c r="Q27" s="73">
        <f t="shared" si="1"/>
        <v>5196768.2466138331</v>
      </c>
      <c r="R27" s="73">
        <f t="shared" si="1"/>
        <v>5739337.2265693592</v>
      </c>
      <c r="S27" s="73">
        <f t="shared" si="1"/>
        <v>6307290.1925366409</v>
      </c>
      <c r="T27" s="73">
        <f t="shared" si="1"/>
        <v>6901814.7294489238</v>
      </c>
      <c r="U27" s="73">
        <f t="shared" si="2"/>
        <v>7524153.9831735557</v>
      </c>
      <c r="V27" s="73">
        <f t="shared" si="2"/>
        <v>8175609.2599196415</v>
      </c>
      <c r="W27" s="73">
        <f t="shared" si="2"/>
        <v>8857542.7472585309</v>
      </c>
      <c r="X27" s="73">
        <f t="shared" si="2"/>
        <v>9571380.3624467012</v>
      </c>
    </row>
    <row r="28" spans="1:24">
      <c r="A28" s="73">
        <v>51</v>
      </c>
      <c r="B28" s="74">
        <v>3918.57</v>
      </c>
      <c r="C28" s="73">
        <v>5.1439509872841098</v>
      </c>
      <c r="D28" s="74">
        <v>1749</v>
      </c>
      <c r="E28" s="73">
        <f t="shared" si="1"/>
        <v>352544.74103403057</v>
      </c>
      <c r="F28" s="73">
        <f t="shared" si="1"/>
        <v>723224.21075509989</v>
      </c>
      <c r="G28" s="73">
        <f t="shared" si="1"/>
        <v>1112971.2507185447</v>
      </c>
      <c r="H28" s="73">
        <f t="shared" si="1"/>
        <v>1522766.6873921005</v>
      </c>
      <c r="I28" s="73">
        <f t="shared" si="1"/>
        <v>1953641.8004762707</v>
      </c>
      <c r="J28" s="73">
        <f t="shared" si="1"/>
        <v>2406680.9181938963</v>
      </c>
      <c r="K28" s="73">
        <f t="shared" si="1"/>
        <v>2883024.1460801386</v>
      </c>
      <c r="L28" s="73">
        <f t="shared" si="1"/>
        <v>3383870.2361400989</v>
      </c>
      <c r="M28" s="73">
        <f t="shared" si="1"/>
        <v>3910479.6035944712</v>
      </c>
      <c r="N28" s="73">
        <f t="shared" si="1"/>
        <v>4464177.4988051439</v>
      </c>
      <c r="O28" s="73">
        <f t="shared" si="1"/>
        <v>5046357.3423630763</v>
      </c>
      <c r="P28" s="73">
        <f t="shared" si="1"/>
        <v>5658484.2317314772</v>
      </c>
      <c r="Q28" s="73">
        <f t="shared" si="1"/>
        <v>6302098.6282689739</v>
      </c>
      <c r="R28" s="73">
        <f t="shared" si="1"/>
        <v>6978820.2339114659</v>
      </c>
      <c r="S28" s="73">
        <f t="shared" si="1"/>
        <v>7690352.0672685653</v>
      </c>
      <c r="T28" s="73">
        <f t="shared" si="1"/>
        <v>8438484.7493924834</v>
      </c>
      <c r="U28" s="73">
        <f t="shared" si="2"/>
        <v>9225101.0100047085</v>
      </c>
      <c r="V28" s="73">
        <f t="shared" si="2"/>
        <v>10052180.425520834</v>
      </c>
      <c r="W28" s="73">
        <f t="shared" si="2"/>
        <v>10921804.400797024</v>
      </c>
      <c r="X28" s="73">
        <f t="shared" si="2"/>
        <v>11836161.407135092</v>
      </c>
    </row>
    <row r="29" spans="1:24">
      <c r="A29" s="73">
        <v>52</v>
      </c>
      <c r="B29" s="74">
        <v>4008.36</v>
      </c>
      <c r="C29" s="73">
        <v>4.9900802048313304</v>
      </c>
      <c r="D29" s="74">
        <v>1755</v>
      </c>
      <c r="E29" s="73">
        <f t="shared" si="1"/>
        <v>351035.76496665232</v>
      </c>
      <c r="F29" s="73">
        <f t="shared" si="1"/>
        <v>719588.49615278468</v>
      </c>
      <c r="G29" s="73">
        <f t="shared" si="1"/>
        <v>1106532.3042222003</v>
      </c>
      <c r="H29" s="73">
        <f t="shared" si="1"/>
        <v>1512784.9186619096</v>
      </c>
      <c r="I29" s="73">
        <f t="shared" si="1"/>
        <v>1939309.8643963838</v>
      </c>
      <c r="J29" s="73">
        <f t="shared" si="1"/>
        <v>2387118.7470166222</v>
      </c>
      <c r="K29" s="73">
        <f t="shared" si="1"/>
        <v>2857273.6520439684</v>
      </c>
      <c r="L29" s="73">
        <f t="shared" si="1"/>
        <v>3350889.6639191294</v>
      </c>
      <c r="M29" s="73">
        <f t="shared" si="1"/>
        <v>3869137.5106907506</v>
      </c>
      <c r="N29" s="73">
        <f t="shared" si="1"/>
        <v>4413246.340676086</v>
      </c>
      <c r="O29" s="73">
        <f t="shared" si="1"/>
        <v>4984506.6376792584</v>
      </c>
      <c r="P29" s="73">
        <f t="shared" si="1"/>
        <v>5584273.2816812489</v>
      </c>
      <c r="Q29" s="73">
        <f t="shared" si="1"/>
        <v>6213968.7622607639</v>
      </c>
      <c r="R29" s="73">
        <f t="shared" si="1"/>
        <v>6875086.5523673948</v>
      </c>
      <c r="S29" s="73">
        <f t="shared" si="1"/>
        <v>7569194.6504487516</v>
      </c>
      <c r="T29" s="73">
        <f t="shared" si="1"/>
        <v>8297939.299332601</v>
      </c>
      <c r="U29" s="73">
        <f t="shared" si="2"/>
        <v>9063048.8906841688</v>
      </c>
      <c r="V29" s="73">
        <f t="shared" si="2"/>
        <v>9866338.0642990395</v>
      </c>
      <c r="W29" s="73">
        <f t="shared" si="2"/>
        <v>10709712.011954017</v>
      </c>
      <c r="X29" s="73">
        <f t="shared" si="2"/>
        <v>11595170.996023631</v>
      </c>
    </row>
    <row r="30" spans="1:24">
      <c r="A30" s="73">
        <v>53</v>
      </c>
      <c r="B30" s="74">
        <v>4076.16</v>
      </c>
      <c r="C30" s="73">
        <v>5.9991804782151696</v>
      </c>
      <c r="D30" s="74">
        <v>1739</v>
      </c>
      <c r="E30" s="73">
        <f t="shared" si="1"/>
        <v>425248.44307163823</v>
      </c>
      <c r="F30" s="73">
        <f t="shared" si="1"/>
        <v>876008.30772394408</v>
      </c>
      <c r="G30" s="73">
        <f t="shared" si="1"/>
        <v>1353810.0701800995</v>
      </c>
      <c r="H30" s="73">
        <f t="shared" si="1"/>
        <v>1860276.0226940934</v>
      </c>
      <c r="I30" s="73">
        <f t="shared" si="1"/>
        <v>2397125.7817601138</v>
      </c>
      <c r="J30" s="73">
        <f t="shared" si="1"/>
        <v>2966182.1267693671</v>
      </c>
      <c r="K30" s="73">
        <f t="shared" si="1"/>
        <v>3569377.1889384594</v>
      </c>
      <c r="L30" s="73">
        <f t="shared" si="1"/>
        <v>4208759.0115227606</v>
      </c>
      <c r="M30" s="73">
        <f t="shared" si="1"/>
        <v>4886498.5035887938</v>
      </c>
      <c r="N30" s="73">
        <f t="shared" si="1"/>
        <v>5604896.8109560078</v>
      </c>
      <c r="O30" s="73">
        <f t="shared" si="1"/>
        <v>6366393.1293346221</v>
      </c>
      <c r="P30" s="73">
        <f t="shared" si="1"/>
        <v>7173572.9861877346</v>
      </c>
      <c r="Q30" s="73">
        <f t="shared" si="1"/>
        <v>8029177.0194372665</v>
      </c>
      <c r="R30" s="73">
        <f t="shared" si="1"/>
        <v>8936110.2828203235</v>
      </c>
      <c r="S30" s="73">
        <f t="shared" si="1"/>
        <v>9897452.1094906945</v>
      </c>
      <c r="T30" s="73">
        <f t="shared" si="1"/>
        <v>10916466.567355594</v>
      </c>
      <c r="U30" s="73">
        <f t="shared" si="2"/>
        <v>11996613.541646916</v>
      </c>
      <c r="V30" s="73">
        <f t="shared" si="2"/>
        <v>13141560.482355954</v>
      </c>
      <c r="W30" s="73">
        <f t="shared" si="2"/>
        <v>14355194.856417928</v>
      </c>
      <c r="X30" s="73">
        <f t="shared" si="2"/>
        <v>15641637.346925538</v>
      </c>
    </row>
    <row r="31" spans="1:24">
      <c r="A31" s="73">
        <v>54</v>
      </c>
      <c r="B31" s="74">
        <v>4128.49</v>
      </c>
      <c r="C31" s="73">
        <v>5.4769702360594303</v>
      </c>
      <c r="D31" s="74">
        <v>1755</v>
      </c>
      <c r="E31" s="73">
        <f t="shared" si="1"/>
        <v>396833.87571520009</v>
      </c>
      <c r="F31" s="73">
        <f t="shared" si="1"/>
        <v>815402.22468992264</v>
      </c>
      <c r="G31" s="73">
        <f t="shared" si="1"/>
        <v>1256895.4375555555</v>
      </c>
      <c r="H31" s="73">
        <f t="shared" si="1"/>
        <v>1722569.1022840622</v>
      </c>
      <c r="I31" s="73">
        <f t="shared" si="1"/>
        <v>2213747.5750269168</v>
      </c>
      <c r="J31" s="73">
        <f t="shared" si="1"/>
        <v>2731827.7465278264</v>
      </c>
      <c r="K31" s="73">
        <f t="shared" si="1"/>
        <v>3278283.014820769</v>
      </c>
      <c r="L31" s="73">
        <f t="shared" si="1"/>
        <v>3854667.4755114932</v>
      </c>
      <c r="M31" s="73">
        <f t="shared" si="1"/>
        <v>4462620.34155952</v>
      </c>
      <c r="N31" s="73">
        <f t="shared" si="1"/>
        <v>5103870.6051302692</v>
      </c>
      <c r="O31" s="73">
        <f t="shared" si="1"/>
        <v>5780241.9547754377</v>
      </c>
      <c r="P31" s="73">
        <f t="shared" si="1"/>
        <v>6493657.961925908</v>
      </c>
      <c r="Q31" s="73">
        <f t="shared" si="1"/>
        <v>7246147.5514472947</v>
      </c>
      <c r="R31" s="73">
        <f t="shared" si="1"/>
        <v>8039850.771816208</v>
      </c>
      <c r="S31" s="73">
        <f t="shared" si="1"/>
        <v>8877024.8813273758</v>
      </c>
      <c r="T31" s="73">
        <f t="shared" si="1"/>
        <v>9760050.767640464</v>
      </c>
      <c r="U31" s="73">
        <f t="shared" si="2"/>
        <v>10691439.718923621</v>
      </c>
      <c r="V31" s="73">
        <f t="shared" si="2"/>
        <v>11673840.565850504</v>
      </c>
      <c r="W31" s="73">
        <f t="shared" si="2"/>
        <v>12710047.214762364</v>
      </c>
      <c r="X31" s="73">
        <f t="shared" si="2"/>
        <v>13803006.593419198</v>
      </c>
    </row>
    <row r="32" spans="1:24">
      <c r="A32" s="73">
        <v>55</v>
      </c>
      <c r="B32" s="74">
        <v>4064.58</v>
      </c>
      <c r="C32" s="73">
        <v>5.8005982166748096</v>
      </c>
      <c r="D32" s="74">
        <v>1728</v>
      </c>
      <c r="E32" s="73">
        <f t="shared" si="1"/>
        <v>407410.48223191407</v>
      </c>
      <c r="F32" s="73">
        <f t="shared" si="1"/>
        <v>838453.20963071822</v>
      </c>
      <c r="G32" s="73">
        <f t="shared" ref="G32:Y34" si="3">$D32*((1+$C32/100)^G$2-1)*$B32</f>
        <v>1294498.9937881248</v>
      </c>
      <c r="H32" s="73">
        <f t="shared" si="3"/>
        <v>1776998.1615685856</v>
      </c>
      <c r="I32" s="73">
        <f t="shared" si="3"/>
        <v>2287485.1674707914</v>
      </c>
      <c r="J32" s="73">
        <f t="shared" si="3"/>
        <v>2827583.4735337165</v>
      </c>
      <c r="K32" s="73">
        <f t="shared" si="3"/>
        <v>3399010.7123064194</v>
      </c>
      <c r="L32" s="73">
        <f t="shared" si="3"/>
        <v>4003584.1493009641</v>
      </c>
      <c r="M32" s="73">
        <f t="shared" si="3"/>
        <v>4643226.4623003043</v>
      </c>
      <c r="N32" s="73">
        <f t="shared" si="3"/>
        <v>5319971.855900581</v>
      </c>
      <c r="O32" s="73">
        <f t="shared" si="3"/>
        <v>6035972.5307334671</v>
      </c>
      <c r="P32" s="73">
        <f t="shared" si="3"/>
        <v>6793505.5279420866</v>
      </c>
      <c r="Q32" s="73">
        <f t="shared" si="3"/>
        <v>7594979.9706775127</v>
      </c>
      <c r="R32" s="73">
        <f t="shared" si="3"/>
        <v>8442944.7256453559</v>
      </c>
      <c r="S32" s="73">
        <f t="shared" si="3"/>
        <v>9340096.5090678968</v>
      </c>
      <c r="T32" s="73">
        <f t="shared" si="3"/>
        <v>10289288.462840505</v>
      </c>
      <c r="U32" s="73">
        <f t="shared" si="3"/>
        <v>11293539.228156473</v>
      </c>
      <c r="V32" s="73">
        <f t="shared" si="3"/>
        <v>12356042.5454563</v>
      </c>
      <c r="W32" s="73">
        <f t="shared" si="3"/>
        <v>13480177.411231529</v>
      </c>
      <c r="X32" s="73">
        <f t="shared" si="3"/>
        <v>14669518.823983939</v>
      </c>
    </row>
    <row r="33" spans="1:24" ht="12.75">
      <c r="I33" s="72">
        <f>SUM(E3:I32)</f>
        <v>91738573.435310379</v>
      </c>
      <c r="X33" s="73">
        <f>SUM(E3:X32)</f>
        <v>1676606954.4324658</v>
      </c>
    </row>
    <row r="35" spans="1:24">
      <c r="E35" s="73" t="s">
        <v>31</v>
      </c>
    </row>
    <row r="36" spans="1:24">
      <c r="A36" s="73" t="s">
        <v>0</v>
      </c>
      <c r="B36" s="73" t="s">
        <v>32</v>
      </c>
      <c r="C36" s="73" t="s">
        <v>33</v>
      </c>
      <c r="D36" s="73" t="s">
        <v>34</v>
      </c>
      <c r="E36" s="73">
        <v>1</v>
      </c>
      <c r="F36" s="73">
        <v>2</v>
      </c>
      <c r="G36" s="73">
        <v>3</v>
      </c>
      <c r="H36" s="73">
        <v>4</v>
      </c>
      <c r="I36" s="73">
        <v>5</v>
      </c>
      <c r="J36" s="73">
        <v>6</v>
      </c>
      <c r="K36" s="73">
        <v>7</v>
      </c>
      <c r="L36" s="73">
        <v>8</v>
      </c>
      <c r="M36" s="73">
        <v>9</v>
      </c>
      <c r="N36" s="73">
        <v>10</v>
      </c>
      <c r="O36" s="73">
        <v>11</v>
      </c>
      <c r="P36" s="73">
        <v>12</v>
      </c>
      <c r="Q36" s="73">
        <v>13</v>
      </c>
      <c r="R36" s="73">
        <v>14</v>
      </c>
      <c r="S36" s="73">
        <v>15</v>
      </c>
      <c r="T36" s="73">
        <v>16</v>
      </c>
      <c r="U36" s="73">
        <v>17</v>
      </c>
      <c r="V36" s="73">
        <v>18</v>
      </c>
      <c r="W36" s="73">
        <v>19</v>
      </c>
      <c r="X36" s="73">
        <v>20</v>
      </c>
    </row>
    <row r="37" spans="1:24">
      <c r="A37" s="73">
        <v>26</v>
      </c>
      <c r="B37" s="74">
        <v>1917.02</v>
      </c>
      <c r="C37" s="73">
        <v>3.6199834500503898</v>
      </c>
      <c r="D37" s="74">
        <v>129</v>
      </c>
      <c r="E37" s="73">
        <f>$D37*((1+$C37/100)^E$2-1)*$B37</f>
        <v>8952.0590687061231</v>
      </c>
      <c r="F37" s="73">
        <f t="shared" ref="F37:X51" si="4">$D37*((1+$C37/100)^F$2-1)*$B37</f>
        <v>18228.181194138164</v>
      </c>
      <c r="G37" s="73">
        <f t="shared" si="4"/>
        <v>27840.09740531729</v>
      </c>
      <c r="H37" s="73">
        <f t="shared" si="4"/>
        <v>37799.963392573816</v>
      </c>
      <c r="I37" s="73">
        <f t="shared" si="4"/>
        <v>48120.374880216186</v>
      </c>
      <c r="J37" s="73">
        <f t="shared" si="4"/>
        <v>58814.383555688393</v>
      </c>
      <c r="K37" s="73">
        <f t="shared" si="4"/>
        <v>69895.513575359582</v>
      </c>
      <c r="L37" s="73">
        <f t="shared" si="4"/>
        <v>81377.778667821447</v>
      </c>
      <c r="M37" s="73">
        <f t="shared" si="4"/>
        <v>93275.699856321356</v>
      </c>
      <c r="N37" s="73">
        <f t="shared" si="4"/>
        <v>105604.32382274501</v>
      </c>
      <c r="O37" s="73">
        <f t="shared" si="4"/>
        <v>118379.24193637214</v>
      </c>
      <c r="P37" s="73">
        <f t="shared" si="4"/>
        <v>131616.60997147005</v>
      </c>
      <c r="Q37" s="73">
        <f t="shared" si="4"/>
        <v>145333.16853866074</v>
      </c>
      <c r="R37" s="73">
        <f t="shared" si="4"/>
        <v>159546.26425590023</v>
      </c>
      <c r="S37" s="73">
        <f t="shared" si="4"/>
        <v>174273.87168584365</v>
      </c>
      <c r="T37" s="73">
        <f t="shared" si="4"/>
        <v>189534.61606733938</v>
      </c>
      <c r="U37" s="73">
        <f t="shared" si="4"/>
        <v>205347.79686979973</v>
      </c>
      <c r="V37" s="73">
        <f t="shared" si="4"/>
        <v>221733.41220023573</v>
      </c>
      <c r="W37" s="73">
        <f t="shared" si="4"/>
        <v>238712.1840938224</v>
      </c>
      <c r="X37" s="73">
        <f t="shared" si="4"/>
        <v>256305.58471997871</v>
      </c>
    </row>
    <row r="38" spans="1:24">
      <c r="A38" s="73">
        <v>27</v>
      </c>
      <c r="B38" s="74">
        <v>2038.98</v>
      </c>
      <c r="C38" s="73">
        <v>4.1909581588592904</v>
      </c>
      <c r="D38" s="74">
        <v>127</v>
      </c>
      <c r="E38" s="73">
        <f t="shared" ref="E38:T66" si="5">$D38*((1+$C38/100)^E$2-1)*$B38</f>
        <v>10852.505430773641</v>
      </c>
      <c r="F38" s="73">
        <f t="shared" si="5"/>
        <v>22159.834823338937</v>
      </c>
      <c r="G38" s="73">
        <f t="shared" si="5"/>
        <v>33941.04965963107</v>
      </c>
      <c r="H38" s="73">
        <f t="shared" si="5"/>
        <v>46216.010280317467</v>
      </c>
      <c r="I38" s="73">
        <f t="shared" si="5"/>
        <v>59005.409364633313</v>
      </c>
      <c r="J38" s="73">
        <f t="shared" si="5"/>
        <v>72330.806813342366</v>
      </c>
      <c r="K38" s="73">
        <f t="shared" si="5"/>
        <v>86214.666093628548</v>
      </c>
      <c r="L38" s="73">
        <f t="shared" si="5"/>
        <v>100680.39210718639</v>
      </c>
      <c r="M38" s="73">
        <f t="shared" si="5"/>
        <v>115752.37064534766</v>
      </c>
      <c r="N38" s="73">
        <f t="shared" si="5"/>
        <v>131456.0094977555</v>
      </c>
      <c r="O38" s="73">
        <f t="shared" si="5"/>
        <v>147817.78128388626</v>
      </c>
      <c r="P38" s="73">
        <f t="shared" si="5"/>
        <v>164865.26807962163</v>
      </c>
      <c r="Q38" s="73">
        <f t="shared" si="5"/>
        <v>182627.20791410338</v>
      </c>
      <c r="R38" s="73">
        <f t="shared" si="5"/>
        <v>201133.54321525007</v>
      </c>
      <c r="S38" s="73">
        <f t="shared" si="5"/>
        <v>220415.47128560601</v>
      </c>
      <c r="T38" s="73">
        <f t="shared" si="5"/>
        <v>240505.49689361191</v>
      </c>
      <c r="U38" s="73">
        <f t="shared" si="4"/>
        <v>261437.48706895337</v>
      </c>
      <c r="V38" s="73">
        <f t="shared" si="4"/>
        <v>283246.72819435998</v>
      </c>
      <c r="W38" s="73">
        <f t="shared" si="4"/>
        <v>305969.98549009726</v>
      </c>
      <c r="X38" s="73">
        <f t="shared" si="4"/>
        <v>329645.56499142863</v>
      </c>
    </row>
    <row r="39" spans="1:24">
      <c r="A39" s="73">
        <v>28</v>
      </c>
      <c r="B39" s="74">
        <v>2180.4499999999998</v>
      </c>
      <c r="C39" s="73">
        <v>4.3218937786115301</v>
      </c>
      <c r="D39" s="74">
        <v>128</v>
      </c>
      <c r="E39" s="73">
        <f t="shared" si="5"/>
        <v>12062.301810654122</v>
      </c>
      <c r="F39" s="73">
        <f t="shared" si="4"/>
        <v>24645.923492820271</v>
      </c>
      <c r="G39" s="73">
        <f t="shared" si="4"/>
        <v>37773.395937591937</v>
      </c>
      <c r="H39" s="73">
        <f t="shared" si="4"/>
        <v>51468.223797243205</v>
      </c>
      <c r="I39" s="73">
        <f t="shared" si="4"/>
        <v>65754.927570152227</v>
      </c>
      <c r="J39" s="73">
        <f t="shared" si="4"/>
        <v>80659.087504591327</v>
      </c>
      <c r="K39" s="73">
        <f t="shared" si="4"/>
        <v>96207.389399991225</v>
      </c>
      <c r="L39" s="73">
        <f t="shared" si="4"/>
        <v>112427.67238768817</v>
      </c>
      <c r="M39" s="73">
        <f t="shared" si="4"/>
        <v>129348.97877670357</v>
      </c>
      <c r="N39" s="73">
        <f t="shared" si="4"/>
        <v>147001.60605380559</v>
      </c>
      <c r="O39" s="73">
        <f t="shared" si="4"/>
        <v>165417.16113095815</v>
      </c>
      <c r="P39" s="73">
        <f t="shared" si="4"/>
        <v>184628.61693728709</v>
      </c>
      <c r="Q39" s="73">
        <f t="shared" si="4"/>
        <v>204670.37145689031</v>
      </c>
      <c r="R39" s="73">
        <f t="shared" si="4"/>
        <v>225578.30931820101</v>
      </c>
      <c r="S39" s="73">
        <f t="shared" si="4"/>
        <v>247389.86604517553</v>
      </c>
      <c r="T39" s="73">
        <f t="shared" si="4"/>
        <v>270144.09508535155</v>
      </c>
      <c r="U39" s="73">
        <f t="shared" si="4"/>
        <v>293881.73773478594</v>
      </c>
      <c r="V39" s="73">
        <f t="shared" si="4"/>
        <v>318645.29608507536</v>
      </c>
      <c r="W39" s="73">
        <f t="shared" si="4"/>
        <v>344479.10912306857</v>
      </c>
      <c r="X39" s="73">
        <f t="shared" si="4"/>
        <v>371429.43211952911</v>
      </c>
    </row>
    <row r="40" spans="1:24">
      <c r="A40" s="73">
        <v>29</v>
      </c>
      <c r="B40" s="74">
        <v>2371.37</v>
      </c>
      <c r="C40" s="73">
        <v>4.7001672296495602</v>
      </c>
      <c r="D40" s="74">
        <v>130</v>
      </c>
      <c r="E40" s="73">
        <f t="shared" si="5"/>
        <v>14489.586232386317</v>
      </c>
      <c r="F40" s="73">
        <f t="shared" si="4"/>
        <v>29660.207248579049</v>
      </c>
      <c r="G40" s="73">
        <f t="shared" si="4"/>
        <v>45543.872822309218</v>
      </c>
      <c r="H40" s="73">
        <f t="shared" si="4"/>
        <v>62174.097240202951</v>
      </c>
      <c r="I40" s="73">
        <f t="shared" si="4"/>
        <v>79585.970016403735</v>
      </c>
      <c r="J40" s="73">
        <f t="shared" si="4"/>
        <v>97816.229930899775</v>
      </c>
      <c r="K40" s="73">
        <f t="shared" si="4"/>
        <v>116903.34254777686</v>
      </c>
      <c r="L40" s="73">
        <f t="shared" si="4"/>
        <v>136887.58137695873</v>
      </c>
      <c r="M40" s="73">
        <f t="shared" si="4"/>
        <v>157811.11285068473</v>
      </c>
      <c r="N40" s="73">
        <f t="shared" si="4"/>
        <v>179718.08529402417</v>
      </c>
      <c r="O40" s="73">
        <f t="shared" si="4"/>
        <v>202654.72207715389</v>
      </c>
      <c r="P40" s="73">
        <f t="shared" si="4"/>
        <v>226669.41914594793</v>
      </c>
      <c r="Q40" s="73">
        <f t="shared" si="4"/>
        <v>251812.84713666909</v>
      </c>
      <c r="R40" s="73">
        <f t="shared" si="4"/>
        <v>278138.05829022074</v>
      </c>
      <c r="S40" s="73">
        <f t="shared" si="4"/>
        <v>305700.59839154757</v>
      </c>
      <c r="T40" s="73">
        <f t="shared" si="4"/>
        <v>334558.62397037598</v>
      </c>
      <c r="U40" s="73">
        <f t="shared" si="4"/>
        <v>364773.02501058439</v>
      </c>
      <c r="V40" s="73">
        <f t="shared" si="4"/>
        <v>396407.55342711956</v>
      </c>
      <c r="W40" s="73">
        <f t="shared" si="4"/>
        <v>429528.95758154301</v>
      </c>
      <c r="X40" s="73">
        <f t="shared" si="4"/>
        <v>464207.12312003219</v>
      </c>
    </row>
    <row r="41" spans="1:24">
      <c r="A41" s="73">
        <v>30</v>
      </c>
      <c r="B41" s="74">
        <v>2611.19</v>
      </c>
      <c r="C41" s="73">
        <v>4.25765773015672</v>
      </c>
      <c r="D41" s="74">
        <v>141</v>
      </c>
      <c r="E41" s="73">
        <f t="shared" si="5"/>
        <v>15675.750136655162</v>
      </c>
      <c r="F41" s="73">
        <f t="shared" si="4"/>
        <v>32018.920060763696</v>
      </c>
      <c r="G41" s="73">
        <f t="shared" si="4"/>
        <v>49057.926222498681</v>
      </c>
      <c r="H41" s="73">
        <f t="shared" si="4"/>
        <v>66822.394947220644</v>
      </c>
      <c r="I41" s="73">
        <f t="shared" si="4"/>
        <v>85343.213947822034</v>
      </c>
      <c r="J41" s="73">
        <f t="shared" si="4"/>
        <v>104652.58603029078</v>
      </c>
      <c r="K41" s="73">
        <f t="shared" si="4"/>
        <v>124784.08508587356</v>
      </c>
      <c r="L41" s="73">
        <f t="shared" si="4"/>
        <v>145772.7144671928</v>
      </c>
      <c r="M41" s="73">
        <f t="shared" si="4"/>
        <v>167654.96784981963</v>
      </c>
      <c r="N41" s="73">
        <f t="shared" si="4"/>
        <v>190468.89268512451</v>
      </c>
      <c r="O41" s="73">
        <f t="shared" si="4"/>
        <v>214254.15635473173</v>
      </c>
      <c r="P41" s="73">
        <f t="shared" si="4"/>
        <v>239052.11514160619</v>
      </c>
      <c r="Q41" s="73">
        <f t="shared" si="4"/>
        <v>264905.88613769115</v>
      </c>
      <c r="R41" s="73">
        <f t="shared" si="4"/>
        <v>291860.42221312784</v>
      </c>
      <c r="S41" s="73">
        <f t="shared" si="4"/>
        <v>319962.5901774083</v>
      </c>
      <c r="T41" s="73">
        <f t="shared" si="4"/>
        <v>349261.25226836163</v>
      </c>
      <c r="U41" s="73">
        <f t="shared" si="4"/>
        <v>379807.35111066286</v>
      </c>
      <c r="V41" s="73">
        <f t="shared" si="4"/>
        <v>411653.99829158466</v>
      </c>
      <c r="W41" s="73">
        <f t="shared" si="4"/>
        <v>444856.56670800067</v>
      </c>
      <c r="X41" s="73">
        <f t="shared" si="4"/>
        <v>479472.7868452089</v>
      </c>
    </row>
    <row r="42" spans="1:24">
      <c r="A42" s="73">
        <v>31</v>
      </c>
      <c r="B42" s="74">
        <v>2903.21</v>
      </c>
      <c r="C42" s="73">
        <v>3.9116837013954</v>
      </c>
      <c r="D42" s="74">
        <v>144</v>
      </c>
      <c r="E42" s="73">
        <f t="shared" si="5"/>
        <v>16353.272503768552</v>
      </c>
      <c r="F42" s="73">
        <f t="shared" si="4"/>
        <v>33346.233302711757</v>
      </c>
      <c r="G42" s="73">
        <f t="shared" si="4"/>
        <v>51003.904979611783</v>
      </c>
      <c r="H42" s="73">
        <f t="shared" si="4"/>
        <v>69352.288921542917</v>
      </c>
      <c r="I42" s="73">
        <f t="shared" si="4"/>
        <v>88418.403607600121</v>
      </c>
      <c r="J42" s="73">
        <f t="shared" si="4"/>
        <v>108230.32439432111</v>
      </c>
      <c r="K42" s="73">
        <f t="shared" si="4"/>
        <v>128817.22485738968</v>
      </c>
      <c r="L42" s="73">
        <f t="shared" si="4"/>
        <v>150209.41975049459</v>
      </c>
      <c r="M42" s="73">
        <f t="shared" si="4"/>
        <v>172438.40964460382</v>
      </c>
      <c r="N42" s="73">
        <f t="shared" si="4"/>
        <v>195536.92731338579</v>
      </c>
      <c r="O42" s="73">
        <f t="shared" si="4"/>
        <v>219538.98593308145</v>
      </c>
      <c r="P42" s="73">
        <f t="shared" si="4"/>
        <v>244479.929167803</v>
      </c>
      <c r="Q42" s="73">
        <f t="shared" si="4"/>
        <v>270396.48321401147</v>
      </c>
      <c r="R42" s="73">
        <f t="shared" si="4"/>
        <v>297326.81088080886</v>
      </c>
      <c r="S42" s="73">
        <f t="shared" si="4"/>
        <v>325310.5677856807</v>
      </c>
      <c r="T42" s="73">
        <f t="shared" si="4"/>
        <v>354388.96074843861</v>
      </c>
      <c r="U42" s="73">
        <f t="shared" si="4"/>
        <v>384604.80846934835</v>
      </c>
      <c r="V42" s="73">
        <f t="shared" si="4"/>
        <v>416002.60458079533</v>
      </c>
      <c r="W42" s="73">
        <f t="shared" si="4"/>
        <v>448628.58316533128</v>
      </c>
      <c r="X42" s="73">
        <f t="shared" si="4"/>
        <v>482530.78683657915</v>
      </c>
    </row>
    <row r="43" spans="1:24">
      <c r="A43" s="73">
        <v>32</v>
      </c>
      <c r="B43" s="74">
        <v>3301.43</v>
      </c>
      <c r="C43" s="73">
        <v>3.5414883290647499</v>
      </c>
      <c r="D43" s="74">
        <v>122</v>
      </c>
      <c r="E43" s="73">
        <f t="shared" si="5"/>
        <v>14264.210493353597</v>
      </c>
      <c r="F43" s="73">
        <f t="shared" si="4"/>
        <v>29033.586336562519</v>
      </c>
      <c r="G43" s="73">
        <f t="shared" si="4"/>
        <v>44326.017901534404</v>
      </c>
      <c r="H43" s="73">
        <f t="shared" si="4"/>
        <v>60160.02914560998</v>
      </c>
      <c r="I43" s="73">
        <f t="shared" si="4"/>
        <v>76554.800049917336</v>
      </c>
      <c r="J43" s="73">
        <f t="shared" si="4"/>
        <v>93530.189852377516</v>
      </c>
      <c r="K43" s="73">
        <f t="shared" si="4"/>
        <v>111106.76110350525</v>
      </c>
      <c r="L43" s="73">
        <f t="shared" si="4"/>
        <v>129305.80457414131</v>
      </c>
      <c r="M43" s="73">
        <f t="shared" si="4"/>
        <v>148149.36504529143</v>
      </c>
      <c r="N43" s="73">
        <f t="shared" si="4"/>
        <v>167660.26801130752</v>
      </c>
      <c r="O43" s="73">
        <f t="shared" si="4"/>
        <v>187862.14732876024</v>
      </c>
      <c r="P43" s="73">
        <f t="shared" si="4"/>
        <v>208779.47384449228</v>
      </c>
      <c r="Q43" s="73">
        <f t="shared" si="4"/>
        <v>230437.58503753139</v>
      </c>
      <c r="R43" s="73">
        <f t="shared" si="4"/>
        <v>252862.71571076775</v>
      </c>
      <c r="S43" s="73">
        <f t="shared" si="4"/>
        <v>276082.02976957447</v>
      </c>
      <c r="T43" s="73">
        <f t="shared" si="4"/>
        <v>300123.65312586259</v>
      </c>
      <c r="U43" s="73">
        <f t="shared" si="4"/>
        <v>325016.70776743133</v>
      </c>
      <c r="V43" s="73">
        <f t="shared" si="4"/>
        <v>350791.34703387908</v>
      </c>
      <c r="W43" s="73">
        <f t="shared" si="4"/>
        <v>377478.79214180651</v>
      </c>
      <c r="X43" s="73">
        <f t="shared" si="4"/>
        <v>405111.37000355677</v>
      </c>
    </row>
    <row r="44" spans="1:24">
      <c r="A44" s="73">
        <v>33</v>
      </c>
      <c r="B44" s="74">
        <v>3692.06</v>
      </c>
      <c r="C44" s="73">
        <v>4.5287470525386802</v>
      </c>
      <c r="D44" s="74">
        <v>137</v>
      </c>
      <c r="E44" s="73">
        <f t="shared" si="5"/>
        <v>22906.956004630429</v>
      </c>
      <c r="F44" s="73">
        <f t="shared" si="4"/>
        <v>46851.310104146847</v>
      </c>
      <c r="G44" s="73">
        <f t="shared" si="4"/>
        <v>71880.043434194537</v>
      </c>
      <c r="H44" s="73">
        <f t="shared" si="4"/>
        <v>98042.264787214517</v>
      </c>
      <c r="I44" s="73">
        <f t="shared" si="4"/>
        <v>125389.30696863806</v>
      </c>
      <c r="J44" s="73">
        <f t="shared" si="4"/>
        <v>153974.82751680928</v>
      </c>
      <c r="K44" s="73">
        <f t="shared" si="4"/>
        <v>183854.91398425872</v>
      </c>
      <c r="L44" s="73">
        <f t="shared" si="4"/>
        <v>215088.19398689875</v>
      </c>
      <c r="M44" s="73">
        <f t="shared" si="4"/>
        <v>247735.95023706957</v>
      </c>
      <c r="N44" s="73">
        <f t="shared" si="4"/>
        <v>281862.24078613985</v>
      </c>
      <c r="O44" s="73">
        <f t="shared" si="4"/>
        <v>317534.02471259201</v>
      </c>
      <c r="P44" s="73">
        <f t="shared" si="4"/>
        <v>354821.29350220127</v>
      </c>
      <c r="Q44" s="73">
        <f t="shared" si="4"/>
        <v>393797.20837809227</v>
      </c>
      <c r="R44" s="73">
        <f t="shared" si="4"/>
        <v>434538.24385012494</v>
      </c>
      <c r="S44" s="73">
        <f t="shared" si="4"/>
        <v>477124.33776527119</v>
      </c>
      <c r="T44" s="73">
        <f t="shared" si="4"/>
        <v>521639.04815339105</v>
      </c>
      <c r="U44" s="73">
        <f t="shared" si="4"/>
        <v>568169.71717615903</v>
      </c>
      <c r="V44" s="73">
        <f t="shared" si="4"/>
        <v>616807.64250082197</v>
      </c>
      <c r="W44" s="73">
        <f t="shared" si="4"/>
        <v>667648.25643504143</v>
      </c>
      <c r="X44" s="73">
        <f t="shared" si="4"/>
        <v>720791.31317429943</v>
      </c>
    </row>
    <row r="45" spans="1:24">
      <c r="A45" s="73">
        <v>34</v>
      </c>
      <c r="B45" s="74">
        <v>4220.01</v>
      </c>
      <c r="C45" s="73">
        <v>4.286442018012</v>
      </c>
      <c r="D45" s="74">
        <v>114</v>
      </c>
      <c r="E45" s="73">
        <f t="shared" si="5"/>
        <v>20621.264125691156</v>
      </c>
      <c r="F45" s="73">
        <f t="shared" si="4"/>
        <v>42126.446781511171</v>
      </c>
      <c r="G45" s="73">
        <f t="shared" si="4"/>
        <v>64553.436622740526</v>
      </c>
      <c r="H45" s="73">
        <f t="shared" si="4"/>
        <v>87941.746379899487</v>
      </c>
      <c r="I45" s="73">
        <f t="shared" si="4"/>
        <v>112332.58247379219</v>
      </c>
      <c r="J45" s="73">
        <f t="shared" si="4"/>
        <v>137768.91761455801</v>
      </c>
      <c r="K45" s="73">
        <f t="shared" si="4"/>
        <v>164295.56651263993</v>
      </c>
      <c r="L45" s="73">
        <f t="shared" si="4"/>
        <v>191959.26483505964</v>
      </c>
      <c r="M45" s="73">
        <f t="shared" si="4"/>
        <v>220808.75154610779</v>
      </c>
      <c r="N45" s="73">
        <f t="shared" si="4"/>
        <v>250894.85477751904</v>
      </c>
      <c r="O45" s="73">
        <f t="shared" si="4"/>
        <v>282270.58137942391</v>
      </c>
      <c r="P45" s="73">
        <f t="shared" si="4"/>
        <v>314991.21030984941</v>
      </c>
      <c r="Q45" s="73">
        <f t="shared" si="4"/>
        <v>349114.39002730651</v>
      </c>
      <c r="R45" s="73">
        <f t="shared" si="4"/>
        <v>384700.24005805445</v>
      </c>
      <c r="S45" s="73">
        <f t="shared" si="4"/>
        <v>421811.45691698714</v>
      </c>
      <c r="T45" s="73">
        <f t="shared" si="4"/>
        <v>460513.42456875654</v>
      </c>
      <c r="U45" s="73">
        <f t="shared" si="4"/>
        <v>500874.32962374884</v>
      </c>
      <c r="V45" s="73">
        <f t="shared" si="4"/>
        <v>542965.28147186839</v>
      </c>
      <c r="W45" s="73">
        <f t="shared" si="4"/>
        <v>586860.43756578688</v>
      </c>
      <c r="X45" s="73">
        <f t="shared" si="4"/>
        <v>632637.13407438679</v>
      </c>
    </row>
    <row r="46" spans="1:24">
      <c r="A46" s="73">
        <v>35</v>
      </c>
      <c r="B46" s="74">
        <v>4795.74</v>
      </c>
      <c r="C46" s="73">
        <v>4.31854210041696</v>
      </c>
      <c r="D46" s="74">
        <v>121</v>
      </c>
      <c r="E46" s="73">
        <f t="shared" si="5"/>
        <v>25059.832162110866</v>
      </c>
      <c r="F46" s="73">
        <f t="shared" si="4"/>
        <v>51201.883726436361</v>
      </c>
      <c r="G46" s="73">
        <f t="shared" si="4"/>
        <v>78472.890793479921</v>
      </c>
      <c r="H46" s="73">
        <f t="shared" si="4"/>
        <v>106921.60778192146</v>
      </c>
      <c r="I46" s="73">
        <f t="shared" si="4"/>
        <v>136598.89459053733</v>
      </c>
      <c r="J46" s="73">
        <f t="shared" si="4"/>
        <v>167557.80752424468</v>
      </c>
      <c r="K46" s="73">
        <f t="shared" si="4"/>
        <v>199853.69414682579</v>
      </c>
      <c r="L46" s="73">
        <f t="shared" si="4"/>
        <v>233544.29222990584</v>
      </c>
      <c r="M46" s="73">
        <f t="shared" si="4"/>
        <v>268689.83297508606</v>
      </c>
      <c r="N46" s="73">
        <f t="shared" si="4"/>
        <v>305353.14869376598</v>
      </c>
      <c r="O46" s="73">
        <f t="shared" si="4"/>
        <v>343599.78513716598</v>
      </c>
      <c r="P46" s="73">
        <f t="shared" si="4"/>
        <v>383498.11867736763</v>
      </c>
      <c r="Q46" s="73">
        <f t="shared" si="4"/>
        <v>425119.47854886757</v>
      </c>
      <c r="R46" s="73">
        <f t="shared" si="4"/>
        <v>468538.27436918428</v>
      </c>
      <c r="S46" s="73">
        <f t="shared" si="4"/>
        <v>513832.12916649558</v>
      </c>
      <c r="T46" s="73">
        <f t="shared" si="4"/>
        <v>561082.01815213042</v>
      </c>
      <c r="U46" s="73">
        <f t="shared" si="4"/>
        <v>610372.41348601028</v>
      </c>
      <c r="V46" s="73">
        <f t="shared" si="4"/>
        <v>661791.43529384548</v>
      </c>
      <c r="W46" s="73">
        <f t="shared" si="4"/>
        <v>715431.00920607487</v>
      </c>
      <c r="X46" s="73">
        <f t="shared" si="4"/>
        <v>771387.03070018778</v>
      </c>
    </row>
    <row r="47" spans="1:24">
      <c r="A47" s="73">
        <v>36</v>
      </c>
      <c r="B47" s="74">
        <v>5487.02</v>
      </c>
      <c r="C47" s="73">
        <v>4.3547453367423499</v>
      </c>
      <c r="D47" s="74">
        <v>123</v>
      </c>
      <c r="E47" s="73">
        <f t="shared" si="5"/>
        <v>29390.326951862844</v>
      </c>
      <c r="F47" s="73">
        <f t="shared" si="4"/>
        <v>60060.527796115333</v>
      </c>
      <c r="G47" s="73">
        <f t="shared" si="4"/>
        <v>92066.337781402341</v>
      </c>
      <c r="H47" s="73">
        <f t="shared" si="4"/>
        <v>125465.91928451044</v>
      </c>
      <c r="I47" s="73">
        <f t="shared" si="4"/>
        <v>160319.96750561646</v>
      </c>
      <c r="J47" s="73">
        <f t="shared" si="4"/>
        <v>196691.82076629708</v>
      </c>
      <c r="K47" s="73">
        <f t="shared" si="4"/>
        <v>234647.57561073382</v>
      </c>
      <c r="L47" s="73">
        <f t="shared" si="4"/>
        <v>274256.20691928436</v>
      </c>
      <c r="M47" s="73">
        <f t="shared" si="4"/>
        <v>315589.69325269136</v>
      </c>
      <c r="N47" s="73">
        <f t="shared" si="4"/>
        <v>358723.14765471534</v>
      </c>
      <c r="O47" s="73">
        <f t="shared" si="4"/>
        <v>403734.95415088715</v>
      </c>
      <c r="P47" s="73">
        <f t="shared" si="4"/>
        <v>450706.91019143502</v>
      </c>
      <c r="Q47" s="73">
        <f t="shared" si="4"/>
        <v>499724.37529723498</v>
      </c>
      <c r="R47" s="73">
        <f t="shared" si="4"/>
        <v>550876.42617891915</v>
      </c>
      <c r="S47" s="73">
        <f t="shared" si="4"/>
        <v>604256.01861102134</v>
      </c>
      <c r="T47" s="73">
        <f t="shared" si="4"/>
        <v>659960.15635533317</v>
      </c>
      <c r="U47" s="73">
        <f t="shared" si="4"/>
        <v>718090.06744043739</v>
      </c>
      <c r="V47" s="73">
        <f t="shared" si="4"/>
        <v>778751.38811777311</v>
      </c>
      <c r="W47" s="73">
        <f t="shared" si="4"/>
        <v>842054.35482851078</v>
      </c>
      <c r="X47" s="73">
        <f t="shared" si="4"/>
        <v>908114.00453010446</v>
      </c>
    </row>
    <row r="48" spans="1:24">
      <c r="A48" s="73">
        <v>37</v>
      </c>
      <c r="B48" s="74">
        <v>6211.8</v>
      </c>
      <c r="C48" s="73">
        <v>4.0540152137043801</v>
      </c>
      <c r="D48" s="74">
        <v>105</v>
      </c>
      <c r="E48" s="73">
        <f t="shared" si="5"/>
        <v>26441.868289713362</v>
      </c>
      <c r="F48" s="73">
        <f t="shared" si="4"/>
        <v>53955.693942679369</v>
      </c>
      <c r="G48" s="73">
        <f t="shared" si="4"/>
        <v>82584.934273488732</v>
      </c>
      <c r="H48" s="73">
        <f t="shared" si="4"/>
        <v>112374.80836287708</v>
      </c>
      <c r="I48" s="73">
        <f t="shared" si="4"/>
        <v>143372.36847999258</v>
      </c>
      <c r="J48" s="73">
        <f t="shared" si="4"/>
        <v>175626.57440013328</v>
      </c>
      <c r="K48" s="73">
        <f t="shared" si="4"/>
        <v>209188.3707353358</v>
      </c>
      <c r="L48" s="73">
        <f t="shared" si="4"/>
        <v>244110.76739995999</v>
      </c>
      <c r="M48" s="73">
        <f t="shared" si="4"/>
        <v>280448.92333835835</v>
      </c>
      <c r="N48" s="73">
        <f t="shared" si="4"/>
        <v>318260.2336468788</v>
      </c>
      <c r="O48" s="73">
        <f t="shared" si="4"/>
        <v>357604.42022780783</v>
      </c>
      <c r="P48" s="73">
        <f t="shared" si="4"/>
        <v>398543.62611843576</v>
      </c>
      <c r="Q48" s="73">
        <f t="shared" si="4"/>
        <v>441142.51364423957</v>
      </c>
      <c r="R48" s="73">
        <f t="shared" si="4"/>
        <v>485468.36655120854</v>
      </c>
      <c r="S48" s="73">
        <f t="shared" si="4"/>
        <v>531591.19627862994</v>
      </c>
      <c r="T48" s="73">
        <f t="shared" si="4"/>
        <v>579583.85254019208</v>
      </c>
      <c r="U48" s="73">
        <f t="shared" si="4"/>
        <v>629522.13838805875</v>
      </c>
      <c r="V48" s="73">
        <f t="shared" si="4"/>
        <v>681484.92994166119</v>
      </c>
      <c r="W48" s="73">
        <f t="shared" si="4"/>
        <v>735554.30097031221</v>
      </c>
      <c r="X48" s="73">
        <f t="shared" si="4"/>
        <v>791815.65252641903</v>
      </c>
    </row>
    <row r="49" spans="1:24">
      <c r="A49" s="73">
        <v>38</v>
      </c>
      <c r="B49" s="74">
        <v>6938.29</v>
      </c>
      <c r="C49" s="73">
        <v>4.64065057397075</v>
      </c>
      <c r="D49" s="74">
        <v>102</v>
      </c>
      <c r="E49" s="73">
        <f t="shared" si="5"/>
        <v>32842.143060292954</v>
      </c>
      <c r="F49" s="73">
        <f t="shared" si="4"/>
        <v>67208.375221017646</v>
      </c>
      <c r="G49" s="73">
        <f t="shared" si="4"/>
        <v>103169.4241317612</v>
      </c>
      <c r="H49" s="73">
        <f t="shared" si="4"/>
        <v>140799.29966518702</v>
      </c>
      <c r="I49" s="73">
        <f t="shared" si="4"/>
        <v>180175.44623353929</v>
      </c>
      <c r="J49" s="73">
        <f t="shared" si="4"/>
        <v>221378.9021736233</v>
      </c>
      <c r="K49" s="73">
        <f t="shared" si="4"/>
        <v>264494.46652828658</v>
      </c>
      <c r="L49" s="73">
        <f t="shared" si="4"/>
        <v>309610.87356764538</v>
      </c>
      <c r="M49" s="73">
        <f t="shared" si="4"/>
        <v>356820.97540923115</v>
      </c>
      <c r="N49" s="73">
        <f t="shared" si="4"/>
        <v>406221.93311290053</v>
      </c>
      <c r="O49" s="73">
        <f t="shared" si="4"/>
        <v>457915.41664379236</v>
      </c>
      <c r="P49" s="73">
        <f t="shared" si="4"/>
        <v>512007.81411486596</v>
      </c>
      <c r="Q49" s="73">
        <f t="shared" si="4"/>
        <v>568610.45073965553</v>
      </c>
      <c r="R49" s="73">
        <f t="shared" si="4"/>
        <v>627839.81794585579</v>
      </c>
      <c r="S49" s="73">
        <f t="shared" si="4"/>
        <v>689817.81312127004</v>
      </c>
      <c r="T49" s="73">
        <f t="shared" si="4"/>
        <v>754671.99048552767</v>
      </c>
      <c r="U49" s="73">
        <f t="shared" si="4"/>
        <v>822535.82360388385</v>
      </c>
      <c r="V49" s="73">
        <f t="shared" si="4"/>
        <v>893548.98008336499</v>
      </c>
      <c r="W49" s="73">
        <f t="shared" si="4"/>
        <v>967857.60901660647</v>
      </c>
      <c r="X49" s="73">
        <f t="shared" si="4"/>
        <v>1045614.6417649483</v>
      </c>
    </row>
    <row r="50" spans="1:24">
      <c r="A50" s="73">
        <v>39</v>
      </c>
      <c r="B50" s="74">
        <v>7846.66</v>
      </c>
      <c r="C50" s="73">
        <v>5.2953628980956404</v>
      </c>
      <c r="D50" s="74">
        <v>79</v>
      </c>
      <c r="E50" s="73">
        <f t="shared" si="5"/>
        <v>32825.22066799723</v>
      </c>
      <c r="F50" s="73">
        <f t="shared" si="4"/>
        <v>67388.655892465584</v>
      </c>
      <c r="G50" s="73">
        <f t="shared" si="4"/>
        <v>103782.35044211773</v>
      </c>
      <c r="H50" s="73">
        <f t="shared" si="4"/>
        <v>142103.22319019845</v>
      </c>
      <c r="I50" s="73">
        <f t="shared" si="4"/>
        <v>182453.32521600745</v>
      </c>
      <c r="J50" s="73">
        <f t="shared" si="4"/>
        <v>224940.11157383493</v>
      </c>
      <c r="K50" s="73">
        <f t="shared" si="4"/>
        <v>269676.72745304799</v>
      </c>
      <c r="L50" s="73">
        <f t="shared" si="4"/>
        <v>316782.30949139234</v>
      </c>
      <c r="M50" s="73">
        <f t="shared" si="4"/>
        <v>366382.3030439273</v>
      </c>
      <c r="N50" s="73">
        <f t="shared" si="4"/>
        <v>418608.79625250096</v>
      </c>
      <c r="O50" s="73">
        <f t="shared" si="4"/>
        <v>473600.87180541776</v>
      </c>
      <c r="P50" s="73">
        <f t="shared" si="4"/>
        <v>531504.97732405667</v>
      </c>
      <c r="Q50" s="73">
        <f t="shared" si="4"/>
        <v>592475.31536280352</v>
      </c>
      <c r="R50" s="73">
        <f t="shared" si="4"/>
        <v>656674.25406089786</v>
      </c>
      <c r="S50" s="73">
        <f t="shared" si="4"/>
        <v>724272.75953978207</v>
      </c>
      <c r="T50" s="73">
        <f t="shared" si="4"/>
        <v>795450.85119746241</v>
      </c>
      <c r="U50" s="73">
        <f t="shared" si="4"/>
        <v>870398.08111235616</v>
      </c>
      <c r="V50" s="73">
        <f t="shared" si="4"/>
        <v>949314.03883331339</v>
      </c>
      <c r="W50" s="73">
        <f t="shared" si="4"/>
        <v>1032408.8829001031</v>
      </c>
      <c r="X50" s="73">
        <f t="shared" si="4"/>
        <v>1119903.9005098362</v>
      </c>
    </row>
    <row r="51" spans="1:24">
      <c r="A51" s="73">
        <v>40</v>
      </c>
      <c r="B51" s="74">
        <v>19918.57</v>
      </c>
      <c r="C51" s="73">
        <v>4.5630655179063204</v>
      </c>
      <c r="D51" s="74">
        <v>69</v>
      </c>
      <c r="E51" s="73">
        <f t="shared" si="5"/>
        <v>62713.920553772383</v>
      </c>
      <c r="F51" s="73">
        <f t="shared" si="4"/>
        <v>128289.51839126111</v>
      </c>
      <c r="G51" s="73">
        <f t="shared" si="4"/>
        <v>196857.37372183322</v>
      </c>
      <c r="H51" s="73">
        <f t="shared" si="4"/>
        <v>268554.02521536255</v>
      </c>
      <c r="I51" s="73">
        <f t="shared" si="4"/>
        <v>343522.24189068668</v>
      </c>
      <c r="J51" s="73">
        <f t="shared" ref="J51:X65" si="6">$D51*((1+$C51/100)^J$2-1)*$B51</f>
        <v>421911.30741051183</v>
      </c>
      <c r="K51" s="73">
        <f t="shared" si="6"/>
        <v>503877.31734888104</v>
      </c>
      <c r="L51" s="73">
        <f t="shared" si="6"/>
        <v>589583.49002315162</v>
      </c>
      <c r="M51" s="73">
        <f t="shared" si="6"/>
        <v>679200.49150943907</v>
      </c>
      <c r="N51" s="73">
        <f t="shared" si="6"/>
        <v>772906.77548872901</v>
      </c>
      <c r="O51" s="73">
        <f t="shared" si="6"/>
        <v>870888.93860038917</v>
      </c>
      <c r="P51" s="73">
        <f t="shared" si="6"/>
        <v>973342.0920106963</v>
      </c>
      <c r="Q51" s="73">
        <f t="shared" si="6"/>
        <v>1080470.2499362768</v>
      </c>
      <c r="R51" s="73">
        <f t="shared" si="6"/>
        <v>1192486.735896128</v>
      </c>
      <c r="S51" s="73">
        <f t="shared" si="6"/>
        <v>1309614.6075011834</v>
      </c>
      <c r="T51" s="73">
        <f t="shared" si="6"/>
        <v>1432087.1006273068</v>
      </c>
      <c r="U51" s="73">
        <f t="shared" si="6"/>
        <v>1560148.0938561885</v>
      </c>
      <c r="V51" s="73">
        <f t="shared" si="6"/>
        <v>1694052.594108985</v>
      </c>
      <c r="W51" s="73">
        <f t="shared" si="6"/>
        <v>1834067.2444397423</v>
      </c>
      <c r="X51" s="73">
        <f t="shared" si="6"/>
        <v>1980470.8549997592</v>
      </c>
    </row>
    <row r="52" spans="1:24">
      <c r="A52" s="73">
        <v>41</v>
      </c>
      <c r="B52" s="74">
        <v>9851.92</v>
      </c>
      <c r="C52" s="73">
        <v>4.8425634702278604</v>
      </c>
      <c r="D52" s="74">
        <v>98</v>
      </c>
      <c r="E52" s="73">
        <f t="shared" si="5"/>
        <v>46754.376945535187</v>
      </c>
      <c r="F52" s="73">
        <f t="shared" si="5"/>
        <v>95772.864269767437</v>
      </c>
      <c r="G52" s="73">
        <f t="shared" si="5"/>
        <v>147165.10295482137</v>
      </c>
      <c r="H52" s="73">
        <f t="shared" si="5"/>
        <v>201046.04341696989</v>
      </c>
      <c r="I52" s="73">
        <f t="shared" si="5"/>
        <v>257536.20261935369</v>
      </c>
      <c r="J52" s="73">
        <f t="shared" si="5"/>
        <v>316761.93363554555</v>
      </c>
      <c r="K52" s="73">
        <f t="shared" si="5"/>
        <v>378855.70826690336</v>
      </c>
      <c r="L52" s="73">
        <f t="shared" si="5"/>
        <v>443956.41334584437</v>
      </c>
      <c r="M52" s="73">
        <f t="shared" si="5"/>
        <v>512209.66138779931</v>
      </c>
      <c r="N52" s="73">
        <f t="shared" si="5"/>
        <v>583768.11628667789</v>
      </c>
      <c r="O52" s="73">
        <f t="shared" si="5"/>
        <v>658791.83478234906</v>
      </c>
      <c r="P52" s="73">
        <f t="shared" si="5"/>
        <v>737448.62446389813</v>
      </c>
      <c r="Q52" s="73">
        <f t="shared" si="5"/>
        <v>819914.41910941992</v>
      </c>
      <c r="R52" s="73">
        <f t="shared" si="5"/>
        <v>906373.67220187851</v>
      </c>
      <c r="S52" s="73">
        <f t="shared" si="5"/>
        <v>997019.76950122532</v>
      </c>
      <c r="T52" s="73">
        <f t="shared" si="5"/>
        <v>1092055.4615955765</v>
      </c>
      <c r="U52" s="73">
        <f t="shared" si="6"/>
        <v>1191693.317398967</v>
      </c>
      <c r="V52" s="73">
        <f t="shared" si="6"/>
        <v>1296156.1996100114</v>
      </c>
      <c r="W52" s="73">
        <f t="shared" si="6"/>
        <v>1405677.763194955</v>
      </c>
      <c r="X52" s="73">
        <f t="shared" si="6"/>
        <v>1520502.9780100847</v>
      </c>
    </row>
    <row r="53" spans="1:24">
      <c r="A53" s="73">
        <v>42</v>
      </c>
      <c r="B53" s="74">
        <v>10815.25</v>
      </c>
      <c r="C53" s="73">
        <v>4.30971053863981</v>
      </c>
      <c r="D53" s="74">
        <v>78</v>
      </c>
      <c r="E53" s="73">
        <f t="shared" si="5"/>
        <v>36356.265584358793</v>
      </c>
      <c r="F53" s="73">
        <f t="shared" si="5"/>
        <v>74279.380978062632</v>
      </c>
      <c r="G53" s="73">
        <f t="shared" si="5"/>
        <v>113836.87287246939</v>
      </c>
      <c r="H53" s="73">
        <f t="shared" si="5"/>
        <v>155099.17816387111</v>
      </c>
      <c r="I53" s="73">
        <f t="shared" si="5"/>
        <v>198139.76937490189</v>
      </c>
      <c r="J53" s="73">
        <f t="shared" si="5"/>
        <v>243035.28548124764</v>
      </c>
      <c r="K53" s="73">
        <f t="shared" si="5"/>
        <v>289865.66837660503</v>
      </c>
      <c r="L53" s="73">
        <f t="shared" si="5"/>
        <v>338714.3052188892</v>
      </c>
      <c r="M53" s="73">
        <f t="shared" si="5"/>
        <v>389668.17691114702</v>
      </c>
      <c r="N53" s="73">
        <f t="shared" si="5"/>
        <v>442818.0129815712</v>
      </c>
      <c r="O53" s="73">
        <f t="shared" si="5"/>
        <v>498258.45313839207</v>
      </c>
      <c r="P53" s="73">
        <f t="shared" si="5"/>
        <v>556088.21578731993</v>
      </c>
      <c r="Q53" s="73">
        <f t="shared" si="5"/>
        <v>616410.27381159901</v>
      </c>
      <c r="R53" s="73">
        <f t="shared" si="5"/>
        <v>679332.03792767483</v>
      </c>
      <c r="S53" s="73">
        <f t="shared" si="5"/>
        <v>744965.54794295901</v>
      </c>
      <c r="T53" s="73">
        <f t="shared" si="5"/>
        <v>813427.67225625145</v>
      </c>
      <c r="U53" s="73">
        <f t="shared" si="6"/>
        <v>884840.31595605018</v>
      </c>
      <c r="V53" s="73">
        <f t="shared" si="6"/>
        <v>959330.63788730092</v>
      </c>
      <c r="W53" s="73">
        <f t="shared" si="6"/>
        <v>1037031.2770730891</v>
      </c>
      <c r="X53" s="73">
        <f t="shared" si="6"/>
        <v>1118080.5888944578</v>
      </c>
    </row>
    <row r="54" spans="1:24">
      <c r="A54" s="73">
        <v>43</v>
      </c>
      <c r="B54" s="74">
        <v>11922.12</v>
      </c>
      <c r="C54" s="73">
        <v>4.5596221556596896</v>
      </c>
      <c r="D54" s="74">
        <v>73</v>
      </c>
      <c r="E54" s="73">
        <f t="shared" si="5"/>
        <v>39683.064620936384</v>
      </c>
      <c r="F54" s="73">
        <f t="shared" si="5"/>
        <v>81175.527048373828</v>
      </c>
      <c r="G54" s="73">
        <f t="shared" si="5"/>
        <v>124559.8889855814</v>
      </c>
      <c r="H54" s="73">
        <f t="shared" si="5"/>
        <v>169922.41390176947</v>
      </c>
      <c r="I54" s="73">
        <f t="shared" si="5"/>
        <v>217353.29855440272</v>
      </c>
      <c r="J54" s="73">
        <f t="shared" si="5"/>
        <v>266946.85233228287</v>
      </c>
      <c r="K54" s="73">
        <f t="shared" si="5"/>
        <v>318801.68477599812</v>
      </c>
      <c r="L54" s="73">
        <f t="shared" si="5"/>
        <v>373020.90164859733</v>
      </c>
      <c r="M54" s="73">
        <f t="shared" si="5"/>
        <v>429712.30994634464</v>
      </c>
      <c r="N54" s="73">
        <f t="shared" si="5"/>
        <v>488988.63225719164</v>
      </c>
      <c r="O54" s="73">
        <f t="shared" si="5"/>
        <v>550967.73089318431</v>
      </c>
      <c r="P54" s="73">
        <f t="shared" si="5"/>
        <v>615772.84224246175</v>
      </c>
      <c r="Q54" s="73">
        <f t="shared" si="5"/>
        <v>683532.82180682081</v>
      </c>
      <c r="R54" s="73">
        <f t="shared" si="5"/>
        <v>754382.40041206684</v>
      </c>
      <c r="S54" s="73">
        <f t="shared" si="5"/>
        <v>828462.45210058917</v>
      </c>
      <c r="T54" s="73">
        <f t="shared" si="5"/>
        <v>905920.27423882566</v>
      </c>
      <c r="U54" s="73">
        <f t="shared" si="6"/>
        <v>986909.88039656857</v>
      </c>
      <c r="V54" s="73">
        <f t="shared" si="6"/>
        <v>1071592.3065804616</v>
      </c>
      <c r="W54" s="73">
        <f t="shared" si="6"/>
        <v>1160135.9314305852</v>
      </c>
      <c r="X54" s="73">
        <f t="shared" si="6"/>
        <v>1252716.8110167994</v>
      </c>
    </row>
    <row r="55" spans="1:24">
      <c r="A55" s="73">
        <v>44</v>
      </c>
      <c r="B55" s="74">
        <v>13181.74</v>
      </c>
      <c r="C55" s="73">
        <v>4.7133076956446596</v>
      </c>
      <c r="D55" s="74">
        <v>66</v>
      </c>
      <c r="E55" s="73">
        <f t="shared" si="5"/>
        <v>41005.533745431479</v>
      </c>
      <c r="F55" s="73">
        <f t="shared" si="5"/>
        <v>83943.78446852653</v>
      </c>
      <c r="G55" s="73">
        <f t="shared" si="5"/>
        <v>128905.84706732839</v>
      </c>
      <c r="H55" s="73">
        <f t="shared" si="5"/>
        <v>175987.11002272015</v>
      </c>
      <c r="I55" s="73">
        <f t="shared" si="5"/>
        <v>225287.45776819511</v>
      </c>
      <c r="J55" s="73">
        <f t="shared" si="5"/>
        <v>276911.48259793717</v>
      </c>
      <c r="K55" s="73">
        <f t="shared" si="5"/>
        <v>330968.70656278089</v>
      </c>
      <c r="L55" s="73">
        <f t="shared" si="5"/>
        <v>387573.81382481143</v>
      </c>
      <c r="M55" s="73">
        <f t="shared" si="5"/>
        <v>446846.89396355132</v>
      </c>
      <c r="N55" s="73">
        <f t="shared" si="5"/>
        <v>508913.69674991595</v>
      </c>
      <c r="O55" s="73">
        <f t="shared" si="5"/>
        <v>573905.898928451</v>
      </c>
      <c r="P55" s="73">
        <f t="shared" si="5"/>
        <v>641961.38357383572</v>
      </c>
      <c r="Q55" s="73">
        <f t="shared" si="5"/>
        <v>713224.5326143197</v>
      </c>
      <c r="R55" s="73">
        <f t="shared" si="5"/>
        <v>787846.53314268764</v>
      </c>
      <c r="S55" s="73">
        <f t="shared" si="5"/>
        <v>865985.69816460297</v>
      </c>
      <c r="T55" s="73">
        <f t="shared" si="5"/>
        <v>947807.80246480869</v>
      </c>
      <c r="U55" s="73">
        <f t="shared" si="6"/>
        <v>1033486.4343037345</v>
      </c>
      <c r="V55" s="73">
        <f t="shared" si="6"/>
        <v>1123203.3636906475</v>
      </c>
      <c r="W55" s="73">
        <f t="shared" si="6"/>
        <v>1217148.92801465</v>
      </c>
      <c r="X55" s="73">
        <f t="shared" si="6"/>
        <v>1315522.4358516524</v>
      </c>
    </row>
    <row r="56" spans="1:24">
      <c r="A56" s="73">
        <v>45</v>
      </c>
      <c r="B56" s="74">
        <v>14574.57</v>
      </c>
      <c r="C56" s="73">
        <v>3.97722331387518</v>
      </c>
      <c r="D56" s="74">
        <v>73</v>
      </c>
      <c r="E56" s="73">
        <f t="shared" si="5"/>
        <v>42315.413303405199</v>
      </c>
      <c r="F56" s="73">
        <f t="shared" si="5"/>
        <v>86313.805090076159</v>
      </c>
      <c r="G56" s="73">
        <f t="shared" si="5"/>
        <v>132062.11117261654</v>
      </c>
      <c r="H56" s="73">
        <f t="shared" si="5"/>
        <v>179629.92955037497</v>
      </c>
      <c r="I56" s="73">
        <f t="shared" si="5"/>
        <v>229089.62629055517</v>
      </c>
      <c r="J56" s="73">
        <f t="shared" si="5"/>
        <v>280516.44562045811</v>
      </c>
      <c r="K56" s="73">
        <f t="shared" si="5"/>
        <v>333988.62439833389</v>
      </c>
      <c r="L56" s="73">
        <f t="shared" si="5"/>
        <v>389587.51113700093</v>
      </c>
      <c r="M56" s="73">
        <f t="shared" si="5"/>
        <v>447397.68976129312</v>
      </c>
      <c r="N56" s="73">
        <f t="shared" si="5"/>
        <v>507507.10828762333</v>
      </c>
      <c r="O56" s="73">
        <f t="shared" si="5"/>
        <v>570007.21262141748</v>
      </c>
      <c r="P56" s="73">
        <f t="shared" si="5"/>
        <v>634993.08567597216</v>
      </c>
      <c r="Q56" s="73">
        <f t="shared" si="5"/>
        <v>702563.5920243772</v>
      </c>
      <c r="R56" s="73">
        <f t="shared" si="5"/>
        <v>772821.52830457536</v>
      </c>
      <c r="S56" s="73">
        <f t="shared" si="5"/>
        <v>845873.77960635629</v>
      </c>
      <c r="T56" s="73">
        <f t="shared" si="5"/>
        <v>921831.48207822291</v>
      </c>
      <c r="U56" s="73">
        <f t="shared" si="6"/>
        <v>1000810.1920014841</v>
      </c>
      <c r="V56" s="73">
        <f t="shared" si="6"/>
        <v>1082930.0615888119</v>
      </c>
      <c r="W56" s="73">
        <f t="shared" si="6"/>
        <v>1168316.0217746899</v>
      </c>
      <c r="X56" s="73">
        <f t="shared" si="6"/>
        <v>1257097.9722758569</v>
      </c>
    </row>
    <row r="57" spans="1:24">
      <c r="A57" s="73">
        <v>46</v>
      </c>
      <c r="B57" s="74">
        <v>15915.3</v>
      </c>
      <c r="C57" s="73">
        <v>4.9954797175261101</v>
      </c>
      <c r="D57" s="74">
        <v>54</v>
      </c>
      <c r="E57" s="73">
        <f t="shared" si="5"/>
        <v>42932.461508105458</v>
      </c>
      <c r="F57" s="73">
        <f t="shared" si="5"/>
        <v>88009.605423083121</v>
      </c>
      <c r="G57" s="73">
        <f t="shared" si="5"/>
        <v>135338.56891957342</v>
      </c>
      <c r="H57" s="73">
        <f t="shared" si="5"/>
        <v>185031.84118804644</v>
      </c>
      <c r="I57" s="73">
        <f t="shared" si="5"/>
        <v>237207.53079366594</v>
      </c>
      <c r="J57" s="73">
        <f t="shared" si="5"/>
        <v>291989.64639101364</v>
      </c>
      <c r="K57" s="73">
        <f t="shared" si="5"/>
        <v>349508.39146185829</v>
      </c>
      <c r="L57" s="73">
        <f t="shared" si="5"/>
        <v>409900.47377649293</v>
      </c>
      <c r="M57" s="73">
        <f t="shared" si="5"/>
        <v>473309.43031414662</v>
      </c>
      <c r="N57" s="73">
        <f t="shared" si="5"/>
        <v>539885.96841473377</v>
      </c>
      <c r="O57" s="73">
        <f t="shared" si="5"/>
        <v>609788.32397276664</v>
      </c>
      <c r="P57" s="73">
        <f t="shared" si="5"/>
        <v>683182.63752477441</v>
      </c>
      <c r="Q57" s="73">
        <f t="shared" si="5"/>
        <v>760243.34912409005</v>
      </c>
      <c r="R57" s="73">
        <f t="shared" si="5"/>
        <v>841153.61294153077</v>
      </c>
      <c r="S57" s="73">
        <f t="shared" si="5"/>
        <v>926105.73257736838</v>
      </c>
      <c r="T57" s="73">
        <f t="shared" si="5"/>
        <v>1015301.6181192235</v>
      </c>
      <c r="U57" s="73">
        <f t="shared" si="6"/>
        <v>1108953.2660321894</v>
      </c>
      <c r="V57" s="73">
        <f t="shared" si="6"/>
        <v>1207283.2630217762</v>
      </c>
      <c r="W57" s="73">
        <f t="shared" si="6"/>
        <v>1310525.3150672221</v>
      </c>
      <c r="X57" s="73">
        <f t="shared" si="6"/>
        <v>1418924.8028825563</v>
      </c>
    </row>
    <row r="58" spans="1:24">
      <c r="A58" s="73">
        <v>47</v>
      </c>
      <c r="B58" s="74">
        <v>17461.64</v>
      </c>
      <c r="C58" s="73">
        <v>5.4628516390183801</v>
      </c>
      <c r="D58" s="74">
        <v>61</v>
      </c>
      <c r="E58" s="73">
        <f t="shared" si="5"/>
        <v>58188.112703308885</v>
      </c>
      <c r="F58" s="73">
        <f t="shared" si="5"/>
        <v>119554.95567514443</v>
      </c>
      <c r="G58" s="73">
        <f t="shared" si="5"/>
        <v>184274.17823408061</v>
      </c>
      <c r="H58" s="73">
        <f t="shared" si="5"/>
        <v>252528.91590333768</v>
      </c>
      <c r="I58" s="73">
        <f t="shared" si="5"/>
        <v>324512.30862806749</v>
      </c>
      <c r="J58" s="73">
        <f t="shared" si="5"/>
        <v>400428.04730208137</v>
      </c>
      <c r="K58" s="73">
        <f t="shared" si="5"/>
        <v>480490.95015052106</v>
      </c>
      <c r="L58" s="73">
        <f t="shared" si="5"/>
        <v>564927.57059946272</v>
      </c>
      <c r="M58" s="73">
        <f t="shared" si="5"/>
        <v>653976.83835253108</v>
      </c>
      <c r="N58" s="73">
        <f t="shared" si="5"/>
        <v>747890.73548858217</v>
      </c>
      <c r="O58" s="73">
        <f t="shared" si="5"/>
        <v>846935.00949359545</v>
      </c>
      <c r="P58" s="73">
        <f t="shared" si="5"/>
        <v>951389.92524444591</v>
      </c>
      <c r="Q58" s="73">
        <f t="shared" si="5"/>
        <v>1061551.0580724268</v>
      </c>
      <c r="R58" s="73">
        <f t="shared" si="5"/>
        <v>1177730.1301506625</v>
      </c>
      <c r="S58" s="73">
        <f t="shared" si="5"/>
        <v>1300255.8925721198</v>
      </c>
      <c r="T58" s="73">
        <f t="shared" si="5"/>
        <v>1429475.0556142384</v>
      </c>
      <c r="U58" s="73">
        <f t="shared" si="6"/>
        <v>1565753.2698225284</v>
      </c>
      <c r="V58" s="73">
        <f t="shared" si="6"/>
        <v>1709476.1606893216</v>
      </c>
      <c r="W58" s="73">
        <f t="shared" si="6"/>
        <v>1861050.4198554757</v>
      </c>
      <c r="X58" s="73">
        <f t="shared" si="6"/>
        <v>2020904.9559228178</v>
      </c>
    </row>
    <row r="59" spans="1:24">
      <c r="A59" s="73">
        <v>48</v>
      </c>
      <c r="B59" s="74">
        <v>19082.89</v>
      </c>
      <c r="C59" s="73">
        <v>4.49237805623439</v>
      </c>
      <c r="D59" s="74">
        <v>52</v>
      </c>
      <c r="E59" s="73">
        <f t="shared" si="5"/>
        <v>44578.329268478046</v>
      </c>
      <c r="F59" s="73">
        <f t="shared" si="5"/>
        <v>91159.285618849201</v>
      </c>
      <c r="G59" s="73">
        <f t="shared" si="5"/>
        <v>139832.83463068848</v>
      </c>
      <c r="H59" s="73">
        <f t="shared" si="5"/>
        <v>190692.98347752611</v>
      </c>
      <c r="I59" s="73">
        <f t="shared" si="5"/>
        <v>243837.96249052719</v>
      </c>
      <c r="J59" s="73">
        <f t="shared" si="5"/>
        <v>299370.41487869876</v>
      </c>
      <c r="K59" s="73">
        <f t="shared" si="5"/>
        <v>357397.59497204551</v>
      </c>
      <c r="L59" s="73">
        <f t="shared" si="5"/>
        <v>418031.57537055708</v>
      </c>
      <c r="M59" s="73">
        <f t="shared" si="5"/>
        <v>481389.46339911298</v>
      </c>
      <c r="N59" s="73">
        <f t="shared" si="5"/>
        <v>547593.62728635746</v>
      </c>
      <c r="O59" s="73">
        <f t="shared" si="5"/>
        <v>616771.93250438571</v>
      </c>
      <c r="P59" s="73">
        <f t="shared" si="5"/>
        <v>689057.98872570356</v>
      </c>
      <c r="Q59" s="73">
        <f t="shared" si="5"/>
        <v>764591.40787442517</v>
      </c>
      <c r="R59" s="73">
        <f t="shared" si="5"/>
        <v>843518.07377010759</v>
      </c>
      <c r="S59" s="73">
        <f t="shared" si="5"/>
        <v>925990.42388500518</v>
      </c>
      <c r="T59" s="73">
        <f t="shared" si="5"/>
        <v>1012167.7437589248</v>
      </c>
      <c r="U59" s="73">
        <f t="shared" si="6"/>
        <v>1102216.4746403112</v>
      </c>
      <c r="V59" s="73">
        <f t="shared" si="6"/>
        <v>1196310.5349477315</v>
      </c>
      <c r="W59" s="73">
        <f t="shared" si="6"/>
        <v>1294631.6561726213</v>
      </c>
      <c r="X59" s="73">
        <f t="shared" si="6"/>
        <v>1397369.7338720625</v>
      </c>
    </row>
    <row r="60" spans="1:24">
      <c r="A60" s="73">
        <v>49</v>
      </c>
      <c r="B60" s="74">
        <v>20506.38</v>
      </c>
      <c r="C60" s="73">
        <v>4.6313448834716198</v>
      </c>
      <c r="D60" s="74">
        <v>44</v>
      </c>
      <c r="E60" s="73">
        <f t="shared" si="5"/>
        <v>41787.731960270816</v>
      </c>
      <c r="F60" s="73">
        <f t="shared" si="5"/>
        <v>85510.7979066025</v>
      </c>
      <c r="G60" s="73">
        <f t="shared" si="5"/>
        <v>131258.82983053647</v>
      </c>
      <c r="H60" s="73">
        <f t="shared" si="5"/>
        <v>179125.61089026864</v>
      </c>
      <c r="I60" s="73">
        <f t="shared" si="5"/>
        <v>229209.26766549321</v>
      </c>
      <c r="J60" s="73">
        <f t="shared" si="5"/>
        <v>281612.47131623258</v>
      </c>
      <c r="K60" s="73">
        <f t="shared" si="5"/>
        <v>336442.64805802563</v>
      </c>
      <c r="L60" s="73">
        <f t="shared" si="5"/>
        <v>393812.19938494847</v>
      </c>
      <c r="M60" s="73">
        <f t="shared" si="5"/>
        <v>453838.73249192111</v>
      </c>
      <c r="N60" s="73">
        <f t="shared" si="5"/>
        <v>516645.30136866891</v>
      </c>
      <c r="O60" s="73">
        <f t="shared" si="5"/>
        <v>582360.65905957413</v>
      </c>
      <c r="P60" s="73">
        <f t="shared" si="5"/>
        <v>651119.52160655207</v>
      </c>
      <c r="Q60" s="73">
        <f t="shared" si="5"/>
        <v>723062.84421603277</v>
      </c>
      <c r="R60" s="73">
        <f t="shared" si="5"/>
        <v>798338.1102161872</v>
      </c>
      <c r="S60" s="73">
        <f t="shared" si="5"/>
        <v>877099.6333967594</v>
      </c>
      <c r="T60" s="73">
        <f t="shared" si="5"/>
        <v>959508.87435129937</v>
      </c>
      <c r="U60" s="73">
        <f t="shared" si="6"/>
        <v>1045734.771470295</v>
      </c>
      <c r="V60" s="73">
        <f t="shared" si="6"/>
        <v>1135954.0872637392</v>
      </c>
      <c r="W60" s="73">
        <f t="shared" si="6"/>
        <v>1230351.7707230856</v>
      </c>
      <c r="X60" s="73">
        <f t="shared" si="6"/>
        <v>1329121.336465443</v>
      </c>
    </row>
    <row r="61" spans="1:24">
      <c r="A61" s="73">
        <v>50</v>
      </c>
      <c r="B61" s="74">
        <v>21891.49</v>
      </c>
      <c r="C61" s="73">
        <v>4.6784808843725303</v>
      </c>
      <c r="D61" s="74">
        <v>58</v>
      </c>
      <c r="E61" s="73">
        <f t="shared" si="5"/>
        <v>59402.972147350752</v>
      </c>
      <c r="F61" s="73">
        <f t="shared" si="5"/>
        <v>121585.10099136442</v>
      </c>
      <c r="G61" s="73">
        <f t="shared" si="5"/>
        <v>186676.40884684128</v>
      </c>
      <c r="H61" s="73">
        <f t="shared" si="5"/>
        <v>254813.00109772451</v>
      </c>
      <c r="I61" s="73">
        <f t="shared" si="5"/>
        <v>326137.35079232819</v>
      </c>
      <c r="J61" s="73">
        <f t="shared" si="5"/>
        <v>400798.59655329701</v>
      </c>
      <c r="K61" s="73">
        <f t="shared" si="5"/>
        <v>478952.85442522733</v>
      </c>
      <c r="L61" s="73">
        <f t="shared" si="5"/>
        <v>560763.54431201867</v>
      </c>
      <c r="M61" s="73">
        <f t="shared" si="5"/>
        <v>646401.73168653692</v>
      </c>
      <c r="N61" s="73">
        <f t="shared" si="5"/>
        <v>736046.48528709542</v>
      </c>
      <c r="O61" s="73">
        <f t="shared" si="5"/>
        <v>829885.25154869875</v>
      </c>
      <c r="P61" s="73">
        <f t="shared" si="5"/>
        <v>928114.24655198213</v>
      </c>
      <c r="Q61" s="73">
        <f t="shared" si="5"/>
        <v>1030938.8663094054</v>
      </c>
      <c r="R61" s="73">
        <f t="shared" si="5"/>
        <v>1138574.1162466086</v>
      </c>
      <c r="S61" s="73">
        <f t="shared" si="5"/>
        <v>1251245.0607769703</v>
      </c>
      <c r="T61" s="73">
        <f t="shared" si="5"/>
        <v>1369187.2939094268</v>
      </c>
      <c r="U61" s="73">
        <f t="shared" si="6"/>
        <v>1492647.4318735874</v>
      </c>
      <c r="V61" s="73">
        <f t="shared" si="6"/>
        <v>1621883.6287922212</v>
      </c>
      <c r="W61" s="73">
        <f t="shared" si="6"/>
        <v>1757166.116479384</v>
      </c>
      <c r="X61" s="73">
        <f t="shared" si="6"/>
        <v>1898777.7694928935</v>
      </c>
    </row>
    <row r="62" spans="1:24">
      <c r="A62" s="73">
        <v>51</v>
      </c>
      <c r="B62" s="74">
        <v>23199.14</v>
      </c>
      <c r="C62" s="73">
        <v>5.1439509872841098</v>
      </c>
      <c r="D62" s="74">
        <v>48</v>
      </c>
      <c r="E62" s="73">
        <f t="shared" si="5"/>
        <v>57280.914771428266</v>
      </c>
      <c r="F62" s="73">
        <f t="shared" si="5"/>
        <v>117508.33172376687</v>
      </c>
      <c r="G62" s="73">
        <f t="shared" si="5"/>
        <v>180833.81748504084</v>
      </c>
      <c r="H62" s="73">
        <f t="shared" si="5"/>
        <v>247416.73519633448</v>
      </c>
      <c r="I62" s="73">
        <f t="shared" si="5"/>
        <v>317424.64556060079</v>
      </c>
      <c r="J62" s="73">
        <f t="shared" si="5"/>
        <v>391033.72852122673</v>
      </c>
      <c r="K62" s="73">
        <f t="shared" si="5"/>
        <v>468429.22663153626</v>
      </c>
      <c r="L62" s="73">
        <f t="shared" si="5"/>
        <v>549805.91123100498</v>
      </c>
      <c r="M62" s="73">
        <f t="shared" si="5"/>
        <v>635368.57260134688</v>
      </c>
      <c r="N62" s="73">
        <f t="shared" si="5"/>
        <v>725332.53533599526</v>
      </c>
      <c r="O62" s="73">
        <f t="shared" si="5"/>
        <v>819924.20021993213</v>
      </c>
      <c r="P62" s="73">
        <f t="shared" si="5"/>
        <v>919381.613983555</v>
      </c>
      <c r="Q62" s="73">
        <f t="shared" si="5"/>
        <v>1023955.0683643989</v>
      </c>
      <c r="R62" s="73">
        <f t="shared" si="5"/>
        <v>1133907.7299843035</v>
      </c>
      <c r="S62" s="73">
        <f t="shared" si="5"/>
        <v>1249516.3026271497</v>
      </c>
      <c r="T62" s="73">
        <f t="shared" si="5"/>
        <v>1371071.7235838436</v>
      </c>
      <c r="U62" s="73">
        <f t="shared" si="6"/>
        <v>1498879.8958169364</v>
      </c>
      <c r="V62" s="73">
        <f t="shared" si="6"/>
        <v>1633262.457787443</v>
      </c>
      <c r="W62" s="73">
        <f t="shared" si="6"/>
        <v>1774557.5928811689</v>
      </c>
      <c r="X62" s="73">
        <f t="shared" si="6"/>
        <v>1923120.8804715334</v>
      </c>
    </row>
    <row r="63" spans="1:24">
      <c r="A63" s="73">
        <v>52</v>
      </c>
      <c r="B63" s="74">
        <v>25469.32</v>
      </c>
      <c r="C63" s="73">
        <v>4.9900802048313304</v>
      </c>
      <c r="D63" s="74">
        <v>44</v>
      </c>
      <c r="E63" s="73">
        <f t="shared" si="5"/>
        <v>55921.337807506548</v>
      </c>
      <c r="F63" s="73">
        <f t="shared" si="5"/>
        <v>114633.19522322246</v>
      </c>
      <c r="G63" s="73">
        <f t="shared" si="5"/>
        <v>176274.82141372864</v>
      </c>
      <c r="H63" s="73">
        <f t="shared" si="5"/>
        <v>240992.41419070362</v>
      </c>
      <c r="I63" s="73">
        <f t="shared" si="5"/>
        <v>308939.46675388556</v>
      </c>
      <c r="J63" s="73">
        <f t="shared" si="5"/>
        <v>380277.13173678942</v>
      </c>
      <c r="K63" s="73">
        <f t="shared" si="5"/>
        <v>455174.6034185937</v>
      </c>
      <c r="L63" s="73">
        <f t="shared" si="5"/>
        <v>533809.51900871133</v>
      </c>
      <c r="M63" s="73">
        <f t="shared" si="5"/>
        <v>616368.37995577708</v>
      </c>
      <c r="N63" s="73">
        <f t="shared" si="5"/>
        <v>703046.99428029649</v>
      </c>
      <c r="O63" s="73">
        <f t="shared" si="5"/>
        <v>794050.94098004571</v>
      </c>
      <c r="P63" s="73">
        <f t="shared" si="5"/>
        <v>889596.05760967464</v>
      </c>
      <c r="Q63" s="73">
        <f t="shared" si="5"/>
        <v>989908.95219092176</v>
      </c>
      <c r="R63" s="73">
        <f t="shared" si="5"/>
        <v>1095227.5406675609</v>
      </c>
      <c r="S63" s="73">
        <f t="shared" si="5"/>
        <v>1205801.6111797802</v>
      </c>
      <c r="T63" s="73">
        <f t="shared" si="5"/>
        <v>1321893.4164963064</v>
      </c>
      <c r="U63" s="73">
        <f t="shared" si="6"/>
        <v>1443778.2960093636</v>
      </c>
      <c r="V63" s="73">
        <f t="shared" si="6"/>
        <v>1571745.3287676852</v>
      </c>
      <c r="W63" s="73">
        <f t="shared" si="6"/>
        <v>1706098.0190963889</v>
      </c>
      <c r="X63" s="73">
        <f t="shared" si="6"/>
        <v>1847155.0164298441</v>
      </c>
    </row>
    <row r="64" spans="1:24">
      <c r="A64" s="73">
        <v>53</v>
      </c>
      <c r="B64" s="74">
        <v>26044.959999999999</v>
      </c>
      <c r="C64" s="73">
        <v>5.9991804782151696</v>
      </c>
      <c r="D64" s="74">
        <v>50</v>
      </c>
      <c r="E64" s="73">
        <f t="shared" si="5"/>
        <v>78124.207793947498</v>
      </c>
      <c r="F64" s="73">
        <f t="shared" si="5"/>
        <v>160935.22781062976</v>
      </c>
      <c r="G64" s="73">
        <f t="shared" si="5"/>
        <v>248714.23037396354</v>
      </c>
      <c r="H64" s="73">
        <f t="shared" si="5"/>
        <v>341759.25372304901</v>
      </c>
      <c r="I64" s="73">
        <f t="shared" si="5"/>
        <v>440386.21594884357</v>
      </c>
      <c r="J64" s="73">
        <f t="shared" si="5"/>
        <v>544929.98763874453</v>
      </c>
      <c r="K64" s="73">
        <f t="shared" si="5"/>
        <v>655745.52887105569</v>
      </c>
      <c r="L64" s="73">
        <f t="shared" si="5"/>
        <v>773209.09441980463</v>
      </c>
      <c r="M64" s="73">
        <f t="shared" si="5"/>
        <v>897719.51126196946</v>
      </c>
      <c r="N64" s="73">
        <f t="shared" si="5"/>
        <v>1029699.5327246737</v>
      </c>
      <c r="O64" s="73">
        <f t="shared" si="5"/>
        <v>1169597.2738701124</v>
      </c>
      <c r="P64" s="73">
        <f t="shared" si="5"/>
        <v>1317887.7329918125</v>
      </c>
      <c r="Q64" s="73">
        <f t="shared" si="5"/>
        <v>1475074.4043881975</v>
      </c>
      <c r="R64" s="73">
        <f t="shared" si="5"/>
        <v>1641690.9878893504</v>
      </c>
      <c r="S64" s="73">
        <f t="shared" si="5"/>
        <v>1818303.2009413734</v>
      </c>
      <c r="T64" s="73">
        <f t="shared" si="5"/>
        <v>2005510.6994009572</v>
      </c>
      <c r="U64" s="73">
        <f t="shared" si="6"/>
        <v>2203949.113561884</v>
      </c>
      <c r="V64" s="73">
        <f t="shared" si="6"/>
        <v>2414292.2063264321</v>
      </c>
      <c r="W64" s="73">
        <f t="shared" si="6"/>
        <v>2637254.160849385</v>
      </c>
      <c r="X64" s="73">
        <f t="shared" si="6"/>
        <v>2873592.0054219258</v>
      </c>
    </row>
    <row r="65" spans="1:24">
      <c r="A65" s="73">
        <v>54</v>
      </c>
      <c r="B65" s="74">
        <v>26939.26</v>
      </c>
      <c r="C65" s="73">
        <v>5.4769702360594303</v>
      </c>
      <c r="D65" s="74">
        <v>54</v>
      </c>
      <c r="E65" s="73">
        <f t="shared" si="5"/>
        <v>79674.583608791683</v>
      </c>
      <c r="F65" s="73">
        <f t="shared" si="5"/>
        <v>163712.92044754114</v>
      </c>
      <c r="G65" s="73">
        <f t="shared" si="5"/>
        <v>252354.01198182814</v>
      </c>
      <c r="H65" s="73">
        <f t="shared" si="5"/>
        <v>345849.94971636636</v>
      </c>
      <c r="I65" s="73">
        <f t="shared" si="5"/>
        <v>444466.63213254994</v>
      </c>
      <c r="J65" s="73">
        <f t="shared" si="5"/>
        <v>548484.52089245687</v>
      </c>
      <c r="K65" s="73">
        <f t="shared" si="5"/>
        <v>658199.43845992151</v>
      </c>
      <c r="L65" s="73">
        <f t="shared" si="5"/>
        <v>773923.40940707317</v>
      </c>
      <c r="M65" s="73">
        <f t="shared" si="5"/>
        <v>895985.54779898643</v>
      </c>
      <c r="N65" s="73">
        <f t="shared" si="5"/>
        <v>1024732.9931801226</v>
      </c>
      <c r="O65" s="73">
        <f t="shared" si="5"/>
        <v>1160531.8978244702</v>
      </c>
      <c r="P65" s="73">
        <f t="shared" si="5"/>
        <v>1303768.4680570837</v>
      </c>
      <c r="Q65" s="73">
        <f t="shared" si="5"/>
        <v>1454850.0626084898</v>
      </c>
      <c r="R65" s="73">
        <f t="shared" si="5"/>
        <v>1614206.3511256396</v>
      </c>
      <c r="S65" s="73">
        <f t="shared" si="5"/>
        <v>1782290.5361341636</v>
      </c>
      <c r="T65" s="73">
        <f t="shared" si="5"/>
        <v>1959580.641927127</v>
      </c>
      <c r="U65" s="73">
        <f t="shared" si="6"/>
        <v>2146580.8740458493</v>
      </c>
      <c r="V65" s="73">
        <f t="shared" si="6"/>
        <v>2343823.0532190767</v>
      </c>
      <c r="W65" s="73">
        <f t="shared" si="6"/>
        <v>2551868.1278385762</v>
      </c>
      <c r="X65" s="73">
        <f t="shared" si="6"/>
        <v>2771307.7692725728</v>
      </c>
    </row>
    <row r="66" spans="1:24">
      <c r="A66" s="73">
        <v>55</v>
      </c>
      <c r="B66" s="74">
        <v>27222.7</v>
      </c>
      <c r="C66" s="73">
        <v>5.8005982166748096</v>
      </c>
      <c r="D66" s="74">
        <v>79</v>
      </c>
      <c r="E66" s="73">
        <f t="shared" si="5"/>
        <v>124747.27660772778</v>
      </c>
      <c r="F66" s="73">
        <f t="shared" si="5"/>
        <v>256730.64151771361</v>
      </c>
      <c r="G66" s="73">
        <f t="shared" ref="G66:X66" si="7">$D66*((1+$C66/100)^G$2-1)*$B66</f>
        <v>396369.8311389758</v>
      </c>
      <c r="H66" s="73">
        <f t="shared" si="7"/>
        <v>544108.92910318775</v>
      </c>
      <c r="I66" s="73">
        <f t="shared" si="7"/>
        <v>700417.77854924335</v>
      </c>
      <c r="J66" s="73">
        <f t="shared" si="7"/>
        <v>865793.47632877191</v>
      </c>
      <c r="K66" s="73">
        <f t="shared" si="7"/>
        <v>1040761.9538845134</v>
      </c>
      <c r="L66" s="73">
        <f t="shared" si="7"/>
        <v>1225879.6498290957</v>
      </c>
      <c r="M66" s="73">
        <f t="shared" si="7"/>
        <v>1421735.2795433891</v>
      </c>
      <c r="N66" s="73">
        <f t="shared" si="7"/>
        <v>1628951.7074221468</v>
      </c>
      <c r="O66" s="73">
        <f t="shared" si="7"/>
        <v>1848187.9277210978</v>
      </c>
      <c r="P66" s="73">
        <f t="shared" si="7"/>
        <v>2080141.1603050143</v>
      </c>
      <c r="Q66" s="73">
        <f t="shared" si="7"/>
        <v>2325549.0679617133</v>
      </c>
      <c r="R66" s="73">
        <f t="shared" si="7"/>
        <v>2585192.1023335257</v>
      </c>
      <c r="S66" s="73">
        <f t="shared" si="7"/>
        <v>2859895.9859268307</v>
      </c>
      <c r="T66" s="73">
        <f t="shared" si="7"/>
        <v>3150534.3380929832</v>
      </c>
      <c r="U66" s="73">
        <f t="shared" si="7"/>
        <v>3458031.4533318602</v>
      </c>
      <c r="V66" s="73">
        <f t="shared" si="7"/>
        <v>3783365.2407536088</v>
      </c>
      <c r="W66" s="73">
        <f t="shared" si="7"/>
        <v>4127570.3340467853</v>
      </c>
      <c r="X66" s="73">
        <f t="shared" si="7"/>
        <v>4491741.3818432288</v>
      </c>
    </row>
    <row r="67" spans="1:24" ht="12.75">
      <c r="I67" s="72">
        <f>SUM(E37:I66)</f>
        <v>19129607.893066116</v>
      </c>
      <c r="X67" s="73">
        <f>SUM(E37:X66)</f>
        <v>349653140.58942544</v>
      </c>
    </row>
    <row r="69" spans="1:24">
      <c r="E69" s="73" t="s">
        <v>31</v>
      </c>
    </row>
    <row r="70" spans="1:24">
      <c r="A70" s="73" t="s">
        <v>0</v>
      </c>
      <c r="B70" s="73" t="s">
        <v>32</v>
      </c>
      <c r="C70" s="73" t="s">
        <v>33</v>
      </c>
      <c r="D70" s="73" t="s">
        <v>34</v>
      </c>
      <c r="E70" s="73">
        <v>1</v>
      </c>
      <c r="F70" s="73">
        <v>2</v>
      </c>
      <c r="G70" s="73">
        <v>3</v>
      </c>
      <c r="H70" s="73">
        <v>4</v>
      </c>
      <c r="I70" s="73">
        <v>5</v>
      </c>
      <c r="J70" s="73">
        <v>6</v>
      </c>
      <c r="K70" s="73">
        <v>7</v>
      </c>
      <c r="L70" s="73">
        <v>8</v>
      </c>
      <c r="M70" s="73">
        <v>9</v>
      </c>
      <c r="N70" s="73">
        <v>10</v>
      </c>
      <c r="O70" s="73">
        <v>11</v>
      </c>
      <c r="P70" s="73">
        <v>12</v>
      </c>
      <c r="Q70" s="73">
        <v>13</v>
      </c>
      <c r="R70" s="73">
        <v>14</v>
      </c>
      <c r="S70" s="73">
        <v>15</v>
      </c>
      <c r="T70" s="73">
        <v>16</v>
      </c>
      <c r="U70" s="73">
        <v>17</v>
      </c>
      <c r="V70" s="73">
        <v>18</v>
      </c>
      <c r="W70" s="73">
        <v>19</v>
      </c>
      <c r="X70" s="73">
        <v>20</v>
      </c>
    </row>
    <row r="71" spans="1:24">
      <c r="A71" s="73">
        <v>26</v>
      </c>
      <c r="B71" s="74">
        <v>670.85</v>
      </c>
      <c r="C71" s="73">
        <v>3.6199834500503898</v>
      </c>
      <c r="D71" s="74">
        <v>203</v>
      </c>
      <c r="E71" s="73">
        <f>$D71*((1+$C71/100)^E$2-1)*$B71</f>
        <v>4929.7857718565974</v>
      </c>
      <c r="F71" s="73">
        <f t="shared" ref="F71:X85" si="8">$D71*((1+$C71/100)^F$2-1)*$B71</f>
        <v>10038.028972777356</v>
      </c>
      <c r="G71" s="73">
        <f t="shared" si="8"/>
        <v>15331.189732159759</v>
      </c>
      <c r="H71" s="73">
        <f t="shared" si="8"/>
        <v>20815.962035016368</v>
      </c>
      <c r="I71" s="73">
        <f t="shared" si="8"/>
        <v>26499.282187509318</v>
      </c>
      <c r="J71" s="73">
        <f t="shared" si="8"/>
        <v>32388.337588935934</v>
      </c>
      <c r="K71" s="73">
        <f t="shared" si="8"/>
        <v>38490.575821258462</v>
      </c>
      <c r="L71" s="73">
        <f t="shared" si="8"/>
        <v>44813.714067673711</v>
      </c>
      <c r="M71" s="73">
        <f t="shared" si="8"/>
        <v>51365.748872133001</v>
      </c>
      <c r="N71" s="73">
        <f t="shared" si="8"/>
        <v>58154.966252155267</v>
      </c>
      <c r="O71" s="73">
        <f t="shared" si="8"/>
        <v>65189.952177722284</v>
      </c>
      <c r="P71" s="73">
        <f t="shared" si="8"/>
        <v>72479.603429508206</v>
      </c>
      <c r="Q71" s="73">
        <f t="shared" si="8"/>
        <v>80033.138850175135</v>
      </c>
      <c r="R71" s="73">
        <f t="shared" si="8"/>
        <v>87860.111002963924</v>
      </c>
      <c r="S71" s="73">
        <f t="shared" si="8"/>
        <v>95970.418252323754</v>
      </c>
      <c r="T71" s="73">
        <f t="shared" si="8"/>
        <v>104374.3172818586</v>
      </c>
      <c r="U71" s="73">
        <f t="shared" si="8"/>
        <v>113082.43606542159</v>
      </c>
      <c r="V71" s="73">
        <f t="shared" si="8"/>
        <v>122105.78730776026</v>
      </c>
      <c r="W71" s="73">
        <f t="shared" si="8"/>
        <v>131455.78237171154</v>
      </c>
      <c r="X71" s="73">
        <f t="shared" si="8"/>
        <v>141144.24570955834</v>
      </c>
    </row>
    <row r="72" spans="1:24">
      <c r="A72" s="73">
        <v>27</v>
      </c>
      <c r="B72" s="74">
        <v>692.42</v>
      </c>
      <c r="C72" s="73">
        <v>4.1909581588592904</v>
      </c>
      <c r="D72" s="74">
        <v>395</v>
      </c>
      <c r="E72" s="73">
        <f t="shared" ref="E72:T100" si="9">$D72*((1+$C72/100)^E$2-1)*$B72</f>
        <v>11462.517831011508</v>
      </c>
      <c r="F72" s="73">
        <f t="shared" si="9"/>
        <v>23405.424988272494</v>
      </c>
      <c r="G72" s="73">
        <f t="shared" si="9"/>
        <v>35848.854387445725</v>
      </c>
      <c r="H72" s="73">
        <f t="shared" si="9"/>
        <v>48813.78270626544</v>
      </c>
      <c r="I72" s="73">
        <f t="shared" si="9"/>
        <v>62322.065746253007</v>
      </c>
      <c r="J72" s="73">
        <f t="shared" si="9"/>
        <v>76396.475276426761</v>
      </c>
      <c r="K72" s="73">
        <f t="shared" si="9"/>
        <v>91060.737421116602</v>
      </c>
      <c r="L72" s="73">
        <f t="shared" si="9"/>
        <v>106339.5726565958</v>
      </c>
      <c r="M72" s="73">
        <f t="shared" si="9"/>
        <v>122258.737483955</v>
      </c>
      <c r="N72" s="73">
        <f t="shared" si="9"/>
        <v>138845.06784846867</v>
      </c>
      <c r="O72" s="73">
        <f t="shared" si="9"/>
        <v>156126.52437864934</v>
      </c>
      <c r="P72" s="73">
        <f t="shared" si="9"/>
        <v>174132.23952125123</v>
      </c>
      <c r="Q72" s="73">
        <f t="shared" si="9"/>
        <v>192892.56665168298</v>
      </c>
      <c r="R72" s="73">
        <f t="shared" si="9"/>
        <v>212439.13124261628</v>
      </c>
      <c r="S72" s="73">
        <f t="shared" si="9"/>
        <v>232804.88417705003</v>
      </c>
      <c r="T72" s="73">
        <f t="shared" si="9"/>
        <v>254024.15729570252</v>
      </c>
      <c r="U72" s="73">
        <f t="shared" si="8"/>
        <v>276132.72127237177</v>
      </c>
      <c r="V72" s="73">
        <f t="shared" si="8"/>
        <v>299167.84591482789</v>
      </c>
      <c r="W72" s="73">
        <f t="shared" si="8"/>
        <v>323168.36299289053</v>
      </c>
      <c r="X72" s="73">
        <f t="shared" si="8"/>
        <v>348174.73169960454</v>
      </c>
    </row>
    <row r="73" spans="1:24">
      <c r="A73" s="73">
        <v>28</v>
      </c>
      <c r="B73" s="74">
        <v>722.02</v>
      </c>
      <c r="C73" s="73">
        <v>4.3218937786115301</v>
      </c>
      <c r="D73" s="74">
        <v>546</v>
      </c>
      <c r="E73" s="73">
        <f t="shared" si="9"/>
        <v>17037.895853340749</v>
      </c>
      <c r="F73" s="73">
        <f t="shared" si="8"/>
        <v>34812.151467573378</v>
      </c>
      <c r="G73" s="73">
        <f t="shared" si="8"/>
        <v>53354.59152939199</v>
      </c>
      <c r="H73" s="73">
        <f t="shared" si="8"/>
        <v>72698.416154645209</v>
      </c>
      <c r="I73" s="73">
        <f t="shared" si="8"/>
        <v>92878.260332922669</v>
      </c>
      <c r="J73" s="73">
        <f t="shared" si="8"/>
        <v>113930.25594127469</v>
      </c>
      <c r="K73" s="73">
        <f t="shared" si="8"/>
        <v>135892.09643809762</v>
      </c>
      <c r="L73" s="73">
        <f t="shared" si="8"/>
        <v>158803.10435302134</v>
      </c>
      <c r="M73" s="73">
        <f t="shared" si="8"/>
        <v>182704.30169363733</v>
      </c>
      <c r="N73" s="73">
        <f t="shared" si="8"/>
        <v>207638.48339513101</v>
      </c>
      <c r="O73" s="73">
        <f t="shared" si="8"/>
        <v>233650.29394432926</v>
      </c>
      <c r="P73" s="73">
        <f t="shared" si="8"/>
        <v>260786.3073153577</v>
      </c>
      <c r="Q73" s="73">
        <f t="shared" si="8"/>
        <v>289095.1103600316</v>
      </c>
      <c r="R73" s="73">
        <f t="shared" si="8"/>
        <v>318627.3898022928</v>
      </c>
      <c r="S73" s="73">
        <f t="shared" si="8"/>
        <v>349436.02299245121</v>
      </c>
      <c r="T73" s="73">
        <f t="shared" si="8"/>
        <v>381576.17258373031</v>
      </c>
      <c r="U73" s="73">
        <f t="shared" si="8"/>
        <v>415105.38530063134</v>
      </c>
      <c r="V73" s="73">
        <f t="shared" si="8"/>
        <v>450083.6949759617</v>
      </c>
      <c r="W73" s="73">
        <f t="shared" si="8"/>
        <v>486573.73004101333</v>
      </c>
      <c r="X73" s="73">
        <f t="shared" si="8"/>
        <v>524640.82566135493</v>
      </c>
    </row>
    <row r="74" spans="1:24">
      <c r="A74" s="73">
        <v>29</v>
      </c>
      <c r="B74" s="74">
        <v>768.35</v>
      </c>
      <c r="C74" s="73">
        <v>4.7001672296495602</v>
      </c>
      <c r="D74" s="74">
        <v>647</v>
      </c>
      <c r="E74" s="73">
        <f t="shared" si="9"/>
        <v>23365.586486131047</v>
      </c>
      <c r="F74" s="73">
        <f t="shared" si="8"/>
        <v>47829.394611298623</v>
      </c>
      <c r="G74" s="73">
        <f t="shared" si="8"/>
        <v>73443.042629089687</v>
      </c>
      <c r="H74" s="73">
        <f t="shared" si="8"/>
        <v>100260.5749373307</v>
      </c>
      <c r="I74" s="73">
        <f t="shared" si="8"/>
        <v>128338.57611092439</v>
      </c>
      <c r="J74" s="73">
        <f t="shared" si="8"/>
        <v>157736.29029441997</v>
      </c>
      <c r="K74" s="73">
        <f t="shared" si="8"/>
        <v>188515.74620623418</v>
      </c>
      <c r="L74" s="73">
        <f t="shared" si="8"/>
        <v>220741.88801827995</v>
      </c>
      <c r="M74" s="73">
        <f t="shared" si="8"/>
        <v>254482.71238715592</v>
      </c>
      <c r="N74" s="73">
        <f t="shared" si="8"/>
        <v>289809.41192603135</v>
      </c>
      <c r="O74" s="73">
        <f t="shared" si="8"/>
        <v>326796.52541994979</v>
      </c>
      <c r="P74" s="73">
        <f t="shared" si="8"/>
        <v>365522.09510150272</v>
      </c>
      <c r="Q74" s="73">
        <f t="shared" si="8"/>
        <v>406067.83131872304</v>
      </c>
      <c r="R74" s="73">
        <f t="shared" si="8"/>
        <v>448519.28494264546</v>
      </c>
      <c r="S74" s="73">
        <f t="shared" si="8"/>
        <v>492966.02787830919</v>
      </c>
      <c r="T74" s="73">
        <f t="shared" si="8"/>
        <v>539501.84206008166</v>
      </c>
      <c r="U74" s="73">
        <f t="shared" si="8"/>
        <v>588224.91733007645</v>
      </c>
      <c r="V74" s="73">
        <f t="shared" si="8"/>
        <v>639238.05861718883</v>
      </c>
      <c r="W74" s="73">
        <f t="shared" si="8"/>
        <v>692648.90285389312</v>
      </c>
      <c r="X74" s="73">
        <f t="shared" si="8"/>
        <v>748570.1460884898</v>
      </c>
    </row>
    <row r="75" spans="1:24">
      <c r="A75" s="73">
        <v>30</v>
      </c>
      <c r="B75" s="74">
        <v>810.04</v>
      </c>
      <c r="C75" s="73">
        <v>4.25765773015672</v>
      </c>
      <c r="D75" s="74">
        <v>691</v>
      </c>
      <c r="E75" s="73">
        <f t="shared" si="9"/>
        <v>23831.712898056772</v>
      </c>
      <c r="F75" s="73">
        <f t="shared" si="8"/>
        <v>48678.098562546445</v>
      </c>
      <c r="G75" s="73">
        <f t="shared" si="8"/>
        <v>74582.358286944815</v>
      </c>
      <c r="H75" s="73">
        <f t="shared" si="8"/>
        <v>101589.53272793887</v>
      </c>
      <c r="I75" s="73">
        <f t="shared" si="8"/>
        <v>129746.58021921686</v>
      </c>
      <c r="J75" s="73">
        <f t="shared" si="8"/>
        <v>159102.45841959107</v>
      </c>
      <c r="K75" s="73">
        <f t="shared" si="8"/>
        <v>189708.20943741896</v>
      </c>
      <c r="L75" s="73">
        <f t="shared" si="8"/>
        <v>221617.04857932997</v>
      </c>
      <c r="M75" s="73">
        <f t="shared" si="8"/>
        <v>254884.4568775697</v>
      </c>
      <c r="N75" s="73">
        <f t="shared" si="8"/>
        <v>289568.27755684248</v>
      </c>
      <c r="O75" s="73">
        <f t="shared" si="8"/>
        <v>325728.81660837971</v>
      </c>
      <c r="P75" s="73">
        <f t="shared" si="8"/>
        <v>363428.94764611119</v>
      </c>
      <c r="Q75" s="73">
        <f t="shared" si="8"/>
        <v>402734.22122724989</v>
      </c>
      <c r="R75" s="73">
        <f t="shared" si="8"/>
        <v>443712.97882737505</v>
      </c>
      <c r="S75" s="73">
        <f t="shared" si="8"/>
        <v>486436.47166818427</v>
      </c>
      <c r="T75" s="73">
        <f t="shared" si="8"/>
        <v>530978.98460452317</v>
      </c>
      <c r="U75" s="73">
        <f t="shared" si="8"/>
        <v>577417.96528610203</v>
      </c>
      <c r="V75" s="73">
        <f t="shared" si="8"/>
        <v>625834.15881847625</v>
      </c>
      <c r="W75" s="73">
        <f t="shared" si="8"/>
        <v>676311.74815742916</v>
      </c>
      <c r="X75" s="73">
        <f t="shared" si="8"/>
        <v>728938.50048086897</v>
      </c>
    </row>
    <row r="76" spans="1:24">
      <c r="A76" s="73">
        <v>31</v>
      </c>
      <c r="B76" s="74">
        <v>862.73</v>
      </c>
      <c r="C76" s="73">
        <v>3.9116837013954</v>
      </c>
      <c r="D76" s="74">
        <v>810</v>
      </c>
      <c r="E76" s="73">
        <f t="shared" si="9"/>
        <v>27335.287725609363</v>
      </c>
      <c r="F76" s="73">
        <f t="shared" si="8"/>
        <v>55739.845445910876</v>
      </c>
      <c r="G76" s="73">
        <f t="shared" si="8"/>
        <v>85255.499621010938</v>
      </c>
      <c r="H76" s="73">
        <f t="shared" si="8"/>
        <v>115925.71282983846</v>
      </c>
      <c r="I76" s="73">
        <f t="shared" si="8"/>
        <v>147795.64776993907</v>
      </c>
      <c r="J76" s="73">
        <f t="shared" si="8"/>
        <v>180912.2337607368</v>
      </c>
      <c r="K76" s="73">
        <f t="shared" si="8"/>
        <v>215324.23584819527</v>
      </c>
      <c r="L76" s="73">
        <f t="shared" si="8"/>
        <v>251082.32661263261</v>
      </c>
      <c r="M76" s="73">
        <f t="shared" si="8"/>
        <v>288239.16078543267</v>
      </c>
      <c r="N76" s="73">
        <f t="shared" si="8"/>
        <v>326849.45278452471</v>
      </c>
      <c r="O76" s="73">
        <f t="shared" si="8"/>
        <v>366970.05728280643</v>
      </c>
      <c r="P76" s="73">
        <f t="shared" si="8"/>
        <v>408660.05292814854</v>
      </c>
      <c r="Q76" s="73">
        <f t="shared" si="8"/>
        <v>451980.82933826209</v>
      </c>
      <c r="R76" s="73">
        <f t="shared" si="8"/>
        <v>496996.17749852786</v>
      </c>
      <c r="S76" s="73">
        <f t="shared" si="8"/>
        <v>543772.38369590533</v>
      </c>
      <c r="T76" s="73">
        <f t="shared" si="8"/>
        <v>592378.32712723664</v>
      </c>
      <c r="U76" s="73">
        <f t="shared" si="8"/>
        <v>642885.58132568095</v>
      </c>
      <c r="V76" s="73">
        <f t="shared" si="8"/>
        <v>695368.51955462794</v>
      </c>
      <c r="W76" s="73">
        <f t="shared" si="8"/>
        <v>749904.42432429024</v>
      </c>
      <c r="X76" s="73">
        <f t="shared" si="8"/>
        <v>806573.60119223583</v>
      </c>
    </row>
    <row r="77" spans="1:24">
      <c r="A77" s="73">
        <v>32</v>
      </c>
      <c r="B77" s="74">
        <v>921.5</v>
      </c>
      <c r="C77" s="73">
        <v>3.5414883290647499</v>
      </c>
      <c r="D77" s="74">
        <v>835</v>
      </c>
      <c r="E77" s="73">
        <f t="shared" si="9"/>
        <v>27250.070485197</v>
      </c>
      <c r="F77" s="73">
        <f t="shared" si="8"/>
        <v>55465.199036289123</v>
      </c>
      <c r="G77" s="73">
        <f t="shared" si="8"/>
        <v>84679.563072048826</v>
      </c>
      <c r="H77" s="73">
        <f t="shared" si="8"/>
        <v>114928.55040054543</v>
      </c>
      <c r="I77" s="73">
        <f t="shared" si="8"/>
        <v>146248.80208494107</v>
      </c>
      <c r="J77" s="73">
        <f t="shared" si="8"/>
        <v>178678.25682737309</v>
      </c>
      <c r="K77" s="73">
        <f t="shared" si="8"/>
        <v>212256.196924688</v>
      </c>
      <c r="L77" s="73">
        <f t="shared" si="8"/>
        <v>247023.29585168947</v>
      </c>
      <c r="M77" s="73">
        <f t="shared" si="8"/>
        <v>283021.6675295452</v>
      </c>
      <c r="N77" s="73">
        <f t="shared" si="8"/>
        <v>320294.91733902541</v>
      </c>
      <c r="O77" s="73">
        <f t="shared" si="8"/>
        <v>358888.19494037161</v>
      </c>
      <c r="P77" s="73">
        <f t="shared" si="8"/>
        <v>398848.24896377296</v>
      </c>
      <c r="Q77" s="73">
        <f t="shared" si="8"/>
        <v>440223.48363670113</v>
      </c>
      <c r="R77" s="73">
        <f t="shared" si="8"/>
        <v>483064.01741669409</v>
      </c>
      <c r="S77" s="73">
        <f t="shared" si="8"/>
        <v>527421.74370061478</v>
      </c>
      <c r="T77" s="73">
        <f t="shared" si="8"/>
        <v>573350.39368391875</v>
      </c>
      <c r="U77" s="73">
        <f t="shared" si="8"/>
        <v>620905.60144607851</v>
      </c>
      <c r="V77" s="73">
        <f t="shared" si="8"/>
        <v>670144.97134099773</v>
      </c>
      <c r="W77" s="73">
        <f t="shared" si="8"/>
        <v>721128.14777405048</v>
      </c>
      <c r="X77" s="73">
        <f t="shared" si="8"/>
        <v>773916.88745026628</v>
      </c>
    </row>
    <row r="78" spans="1:24">
      <c r="A78" s="73">
        <v>33</v>
      </c>
      <c r="B78" s="74">
        <v>982.42</v>
      </c>
      <c r="C78" s="73">
        <v>4.5287470525386802</v>
      </c>
      <c r="D78" s="74">
        <v>916</v>
      </c>
      <c r="E78" s="73">
        <f t="shared" si="9"/>
        <v>40754.046182892198</v>
      </c>
      <c r="F78" s="73">
        <f t="shared" si="8"/>
        <v>83353.740031082285</v>
      </c>
      <c r="G78" s="73">
        <f t="shared" si="8"/>
        <v>127882.66625881279</v>
      </c>
      <c r="H78" s="73">
        <f t="shared" si="8"/>
        <v>174428.19492060877</v>
      </c>
      <c r="I78" s="73">
        <f t="shared" si="8"/>
        <v>223081.6528397644</v>
      </c>
      <c r="J78" s="73">
        <f t="shared" si="8"/>
        <v>273938.50280039181</v>
      </c>
      <c r="K78" s="73">
        <f t="shared" si="8"/>
        <v>327098.53085462534</v>
      </c>
      <c r="L78" s="73">
        <f t="shared" si="8"/>
        <v>382666.04211249371</v>
      </c>
      <c r="M78" s="73">
        <f t="shared" si="8"/>
        <v>440750.0653986219</v>
      </c>
      <c r="N78" s="73">
        <f t="shared" si="8"/>
        <v>501464.56717731629</v>
      </c>
      <c r="O78" s="73">
        <f t="shared" si="8"/>
        <v>564928.67516577698</v>
      </c>
      <c r="P78" s="73">
        <f t="shared" si="8"/>
        <v>631266.91207418474</v>
      </c>
      <c r="Q78" s="73">
        <f t="shared" si="8"/>
        <v>700609.43993128871</v>
      </c>
      <c r="R78" s="73">
        <f t="shared" si="8"/>
        <v>773092.31547487644</v>
      </c>
      <c r="S78" s="73">
        <f t="shared" si="8"/>
        <v>848857.75710824016</v>
      </c>
      <c r="T78" s="73">
        <f t="shared" si="8"/>
        <v>928054.42394641764</v>
      </c>
      <c r="U78" s="73">
        <f t="shared" si="8"/>
        <v>1010837.7074997379</v>
      </c>
      <c r="V78" s="73">
        <f t="shared" si="8"/>
        <v>1097370.0365669739</v>
      </c>
      <c r="W78" s="73">
        <f t="shared" si="8"/>
        <v>1187821.195936335</v>
      </c>
      <c r="X78" s="73">
        <f t="shared" si="8"/>
        <v>1282368.6595196235</v>
      </c>
    </row>
    <row r="79" spans="1:24">
      <c r="A79" s="73">
        <v>34</v>
      </c>
      <c r="B79" s="74">
        <v>1042.2</v>
      </c>
      <c r="C79" s="73">
        <v>4.286442018012</v>
      </c>
      <c r="D79" s="74">
        <v>979</v>
      </c>
      <c r="E79" s="73">
        <f t="shared" si="9"/>
        <v>43735.159438774965</v>
      </c>
      <c r="F79" s="73">
        <f t="shared" si="8"/>
        <v>89345.00112837812</v>
      </c>
      <c r="G79" s="73">
        <f t="shared" si="8"/>
        <v>136909.88223651328</v>
      </c>
      <c r="H79" s="73">
        <f t="shared" si="8"/>
        <v>186513.60439428469</v>
      </c>
      <c r="I79" s="73">
        <f t="shared" si="8"/>
        <v>238243.56134112494</v>
      </c>
      <c r="J79" s="73">
        <f t="shared" si="8"/>
        <v>292190.89289843413</v>
      </c>
      <c r="K79" s="73">
        <f t="shared" si="8"/>
        <v>348450.64554321207</v>
      </c>
      <c r="L79" s="73">
        <f t="shared" si="8"/>
        <v>407121.93986458523</v>
      </c>
      <c r="M79" s="73">
        <f t="shared" si="8"/>
        <v>468308.14519826137</v>
      </c>
      <c r="N79" s="73">
        <f t="shared" si="8"/>
        <v>532117.06174658728</v>
      </c>
      <c r="O79" s="73">
        <f t="shared" si="8"/>
        <v>598661.1105050788</v>
      </c>
      <c r="P79" s="73">
        <f t="shared" si="8"/>
        <v>668057.53133004066</v>
      </c>
      <c r="Q79" s="73">
        <f t="shared" si="8"/>
        <v>740428.58949624002</v>
      </c>
      <c r="R79" s="73">
        <f t="shared" si="8"/>
        <v>815901.79110855551</v>
      </c>
      <c r="S79" s="73">
        <f t="shared" si="8"/>
        <v>894610.1077471202</v>
      </c>
      <c r="T79" s="73">
        <f t="shared" si="8"/>
        <v>976692.21074174996</v>
      </c>
      <c r="U79" s="73">
        <f t="shared" si="8"/>
        <v>1062292.7154884096</v>
      </c>
      <c r="V79" s="73">
        <f t="shared" si="8"/>
        <v>1151562.4362381608</v>
      </c>
      <c r="W79" s="73">
        <f t="shared" si="8"/>
        <v>1244658.651807491</v>
      </c>
      <c r="X79" s="73">
        <f t="shared" si="8"/>
        <v>1341745.3826781632</v>
      </c>
    </row>
    <row r="80" spans="1:24">
      <c r="A80" s="73">
        <v>35</v>
      </c>
      <c r="B80" s="74">
        <v>1119.26</v>
      </c>
      <c r="C80" s="73">
        <v>4.31854210041696</v>
      </c>
      <c r="D80" s="74">
        <v>1006</v>
      </c>
      <c r="E80" s="73">
        <f t="shared" si="9"/>
        <v>48625.728599005583</v>
      </c>
      <c r="F80" s="73">
        <f t="shared" si="8"/>
        <v>99351.379759193791</v>
      </c>
      <c r="G80" s="73">
        <f t="shared" si="8"/>
        <v>152267.63952044529</v>
      </c>
      <c r="H80" s="73">
        <f t="shared" si="8"/>
        <v>207469.11023745243</v>
      </c>
      <c r="I80" s="73">
        <f t="shared" si="8"/>
        <v>265054.4797074229</v>
      </c>
      <c r="J80" s="73">
        <f t="shared" si="8"/>
        <v>325126.6976016346</v>
      </c>
      <c r="K80" s="73">
        <f t="shared" si="8"/>
        <v>387793.1595162623</v>
      </c>
      <c r="L80" s="73">
        <f t="shared" si="8"/>
        <v>453165.89897151478</v>
      </c>
      <c r="M80" s="73">
        <f t="shared" si="8"/>
        <v>521361.78770233819</v>
      </c>
      <c r="N80" s="73">
        <f t="shared" si="8"/>
        <v>592502.74459875573</v>
      </c>
      <c r="O80" s="73">
        <f t="shared" si="8"/>
        <v>666715.95366938459</v>
      </c>
      <c r="P80" s="73">
        <f t="shared" si="8"/>
        <v>744134.09141779912</v>
      </c>
      <c r="Q80" s="73">
        <f t="shared" si="8"/>
        <v>824895.56403823744</v>
      </c>
      <c r="R80" s="73">
        <f t="shared" si="8"/>
        <v>909144.75485470623</v>
      </c>
      <c r="S80" s="73">
        <f t="shared" si="8"/>
        <v>997032.28244584496</v>
      </c>
      <c r="T80" s="73">
        <f t="shared" si="8"/>
        <v>1088715.2699170224</v>
      </c>
      <c r="U80" s="73">
        <f t="shared" si="8"/>
        <v>1184357.6258010629</v>
      </c>
      <c r="V80" s="73">
        <f t="shared" si="8"/>
        <v>1284130.3370897863</v>
      </c>
      <c r="W80" s="73">
        <f t="shared" si="8"/>
        <v>1388211.7749202405</v>
      </c>
      <c r="X80" s="73">
        <f t="shared" si="8"/>
        <v>1496788.0134621218</v>
      </c>
    </row>
    <row r="81" spans="1:24">
      <c r="A81" s="73">
        <v>36</v>
      </c>
      <c r="B81" s="74">
        <v>1192.3900000000001</v>
      </c>
      <c r="C81" s="73">
        <v>4.3547453367423499</v>
      </c>
      <c r="D81" s="74">
        <v>1083</v>
      </c>
      <c r="E81" s="73">
        <f t="shared" si="9"/>
        <v>56235.36839820716</v>
      </c>
      <c r="F81" s="73">
        <f t="shared" si="8"/>
        <v>114919.64387933527</v>
      </c>
      <c r="G81" s="73">
        <f t="shared" si="8"/>
        <v>176159.47011037866</v>
      </c>
      <c r="H81" s="73">
        <f t="shared" si="8"/>
        <v>240066.13481844793</v>
      </c>
      <c r="I81" s="73">
        <f t="shared" si="8"/>
        <v>306755.77202775911</v>
      </c>
      <c r="J81" s="73">
        <f t="shared" si="8"/>
        <v>376349.5731035333</v>
      </c>
      <c r="K81" s="73">
        <f t="shared" si="8"/>
        <v>448974.00698631624</v>
      </c>
      <c r="L81" s="73">
        <f t="shared" si="8"/>
        <v>524761.05001694581</v>
      </c>
      <c r="M81" s="73">
        <f t="shared" si="8"/>
        <v>603848.42576980637</v>
      </c>
      <c r="N81" s="73">
        <f t="shared" si="8"/>
        <v>686379.85533021635</v>
      </c>
      <c r="O81" s="73">
        <f t="shared" si="8"/>
        <v>772505.31847075501</v>
      </c>
      <c r="P81" s="73">
        <f t="shared" si="8"/>
        <v>862381.32620115462</v>
      </c>
      <c r="Q81" s="73">
        <f t="shared" si="8"/>
        <v>956171.20518704352</v>
      </c>
      <c r="R81" s="73">
        <f t="shared" si="8"/>
        <v>1054045.3945544069</v>
      </c>
      <c r="S81" s="73">
        <f t="shared" si="8"/>
        <v>1156181.7556191194</v>
      </c>
      <c r="T81" s="73">
        <f t="shared" si="8"/>
        <v>1262765.8951044171</v>
      </c>
      <c r="U81" s="73">
        <f t="shared" si="8"/>
        <v>1373991.5024336565</v>
      </c>
      <c r="V81" s="73">
        <f t="shared" si="8"/>
        <v>1490060.7017113303</v>
      </c>
      <c r="W81" s="73">
        <f t="shared" si="8"/>
        <v>1611184.4190319416</v>
      </c>
      <c r="X81" s="73">
        <f t="shared" si="8"/>
        <v>1737582.7657842624</v>
      </c>
    </row>
    <row r="82" spans="1:24">
      <c r="A82" s="73">
        <v>37</v>
      </c>
      <c r="B82" s="74">
        <v>1286.27</v>
      </c>
      <c r="C82" s="73">
        <v>4.0540152137043801</v>
      </c>
      <c r="D82" s="74">
        <v>1142</v>
      </c>
      <c r="E82" s="73">
        <f t="shared" si="9"/>
        <v>59550.254060798216</v>
      </c>
      <c r="F82" s="73">
        <f t="shared" si="8"/>
        <v>121514.6844810208</v>
      </c>
      <c r="G82" s="73">
        <f t="shared" si="8"/>
        <v>185991.16233756448</v>
      </c>
      <c r="H82" s="73">
        <f t="shared" si="8"/>
        <v>253081.52641567314</v>
      </c>
      <c r="I82" s="73">
        <f t="shared" si="8"/>
        <v>322891.74406043789</v>
      </c>
      <c r="J82" s="73">
        <f t="shared" si="8"/>
        <v>395532.078549242</v>
      </c>
      <c r="K82" s="73">
        <f t="shared" si="8"/>
        <v>471117.26324950752</v>
      </c>
      <c r="L82" s="73">
        <f t="shared" si="8"/>
        <v>549766.6828368284</v>
      </c>
      <c r="M82" s="73">
        <f t="shared" si="8"/>
        <v>631604.56185970968</v>
      </c>
      <c r="N82" s="73">
        <f t="shared" si="8"/>
        <v>716760.16094875138</v>
      </c>
      <c r="O82" s="73">
        <f t="shared" si="8"/>
        <v>805367.98098018428</v>
      </c>
      <c r="P82" s="73">
        <f t="shared" si="8"/>
        <v>897567.97551622265</v>
      </c>
      <c r="Q82" s="73">
        <f t="shared" si="8"/>
        <v>993505.77185778692</v>
      </c>
      <c r="R82" s="73">
        <f t="shared" si="8"/>
        <v>1093332.9010587314</v>
      </c>
      <c r="S82" s="73">
        <f t="shared" si="8"/>
        <v>1197207.0372648856</v>
      </c>
      <c r="T82" s="73">
        <f t="shared" si="8"/>
        <v>1305292.246755942</v>
      </c>
      <c r="U82" s="73">
        <f t="shared" si="8"/>
        <v>1417759.2470835298</v>
      </c>
      <c r="V82" s="73">
        <f t="shared" si="8"/>
        <v>1534785.6767147949</v>
      </c>
      <c r="W82" s="73">
        <f t="shared" si="8"/>
        <v>1656556.3756073667</v>
      </c>
      <c r="X82" s="73">
        <f t="shared" si="8"/>
        <v>1783263.677158878</v>
      </c>
    </row>
    <row r="83" spans="1:24">
      <c r="A83" s="73">
        <v>38</v>
      </c>
      <c r="B83" s="74">
        <v>1348.38</v>
      </c>
      <c r="C83" s="73">
        <v>4.64065057397075</v>
      </c>
      <c r="D83" s="74">
        <v>1160</v>
      </c>
      <c r="E83" s="73">
        <f t="shared" si="9"/>
        <v>72585.380882795725</v>
      </c>
      <c r="F83" s="73">
        <f t="shared" si="8"/>
        <v>148539.19566014767</v>
      </c>
      <c r="G83" s="73">
        <f t="shared" si="8"/>
        <v>228017.76157891768</v>
      </c>
      <c r="H83" s="73">
        <f t="shared" si="8"/>
        <v>311184.65002318064</v>
      </c>
      <c r="I83" s="73">
        <f t="shared" si="8"/>
        <v>398211.02315338596</v>
      </c>
      <c r="J83" s="73">
        <f t="shared" si="8"/>
        <v>489275.986167764</v>
      </c>
      <c r="K83" s="73">
        <f t="shared" si="8"/>
        <v>584566.95591095509</v>
      </c>
      <c r="L83" s="73">
        <f t="shared" si="8"/>
        <v>684280.04658847593</v>
      </c>
      <c r="M83" s="73">
        <f t="shared" si="8"/>
        <v>788620.47338084714</v>
      </c>
      <c r="N83" s="73">
        <f t="shared" si="8"/>
        <v>897802.97478804167</v>
      </c>
      <c r="O83" s="73">
        <f t="shared" si="8"/>
        <v>1012052.2545734652</v>
      </c>
      <c r="P83" s="73">
        <f t="shared" si="8"/>
        <v>1131603.4442170083</v>
      </c>
      <c r="Q83" s="73">
        <f t="shared" si="8"/>
        <v>1256702.5868289336</v>
      </c>
      <c r="R83" s="73">
        <f t="shared" si="8"/>
        <v>1387607.143520511</v>
      </c>
      <c r="S83" s="73">
        <f t="shared" si="8"/>
        <v>1524586.5232735502</v>
      </c>
      <c r="T83" s="73">
        <f t="shared" si="8"/>
        <v>1667922.637399321</v>
      </c>
      <c r="U83" s="73">
        <f t="shared" si="8"/>
        <v>1817910.4797279763</v>
      </c>
      <c r="V83" s="73">
        <f t="shared" si="8"/>
        <v>1974858.7337225417</v>
      </c>
      <c r="W83" s="73">
        <f t="shared" si="8"/>
        <v>2139090.4077669443</v>
      </c>
      <c r="X83" s="73">
        <f t="shared" si="8"/>
        <v>2310943.4999355301</v>
      </c>
    </row>
    <row r="84" spans="1:24">
      <c r="A84" s="73">
        <v>39</v>
      </c>
      <c r="B84" s="74">
        <v>1428.55</v>
      </c>
      <c r="C84" s="73">
        <v>5.2953628980956404</v>
      </c>
      <c r="D84" s="74">
        <v>1194</v>
      </c>
      <c r="E84" s="73">
        <f t="shared" si="9"/>
        <v>90322.406576809939</v>
      </c>
      <c r="F84" s="73">
        <f t="shared" si="8"/>
        <v>185427.7123601553</v>
      </c>
      <c r="G84" s="73">
        <f t="shared" si="8"/>
        <v>285569.18922007235</v>
      </c>
      <c r="H84" s="73">
        <f t="shared" si="8"/>
        <v>391013.5206912345</v>
      </c>
      <c r="I84" s="73">
        <f t="shared" si="8"/>
        <v>502041.51216926548</v>
      </c>
      <c r="J84" s="73">
        <f t="shared" si="8"/>
        <v>618948.83871452499</v>
      </c>
      <c r="K84" s="73">
        <f t="shared" si="8"/>
        <v>742046.83245481784</v>
      </c>
      <c r="L84" s="73">
        <f t="shared" si="8"/>
        <v>871663.31168393372</v>
      </c>
      <c r="M84" s="73">
        <f t="shared" si="8"/>
        <v>1008143.4538639667</v>
      </c>
      <c r="N84" s="73">
        <f t="shared" si="8"/>
        <v>1151850.7148562691</v>
      </c>
      <c r="O84" s="73">
        <f t="shared" si="8"/>
        <v>1303167.7968290267</v>
      </c>
      <c r="P84" s="73">
        <f t="shared" si="8"/>
        <v>1462497.6674190515</v>
      </c>
      <c r="Q84" s="73">
        <f t="shared" si="8"/>
        <v>1630264.6328618838</v>
      </c>
      <c r="R84" s="73">
        <f t="shared" si="8"/>
        <v>1806915.4679480374</v>
      </c>
      <c r="S84" s="73">
        <f t="shared" si="8"/>
        <v>1992920.6058145186</v>
      </c>
      <c r="T84" s="73">
        <f t="shared" si="8"/>
        <v>2188775.3907401338</v>
      </c>
      <c r="U84" s="73">
        <f t="shared" si="8"/>
        <v>2395001.3972808444</v>
      </c>
      <c r="V84" s="73">
        <f t="shared" si="8"/>
        <v>2612147.8192581367</v>
      </c>
      <c r="W84" s="73">
        <f t="shared" si="8"/>
        <v>2840792.9322993564</v>
      </c>
      <c r="X84" s="73">
        <f t="shared" si="8"/>
        <v>3081545.6338248695</v>
      </c>
    </row>
    <row r="85" spans="1:24">
      <c r="A85" s="73">
        <v>40</v>
      </c>
      <c r="B85" s="74">
        <v>1504.54</v>
      </c>
      <c r="C85" s="73">
        <v>4.5630655179063204</v>
      </c>
      <c r="D85" s="74">
        <v>1219</v>
      </c>
      <c r="E85" s="73">
        <f t="shared" si="9"/>
        <v>83688.1849046485</v>
      </c>
      <c r="F85" s="73">
        <f t="shared" si="8"/>
        <v>171195.11651724268</v>
      </c>
      <c r="G85" s="73">
        <f t="shared" si="8"/>
        <v>262695.0467520291</v>
      </c>
      <c r="H85" s="73">
        <f t="shared" si="8"/>
        <v>358370.17875226727</v>
      </c>
      <c r="I85" s="73">
        <f t="shared" si="8"/>
        <v>458411.02971001982</v>
      </c>
      <c r="J85" s="73">
        <f t="shared" ref="J85:X99" si="10">$D85*((1+$C85/100)^J$2-1)*$B85</f>
        <v>563016.81024164567</v>
      </c>
      <c r="K85" s="73">
        <f t="shared" si="10"/>
        <v>672395.82107444678</v>
      </c>
      <c r="L85" s="73">
        <f t="shared" si="10"/>
        <v>786765.86783438642</v>
      </c>
      <c r="M85" s="73">
        <f t="shared" si="10"/>
        <v>906354.69476084225</v>
      </c>
      <c r="N85" s="73">
        <f t="shared" si="10"/>
        <v>1031400.4382120479</v>
      </c>
      <c r="O85" s="73">
        <f t="shared" si="10"/>
        <v>1162152.1008642849</v>
      </c>
      <c r="P85" s="73">
        <f t="shared" si="10"/>
        <v>1298870.0475490957</v>
      </c>
      <c r="Q85" s="73">
        <f t="shared" si="10"/>
        <v>1441826.5237158705</v>
      </c>
      <c r="R85" s="73">
        <f t="shared" si="10"/>
        <v>1591306.1975522256</v>
      </c>
      <c r="S85" s="73">
        <f t="shared" si="10"/>
        <v>1747606.7268416861</v>
      </c>
      <c r="T85" s="73">
        <f t="shared" si="10"/>
        <v>1911039.3516874593</v>
      </c>
      <c r="U85" s="73">
        <f t="shared" si="10"/>
        <v>2081929.5142825791</v>
      </c>
      <c r="V85" s="73">
        <f t="shared" si="10"/>
        <v>2260617.5069605703</v>
      </c>
      <c r="W85" s="73">
        <f t="shared" si="10"/>
        <v>2447459.1498170905</v>
      </c>
      <c r="X85" s="73">
        <f t="shared" si="10"/>
        <v>2642826.4992518858</v>
      </c>
    </row>
    <row r="86" spans="1:24">
      <c r="A86" s="73">
        <v>41</v>
      </c>
      <c r="B86" s="74">
        <v>1603.21</v>
      </c>
      <c r="C86" s="73">
        <v>4.8425634702278604</v>
      </c>
      <c r="D86" s="74">
        <v>1148</v>
      </c>
      <c r="E86" s="73">
        <f t="shared" si="9"/>
        <v>89126.658159074141</v>
      </c>
      <c r="F86" s="73">
        <f t="shared" si="9"/>
        <v>182569.33130839435</v>
      </c>
      <c r="G86" s="73">
        <f t="shared" si="9"/>
        <v>280537.02521324827</v>
      </c>
      <c r="H86" s="73">
        <f t="shared" si="9"/>
        <v>383248.86687576293</v>
      </c>
      <c r="I86" s="73">
        <f t="shared" si="9"/>
        <v>490934.59466222493</v>
      </c>
      <c r="J86" s="73">
        <f t="shared" si="9"/>
        <v>603835.07216512295</v>
      </c>
      <c r="K86" s="73">
        <f t="shared" si="9"/>
        <v>722202.82694928988</v>
      </c>
      <c r="L86" s="73">
        <f t="shared" si="9"/>
        <v>846302.61538716278</v>
      </c>
      <c r="M86" s="73">
        <f t="shared" si="9"/>
        <v>976412.01484655868</v>
      </c>
      <c r="N86" s="73">
        <f t="shared" si="9"/>
        <v>1112822.0445555083</v>
      </c>
      <c r="O86" s="73">
        <f t="shared" si="9"/>
        <v>1255837.8165328701</v>
      </c>
      <c r="P86" s="73">
        <f t="shared" si="9"/>
        <v>1405779.2180406724</v>
      </c>
      <c r="Q86" s="73">
        <f t="shared" si="9"/>
        <v>1562981.6270846389</v>
      </c>
      <c r="R86" s="73">
        <f t="shared" si="9"/>
        <v>1727796.6625632863</v>
      </c>
      <c r="S86" s="73">
        <f t="shared" si="9"/>
        <v>1900592.9707434673</v>
      </c>
      <c r="T86" s="73">
        <f t="shared" si="9"/>
        <v>2081757.0498214823</v>
      </c>
      <c r="U86" s="73">
        <f t="shared" si="10"/>
        <v>2271694.1144141047</v>
      </c>
      <c r="V86" s="73">
        <f t="shared" si="10"/>
        <v>2470829.0019131131</v>
      </c>
      <c r="W86" s="73">
        <f t="shared" si="10"/>
        <v>2679607.1227306272</v>
      </c>
      <c r="X86" s="73">
        <f t="shared" si="10"/>
        <v>2898495.4565606783</v>
      </c>
    </row>
    <row r="87" spans="1:24">
      <c r="A87" s="73">
        <v>42</v>
      </c>
      <c r="B87" s="74">
        <v>1701.26</v>
      </c>
      <c r="C87" s="73">
        <v>4.30971053863981</v>
      </c>
      <c r="D87" s="74">
        <v>1225</v>
      </c>
      <c r="E87" s="73">
        <f t="shared" si="9"/>
        <v>89816.242349337728</v>
      </c>
      <c r="F87" s="73">
        <f t="shared" si="9"/>
        <v>183503.30476061528</v>
      </c>
      <c r="G87" s="73">
        <f t="shared" si="9"/>
        <v>281228.00837397354</v>
      </c>
      <c r="H87" s="73">
        <f t="shared" si="9"/>
        <v>383164.36383781151</v>
      </c>
      <c r="I87" s="73">
        <f t="shared" si="9"/>
        <v>489493.88115577941</v>
      </c>
      <c r="J87" s="73">
        <f t="shared" si="9"/>
        <v>600405.89288728521</v>
      </c>
      <c r="K87" s="73">
        <f t="shared" si="9"/>
        <v>716097.89127700042</v>
      </c>
      <c r="L87" s="73">
        <f t="shared" si="9"/>
        <v>836775.87991368084</v>
      </c>
      <c r="M87" s="73">
        <f t="shared" si="9"/>
        <v>962654.74054445431</v>
      </c>
      <c r="N87" s="73">
        <f t="shared" si="9"/>
        <v>1093958.6156977525</v>
      </c>
      <c r="O87" s="73">
        <f t="shared" si="9"/>
        <v>1230921.3077961742</v>
      </c>
      <c r="P87" s="73">
        <f t="shared" si="9"/>
        <v>1373786.6954699669</v>
      </c>
      <c r="Q87" s="73">
        <f t="shared" si="9"/>
        <v>1522809.1678124052</v>
      </c>
      <c r="R87" s="73">
        <f t="shared" si="9"/>
        <v>1678254.0773503275</v>
      </c>
      <c r="S87" s="73">
        <f t="shared" si="9"/>
        <v>1840398.2125363844</v>
      </c>
      <c r="T87" s="73">
        <f t="shared" si="9"/>
        <v>2009530.2906043413</v>
      </c>
      <c r="U87" s="73">
        <f t="shared" si="10"/>
        <v>2185951.4716650131</v>
      </c>
      <c r="V87" s="73">
        <f t="shared" si="10"/>
        <v>2369975.8949582507</v>
      </c>
      <c r="W87" s="73">
        <f t="shared" si="10"/>
        <v>2561931.2382158269</v>
      </c>
      <c r="X87" s="73">
        <f t="shared" si="10"/>
        <v>2762159.3011312573</v>
      </c>
    </row>
    <row r="88" spans="1:24">
      <c r="A88" s="73">
        <v>43</v>
      </c>
      <c r="B88" s="74">
        <v>1799.87</v>
      </c>
      <c r="C88" s="73">
        <v>4.5596221556596896</v>
      </c>
      <c r="D88" s="74">
        <v>1289</v>
      </c>
      <c r="E88" s="73">
        <f t="shared" si="9"/>
        <v>105784.71269676968</v>
      </c>
      <c r="F88" s="73">
        <f t="shared" si="9"/>
        <v>216392.80859096246</v>
      </c>
      <c r="G88" s="73">
        <f t="shared" si="9"/>
        <v>332044.21573149995</v>
      </c>
      <c r="H88" s="73">
        <f t="shared" si="9"/>
        <v>452968.89005534962</v>
      </c>
      <c r="I88" s="73">
        <f t="shared" si="9"/>
        <v>579407.27262132883</v>
      </c>
      <c r="J88" s="73">
        <f t="shared" si="9"/>
        <v>711610.76769204426</v>
      </c>
      <c r="K88" s="73">
        <f t="shared" si="9"/>
        <v>849842.24261456029</v>
      </c>
      <c r="L88" s="73">
        <f t="shared" si="9"/>
        <v>994376.55049373873</v>
      </c>
      <c r="M88" s="73">
        <f t="shared" si="9"/>
        <v>1145501.0766975053</v>
      </c>
      <c r="N88" s="73">
        <f t="shared" si="9"/>
        <v>1303516.3102806951</v>
      </c>
      <c r="O88" s="73">
        <f t="shared" si="9"/>
        <v>1468736.4414636609</v>
      </c>
      <c r="P88" s="73">
        <f t="shared" si="9"/>
        <v>1641489.9863536556</v>
      </c>
      <c r="Q88" s="73">
        <f t="shared" si="9"/>
        <v>1822120.440151142</v>
      </c>
      <c r="R88" s="73">
        <f t="shared" si="9"/>
        <v>2010986.9601398469</v>
      </c>
      <c r="S88" s="73">
        <f t="shared" si="9"/>
        <v>2208465.0798185803</v>
      </c>
      <c r="T88" s="73">
        <f t="shared" si="9"/>
        <v>2414947.455594765</v>
      </c>
      <c r="U88" s="73">
        <f t="shared" si="10"/>
        <v>2630844.6475243736</v>
      </c>
      <c r="V88" s="73">
        <f t="shared" si="10"/>
        <v>2856585.9356506523</v>
      </c>
      <c r="W88" s="73">
        <f t="shared" si="10"/>
        <v>3092620.1735648075</v>
      </c>
      <c r="X88" s="73">
        <f t="shared" si="10"/>
        <v>3339416.6808858393</v>
      </c>
    </row>
    <row r="89" spans="1:24">
      <c r="A89" s="73">
        <v>44</v>
      </c>
      <c r="B89" s="74">
        <v>1871.32</v>
      </c>
      <c r="C89" s="73">
        <v>4.7133076956446596</v>
      </c>
      <c r="D89" s="74">
        <v>1319</v>
      </c>
      <c r="E89" s="73">
        <f t="shared" si="9"/>
        <v>116337.21076301167</v>
      </c>
      <c r="F89" s="73">
        <f t="shared" si="9"/>
        <v>238157.75223381462</v>
      </c>
      <c r="G89" s="73">
        <f t="shared" si="9"/>
        <v>365720.07066063688</v>
      </c>
      <c r="H89" s="73">
        <f t="shared" si="9"/>
        <v>499294.79365861334</v>
      </c>
      <c r="I89" s="73">
        <f t="shared" si="9"/>
        <v>639165.30435508944</v>
      </c>
      <c r="J89" s="73">
        <f t="shared" si="9"/>
        <v>785628.34259616013</v>
      </c>
      <c r="K89" s="73">
        <f t="shared" si="9"/>
        <v>938994.6344899222</v>
      </c>
      <c r="L89" s="73">
        <f t="shared" si="9"/>
        <v>1099589.5516220375</v>
      </c>
      <c r="M89" s="73">
        <f t="shared" si="9"/>
        <v>1267753.8013421556</v>
      </c>
      <c r="N89" s="73">
        <f t="shared" si="9"/>
        <v>1443844.1495856545</v>
      </c>
      <c r="O89" s="73">
        <f t="shared" si="9"/>
        <v>1628234.177764202</v>
      </c>
      <c r="P89" s="73">
        <f t="shared" si="9"/>
        <v>1821315.0753308902</v>
      </c>
      <c r="Q89" s="73">
        <f t="shared" si="9"/>
        <v>2023496.4697014091</v>
      </c>
      <c r="R89" s="73">
        <f t="shared" si="9"/>
        <v>2235207.2952919556</v>
      </c>
      <c r="S89" s="73">
        <f t="shared" si="9"/>
        <v>2456896.703517573</v>
      </c>
      <c r="T89" s="73">
        <f t="shared" si="9"/>
        <v>2689035.0156815182</v>
      </c>
      <c r="U89" s="73">
        <f t="shared" si="10"/>
        <v>2932114.7207772266</v>
      </c>
      <c r="V89" s="73">
        <f t="shared" si="10"/>
        <v>3186651.5203197608</v>
      </c>
      <c r="W89" s="73">
        <f t="shared" si="10"/>
        <v>3453185.4224233818</v>
      </c>
      <c r="X89" s="73">
        <f t="shared" si="10"/>
        <v>3732281.8874463541</v>
      </c>
    </row>
    <row r="90" spans="1:24">
      <c r="A90" s="73">
        <v>45</v>
      </c>
      <c r="B90" s="74">
        <v>1978.87</v>
      </c>
      <c r="C90" s="73">
        <v>3.97722331387518</v>
      </c>
      <c r="D90" s="74">
        <v>1313</v>
      </c>
      <c r="E90" s="73">
        <f t="shared" si="9"/>
        <v>103338.4557155529</v>
      </c>
      <c r="F90" s="73">
        <f t="shared" si="9"/>
        <v>210786.91258402358</v>
      </c>
      <c r="G90" s="73">
        <f t="shared" si="9"/>
        <v>322508.83452946565</v>
      </c>
      <c r="H90" s="73">
        <f t="shared" si="9"/>
        <v>438674.18680123205</v>
      </c>
      <c r="I90" s="73">
        <f t="shared" si="9"/>
        <v>559459.69454619568</v>
      </c>
      <c r="J90" s="73">
        <f t="shared" si="9"/>
        <v>685049.11166497553</v>
      </c>
      <c r="K90" s="73">
        <f t="shared" si="9"/>
        <v>815633.50036116212</v>
      </c>
      <c r="L90" s="73">
        <f t="shared" si="9"/>
        <v>951411.52180885605</v>
      </c>
      <c r="M90" s="73">
        <f t="shared" si="9"/>
        <v>1092589.7383806857</v>
      </c>
      <c r="N90" s="73">
        <f t="shared" si="9"/>
        <v>1239382.9278961227</v>
      </c>
      <c r="O90" s="73">
        <f t="shared" si="9"/>
        <v>1392014.4103681487</v>
      </c>
      <c r="P90" s="73">
        <f t="shared" si="9"/>
        <v>1550716.3877453667</v>
      </c>
      <c r="Q90" s="73">
        <f t="shared" si="9"/>
        <v>1715730.2971664108</v>
      </c>
      <c r="R90" s="73">
        <f t="shared" si="9"/>
        <v>1887307.1782640873</v>
      </c>
      <c r="S90" s="73">
        <f t="shared" si="9"/>
        <v>2065708.0550779984</v>
      </c>
      <c r="T90" s="73">
        <f t="shared" si="9"/>
        <v>2251204.3331567119</v>
      </c>
      <c r="U90" s="73">
        <f t="shared" si="10"/>
        <v>2444078.2124535409</v>
      </c>
      <c r="V90" s="73">
        <f t="shared" si="10"/>
        <v>2644623.1166441413</v>
      </c>
      <c r="W90" s="73">
        <f t="shared" si="10"/>
        <v>2853144.1395189967</v>
      </c>
      <c r="X90" s="73">
        <f t="shared" si="10"/>
        <v>3069958.5091299624</v>
      </c>
    </row>
    <row r="91" spans="1:24">
      <c r="A91" s="73">
        <v>46</v>
      </c>
      <c r="B91" s="74">
        <v>2126.38</v>
      </c>
      <c r="C91" s="73">
        <v>4.9954797175261101</v>
      </c>
      <c r="D91" s="74">
        <v>1287</v>
      </c>
      <c r="E91" s="73">
        <f t="shared" si="9"/>
        <v>136708.84864176353</v>
      </c>
      <c r="F91" s="73">
        <f t="shared" si="9"/>
        <v>280246.96008949017</v>
      </c>
      <c r="G91" s="73">
        <f t="shared" si="9"/>
        <v>430955.48878150765</v>
      </c>
      <c r="H91" s="73">
        <f t="shared" si="9"/>
        <v>589192.63145691738</v>
      </c>
      <c r="I91" s="73">
        <f t="shared" si="9"/>
        <v>755334.4785002697</v>
      </c>
      <c r="J91" s="73">
        <f t="shared" si="9"/>
        <v>929775.90781499643</v>
      </c>
      <c r="K91" s="73">
        <f t="shared" si="9"/>
        <v>1112931.5233501024</v>
      </c>
      <c r="L91" s="73">
        <f t="shared" si="9"/>
        <v>1305236.6405107754</v>
      </c>
      <c r="M91" s="73">
        <f t="shared" si="9"/>
        <v>1507148.3207949742</v>
      </c>
      <c r="N91" s="73">
        <f t="shared" si="9"/>
        <v>1719146.4581150864</v>
      </c>
      <c r="O91" s="73">
        <f t="shared" si="9"/>
        <v>1941734.9193865573</v>
      </c>
      <c r="P91" s="73">
        <f t="shared" si="9"/>
        <v>2175442.7420943994</v>
      </c>
      <c r="Q91" s="73">
        <f t="shared" si="9"/>
        <v>2420825.391683883</v>
      </c>
      <c r="R91" s="73">
        <f t="shared" si="9"/>
        <v>2678466.0817639376</v>
      </c>
      <c r="S91" s="73">
        <f t="shared" si="9"/>
        <v>2948977.1602610345</v>
      </c>
      <c r="T91" s="73">
        <f t="shared" si="9"/>
        <v>3233001.5648181178</v>
      </c>
      <c r="U91" s="73">
        <f t="shared" si="10"/>
        <v>3531214.3508976726</v>
      </c>
      <c r="V91" s="73">
        <f t="shared" si="10"/>
        <v>3844324.296220901</v>
      </c>
      <c r="W91" s="73">
        <f t="shared" si="10"/>
        <v>4173075.5853563081</v>
      </c>
      <c r="X91" s="73">
        <f t="shared" si="10"/>
        <v>4518249.5784615818</v>
      </c>
    </row>
    <row r="92" spans="1:24">
      <c r="A92" s="73">
        <v>47</v>
      </c>
      <c r="B92" s="74">
        <v>2262.79</v>
      </c>
      <c r="C92" s="73">
        <v>5.4628516390183801</v>
      </c>
      <c r="D92" s="74">
        <v>1369</v>
      </c>
      <c r="E92" s="73">
        <f t="shared" si="9"/>
        <v>169226.00616488286</v>
      </c>
      <c r="F92" s="73">
        <f t="shared" si="9"/>
        <v>347696.57798118971</v>
      </c>
      <c r="G92" s="73">
        <f t="shared" si="9"/>
        <v>535916.73235512874</v>
      </c>
      <c r="H92" s="73">
        <f t="shared" si="9"/>
        <v>734419.07451724785</v>
      </c>
      <c r="I92" s="73">
        <f t="shared" si="9"/>
        <v>943765.30513165996</v>
      </c>
      <c r="J92" s="73">
        <f t="shared" si="9"/>
        <v>1164547.809736415</v>
      </c>
      <c r="K92" s="73">
        <f t="shared" si="9"/>
        <v>1397391.3350126359</v>
      </c>
      <c r="L92" s="73">
        <f t="shared" si="9"/>
        <v>1642954.7566257576</v>
      </c>
      <c r="M92" s="73">
        <f t="shared" si="9"/>
        <v>1901932.9436413008</v>
      </c>
      <c r="N92" s="73">
        <f t="shared" si="9"/>
        <v>2175058.7247909242</v>
      </c>
      <c r="O92" s="73">
        <f t="shared" si="9"/>
        <v>2463104.9621526599</v>
      </c>
      <c r="P92" s="73">
        <f t="shared" si="9"/>
        <v>2766886.7381132427</v>
      </c>
      <c r="Q92" s="73">
        <f t="shared" si="9"/>
        <v>3087263.6618009279</v>
      </c>
      <c r="R92" s="73">
        <f t="shared" si="9"/>
        <v>3425142.3015153217</v>
      </c>
      <c r="S92" s="73">
        <f t="shared" si="9"/>
        <v>3781478.7500372459</v>
      </c>
      <c r="T92" s="73">
        <f t="shared" si="9"/>
        <v>4157281.330077671</v>
      </c>
      <c r="U92" s="73">
        <f t="shared" si="10"/>
        <v>4553613.4475213075</v>
      </c>
      <c r="V92" s="73">
        <f t="shared" si="10"/>
        <v>4971596.6005386701</v>
      </c>
      <c r="W92" s="73">
        <f t="shared" si="10"/>
        <v>5412413.5530814622</v>
      </c>
      <c r="X92" s="73">
        <f t="shared" si="10"/>
        <v>5877311.6817413084</v>
      </c>
    </row>
    <row r="93" spans="1:24">
      <c r="A93" s="73">
        <v>48</v>
      </c>
      <c r="B93" s="74">
        <v>2405.1</v>
      </c>
      <c r="C93" s="73">
        <v>4.49237805623439</v>
      </c>
      <c r="D93" s="74">
        <v>1350</v>
      </c>
      <c r="E93" s="73">
        <f t="shared" si="9"/>
        <v>145862.34925116602</v>
      </c>
      <c r="F93" s="73">
        <f t="shared" si="9"/>
        <v>298277.38667239971</v>
      </c>
      <c r="G93" s="73">
        <f t="shared" si="9"/>
        <v>457539.48378914606</v>
      </c>
      <c r="H93" s="73">
        <f t="shared" si="9"/>
        <v>623956.2364086638</v>
      </c>
      <c r="I93" s="73">
        <f t="shared" si="9"/>
        <v>797849.05870475853</v>
      </c>
      <c r="J93" s="73">
        <f t="shared" si="9"/>
        <v>979553.80399104999</v>
      </c>
      <c r="K93" s="73">
        <f t="shared" si="9"/>
        <v>1169421.4133817197</v>
      </c>
      <c r="L93" s="73">
        <f t="shared" si="9"/>
        <v>1367818.5935925518</v>
      </c>
      <c r="M93" s="73">
        <f t="shared" si="9"/>
        <v>1575128.5251913636</v>
      </c>
      <c r="N93" s="73">
        <f t="shared" si="9"/>
        <v>1791751.6026657152</v>
      </c>
      <c r="O93" s="73">
        <f t="shared" si="9"/>
        <v>2018106.207737264</v>
      </c>
      <c r="P93" s="73">
        <f t="shared" si="9"/>
        <v>2254629.5174163226</v>
      </c>
      <c r="Q93" s="73">
        <f t="shared" si="9"/>
        <v>2501778.348357283</v>
      </c>
      <c r="R93" s="73">
        <f t="shared" si="9"/>
        <v>2760030.0391456746</v>
      </c>
      <c r="S93" s="73">
        <f t="shared" si="9"/>
        <v>3029883.3722208994</v>
      </c>
      <c r="T93" s="73">
        <f t="shared" si="9"/>
        <v>3311859.537215211</v>
      </c>
      <c r="U93" s="73">
        <f t="shared" si="10"/>
        <v>3606503.1375695383</v>
      </c>
      <c r="V93" s="73">
        <f t="shared" si="10"/>
        <v>3914383.2423702851</v>
      </c>
      <c r="W93" s="73">
        <f t="shared" si="10"/>
        <v>4236094.4854386086</v>
      </c>
      <c r="X93" s="73">
        <f t="shared" si="10"/>
        <v>4572258.2137949746</v>
      </c>
    </row>
    <row r="94" spans="1:24">
      <c r="A94" s="73">
        <v>49</v>
      </c>
      <c r="B94" s="74">
        <v>2489.04</v>
      </c>
      <c r="C94" s="73">
        <v>4.6313448834716198</v>
      </c>
      <c r="D94" s="74">
        <v>1412</v>
      </c>
      <c r="E94" s="73">
        <f t="shared" si="9"/>
        <v>162769.74968283725</v>
      </c>
      <c r="F94" s="73">
        <f t="shared" si="9"/>
        <v>333077.92783945025</v>
      </c>
      <c r="G94" s="73">
        <f t="shared" si="9"/>
        <v>511273.66509125306</v>
      </c>
      <c r="H94" s="73">
        <f t="shared" si="9"/>
        <v>697722.26150283217</v>
      </c>
      <c r="I94" s="73">
        <f t="shared" si="9"/>
        <v>892805.93544462346</v>
      </c>
      <c r="J94" s="73">
        <f t="shared" si="9"/>
        <v>1096924.607138006</v>
      </c>
      <c r="K94" s="73">
        <f t="shared" si="9"/>
        <v>1310496.7184890702</v>
      </c>
      <c r="L94" s="73">
        <f t="shared" si="9"/>
        <v>1533960.0908917149</v>
      </c>
      <c r="M94" s="73">
        <f t="shared" si="9"/>
        <v>1767772.8227585624</v>
      </c>
      <c r="N94" s="73">
        <f t="shared" si="9"/>
        <v>2012414.2286196298</v>
      </c>
      <c r="O94" s="73">
        <f t="shared" si="9"/>
        <v>2268385.8217138974</v>
      </c>
      <c r="P94" s="73">
        <f t="shared" si="9"/>
        <v>2536212.3420880768</v>
      </c>
      <c r="Q94" s="73">
        <f t="shared" si="9"/>
        <v>2816442.8323101858</v>
      </c>
      <c r="R94" s="73">
        <f t="shared" si="9"/>
        <v>3109651.7630031235</v>
      </c>
      <c r="S94" s="73">
        <f t="shared" si="9"/>
        <v>3416440.2105055908</v>
      </c>
      <c r="T94" s="73">
        <f t="shared" si="9"/>
        <v>3737437.0890745465</v>
      </c>
      <c r="U94" s="73">
        <f t="shared" si="10"/>
        <v>4073300.4401552072</v>
      </c>
      <c r="V94" s="73">
        <f t="shared" si="10"/>
        <v>4424718.7813616004</v>
      </c>
      <c r="W94" s="73">
        <f t="shared" si="10"/>
        <v>4792412.5179330353</v>
      </c>
      <c r="X94" s="73">
        <f t="shared" si="10"/>
        <v>5177135.4195600189</v>
      </c>
    </row>
    <row r="95" spans="1:24">
      <c r="A95" s="73">
        <v>50</v>
      </c>
      <c r="B95" s="74">
        <v>2587.58</v>
      </c>
      <c r="C95" s="73">
        <v>4.6784808843725303</v>
      </c>
      <c r="D95" s="74">
        <v>1440</v>
      </c>
      <c r="E95" s="73">
        <f t="shared" si="9"/>
        <v>174325.58736169912</v>
      </c>
      <c r="F95" s="73">
        <f t="shared" si="9"/>
        <v>356806.9640046854</v>
      </c>
      <c r="G95" s="73">
        <f t="shared" si="9"/>
        <v>547825.69697145396</v>
      </c>
      <c r="H95" s="73">
        <f t="shared" si="9"/>
        <v>747781.20484564279</v>
      </c>
      <c r="I95" s="73">
        <f t="shared" si="9"/>
        <v>957091.59293297585</v>
      </c>
      <c r="J95" s="73">
        <f t="shared" si="9"/>
        <v>1176194.5275159809</v>
      </c>
      <c r="K95" s="73">
        <f t="shared" si="9"/>
        <v>1405548.1510105513</v>
      </c>
      <c r="L95" s="73">
        <f t="shared" si="9"/>
        <v>1645632.0399379297</v>
      </c>
      <c r="M95" s="73">
        <f t="shared" si="9"/>
        <v>1896948.2077152345</v>
      </c>
      <c r="N95" s="73">
        <f t="shared" si="9"/>
        <v>2160022.1543613384</v>
      </c>
      <c r="O95" s="73">
        <f t="shared" si="9"/>
        <v>2435403.9653130444</v>
      </c>
      <c r="P95" s="73">
        <f t="shared" si="9"/>
        <v>2723669.4616491646</v>
      </c>
      <c r="Q95" s="73">
        <f t="shared" si="9"/>
        <v>3025421.4041276122</v>
      </c>
      <c r="R95" s="73">
        <f t="shared" si="9"/>
        <v>3341290.7535531363</v>
      </c>
      <c r="S95" s="73">
        <f t="shared" si="9"/>
        <v>3671937.9901111256</v>
      </c>
      <c r="T95" s="73">
        <f t="shared" si="9"/>
        <v>4018054.4944261848</v>
      </c>
      <c r="U95" s="73">
        <f t="shared" si="10"/>
        <v>4380363.993233284</v>
      </c>
      <c r="V95" s="73">
        <f t="shared" si="10"/>
        <v>4759624.0726843392</v>
      </c>
      <c r="W95" s="73">
        <f t="shared" si="10"/>
        <v>5156627.7624545703</v>
      </c>
      <c r="X95" s="73">
        <f t="shared" si="10"/>
        <v>5572205.1939609516</v>
      </c>
    </row>
    <row r="96" spans="1:24">
      <c r="A96" s="73">
        <v>51</v>
      </c>
      <c r="B96" s="74">
        <v>2698.04</v>
      </c>
      <c r="C96" s="73">
        <v>5.1439509872841098</v>
      </c>
      <c r="D96" s="74">
        <v>1406</v>
      </c>
      <c r="E96" s="73">
        <f t="shared" si="9"/>
        <v>195132.91243555208</v>
      </c>
      <c r="F96" s="73">
        <f t="shared" si="9"/>
        <v>400303.3662468493</v>
      </c>
      <c r="G96" s="73">
        <f t="shared" si="9"/>
        <v>616027.68764258747</v>
      </c>
      <c r="H96" s="73">
        <f t="shared" si="9"/>
        <v>842848.76239857404</v>
      </c>
      <c r="I96" s="73">
        <f t="shared" si="9"/>
        <v>1081337.4020688399</v>
      </c>
      <c r="J96" s="73">
        <f t="shared" si="9"/>
        <v>1332093.7804739845</v>
      </c>
      <c r="K96" s="73">
        <f t="shared" si="9"/>
        <v>1595748.9440817777</v>
      </c>
      <c r="L96" s="73">
        <f t="shared" si="9"/>
        <v>1872966.4000810008</v>
      </c>
      <c r="M96" s="73">
        <f t="shared" si="9"/>
        <v>2164443.7861450193</v>
      </c>
      <c r="N96" s="73">
        <f t="shared" si="9"/>
        <v>2470914.6260871878</v>
      </c>
      <c r="O96" s="73">
        <f t="shared" si="9"/>
        <v>2793150.1758262985</v>
      </c>
      <c r="P96" s="73">
        <f t="shared" si="9"/>
        <v>3131961.3643075963</v>
      </c>
      <c r="Q96" s="73">
        <f t="shared" si="9"/>
        <v>3488200.8342638053</v>
      </c>
      <c r="R96" s="73">
        <f t="shared" si="9"/>
        <v>3862765.0879519237</v>
      </c>
      <c r="S96" s="73">
        <f t="shared" si="9"/>
        <v>4256596.7432656428</v>
      </c>
      <c r="T96" s="73">
        <f t="shared" si="9"/>
        <v>4670686.9059011126</v>
      </c>
      <c r="U96" s="73">
        <f t="shared" si="10"/>
        <v>5106077.6635457156</v>
      </c>
      <c r="V96" s="73">
        <f t="shared" si="10"/>
        <v>5563864.7083667209</v>
      </c>
      <c r="W96" s="73">
        <f t="shared" si="10"/>
        <v>6045200.094399455</v>
      </c>
      <c r="X96" s="73">
        <f t="shared" si="10"/>
        <v>6551295.1367741683</v>
      </c>
    </row>
    <row r="97" spans="1:24">
      <c r="A97" s="73">
        <v>52</v>
      </c>
      <c r="B97" s="74">
        <v>2779.33</v>
      </c>
      <c r="C97" s="73">
        <v>4.9900802048313304</v>
      </c>
      <c r="D97" s="74">
        <v>1409</v>
      </c>
      <c r="E97" s="73">
        <f t="shared" si="9"/>
        <v>195415.33178512679</v>
      </c>
      <c r="F97" s="73">
        <f t="shared" si="9"/>
        <v>400582.04535886907</v>
      </c>
      <c r="G97" s="73">
        <f t="shared" si="9"/>
        <v>615986.74249355705</v>
      </c>
      <c r="H97" s="73">
        <f t="shared" si="9"/>
        <v>842140.30678024085</v>
      </c>
      <c r="I97" s="73">
        <f t="shared" si="9"/>
        <v>1079579.1153109143</v>
      </c>
      <c r="J97" s="73">
        <f t="shared" si="9"/>
        <v>1328866.3108246648</v>
      </c>
      <c r="K97" s="73">
        <f t="shared" si="9"/>
        <v>1590593.1373349251</v>
      </c>
      <c r="L97" s="73">
        <f t="shared" si="9"/>
        <v>1865380.3424056086</v>
      </c>
      <c r="M97" s="73">
        <f t="shared" si="9"/>
        <v>2153879.649401933</v>
      </c>
      <c r="N97" s="73">
        <f t="shared" si="9"/>
        <v>2456775.303207757</v>
      </c>
      <c r="O97" s="73">
        <f t="shared" si="9"/>
        <v>2774785.693075438</v>
      </c>
      <c r="P97" s="73">
        <f t="shared" si="9"/>
        <v>3108665.056457215</v>
      </c>
      <c r="Q97" s="73">
        <f t="shared" si="9"/>
        <v>3459205.2678591227</v>
      </c>
      <c r="R97" s="73">
        <f t="shared" si="9"/>
        <v>3827237.7169601712</v>
      </c>
      <c r="S97" s="73">
        <f t="shared" si="9"/>
        <v>4213635.2804511655</v>
      </c>
      <c r="T97" s="73">
        <f t="shared" si="9"/>
        <v>4619314.3922698759</v>
      </c>
      <c r="U97" s="73">
        <f t="shared" si="10"/>
        <v>5045237.2171425857</v>
      </c>
      <c r="V97" s="73">
        <f t="shared" si="10"/>
        <v>5492413.93258713</v>
      </c>
      <c r="W97" s="73">
        <f t="shared" si="10"/>
        <v>5961905.124789685</v>
      </c>
      <c r="X97" s="73">
        <f t="shared" si="10"/>
        <v>6454824.3040377675</v>
      </c>
    </row>
    <row r="98" spans="1:24">
      <c r="A98" s="73">
        <v>53</v>
      </c>
      <c r="B98" s="74">
        <v>2831.58</v>
      </c>
      <c r="C98" s="73">
        <v>5.9991804782151696</v>
      </c>
      <c r="D98" s="74">
        <v>1407</v>
      </c>
      <c r="E98" s="73">
        <f t="shared" si="9"/>
        <v>239009.33358115851</v>
      </c>
      <c r="F98" s="73">
        <f t="shared" si="9"/>
        <v>492357.26844363008</v>
      </c>
      <c r="G98" s="73">
        <f t="shared" si="9"/>
        <v>760904.00315633195</v>
      </c>
      <c r="H98" s="73">
        <f t="shared" si="9"/>
        <v>1045561.3411528029</v>
      </c>
      <c r="I98" s="73">
        <f t="shared" si="9"/>
        <v>1347295.7866001653</v>
      </c>
      <c r="J98" s="73">
        <f t="shared" si="9"/>
        <v>1667131.8259948562</v>
      </c>
      <c r="K98" s="73">
        <f t="shared" si="9"/>
        <v>2006155.4066272099</v>
      </c>
      <c r="L98" s="73">
        <f t="shared" si="9"/>
        <v>2365517.6237254068</v>
      </c>
      <c r="M98" s="73">
        <f t="shared" si="9"/>
        <v>2746438.6287978389</v>
      </c>
      <c r="N98" s="73">
        <f t="shared" si="9"/>
        <v>3150211.7724439977</v>
      </c>
      <c r="O98" s="73">
        <f t="shared" si="9"/>
        <v>3578207.9957000525</v>
      </c>
      <c r="P98" s="73">
        <f t="shared" si="9"/>
        <v>4031880.4848291827</v>
      </c>
      <c r="Q98" s="73">
        <f t="shared" si="9"/>
        <v>4512769.6053611822</v>
      </c>
      <c r="R98" s="73">
        <f t="shared" si="9"/>
        <v>5022508.1321339961</v>
      </c>
      <c r="S98" s="73">
        <f t="shared" si="9"/>
        <v>5562826.7930949051</v>
      </c>
      <c r="T98" s="73">
        <f t="shared" si="9"/>
        <v>6135560.1456843372</v>
      </c>
      <c r="U98" s="73">
        <f t="shared" si="10"/>
        <v>6742652.8057545414</v>
      </c>
      <c r="V98" s="73">
        <f t="shared" si="10"/>
        <v>7386166.0501723532</v>
      </c>
      <c r="W98" s="73">
        <f t="shared" si="10"/>
        <v>8068284.8155240072</v>
      </c>
      <c r="X98" s="73">
        <f t="shared" si="10"/>
        <v>8791325.1166848801</v>
      </c>
    </row>
    <row r="99" spans="1:24">
      <c r="A99" s="73">
        <v>54</v>
      </c>
      <c r="B99" s="74">
        <v>2851.74</v>
      </c>
      <c r="C99" s="73">
        <v>5.4769702360594303</v>
      </c>
      <c r="D99" s="74">
        <v>1374</v>
      </c>
      <c r="E99" s="73">
        <f t="shared" si="9"/>
        <v>214603.61868746643</v>
      </c>
      <c r="F99" s="73">
        <f t="shared" si="9"/>
        <v>440961.01369595173</v>
      </c>
      <c r="G99" s="73">
        <f t="shared" si="9"/>
        <v>679715.93585617084</v>
      </c>
      <c r="H99" s="73">
        <f t="shared" si="9"/>
        <v>931547.39404023252</v>
      </c>
      <c r="I99" s="73">
        <f t="shared" si="9"/>
        <v>1197171.5862340699</v>
      </c>
      <c r="J99" s="73">
        <f t="shared" si="9"/>
        <v>1477343.9363741358</v>
      </c>
      <c r="K99" s="73">
        <f t="shared" si="9"/>
        <v>1772861.2427410427</v>
      </c>
      <c r="L99" s="73">
        <f t="shared" si="9"/>
        <v>2084563.9440200687</v>
      </c>
      <c r="M99" s="73">
        <f t="shared" si="9"/>
        <v>2413338.5094731399</v>
      </c>
      <c r="N99" s="73">
        <f t="shared" si="9"/>
        <v>2760119.9600198106</v>
      </c>
      <c r="O99" s="73">
        <f t="shared" si="9"/>
        <v>3125894.5273970966</v>
      </c>
      <c r="P99" s="73">
        <f t="shared" si="9"/>
        <v>3511702.4589607124</v>
      </c>
      <c r="Q99" s="73">
        <f t="shared" si="9"/>
        <v>3918640.9761044243</v>
      </c>
      <c r="R99" s="73">
        <f t="shared" si="9"/>
        <v>4347867.3947111564</v>
      </c>
      <c r="S99" s="73">
        <f t="shared" si="9"/>
        <v>4800602.4165102858</v>
      </c>
      <c r="T99" s="73">
        <f t="shared" si="9"/>
        <v>5278133.6007015696</v>
      </c>
      <c r="U99" s="73">
        <f t="shared" si="10"/>
        <v>5781819.0257189116</v>
      </c>
      <c r="V99" s="73">
        <f t="shared" si="10"/>
        <v>6313091.1515478231</v>
      </c>
      <c r="W99" s="73">
        <f t="shared" si="10"/>
        <v>6873460.8935808642</v>
      </c>
      <c r="X99" s="73">
        <f t="shared" si="10"/>
        <v>7464521.9195969375</v>
      </c>
    </row>
    <row r="100" spans="1:24">
      <c r="A100" s="73">
        <v>55</v>
      </c>
      <c r="B100" s="74">
        <v>2802.32</v>
      </c>
      <c r="C100" s="73">
        <v>5.8005982166748096</v>
      </c>
      <c r="D100" s="74">
        <v>1445</v>
      </c>
      <c r="E100" s="73">
        <f t="shared" si="9"/>
        <v>234886.66310127827</v>
      </c>
      <c r="F100" s="73">
        <f t="shared" si="9"/>
        <v>483398.157793616</v>
      </c>
      <c r="G100" s="73">
        <f t="shared" ref="G100:X100" si="11">$D100*((1+$C100/100)^G$2-1)*$B100</f>
        <v>746324.80581530987</v>
      </c>
      <c r="H100" s="73">
        <f t="shared" si="11"/>
        <v>1024502.7722933125</v>
      </c>
      <c r="I100" s="73">
        <f t="shared" si="11"/>
        <v>1318816.7249340203</v>
      </c>
      <c r="J100" s="73">
        <f t="shared" si="11"/>
        <v>1630202.6474630309</v>
      </c>
      <c r="K100" s="73">
        <f t="shared" si="11"/>
        <v>1959650.8162612352</v>
      </c>
      <c r="L100" s="73">
        <f t="shared" si="11"/>
        <v>2308208.9496636153</v>
      </c>
      <c r="M100" s="73">
        <f t="shared" si="11"/>
        <v>2676985.5399362091</v>
      </c>
      <c r="N100" s="73">
        <f t="shared" si="11"/>
        <v>3067153.3785276692</v>
      </c>
      <c r="O100" s="73">
        <f t="shared" si="11"/>
        <v>3479953.2858065045</v>
      </c>
      <c r="P100" s="73">
        <f t="shared" si="11"/>
        <v>3916698.0571453907</v>
      </c>
      <c r="Q100" s="73">
        <f t="shared" si="11"/>
        <v>4378776.6379019814</v>
      </c>
      <c r="R100" s="73">
        <f t="shared" si="11"/>
        <v>4867658.5405735746</v>
      </c>
      <c r="S100" s="73">
        <f t="shared" si="11"/>
        <v>5384898.5181731842</v>
      </c>
      <c r="T100" s="73">
        <f t="shared" si="11"/>
        <v>5932141.5086893626</v>
      </c>
      <c r="U100" s="73">
        <f t="shared" si="11"/>
        <v>6511127.8663543025</v>
      </c>
      <c r="V100" s="73">
        <f t="shared" si="11"/>
        <v>7123698.8963567428</v>
      </c>
      <c r="W100" s="73">
        <f t="shared" si="11"/>
        <v>7771802.7106013736</v>
      </c>
      <c r="X100" s="73">
        <f t="shared" si="11"/>
        <v>8457500.4231372774</v>
      </c>
    </row>
    <row r="101" spans="1:24" ht="12.75">
      <c r="I101" s="72">
        <f>SUM(E71:I100)</f>
        <v>48132492.036044851</v>
      </c>
      <c r="X101" s="73">
        <f>SUM(E71:X100)</f>
        <v>881863911.32340026</v>
      </c>
    </row>
    <row r="103" spans="1:24">
      <c r="E103" s="73" t="s">
        <v>31</v>
      </c>
    </row>
    <row r="104" spans="1:24">
      <c r="A104" s="73" t="s">
        <v>0</v>
      </c>
      <c r="B104" s="73" t="s">
        <v>32</v>
      </c>
      <c r="C104" s="73" t="s">
        <v>33</v>
      </c>
      <c r="D104" s="73" t="s">
        <v>34</v>
      </c>
      <c r="E104" s="73">
        <v>1</v>
      </c>
      <c r="F104" s="73">
        <v>2</v>
      </c>
      <c r="G104" s="73">
        <v>3</v>
      </c>
      <c r="H104" s="73">
        <v>4</v>
      </c>
      <c r="I104" s="73">
        <v>5</v>
      </c>
      <c r="J104" s="73">
        <v>6</v>
      </c>
      <c r="K104" s="73">
        <v>7</v>
      </c>
      <c r="L104" s="73">
        <v>8</v>
      </c>
      <c r="M104" s="73">
        <v>9</v>
      </c>
      <c r="N104" s="73">
        <v>10</v>
      </c>
      <c r="O104" s="73">
        <v>11</v>
      </c>
      <c r="P104" s="73">
        <v>12</v>
      </c>
      <c r="Q104" s="73">
        <v>13</v>
      </c>
      <c r="R104" s="73">
        <v>14</v>
      </c>
      <c r="S104" s="73">
        <v>15</v>
      </c>
      <c r="T104" s="73">
        <v>16</v>
      </c>
      <c r="U104" s="73">
        <v>17</v>
      </c>
      <c r="V104" s="73">
        <v>18</v>
      </c>
      <c r="W104" s="73">
        <v>19</v>
      </c>
      <c r="X104" s="73">
        <v>20</v>
      </c>
    </row>
    <row r="105" spans="1:24">
      <c r="A105" s="73">
        <v>26</v>
      </c>
      <c r="B105" s="74">
        <v>1274.26</v>
      </c>
      <c r="C105" s="73">
        <v>3.6199834500503898</v>
      </c>
      <c r="D105" s="74">
        <v>5</v>
      </c>
      <c r="E105" s="73">
        <f>$D105*((1+$C105/100)^E$2-1)*$B105</f>
        <v>230.64000555306052</v>
      </c>
      <c r="F105" s="73">
        <f t="shared" ref="F105:X119" si="12">$D105*((1+$C105/100)^F$2-1)*$B105</f>
        <v>469.62914113633769</v>
      </c>
      <c r="G105" s="73">
        <f t="shared" si="12"/>
        <v>717.26964387514749</v>
      </c>
      <c r="H105" s="73">
        <f t="shared" si="12"/>
        <v>973.87469182872394</v>
      </c>
      <c r="I105" s="73">
        <f t="shared" si="12"/>
        <v>1239.7688000502128</v>
      </c>
      <c r="J105" s="73">
        <f t="shared" si="12"/>
        <v>1515.2882309839806</v>
      </c>
      <c r="K105" s="73">
        <f t="shared" si="12"/>
        <v>1800.7814197192226</v>
      </c>
      <c r="L105" s="73">
        <f t="shared" si="12"/>
        <v>2096.6094146377013</v>
      </c>
      <c r="M105" s="73">
        <f t="shared" si="12"/>
        <v>2403.1463340128448</v>
      </c>
      <c r="N105" s="73">
        <f t="shared" si="12"/>
        <v>2720.7798391376641</v>
      </c>
      <c r="O105" s="73">
        <f t="shared" si="12"/>
        <v>3049.9116245798155</v>
      </c>
      <c r="P105" s="73">
        <f t="shared" si="12"/>
        <v>3390.9579261838289</v>
      </c>
      <c r="Q105" s="73">
        <f t="shared" si="12"/>
        <v>3744.3500474629159</v>
      </c>
      <c r="R105" s="73">
        <f t="shared" si="12"/>
        <v>4110.5349050460882</v>
      </c>
      <c r="S105" s="73">
        <f t="shared" si="12"/>
        <v>4489.975593870362</v>
      </c>
      <c r="T105" s="73">
        <f t="shared" si="12"/>
        <v>4883.1519728328321</v>
      </c>
      <c r="U105" s="73">
        <f t="shared" si="12"/>
        <v>5290.5612716432497</v>
      </c>
      <c r="V105" s="73">
        <f t="shared" si="12"/>
        <v>5712.718719644572</v>
      </c>
      <c r="W105" s="73">
        <f t="shared" si="12"/>
        <v>6150.1581973966968</v>
      </c>
      <c r="X105" s="73">
        <f t="shared" si="12"/>
        <v>6603.4329118474343</v>
      </c>
    </row>
    <row r="106" spans="1:24">
      <c r="A106" s="73">
        <v>27</v>
      </c>
      <c r="B106" s="74">
        <v>1347.63</v>
      </c>
      <c r="C106" s="73">
        <v>4.1909581588592904</v>
      </c>
      <c r="D106" s="74">
        <v>5</v>
      </c>
      <c r="E106" s="73">
        <f t="shared" ref="E106:T134" si="13">$D106*((1+$C106/100)^E$2-1)*$B106</f>
        <v>282.39304718117671</v>
      </c>
      <c r="F106" s="73">
        <f t="shared" si="13"/>
        <v>576.62106881324428</v>
      </c>
      <c r="G106" s="73">
        <f t="shared" si="13"/>
        <v>883.18006372355183</v>
      </c>
      <c r="H106" s="73">
        <f t="shared" si="13"/>
        <v>1202.5868178427686</v>
      </c>
      <c r="I106" s="73">
        <f t="shared" si="13"/>
        <v>1535.379775383693</v>
      </c>
      <c r="J106" s="73">
        <f t="shared" si="13"/>
        <v>1882.119946530788</v>
      </c>
      <c r="K106" s="73">
        <f t="shared" si="13"/>
        <v>2243.3918531706154</v>
      </c>
      <c r="L106" s="73">
        <f t="shared" si="13"/>
        <v>2619.8045142574297</v>
      </c>
      <c r="M106" s="73">
        <f t="shared" si="13"/>
        <v>3011.9924724750417</v>
      </c>
      <c r="N106" s="73">
        <f t="shared" si="13"/>
        <v>3420.6168639256384</v>
      </c>
      <c r="O106" s="73">
        <f t="shared" si="13"/>
        <v>3846.3665326488249</v>
      </c>
      <c r="P106" s="73">
        <f t="shared" si="13"/>
        <v>4289.959191849679</v>
      </c>
      <c r="Q106" s="73">
        <f t="shared" si="13"/>
        <v>4752.1426337934126</v>
      </c>
      <c r="R106" s="73">
        <f t="shared" si="13"/>
        <v>5233.695990406186</v>
      </c>
      <c r="S106" s="73">
        <f t="shared" si="13"/>
        <v>5735.4310467071818</v>
      </c>
      <c r="T106" s="73">
        <f t="shared" si="13"/>
        <v>6258.1936092860815</v>
      </c>
      <c r="U106" s="73">
        <f t="shared" si="12"/>
        <v>6802.864932132843</v>
      </c>
      <c r="V106" s="73">
        <f t="shared" si="12"/>
        <v>7370.3632022234169</v>
      </c>
      <c r="W106" s="73">
        <f t="shared" si="12"/>
        <v>7961.6450873657423</v>
      </c>
      <c r="X106" s="73">
        <f t="shared" si="12"/>
        <v>8577.7073489152899</v>
      </c>
    </row>
    <row r="107" spans="1:24">
      <c r="A107" s="73">
        <v>28</v>
      </c>
      <c r="B107" s="74">
        <v>1604.61</v>
      </c>
      <c r="C107" s="73">
        <v>4.3218937786115301</v>
      </c>
      <c r="D107" s="74">
        <v>6</v>
      </c>
      <c r="E107" s="73">
        <f t="shared" si="13"/>
        <v>416.09723856587186</v>
      </c>
      <c r="F107" s="73">
        <f t="shared" si="12"/>
        <v>850.17775779829719</v>
      </c>
      <c r="G107" s="73">
        <f t="shared" si="12"/>
        <v>1303.0187759855921</v>
      </c>
      <c r="H107" s="73">
        <f t="shared" si="12"/>
        <v>1775.4311019649274</v>
      </c>
      <c r="I107" s="73">
        <f t="shared" si="12"/>
        <v>2268.2605868701553</v>
      </c>
      <c r="J107" s="73">
        <f t="shared" si="12"/>
        <v>2782.389638622667</v>
      </c>
      <c r="K107" s="73">
        <f t="shared" si="12"/>
        <v>3318.7388018769043</v>
      </c>
      <c r="L107" s="73">
        <f t="shared" si="12"/>
        <v>3878.2684062494623</v>
      </c>
      <c r="M107" s="73">
        <f t="shared" si="12"/>
        <v>4461.9802857828872</v>
      </c>
      <c r="N107" s="73">
        <f t="shared" si="12"/>
        <v>5070.9195727228825</v>
      </c>
      <c r="O107" s="73">
        <f t="shared" si="12"/>
        <v>5706.1765688206588</v>
      </c>
      <c r="P107" s="73">
        <f t="shared" si="12"/>
        <v>6368.8886975109835</v>
      </c>
      <c r="Q107" s="73">
        <f t="shared" si="12"/>
        <v>7060.242540461275</v>
      </c>
      <c r="R107" s="73">
        <f t="shared" si="12"/>
        <v>7781.47596213823</v>
      </c>
      <c r="S107" s="73">
        <f t="shared" si="12"/>
        <v>8533.8803261959074</v>
      </c>
      <c r="T107" s="73">
        <f t="shared" si="12"/>
        <v>9318.8028076537939</v>
      </c>
      <c r="U107" s="73">
        <f t="shared" si="12"/>
        <v>10137.648805004734</v>
      </c>
      <c r="V107" s="73">
        <f t="shared" si="12"/>
        <v>10991.884456571595</v>
      </c>
      <c r="W107" s="73">
        <f t="shared" si="12"/>
        <v>11883.039265618201</v>
      </c>
      <c r="X107" s="73">
        <f t="shared" si="12"/>
        <v>12812.708838914794</v>
      </c>
    </row>
    <row r="108" spans="1:24">
      <c r="A108" s="73">
        <v>29</v>
      </c>
      <c r="B108" s="74">
        <v>1870.15</v>
      </c>
      <c r="C108" s="73">
        <v>4.7001672296495602</v>
      </c>
      <c r="D108" s="74">
        <v>4</v>
      </c>
      <c r="E108" s="73">
        <f t="shared" si="13"/>
        <v>351.60070978116539</v>
      </c>
      <c r="F108" s="73">
        <f t="shared" si="12"/>
        <v>719.72724090267991</v>
      </c>
      <c r="G108" s="73">
        <f t="shared" si="12"/>
        <v>1105.1563346036139</v>
      </c>
      <c r="H108" s="73">
        <f t="shared" si="12"/>
        <v>1508.7012402602138</v>
      </c>
      <c r="I108" s="73">
        <f t="shared" si="12"/>
        <v>1931.2134313294061</v>
      </c>
      <c r="J108" s="73">
        <f t="shared" si="12"/>
        <v>2373.5844019445071</v>
      </c>
      <c r="K108" s="73">
        <f t="shared" si="12"/>
        <v>2836.7475479539407</v>
      </c>
      <c r="L108" s="73">
        <f t="shared" si="12"/>
        <v>3321.6801363719237</v>
      </c>
      <c r="M108" s="73">
        <f t="shared" si="12"/>
        <v>3829.4053673966214</v>
      </c>
      <c r="N108" s="73">
        <f t="shared" si="12"/>
        <v>4360.994533346603</v>
      </c>
      <c r="O108" s="73">
        <f t="shared" si="12"/>
        <v>4917.5692790709345</v>
      </c>
      <c r="P108" s="73">
        <f t="shared" si="12"/>
        <v>5500.3039686023058</v>
      </c>
      <c r="Q108" s="73">
        <f t="shared" si="12"/>
        <v>6110.4281630468304</v>
      </c>
      <c r="R108" s="73">
        <f t="shared" si="12"/>
        <v>6749.2292149388013</v>
      </c>
      <c r="S108" s="73">
        <f t="shared" si="12"/>
        <v>7418.054984534454</v>
      </c>
      <c r="T108" s="73">
        <f t="shared" si="12"/>
        <v>8118.3166837760928</v>
      </c>
      <c r="U108" s="73">
        <f t="shared" si="12"/>
        <v>8851.4918539272767</v>
      </c>
      <c r="V108" s="73">
        <f t="shared" si="12"/>
        <v>9619.1274831618302</v>
      </c>
      <c r="W108" s="73">
        <f t="shared" si="12"/>
        <v>10422.843270684785</v>
      </c>
      <c r="X108" s="73">
        <f t="shared" si="12"/>
        <v>11264.335044272406</v>
      </c>
    </row>
    <row r="109" spans="1:24">
      <c r="A109" s="73">
        <v>30</v>
      </c>
      <c r="B109" s="74">
        <v>2274.38</v>
      </c>
      <c r="C109" s="73">
        <v>4.25765773015672</v>
      </c>
      <c r="D109" s="74">
        <v>3</v>
      </c>
      <c r="E109" s="73">
        <f t="shared" si="13"/>
        <v>290.50594764941502</v>
      </c>
      <c r="F109" s="73">
        <f t="shared" si="12"/>
        <v>593.38064423549076</v>
      </c>
      <c r="G109" s="73">
        <f t="shared" si="12"/>
        <v>909.15070875345225</v>
      </c>
      <c r="H109" s="73">
        <f t="shared" si="12"/>
        <v>1238.3651818328831</v>
      </c>
      <c r="I109" s="73">
        <f t="shared" si="12"/>
        <v>1581.5964803741758</v>
      </c>
      <c r="J109" s="73">
        <f t="shared" si="12"/>
        <v>1939.4413928301278</v>
      </c>
      <c r="K109" s="73">
        <f t="shared" si="12"/>
        <v>2312.5221168632347</v>
      </c>
      <c r="L109" s="73">
        <f t="shared" si="12"/>
        <v>2701.4873411828617</v>
      </c>
      <c r="M109" s="73">
        <f t="shared" si="12"/>
        <v>3107.013373443353</v>
      </c>
      <c r="N109" s="73">
        <f t="shared" si="12"/>
        <v>3529.8053161641838</v>
      </c>
      <c r="O109" s="73">
        <f t="shared" si="12"/>
        <v>3970.5982927167452</v>
      </c>
      <c r="P109" s="73">
        <f t="shared" si="12"/>
        <v>4430.1587255094855</v>
      </c>
      <c r="Q109" s="73">
        <f t="shared" si="12"/>
        <v>4909.2856685937686</v>
      </c>
      <c r="R109" s="73">
        <f t="shared" si="12"/>
        <v>5408.8121970075408</v>
      </c>
      <c r="S109" s="73">
        <f t="shared" si="12"/>
        <v>5929.6068552725083</v>
      </c>
      <c r="T109" s="73">
        <f t="shared" si="12"/>
        <v>6472.5751675633364</v>
      </c>
      <c r="U109" s="73">
        <f t="shared" si="12"/>
        <v>7038.6612121747157</v>
      </c>
      <c r="V109" s="73">
        <f t="shared" si="12"/>
        <v>7628.8492630238306</v>
      </c>
      <c r="W109" s="73">
        <f t="shared" si="12"/>
        <v>8244.1655010423838</v>
      </c>
      <c r="X109" s="73">
        <f t="shared" si="12"/>
        <v>8885.6797984338446</v>
      </c>
    </row>
    <row r="110" spans="1:24">
      <c r="A110" s="73">
        <v>31</v>
      </c>
      <c r="B110" s="74">
        <v>2822.63</v>
      </c>
      <c r="C110" s="73">
        <v>3.9116837013954</v>
      </c>
      <c r="D110" s="74">
        <v>2</v>
      </c>
      <c r="E110" s="73">
        <f t="shared" si="13"/>
        <v>220.82471532139439</v>
      </c>
      <c r="F110" s="73">
        <f t="shared" si="12"/>
        <v>450.28739504066812</v>
      </c>
      <c r="G110" s="73">
        <f t="shared" si="12"/>
        <v>688.72592900330642</v>
      </c>
      <c r="H110" s="73">
        <f t="shared" si="12"/>
        <v>936.49142423680598</v>
      </c>
      <c r="I110" s="73">
        <f t="shared" si="12"/>
        <v>1193.9487219650371</v>
      </c>
      <c r="J110" s="73">
        <f t="shared" si="12"/>
        <v>1461.4769348465559</v>
      </c>
      <c r="K110" s="73">
        <f t="shared" si="12"/>
        <v>1739.4700052279961</v>
      </c>
      <c r="L110" s="73">
        <f t="shared" si="12"/>
        <v>2028.3372852345553</v>
      </c>
      <c r="M110" s="73">
        <f t="shared" si="12"/>
        <v>2328.5041395517956</v>
      </c>
      <c r="N110" s="73">
        <f t="shared" si="12"/>
        <v>2640.4125717863549</v>
      </c>
      <c r="O110" s="73">
        <f t="shared" si="12"/>
        <v>2964.5218753279114</v>
      </c>
      <c r="P110" s="73">
        <f t="shared" si="12"/>
        <v>3301.309309670808</v>
      </c>
      <c r="Q110" s="73">
        <f t="shared" si="12"/>
        <v>3651.2708031912439</v>
      </c>
      <c r="R110" s="73">
        <f t="shared" si="12"/>
        <v>4014.9216834148783</v>
      </c>
      <c r="S110" s="73">
        <f t="shared" si="12"/>
        <v>4392.7974358502024</v>
      </c>
      <c r="T110" s="73">
        <f t="shared" si="12"/>
        <v>4785.4544925050641</v>
      </c>
      <c r="U110" s="73">
        <f t="shared" si="12"/>
        <v>5193.471051247474</v>
      </c>
      <c r="V110" s="73">
        <f t="shared" si="12"/>
        <v>5617.447927217203</v>
      </c>
      <c r="W110" s="73">
        <f t="shared" si="12"/>
        <v>6058.0094375419267</v>
      </c>
      <c r="X110" s="73">
        <f t="shared" si="12"/>
        <v>6515.8043206606435</v>
      </c>
    </row>
    <row r="111" spans="1:24">
      <c r="A111" s="73">
        <v>32</v>
      </c>
      <c r="B111" s="74">
        <v>3430.07</v>
      </c>
      <c r="C111" s="73">
        <v>3.5414883290647499</v>
      </c>
      <c r="D111" s="74">
        <v>1</v>
      </c>
      <c r="E111" s="73">
        <f t="shared" si="13"/>
        <v>121.47552872875151</v>
      </c>
      <c r="F111" s="73">
        <f t="shared" si="12"/>
        <v>247.25309913010125</v>
      </c>
      <c r="G111" s="73">
        <f t="shared" si="12"/>
        <v>377.48506750779615</v>
      </c>
      <c r="H111" s="73">
        <f t="shared" si="12"/>
        <v>512.32918584629829</v>
      </c>
      <c r="I111" s="73">
        <f t="shared" si="12"/>
        <v>651.94879289818914</v>
      </c>
      <c r="J111" s="73">
        <f t="shared" si="12"/>
        <v>796.51301203890785</v>
      </c>
      <c r="K111" s="73">
        <f t="shared" si="12"/>
        <v>946.19695612850001</v>
      </c>
      <c r="L111" s="73">
        <f t="shared" si="12"/>
        <v>1101.181939628508</v>
      </c>
      <c r="M111" s="73">
        <f t="shared" si="12"/>
        <v>1261.6556982309721</v>
      </c>
      <c r="N111" s="73">
        <f t="shared" si="12"/>
        <v>1427.8126162655537</v>
      </c>
      <c r="O111" s="73">
        <f t="shared" si="12"/>
        <v>1599.8539621602638</v>
      </c>
      <c r="P111" s="73">
        <f t="shared" si="12"/>
        <v>1777.9881322410008</v>
      </c>
      <c r="Q111" s="73">
        <f t="shared" si="12"/>
        <v>1962.430903165224</v>
      </c>
      <c r="R111" s="73">
        <f t="shared" si="12"/>
        <v>2153.4056932955314</v>
      </c>
      <c r="S111" s="73">
        <f t="shared" si="12"/>
        <v>2351.1438333297606</v>
      </c>
      <c r="T111" s="73">
        <f t="shared" si="12"/>
        <v>2555.884846515411</v>
      </c>
      <c r="U111" s="73">
        <f t="shared" si="12"/>
        <v>2767.8767387878402</v>
      </c>
      <c r="V111" s="73">
        <f t="shared" si="12"/>
        <v>2987.3762991836616</v>
      </c>
      <c r="W111" s="73">
        <f t="shared" si="12"/>
        <v>3214.6494108932488</v>
      </c>
      <c r="X111" s="73">
        <f t="shared" si="12"/>
        <v>3449.9713733291333</v>
      </c>
    </row>
    <row r="112" spans="1:24">
      <c r="A112" s="73">
        <v>33</v>
      </c>
      <c r="B112" s="74">
        <v>4174.33</v>
      </c>
      <c r="C112" s="73">
        <v>4.5287470525386802</v>
      </c>
      <c r="D112" s="74">
        <v>1</v>
      </c>
      <c r="E112" s="73">
        <f t="shared" si="13"/>
        <v>189.04484683823759</v>
      </c>
      <c r="F112" s="73">
        <f t="shared" si="12"/>
        <v>386.65105660563779</v>
      </c>
      <c r="G112" s="73">
        <f t="shared" si="12"/>
        <v>593.20635177351244</v>
      </c>
      <c r="H112" s="73">
        <f t="shared" si="12"/>
        <v>809.11601378316482</v>
      </c>
      <c r="I112" s="73">
        <f t="shared" si="12"/>
        <v>1034.8036782472257</v>
      </c>
      <c r="J112" s="73">
        <f t="shared" si="12"/>
        <v>1270.7121661636456</v>
      </c>
      <c r="K112" s="73">
        <f t="shared" si="12"/>
        <v>1517.3043527732696</v>
      </c>
      <c r="L112" s="73">
        <f t="shared" si="12"/>
        <v>1775.0640757657677</v>
      </c>
      <c r="M112" s="73">
        <f t="shared" si="12"/>
        <v>2044.4970846159206</v>
      </c>
      <c r="N112" s="73">
        <f t="shared" si="12"/>
        <v>2326.1320329129398</v>
      </c>
      <c r="O112" s="73">
        <f t="shared" si="12"/>
        <v>2620.52151562988</v>
      </c>
      <c r="P112" s="73">
        <f t="shared" si="12"/>
        <v>2928.2431533683462</v>
      </c>
      <c r="Q112" s="73">
        <f t="shared" si="12"/>
        <v>3249.9007257059188</v>
      </c>
      <c r="R112" s="73">
        <f t="shared" si="12"/>
        <v>3586.125355869995</v>
      </c>
      <c r="S112" s="73">
        <f t="shared" si="12"/>
        <v>3937.5767490625371</v>
      </c>
      <c r="T112" s="73">
        <f t="shared" si="12"/>
        <v>4304.9444868653918</v>
      </c>
      <c r="U112" s="73">
        <f t="shared" si="12"/>
        <v>4688.9493802659717</v>
      </c>
      <c r="V112" s="73">
        <f t="shared" si="12"/>
        <v>5090.3448839580351</v>
      </c>
      <c r="W112" s="73">
        <f t="shared" si="12"/>
        <v>5509.9185746925732</v>
      </c>
      <c r="X112" s="73">
        <f t="shared" si="12"/>
        <v>5948.4936965794814</v>
      </c>
    </row>
    <row r="113" spans="1:24">
      <c r="A113" s="73">
        <v>34</v>
      </c>
      <c r="B113" s="74">
        <v>4955.66</v>
      </c>
      <c r="C113" s="73">
        <v>4.286442018012</v>
      </c>
      <c r="D113" s="74">
        <v>7</v>
      </c>
      <c r="E113" s="73">
        <f t="shared" si="13"/>
        <v>1486.9504475686958</v>
      </c>
      <c r="F113" s="73">
        <f t="shared" si="12"/>
        <v>3037.6381639089936</v>
      </c>
      <c r="G113" s="73">
        <f t="shared" si="12"/>
        <v>4654.7952100906559</v>
      </c>
      <c r="H113" s="73">
        <f t="shared" si="12"/>
        <v>6341.2707553970804</v>
      </c>
      <c r="I113" s="73">
        <f t="shared" si="12"/>
        <v>8100.0360971010232</v>
      </c>
      <c r="J113" s="73">
        <f t="shared" si="12"/>
        <v>9934.1898954100016</v>
      </c>
      <c r="K113" s="73">
        <f t="shared" si="12"/>
        <v>11846.963632804653</v>
      </c>
      <c r="L113" s="73">
        <f t="shared" si="12"/>
        <v>13841.727307388483</v>
      </c>
      <c r="M113" s="73">
        <f t="shared" si="12"/>
        <v>15921.995370279723</v>
      </c>
      <c r="N113" s="73">
        <f t="shared" si="12"/>
        <v>18091.432917506012</v>
      </c>
      <c r="O113" s="73">
        <f t="shared" si="12"/>
        <v>20353.862147311142</v>
      </c>
      <c r="P113" s="73">
        <f t="shared" si="12"/>
        <v>22713.26909425042</v>
      </c>
      <c r="Q113" s="73">
        <f t="shared" si="12"/>
        <v>25173.810651939191</v>
      </c>
      <c r="R113" s="73">
        <f t="shared" si="12"/>
        <v>27739.821896827394</v>
      </c>
      <c r="S113" s="73">
        <f t="shared" si="12"/>
        <v>30415.823725903396</v>
      </c>
      <c r="T113" s="73">
        <f t="shared" si="12"/>
        <v>33206.530821783672</v>
      </c>
      <c r="U113" s="73">
        <f t="shared" si="12"/>
        <v>36116.859959221409</v>
      </c>
      <c r="V113" s="73">
        <f t="shared" si="12"/>
        <v>39151.938667668728</v>
      </c>
      <c r="W113" s="73">
        <f t="shared" si="12"/>
        <v>42317.114265154676</v>
      </c>
      <c r="X113" s="73">
        <f t="shared" si="12"/>
        <v>45617.963279395088</v>
      </c>
    </row>
    <row r="114" spans="1:24">
      <c r="A114" s="73">
        <v>35</v>
      </c>
      <c r="B114" s="74">
        <v>5883.05</v>
      </c>
      <c r="C114" s="73">
        <v>4.31854210041696</v>
      </c>
      <c r="D114" s="74">
        <v>4</v>
      </c>
      <c r="E114" s="73">
        <f t="shared" si="13"/>
        <v>1016.2479641543189</v>
      </c>
      <c r="F114" s="73">
        <f t="shared" si="12"/>
        <v>2076.3830244852738</v>
      </c>
      <c r="G114" s="73">
        <f t="shared" si="12"/>
        <v>3182.3004637179001</v>
      </c>
      <c r="H114" s="73">
        <f t="shared" si="12"/>
        <v>4335.9774131596414</v>
      </c>
      <c r="I114" s="73">
        <f t="shared" si="12"/>
        <v>5539.4763873658303</v>
      </c>
      <c r="J114" s="73">
        <f t="shared" si="12"/>
        <v>6794.9489714511974</v>
      </c>
      <c r="K114" s="73">
        <f t="shared" si="12"/>
        <v>8104.6396676394888</v>
      </c>
      <c r="L114" s="73">
        <f t="shared" si="12"/>
        <v>9470.8899079279126</v>
      </c>
      <c r="M114" s="73">
        <f t="shared" si="12"/>
        <v>10896.142240040241</v>
      </c>
      <c r="N114" s="73">
        <f t="shared" si="12"/>
        <v>12382.944694152011</v>
      </c>
      <c r="O114" s="73">
        <f t="shared" si="12"/>
        <v>13933.955338194633</v>
      </c>
      <c r="P114" s="73">
        <f t="shared" si="12"/>
        <v>15551.947029882187</v>
      </c>
      <c r="Q114" s="73">
        <f t="shared" si="12"/>
        <v>17239.812373956513</v>
      </c>
      <c r="R114" s="73">
        <f t="shared" si="12"/>
        <v>19000.568893513031</v>
      </c>
      <c r="S114" s="73">
        <f t="shared" si="12"/>
        <v>20837.364424652445</v>
      </c>
      <c r="T114" s="73">
        <f t="shared" si="12"/>
        <v>22753.482744102686</v>
      </c>
      <c r="U114" s="73">
        <f t="shared" si="12"/>
        <v>24752.349439872189</v>
      </c>
      <c r="V114" s="73">
        <f t="shared" si="12"/>
        <v>26837.538035429712</v>
      </c>
      <c r="W114" s="73">
        <f t="shared" si="12"/>
        <v>29012.776378359478</v>
      </c>
      <c r="X114" s="73">
        <f t="shared" si="12"/>
        <v>31281.95330491307</v>
      </c>
    </row>
    <row r="115" spans="1:24">
      <c r="A115" s="73">
        <v>36</v>
      </c>
      <c r="B115" s="74">
        <v>7235.5</v>
      </c>
      <c r="C115" s="73">
        <v>4.3547453367423499</v>
      </c>
      <c r="D115" s="74">
        <v>5</v>
      </c>
      <c r="E115" s="73">
        <f t="shared" si="13"/>
        <v>1575.4379941999675</v>
      </c>
      <c r="F115" s="73">
        <f t="shared" si="12"/>
        <v>3219.4823009856291</v>
      </c>
      <c r="G115" s="73">
        <f t="shared" si="12"/>
        <v>4935.1205505550124</v>
      </c>
      <c r="H115" s="73">
        <f t="shared" si="12"/>
        <v>6725.4704767928979</v>
      </c>
      <c r="I115" s="73">
        <f t="shared" si="12"/>
        <v>8593.7855829549881</v>
      </c>
      <c r="J115" s="73">
        <f t="shared" si="12"/>
        <v>10543.461054078331</v>
      </c>
      <c r="K115" s="73">
        <f t="shared" si="12"/>
        <v>12578.039926862017</v>
      </c>
      <c r="L115" s="73">
        <f t="shared" si="12"/>
        <v>14701.219528230618</v>
      </c>
      <c r="M115" s="73">
        <f t="shared" si="12"/>
        <v>16916.858194280467</v>
      </c>
      <c r="N115" s="73">
        <f t="shared" si="12"/>
        <v>19228.982281819186</v>
      </c>
      <c r="O115" s="73">
        <f t="shared" si="12"/>
        <v>21641.793485239683</v>
      </c>
      <c r="P115" s="73">
        <f t="shared" si="12"/>
        <v>24159.676472025552</v>
      </c>
      <c r="Q115" s="73">
        <f t="shared" si="12"/>
        <v>26787.206850763094</v>
      </c>
      <c r="R115" s="73">
        <f t="shared" si="12"/>
        <v>29529.159486140205</v>
      </c>
      <c r="S115" s="73">
        <f t="shared" si="12"/>
        <v>32390.517176042074</v>
      </c>
      <c r="T115" s="73">
        <f t="shared" si="12"/>
        <v>35376.479706512488</v>
      </c>
      <c r="U115" s="73">
        <f t="shared" si="12"/>
        <v>38492.473301035418</v>
      </c>
      <c r="V115" s="73">
        <f t="shared" si="12"/>
        <v>41744.160481309031</v>
      </c>
      <c r="W115" s="73">
        <f t="shared" si="12"/>
        <v>45137.450357431037</v>
      </c>
      <c r="X115" s="73">
        <f t="shared" si="12"/>
        <v>48678.509366195649</v>
      </c>
    </row>
    <row r="116" spans="1:24">
      <c r="A116" s="73">
        <v>37</v>
      </c>
      <c r="B116" s="74">
        <v>8737.48</v>
      </c>
      <c r="C116" s="73">
        <v>4.0540152137043801</v>
      </c>
      <c r="D116" s="74">
        <v>4</v>
      </c>
      <c r="E116" s="73">
        <f t="shared" si="13"/>
        <v>1416.8750739775123</v>
      </c>
      <c r="F116" s="73">
        <f t="shared" si="12"/>
        <v>2891.1904790132585</v>
      </c>
      <c r="G116" s="73">
        <f t="shared" si="12"/>
        <v>4425.2748548671416</v>
      </c>
      <c r="H116" s="73">
        <f t="shared" si="12"/>
        <v>6021.5512447092015</v>
      </c>
      <c r="I116" s="73">
        <f t="shared" si="12"/>
        <v>7682.5409222482276</v>
      </c>
      <c r="J116" s="73">
        <f t="shared" si="12"/>
        <v>9410.8673740127542</v>
      </c>
      <c r="K116" s="73">
        <f t="shared" si="12"/>
        <v>11209.260443074283</v>
      </c>
      <c r="L116" s="73">
        <f t="shared" si="12"/>
        <v>13080.560640757772</v>
      </c>
      <c r="M116" s="73">
        <f t="shared" si="12"/>
        <v>15027.723633149437</v>
      </c>
      <c r="N116" s="73">
        <f t="shared" si="12"/>
        <v>17053.824909488274</v>
      </c>
      <c r="O116" s="73">
        <f t="shared" si="12"/>
        <v>19162.064639814951</v>
      </c>
      <c r="P116" s="73">
        <f t="shared" si="12"/>
        <v>21355.772729550423</v>
      </c>
      <c r="Q116" s="73">
        <f t="shared" si="12"/>
        <v>23638.414078988044</v>
      </c>
      <c r="R116" s="73">
        <f t="shared" si="12"/>
        <v>26013.594056006179</v>
      </c>
      <c r="S116" s="73">
        <f t="shared" si="12"/>
        <v>28485.064190645473</v>
      </c>
      <c r="T116" s="73">
        <f t="shared" si="12"/>
        <v>31056.728100545213</v>
      </c>
      <c r="U116" s="73">
        <f t="shared" si="12"/>
        <v>33732.647656597634</v>
      </c>
      <c r="V116" s="73">
        <f t="shared" si="12"/>
        <v>36517.049398558906</v>
      </c>
      <c r="W116" s="73">
        <f t="shared" si="12"/>
        <v>39414.331210749944</v>
      </c>
      <c r="X116" s="73">
        <f t="shared" si="12"/>
        <v>42429.069268391097</v>
      </c>
    </row>
    <row r="117" spans="1:24">
      <c r="A117" s="73">
        <v>38</v>
      </c>
      <c r="B117" s="74">
        <v>10091.81</v>
      </c>
      <c r="C117" s="73">
        <v>4.64065057397075</v>
      </c>
      <c r="D117" s="74">
        <v>3</v>
      </c>
      <c r="E117" s="73">
        <f t="shared" si="13"/>
        <v>1404.9769160671094</v>
      </c>
      <c r="F117" s="73">
        <f t="shared" si="12"/>
        <v>2875.1539014538421</v>
      </c>
      <c r="G117" s="73">
        <f t="shared" si="12"/>
        <v>4413.5566635513132</v>
      </c>
      <c r="H117" s="73">
        <f t="shared" si="12"/>
        <v>6023.3513222580395</v>
      </c>
      <c r="I117" s="73">
        <f t="shared" si="12"/>
        <v>7707.8509260337914</v>
      </c>
      <c r="J117" s="73">
        <f t="shared" si="12"/>
        <v>9470.5222703406962</v>
      </c>
      <c r="K117" s="73">
        <f t="shared" si="12"/>
        <v>11314.993032504397</v>
      </c>
      <c r="L117" s="73">
        <f t="shared" si="12"/>
        <v>13245.059237679174</v>
      </c>
      <c r="M117" s="73">
        <f t="shared" si="12"/>
        <v>15264.693071282409</v>
      </c>
      <c r="N117" s="73">
        <f t="shared" si="12"/>
        <v>17378.051053976855</v>
      </c>
      <c r="O117" s="73">
        <f t="shared" si="12"/>
        <v>19589.482596025271</v>
      </c>
      <c r="P117" s="73">
        <f t="shared" si="12"/>
        <v>21903.538948622725</v>
      </c>
      <c r="Q117" s="73">
        <f t="shared" si="12"/>
        <v>24324.982570628999</v>
      </c>
      <c r="R117" s="73">
        <f t="shared" si="12"/>
        <v>26858.796929978285</v>
      </c>
      <c r="S117" s="73">
        <f t="shared" si="12"/>
        <v>29510.196759938066</v>
      </c>
      <c r="T117" s="73">
        <f t="shared" si="12"/>
        <v>32284.638791325142</v>
      </c>
      <c r="U117" s="73">
        <f t="shared" si="12"/>
        <v>35187.832982766267</v>
      </c>
      <c r="V117" s="73">
        <f t="shared" si="12"/>
        <v>38225.75427211597</v>
      </c>
      <c r="W117" s="73">
        <f t="shared" si="12"/>
        <v>41404.654873216685</v>
      </c>
      <c r="X117" s="73">
        <f t="shared" si="12"/>
        <v>44731.077143308321</v>
      </c>
    </row>
    <row r="118" spans="1:24">
      <c r="A118" s="73">
        <v>39</v>
      </c>
      <c r="B118" s="74">
        <v>11473.3</v>
      </c>
      <c r="C118" s="73">
        <v>5.2953628980956404</v>
      </c>
      <c r="D118" s="74">
        <v>6</v>
      </c>
      <c r="E118" s="73">
        <f t="shared" si="13"/>
        <v>3645.3172283232461</v>
      </c>
      <c r="F118" s="73">
        <f t="shared" si="12"/>
        <v>7483.6672326730068</v>
      </c>
      <c r="G118" s="73">
        <f t="shared" si="12"/>
        <v>11525.271799052156</v>
      </c>
      <c r="H118" s="73">
        <f t="shared" si="12"/>
        <v>15780.893994127087</v>
      </c>
      <c r="I118" s="73">
        <f t="shared" si="12"/>
        <v>20261.866828003142</v>
      </c>
      <c r="J118" s="73">
        <f t="shared" si="12"/>
        <v>24980.12343479801</v>
      </c>
      <c r="K118" s="73">
        <f t="shared" si="12"/>
        <v>29948.228851386051</v>
      </c>
      <c r="L118" s="73">
        <f t="shared" si="12"/>
        <v>35179.413478942355</v>
      </c>
      <c r="M118" s="73">
        <f t="shared" si="12"/>
        <v>40687.608316397178</v>
      </c>
      <c r="N118" s="73">
        <f t="shared" si="12"/>
        <v>46487.482059629387</v>
      </c>
      <c r="O118" s="73">
        <f t="shared" si="12"/>
        <v>52594.480165197107</v>
      </c>
      <c r="P118" s="73">
        <f t="shared" si="12"/>
        <v>59024.865982634481</v>
      </c>
      <c r="Q118" s="73">
        <f t="shared" si="12"/>
        <v>65795.764064852818</v>
      </c>
      <c r="R118" s="73">
        <f t="shared" si="12"/>
        <v>72925.205771984824</v>
      </c>
      <c r="S118" s="73">
        <f t="shared" si="12"/>
        <v>80432.177290117659</v>
      </c>
      <c r="T118" s="73">
        <f t="shared" si="12"/>
        <v>88336.670192792299</v>
      </c>
      <c r="U118" s="73">
        <f t="shared" si="12"/>
        <v>96659.734679917776</v>
      </c>
      <c r="V118" s="73">
        <f t="shared" si="12"/>
        <v>105423.53563587907</v>
      </c>
      <c r="W118" s="73">
        <f t="shared" si="12"/>
        <v>114651.4116561253</v>
      </c>
      <c r="X118" s="73">
        <f t="shared" si="12"/>
        <v>124367.93719942991</v>
      </c>
    </row>
    <row r="119" spans="1:24">
      <c r="A119" s="73">
        <v>40</v>
      </c>
      <c r="B119" s="74">
        <v>13231.42</v>
      </c>
      <c r="C119" s="73">
        <v>4.5630655179063204</v>
      </c>
      <c r="D119" s="74">
        <v>5</v>
      </c>
      <c r="E119" s="73">
        <f t="shared" si="13"/>
        <v>3018.7918177468077</v>
      </c>
      <c r="F119" s="73">
        <f t="shared" si="12"/>
        <v>6175.3330839865966</v>
      </c>
      <c r="G119" s="73">
        <f t="shared" si="12"/>
        <v>9475.9093963046598</v>
      </c>
      <c r="H119" s="73">
        <f t="shared" si="12"/>
        <v>12927.093168222289</v>
      </c>
      <c r="I119" s="73">
        <f t="shared" si="12"/>
        <v>16535.756716795873</v>
      </c>
      <c r="J119" s="73">
        <f t="shared" ref="J119:X133" si="14">$D119*((1+$C119/100)^J$2-1)*$B119</f>
        <v>20309.085947411677</v>
      </c>
      <c r="K119" s="73">
        <f t="shared" si="14"/>
        <v>24254.594663026786</v>
      </c>
      <c r="L119" s="73">
        <f t="shared" si="14"/>
        <v>28380.139526350118</v>
      </c>
      <c r="M119" s="73">
        <f t="shared" si="14"/>
        <v>32693.935704757507</v>
      </c>
      <c r="N119" s="73">
        <f t="shared" si="14"/>
        <v>37204.573229094574</v>
      </c>
      <c r="O119" s="73">
        <f t="shared" si="14"/>
        <v>41921.0340989424</v>
      </c>
      <c r="P119" s="73">
        <f t="shared" si="14"/>
        <v>46852.710168407801</v>
      </c>
      <c r="Q119" s="73">
        <f t="shared" si="14"/>
        <v>52009.421848053818</v>
      </c>
      <c r="R119" s="73">
        <f t="shared" si="14"/>
        <v>57401.437660211617</v>
      </c>
      <c r="S119" s="73">
        <f t="shared" si="14"/>
        <v>63039.494686614038</v>
      </c>
      <c r="T119" s="73">
        <f t="shared" si="14"/>
        <v>68934.819949068129</v>
      </c>
      <c r="U119" s="73">
        <f t="shared" si="14"/>
        <v>75099.152765741703</v>
      </c>
      <c r="V119" s="73">
        <f t="shared" si="14"/>
        <v>81544.768127581832</v>
      </c>
      <c r="W119" s="73">
        <f t="shared" si="14"/>
        <v>88284.501141415007</v>
      </c>
      <c r="X119" s="73">
        <f t="shared" si="14"/>
        <v>95331.772588401349</v>
      </c>
    </row>
    <row r="120" spans="1:24">
      <c r="A120" s="73">
        <v>41</v>
      </c>
      <c r="B120" s="74">
        <v>15112.35</v>
      </c>
      <c r="C120" s="73">
        <v>4.8425634702278604</v>
      </c>
      <c r="D120" s="74">
        <v>14</v>
      </c>
      <c r="E120" s="73">
        <f t="shared" si="13"/>
        <v>10245.551968301736</v>
      </c>
      <c r="F120" s="73">
        <f t="shared" si="13"/>
        <v>20987.25129354365</v>
      </c>
      <c r="G120" s="73">
        <f t="shared" si="13"/>
        <v>32249.124226391476</v>
      </c>
      <c r="H120" s="73">
        <f t="shared" si="13"/>
        <v>44056.360503948825</v>
      </c>
      <c r="I120" s="73">
        <f t="shared" si="13"/>
        <v>56435.369692326683</v>
      </c>
      <c r="J120" s="73">
        <f t="shared" si="13"/>
        <v>69413.840257637043</v>
      </c>
      <c r="K120" s="73">
        <f t="shared" si="13"/>
        <v>83020.801497537497</v>
      </c>
      <c r="L120" s="73">
        <f t="shared" si="13"/>
        <v>97286.688471849309</v>
      </c>
      <c r="M120" s="73">
        <f t="shared" si="13"/>
        <v>112243.41007748322</v>
      </c>
      <c r="N120" s="73">
        <f t="shared" si="13"/>
        <v>127924.4204199352</v>
      </c>
      <c r="O120" s="73">
        <f t="shared" si="13"/>
        <v>144364.79364099342</v>
      </c>
      <c r="P120" s="73">
        <f t="shared" si="13"/>
        <v>161601.30237002377</v>
      </c>
      <c r="Q120" s="73">
        <f t="shared" si="13"/>
        <v>179672.49997430874</v>
      </c>
      <c r="R120" s="73">
        <f t="shared" si="13"/>
        <v>198618.80679241143</v>
      </c>
      <c r="S120" s="73">
        <f t="shared" si="13"/>
        <v>218482.60054344509</v>
      </c>
      <c r="T120" s="73">
        <f t="shared" si="13"/>
        <v>239308.31111446745</v>
      </c>
      <c r="U120" s="73">
        <f t="shared" si="14"/>
        <v>261142.51993801759</v>
      </c>
      <c r="V120" s="73">
        <f t="shared" si="14"/>
        <v>284034.06418207032</v>
      </c>
      <c r="W120" s="73">
        <f t="shared" si="14"/>
        <v>308034.14598545659</v>
      </c>
      <c r="X120" s="73">
        <f t="shared" si="14"/>
        <v>333196.44698307832</v>
      </c>
    </row>
    <row r="121" spans="1:24">
      <c r="A121" s="73">
        <v>42</v>
      </c>
      <c r="B121" s="74">
        <v>17189.5</v>
      </c>
      <c r="C121" s="73">
        <v>4.30971053863981</v>
      </c>
      <c r="D121" s="74">
        <v>6</v>
      </c>
      <c r="E121" s="73">
        <f t="shared" si="13"/>
        <v>4444.9061582369295</v>
      </c>
      <c r="F121" s="73">
        <f t="shared" si="13"/>
        <v>9081.3749056080542</v>
      </c>
      <c r="G121" s="73">
        <f t="shared" si="13"/>
        <v>13917.662035205363</v>
      </c>
      <c r="H121" s="73">
        <f t="shared" si="13"/>
        <v>18962.379140905825</v>
      </c>
      <c r="I121" s="73">
        <f t="shared" si="13"/>
        <v>24224.508951355201</v>
      </c>
      <c r="J121" s="73">
        <f t="shared" si="13"/>
        <v>29713.42132480245</v>
      </c>
      <c r="K121" s="73">
        <f t="shared" si="13"/>
        <v>35438.889933264829</v>
      </c>
      <c r="L121" s="73">
        <f t="shared" si="13"/>
        <v>41411.109665732649</v>
      </c>
      <c r="M121" s="73">
        <f t="shared" si="13"/>
        <v>47640.714781401344</v>
      </c>
      <c r="N121" s="73">
        <f t="shared" si="13"/>
        <v>54138.797845255671</v>
      </c>
      <c r="O121" s="73">
        <f t="shared" si="13"/>
        <v>60916.929479722479</v>
      </c>
      <c r="P121" s="73">
        <f t="shared" si="13"/>
        <v>67987.178967562795</v>
      </c>
      <c r="Q121" s="73">
        <f t="shared" si="13"/>
        <v>75362.135742688683</v>
      </c>
      <c r="R121" s="73">
        <f t="shared" si="13"/>
        <v>83054.93180717231</v>
      </c>
      <c r="S121" s="73">
        <f t="shared" si="13"/>
        <v>91079.265114363036</v>
      </c>
      <c r="T121" s="73">
        <f t="shared" si="13"/>
        <v>99449.423959749387</v>
      </c>
      <c r="U121" s="73">
        <f t="shared" si="14"/>
        <v>108180.3124229962</v>
      </c>
      <c r="V121" s="73">
        <f t="shared" si="14"/>
        <v>117287.47690646051</v>
      </c>
      <c r="W121" s="73">
        <f t="shared" si="14"/>
        <v>126787.13381743987</v>
      </c>
      <c r="X121" s="73">
        <f t="shared" si="14"/>
        <v>136696.19844344634</v>
      </c>
    </row>
    <row r="122" spans="1:24">
      <c r="A122" s="73">
        <v>43</v>
      </c>
      <c r="B122" s="74">
        <v>19313.060000000001</v>
      </c>
      <c r="C122" s="73">
        <v>4.5596221556596896</v>
      </c>
      <c r="D122" s="74">
        <v>13</v>
      </c>
      <c r="E122" s="73">
        <f t="shared" si="13"/>
        <v>11447.83331504602</v>
      </c>
      <c r="F122" s="73">
        <f t="shared" si="13"/>
        <v>23417.644574267895</v>
      </c>
      <c r="G122" s="73">
        <f t="shared" si="13"/>
        <v>35933.23399965588</v>
      </c>
      <c r="H122" s="73">
        <f t="shared" si="13"/>
        <v>49019.487013395257</v>
      </c>
      <c r="I122" s="73">
        <f t="shared" si="13"/>
        <v>62702.423718894774</v>
      </c>
      <c r="J122" s="73">
        <f t="shared" si="13"/>
        <v>77009.250637963138</v>
      </c>
      <c r="K122" s="73">
        <f t="shared" si="13"/>
        <v>91968.414807005218</v>
      </c>
      <c r="L122" s="73">
        <f t="shared" si="13"/>
        <v>107609.66033980048</v>
      </c>
      <c r="M122" s="73">
        <f t="shared" si="13"/>
        <v>123964.08756933018</v>
      </c>
      <c r="N122" s="73">
        <f t="shared" si="13"/>
        <v>141064.21488624875</v>
      </c>
      <c r="O122" s="73">
        <f t="shared" si="13"/>
        <v>158944.04339695556</v>
      </c>
      <c r="P122" s="73">
        <f t="shared" si="13"/>
        <v>177639.12452983053</v>
      </c>
      <c r="Q122" s="73">
        <f t="shared" si="13"/>
        <v>197186.63072405863</v>
      </c>
      <c r="R122" s="73">
        <f t="shared" si="13"/>
        <v>217625.42934159769</v>
      </c>
      <c r="S122" s="73">
        <f t="shared" si="13"/>
        <v>238996.15994925273</v>
      </c>
      <c r="T122" s="73">
        <f t="shared" si="13"/>
        <v>261341.31512452071</v>
      </c>
      <c r="U122" s="73">
        <f t="shared" si="14"/>
        <v>284705.32494587684</v>
      </c>
      <c r="V122" s="73">
        <f t="shared" si="14"/>
        <v>309134.64533549797</v>
      </c>
      <c r="W122" s="73">
        <f t="shared" si="14"/>
        <v>334677.85043008131</v>
      </c>
      <c r="X122" s="73">
        <f t="shared" si="14"/>
        <v>361385.72916342295</v>
      </c>
    </row>
    <row r="123" spans="1:24">
      <c r="A123" s="73">
        <v>44</v>
      </c>
      <c r="B123" s="74">
        <v>21692.23</v>
      </c>
      <c r="C123" s="73">
        <v>4.7133076956446596</v>
      </c>
      <c r="D123" s="74">
        <v>13</v>
      </c>
      <c r="E123" s="73">
        <f t="shared" si="13"/>
        <v>13291.480097310226</v>
      </c>
      <c r="F123" s="73">
        <f t="shared" si="13"/>
        <v>27209.428548912045</v>
      </c>
      <c r="G123" s="73">
        <f t="shared" si="13"/>
        <v>41783.372735959063</v>
      </c>
      <c r="H123" s="73">
        <f t="shared" si="13"/>
        <v>57044.231755933128</v>
      </c>
      <c r="I123" s="73">
        <f t="shared" si="13"/>
        <v>73024.382018517121</v>
      </c>
      <c r="J123" s="73">
        <f t="shared" si="13"/>
        <v>89757.725933203066</v>
      </c>
      <c r="K123" s="73">
        <f t="shared" si="13"/>
        <v>107279.7638343586</v>
      </c>
      <c r="L123" s="73">
        <f t="shared" si="13"/>
        <v>125627.66929634303</v>
      </c>
      <c r="M123" s="73">
        <f t="shared" si="13"/>
        <v>144840.36799845682</v>
      </c>
      <c r="N123" s="73">
        <f t="shared" si="13"/>
        <v>164958.62030703836</v>
      </c>
      <c r="O123" s="73">
        <f t="shared" si="13"/>
        <v>186025.10774990948</v>
      </c>
      <c r="P123" s="73">
        <f t="shared" si="13"/>
        <v>208084.52356662744</v>
      </c>
      <c r="Q123" s="73">
        <f t="shared" si="13"/>
        <v>231183.66752664902</v>
      </c>
      <c r="R123" s="73">
        <f t="shared" si="13"/>
        <v>255371.54521656639</v>
      </c>
      <c r="S123" s="73">
        <f t="shared" si="13"/>
        <v>280699.47200705565</v>
      </c>
      <c r="T123" s="73">
        <f t="shared" si="13"/>
        <v>307221.18192010833</v>
      </c>
      <c r="U123" s="73">
        <f t="shared" si="14"/>
        <v>334992.94162750948</v>
      </c>
      <c r="V123" s="73">
        <f t="shared" si="14"/>
        <v>364073.66982241557</v>
      </c>
      <c r="W123" s="73">
        <f t="shared" si="14"/>
        <v>394525.06221728172</v>
      </c>
      <c r="X123" s="73">
        <f t="shared" si="14"/>
        <v>426411.72243332589</v>
      </c>
    </row>
    <row r="124" spans="1:24">
      <c r="A124" s="73">
        <v>45</v>
      </c>
      <c r="B124" s="74">
        <v>24258.14</v>
      </c>
      <c r="C124" s="73">
        <v>3.97722331387518</v>
      </c>
      <c r="D124" s="74">
        <v>16</v>
      </c>
      <c r="E124" s="73">
        <f t="shared" si="13"/>
        <v>15436.806393479681</v>
      </c>
      <c r="F124" s="73">
        <f t="shared" si="13"/>
        <v>31487.56904975864</v>
      </c>
      <c r="G124" s="73">
        <f t="shared" si="13"/>
        <v>48176.706380457821</v>
      </c>
      <c r="H124" s="73">
        <f t="shared" si="13"/>
        <v>65529.607971958329</v>
      </c>
      <c r="I124" s="73">
        <f t="shared" si="13"/>
        <v>83572.673211189714</v>
      </c>
      <c r="J124" s="73">
        <f t="shared" si="13"/>
        <v>102333.35144765365</v>
      </c>
      <c r="K124" s="73">
        <f t="shared" si="13"/>
        <v>121840.18375277916</v>
      </c>
      <c r="L124" s="73">
        <f t="shared" si="13"/>
        <v>142122.84634014283</v>
      </c>
      <c r="M124" s="73">
        <f t="shared" si="13"/>
        <v>163212.1957126057</v>
      </c>
      <c r="N124" s="73">
        <f t="shared" si="13"/>
        <v>185140.3156050547</v>
      </c>
      <c r="O124" s="73">
        <f t="shared" si="13"/>
        <v>207940.56579416065</v>
      </c>
      <c r="P124" s="73">
        <f t="shared" si="13"/>
        <v>231647.63284940977</v>
      </c>
      <c r="Q124" s="73">
        <f t="shared" si="13"/>
        <v>256297.58290261609</v>
      </c>
      <c r="R124" s="73">
        <f t="shared" si="13"/>
        <v>281927.91651619738</v>
      </c>
      <c r="S124" s="73">
        <f t="shared" si="13"/>
        <v>308577.62573368166</v>
      </c>
      <c r="T124" s="73">
        <f t="shared" si="13"/>
        <v>336287.25339924393</v>
      </c>
      <c r="U124" s="73">
        <f t="shared" si="14"/>
        <v>365098.95483650878</v>
      </c>
      <c r="V124" s="73">
        <f t="shared" si="14"/>
        <v>395056.56198046089</v>
      </c>
      <c r="W124" s="73">
        <f t="shared" si="14"/>
        <v>426205.65006002109</v>
      </c>
      <c r="X124" s="73">
        <f t="shared" si="14"/>
        <v>458593.60693274118</v>
      </c>
    </row>
    <row r="125" spans="1:24">
      <c r="A125" s="73">
        <v>46</v>
      </c>
      <c r="B125" s="74">
        <v>26516.86</v>
      </c>
      <c r="C125" s="73">
        <v>4.9954797175261101</v>
      </c>
      <c r="D125" s="74">
        <v>21</v>
      </c>
      <c r="E125" s="73">
        <f t="shared" si="13"/>
        <v>27817.531623520725</v>
      </c>
      <c r="F125" s="73">
        <f t="shared" si="13"/>
        <v>57024.682397210905</v>
      </c>
      <c r="G125" s="73">
        <f t="shared" si="13"/>
        <v>87690.870463867977</v>
      </c>
      <c r="H125" s="73">
        <f t="shared" si="13"/>
        <v>119888.98173553342</v>
      </c>
      <c r="I125" s="73">
        <f t="shared" si="13"/>
        <v>153695.54312520131</v>
      </c>
      <c r="J125" s="73">
        <f t="shared" si="13"/>
        <v>189190.90443228319</v>
      </c>
      <c r="K125" s="73">
        <f t="shared" si="13"/>
        <v>226459.42931412283</v>
      </c>
      <c r="L125" s="73">
        <f t="shared" si="13"/>
        <v>265589.69579745602</v>
      </c>
      <c r="M125" s="73">
        <f t="shared" si="13"/>
        <v>306674.70680637809</v>
      </c>
      <c r="N125" s="73">
        <f t="shared" si="13"/>
        <v>349812.11120719416</v>
      </c>
      <c r="O125" s="73">
        <f t="shared" si="13"/>
        <v>395104.43589552015</v>
      </c>
      <c r="P125" s="73">
        <f t="shared" si="13"/>
        <v>442659.32947724772</v>
      </c>
      <c r="Q125" s="73">
        <f t="shared" si="13"/>
        <v>492589.81812254147</v>
      </c>
      <c r="R125" s="73">
        <f t="shared" si="13"/>
        <v>545014.57420097268</v>
      </c>
      <c r="S125" s="73">
        <f t="shared" si="13"/>
        <v>600058.19833626423</v>
      </c>
      <c r="T125" s="73">
        <f t="shared" si="13"/>
        <v>657851.5155510261</v>
      </c>
      <c r="U125" s="73">
        <f t="shared" si="14"/>
        <v>718531.88620533654</v>
      </c>
      <c r="V125" s="73">
        <f t="shared" si="14"/>
        <v>782243.53246820276</v>
      </c>
      <c r="W125" s="73">
        <f t="shared" si="14"/>
        <v>849137.88109783223</v>
      </c>
      <c r="X125" s="73">
        <f t="shared" si="14"/>
        <v>919373.92334542668</v>
      </c>
    </row>
    <row r="126" spans="1:24">
      <c r="A126" s="73">
        <v>47</v>
      </c>
      <c r="B126" s="74">
        <v>29021.35</v>
      </c>
      <c r="C126" s="73">
        <v>5.4628516390183801</v>
      </c>
      <c r="D126" s="74">
        <v>28</v>
      </c>
      <c r="E126" s="73">
        <f t="shared" si="13"/>
        <v>44391.01223592733</v>
      </c>
      <c r="F126" s="73">
        <f t="shared" si="13"/>
        <v>91207.03961136195</v>
      </c>
      <c r="G126" s="73">
        <f t="shared" si="13"/>
        <v>140580.55710559871</v>
      </c>
      <c r="H126" s="73">
        <f t="shared" si="13"/>
        <v>192651.27660951047</v>
      </c>
      <c r="I126" s="73">
        <f t="shared" si="13"/>
        <v>247566.54226729032</v>
      </c>
      <c r="J126" s="73">
        <f t="shared" si="13"/>
        <v>305481.74741512764</v>
      </c>
      <c r="K126" s="73">
        <f t="shared" si="13"/>
        <v>366560.77429662412</v>
      </c>
      <c r="L126" s="73">
        <f t="shared" si="13"/>
        <v>430976.45779921307</v>
      </c>
      <c r="M126" s="73">
        <f t="shared" si="13"/>
        <v>498911.07452380797</v>
      </c>
      <c r="N126" s="73">
        <f t="shared" si="13"/>
        <v>570556.85857160366</v>
      </c>
      <c r="O126" s="73">
        <f t="shared" si="13"/>
        <v>646116.54550754151</v>
      </c>
      <c r="P126" s="73">
        <f t="shared" si="13"/>
        <v>725803.94603969669</v>
      </c>
      <c r="Q126" s="73">
        <f t="shared" si="13"/>
        <v>809844.55103791377</v>
      </c>
      <c r="R126" s="73">
        <f t="shared" si="13"/>
        <v>898476.16960371693</v>
      </c>
      <c r="S126" s="73">
        <f t="shared" si="13"/>
        <v>991949.60199703032</v>
      </c>
      <c r="T126" s="73">
        <f t="shared" si="13"/>
        <v>1090529.349323889</v>
      </c>
      <c r="U126" s="73">
        <f t="shared" si="14"/>
        <v>1194494.3619933329</v>
      </c>
      <c r="V126" s="73">
        <f t="shared" si="14"/>
        <v>1304138.8290613955</v>
      </c>
      <c r="W126" s="73">
        <f t="shared" si="14"/>
        <v>1419773.0106957785</v>
      </c>
      <c r="X126" s="73">
        <f t="shared" si="14"/>
        <v>1541724.1161168406</v>
      </c>
    </row>
    <row r="127" spans="1:24">
      <c r="A127" s="73">
        <v>48</v>
      </c>
      <c r="B127" s="74">
        <v>31817.39</v>
      </c>
      <c r="C127" s="73">
        <v>4.49237805623439</v>
      </c>
      <c r="D127" s="74">
        <v>35</v>
      </c>
      <c r="E127" s="73">
        <f t="shared" si="13"/>
        <v>50027.510624928051</v>
      </c>
      <c r="F127" s="73">
        <f t="shared" si="13"/>
        <v>102302.4461592508</v>
      </c>
      <c r="G127" s="73">
        <f t="shared" si="13"/>
        <v>156925.76942642804</v>
      </c>
      <c r="H127" s="73">
        <f t="shared" si="13"/>
        <v>214002.97888164595</v>
      </c>
      <c r="I127" s="73">
        <f t="shared" si="13"/>
        <v>273644.31236954092</v>
      </c>
      <c r="J127" s="73">
        <f t="shared" si="13"/>
        <v>335964.96003549185</v>
      </c>
      <c r="K127" s="73">
        <f t="shared" si="13"/>
        <v>401085.28680169117</v>
      </c>
      <c r="L127" s="73">
        <f t="shared" si="13"/>
        <v>469131.06483768293</v>
      </c>
      <c r="M127" s="73">
        <f t="shared" si="13"/>
        <v>540233.71647435788</v>
      </c>
      <c r="N127" s="73">
        <f t="shared" si="13"/>
        <v>614530.56803055969</v>
      </c>
      <c r="O127" s="73">
        <f t="shared" si="13"/>
        <v>692165.11504254513</v>
      </c>
      <c r="P127" s="73">
        <f t="shared" si="13"/>
        <v>773287.29940855387</v>
      </c>
      <c r="Q127" s="73">
        <f t="shared" si="13"/>
        <v>858053.79898375936</v>
      </c>
      <c r="R127" s="73">
        <f t="shared" si="13"/>
        <v>946628.33018491953</v>
      </c>
      <c r="S127" s="73">
        <f t="shared" si="13"/>
        <v>1039181.9641891731</v>
      </c>
      <c r="T127" s="73">
        <f t="shared" si="13"/>
        <v>1135893.4573376807</v>
      </c>
      <c r="U127" s="73">
        <f t="shared" si="14"/>
        <v>1236949.5963822489</v>
      </c>
      <c r="V127" s="73">
        <f t="shared" si="14"/>
        <v>1342545.5592417335</v>
      </c>
      <c r="W127" s="73">
        <f t="shared" si="14"/>
        <v>1452885.2919649861</v>
      </c>
      <c r="X127" s="73">
        <f t="shared" si="14"/>
        <v>1568181.9026284064</v>
      </c>
    </row>
    <row r="128" spans="1:24">
      <c r="A128" s="73">
        <v>49</v>
      </c>
      <c r="B128" s="74">
        <v>34456.769999999997</v>
      </c>
      <c r="C128" s="73">
        <v>4.6313448834716198</v>
      </c>
      <c r="D128" s="74">
        <v>0</v>
      </c>
      <c r="E128" s="73">
        <f t="shared" si="13"/>
        <v>0</v>
      </c>
      <c r="F128" s="73">
        <f t="shared" si="13"/>
        <v>0</v>
      </c>
      <c r="G128" s="73">
        <f t="shared" si="13"/>
        <v>0</v>
      </c>
      <c r="H128" s="73">
        <f t="shared" si="13"/>
        <v>0</v>
      </c>
      <c r="I128" s="73">
        <f t="shared" si="13"/>
        <v>0</v>
      </c>
      <c r="J128" s="73">
        <f t="shared" si="13"/>
        <v>0</v>
      </c>
      <c r="K128" s="73">
        <f t="shared" si="13"/>
        <v>0</v>
      </c>
      <c r="L128" s="73">
        <f t="shared" si="13"/>
        <v>0</v>
      </c>
      <c r="M128" s="73">
        <f t="shared" si="13"/>
        <v>0</v>
      </c>
      <c r="N128" s="73">
        <f t="shared" si="13"/>
        <v>0</v>
      </c>
      <c r="O128" s="73">
        <f t="shared" si="13"/>
        <v>0</v>
      </c>
      <c r="P128" s="73">
        <f t="shared" si="13"/>
        <v>0</v>
      </c>
      <c r="Q128" s="73">
        <f t="shared" si="13"/>
        <v>0</v>
      </c>
      <c r="R128" s="73">
        <f t="shared" si="13"/>
        <v>0</v>
      </c>
      <c r="S128" s="73">
        <f t="shared" si="13"/>
        <v>0</v>
      </c>
      <c r="T128" s="73">
        <f t="shared" si="13"/>
        <v>0</v>
      </c>
      <c r="U128" s="73">
        <f t="shared" si="14"/>
        <v>0</v>
      </c>
      <c r="V128" s="73">
        <f t="shared" si="14"/>
        <v>0</v>
      </c>
      <c r="W128" s="73">
        <f t="shared" si="14"/>
        <v>0</v>
      </c>
      <c r="X128" s="73">
        <f t="shared" si="14"/>
        <v>0</v>
      </c>
    </row>
    <row r="129" spans="1:24">
      <c r="A129" s="73">
        <v>50</v>
      </c>
      <c r="B129" s="74">
        <v>37499.01</v>
      </c>
      <c r="C129" s="73">
        <v>4.6784808843725303</v>
      </c>
      <c r="D129" s="74">
        <v>0</v>
      </c>
      <c r="E129" s="73">
        <f t="shared" si="13"/>
        <v>0</v>
      </c>
      <c r="F129" s="73">
        <f t="shared" si="13"/>
        <v>0</v>
      </c>
      <c r="G129" s="73">
        <f t="shared" si="13"/>
        <v>0</v>
      </c>
      <c r="H129" s="73">
        <f t="shared" si="13"/>
        <v>0</v>
      </c>
      <c r="I129" s="73">
        <f t="shared" si="13"/>
        <v>0</v>
      </c>
      <c r="J129" s="73">
        <f t="shared" si="13"/>
        <v>0</v>
      </c>
      <c r="K129" s="73">
        <f t="shared" si="13"/>
        <v>0</v>
      </c>
      <c r="L129" s="73">
        <f t="shared" si="13"/>
        <v>0</v>
      </c>
      <c r="M129" s="73">
        <f t="shared" si="13"/>
        <v>0</v>
      </c>
      <c r="N129" s="73">
        <f t="shared" si="13"/>
        <v>0</v>
      </c>
      <c r="O129" s="73">
        <f t="shared" si="13"/>
        <v>0</v>
      </c>
      <c r="P129" s="73">
        <f t="shared" si="13"/>
        <v>0</v>
      </c>
      <c r="Q129" s="73">
        <f t="shared" si="13"/>
        <v>0</v>
      </c>
      <c r="R129" s="73">
        <f t="shared" si="13"/>
        <v>0</v>
      </c>
      <c r="S129" s="73">
        <f t="shared" si="13"/>
        <v>0</v>
      </c>
      <c r="T129" s="73">
        <f t="shared" si="13"/>
        <v>0</v>
      </c>
      <c r="U129" s="73">
        <f t="shared" si="14"/>
        <v>0</v>
      </c>
      <c r="V129" s="73">
        <f t="shared" si="14"/>
        <v>0</v>
      </c>
      <c r="W129" s="73">
        <f t="shared" si="14"/>
        <v>0</v>
      </c>
      <c r="X129" s="73">
        <f t="shared" si="14"/>
        <v>0</v>
      </c>
    </row>
    <row r="130" spans="1:24">
      <c r="A130" s="73">
        <v>51</v>
      </c>
      <c r="B130" s="74">
        <v>40129.339999999997</v>
      </c>
      <c r="C130" s="73">
        <v>5.1439509872841098</v>
      </c>
      <c r="D130" s="74">
        <v>0</v>
      </c>
      <c r="E130" s="73">
        <f t="shared" si="13"/>
        <v>0</v>
      </c>
      <c r="F130" s="73">
        <f t="shared" si="13"/>
        <v>0</v>
      </c>
      <c r="G130" s="73">
        <f t="shared" si="13"/>
        <v>0</v>
      </c>
      <c r="H130" s="73">
        <f t="shared" si="13"/>
        <v>0</v>
      </c>
      <c r="I130" s="73">
        <f t="shared" si="13"/>
        <v>0</v>
      </c>
      <c r="J130" s="73">
        <f t="shared" si="13"/>
        <v>0</v>
      </c>
      <c r="K130" s="73">
        <f t="shared" si="13"/>
        <v>0</v>
      </c>
      <c r="L130" s="73">
        <f t="shared" si="13"/>
        <v>0</v>
      </c>
      <c r="M130" s="73">
        <f t="shared" si="13"/>
        <v>0</v>
      </c>
      <c r="N130" s="73">
        <f t="shared" si="13"/>
        <v>0</v>
      </c>
      <c r="O130" s="73">
        <f t="shared" si="13"/>
        <v>0</v>
      </c>
      <c r="P130" s="73">
        <f t="shared" si="13"/>
        <v>0</v>
      </c>
      <c r="Q130" s="73">
        <f t="shared" si="13"/>
        <v>0</v>
      </c>
      <c r="R130" s="73">
        <f t="shared" si="13"/>
        <v>0</v>
      </c>
      <c r="S130" s="73">
        <f t="shared" si="13"/>
        <v>0</v>
      </c>
      <c r="T130" s="73">
        <f t="shared" si="13"/>
        <v>0</v>
      </c>
      <c r="U130" s="73">
        <f t="shared" si="14"/>
        <v>0</v>
      </c>
      <c r="V130" s="73">
        <f t="shared" si="14"/>
        <v>0</v>
      </c>
      <c r="W130" s="73">
        <f t="shared" si="14"/>
        <v>0</v>
      </c>
      <c r="X130" s="73">
        <f t="shared" si="14"/>
        <v>0</v>
      </c>
    </row>
    <row r="131" spans="1:24">
      <c r="A131" s="73">
        <v>52</v>
      </c>
      <c r="B131" s="74">
        <v>42522.8</v>
      </c>
      <c r="C131" s="73">
        <v>4.9900802048313304</v>
      </c>
      <c r="D131" s="74">
        <v>0</v>
      </c>
      <c r="E131" s="73">
        <f t="shared" si="13"/>
        <v>0</v>
      </c>
      <c r="F131" s="73">
        <f t="shared" si="13"/>
        <v>0</v>
      </c>
      <c r="G131" s="73">
        <f t="shared" si="13"/>
        <v>0</v>
      </c>
      <c r="H131" s="73">
        <f t="shared" si="13"/>
        <v>0</v>
      </c>
      <c r="I131" s="73">
        <f t="shared" si="13"/>
        <v>0</v>
      </c>
      <c r="J131" s="73">
        <f t="shared" si="13"/>
        <v>0</v>
      </c>
      <c r="K131" s="73">
        <f t="shared" si="13"/>
        <v>0</v>
      </c>
      <c r="L131" s="73">
        <f t="shared" si="13"/>
        <v>0</v>
      </c>
      <c r="M131" s="73">
        <f t="shared" si="13"/>
        <v>0</v>
      </c>
      <c r="N131" s="73">
        <f t="shared" si="13"/>
        <v>0</v>
      </c>
      <c r="O131" s="73">
        <f t="shared" si="13"/>
        <v>0</v>
      </c>
      <c r="P131" s="73">
        <f t="shared" si="13"/>
        <v>0</v>
      </c>
      <c r="Q131" s="73">
        <f t="shared" si="13"/>
        <v>0</v>
      </c>
      <c r="R131" s="73">
        <f t="shared" si="13"/>
        <v>0</v>
      </c>
      <c r="S131" s="73">
        <f t="shared" si="13"/>
        <v>0</v>
      </c>
      <c r="T131" s="73">
        <f t="shared" si="13"/>
        <v>0</v>
      </c>
      <c r="U131" s="73">
        <f t="shared" si="14"/>
        <v>0</v>
      </c>
      <c r="V131" s="73">
        <f t="shared" si="14"/>
        <v>0</v>
      </c>
      <c r="W131" s="73">
        <f t="shared" si="14"/>
        <v>0</v>
      </c>
      <c r="X131" s="73">
        <f t="shared" si="14"/>
        <v>0</v>
      </c>
    </row>
    <row r="132" spans="1:24">
      <c r="A132" s="73">
        <v>53</v>
      </c>
      <c r="B132" s="74">
        <v>44842.97</v>
      </c>
      <c r="C132" s="73">
        <v>5.9991804782151696</v>
      </c>
      <c r="D132" s="74">
        <v>0</v>
      </c>
      <c r="E132" s="73">
        <f t="shared" si="13"/>
        <v>0</v>
      </c>
      <c r="F132" s="73">
        <f t="shared" si="13"/>
        <v>0</v>
      </c>
      <c r="G132" s="73">
        <f t="shared" si="13"/>
        <v>0</v>
      </c>
      <c r="H132" s="73">
        <f t="shared" si="13"/>
        <v>0</v>
      </c>
      <c r="I132" s="73">
        <f t="shared" si="13"/>
        <v>0</v>
      </c>
      <c r="J132" s="73">
        <f t="shared" si="13"/>
        <v>0</v>
      </c>
      <c r="K132" s="73">
        <f t="shared" si="13"/>
        <v>0</v>
      </c>
      <c r="L132" s="73">
        <f t="shared" si="13"/>
        <v>0</v>
      </c>
      <c r="M132" s="73">
        <f t="shared" si="13"/>
        <v>0</v>
      </c>
      <c r="N132" s="73">
        <f t="shared" si="13"/>
        <v>0</v>
      </c>
      <c r="O132" s="73">
        <f t="shared" si="13"/>
        <v>0</v>
      </c>
      <c r="P132" s="73">
        <f t="shared" si="13"/>
        <v>0</v>
      </c>
      <c r="Q132" s="73">
        <f t="shared" si="13"/>
        <v>0</v>
      </c>
      <c r="R132" s="73">
        <f t="shared" si="13"/>
        <v>0</v>
      </c>
      <c r="S132" s="73">
        <f t="shared" si="13"/>
        <v>0</v>
      </c>
      <c r="T132" s="73">
        <f t="shared" si="13"/>
        <v>0</v>
      </c>
      <c r="U132" s="73">
        <f t="shared" si="14"/>
        <v>0</v>
      </c>
      <c r="V132" s="73">
        <f t="shared" si="14"/>
        <v>0</v>
      </c>
      <c r="W132" s="73">
        <f t="shared" si="14"/>
        <v>0</v>
      </c>
      <c r="X132" s="73">
        <f t="shared" si="14"/>
        <v>0</v>
      </c>
    </row>
    <row r="133" spans="1:24">
      <c r="A133" s="73">
        <v>54</v>
      </c>
      <c r="B133" s="74">
        <v>46781.93</v>
      </c>
      <c r="C133" s="73">
        <v>5.4769702360594303</v>
      </c>
      <c r="D133" s="74">
        <v>0</v>
      </c>
      <c r="E133" s="73">
        <f t="shared" si="13"/>
        <v>0</v>
      </c>
      <c r="F133" s="73">
        <f t="shared" si="13"/>
        <v>0</v>
      </c>
      <c r="G133" s="73">
        <f t="shared" si="13"/>
        <v>0</v>
      </c>
      <c r="H133" s="73">
        <f t="shared" si="13"/>
        <v>0</v>
      </c>
      <c r="I133" s="73">
        <f t="shared" si="13"/>
        <v>0</v>
      </c>
      <c r="J133" s="73">
        <f t="shared" si="13"/>
        <v>0</v>
      </c>
      <c r="K133" s="73">
        <f t="shared" si="13"/>
        <v>0</v>
      </c>
      <c r="L133" s="73">
        <f t="shared" si="13"/>
        <v>0</v>
      </c>
      <c r="M133" s="73">
        <f t="shared" si="13"/>
        <v>0</v>
      </c>
      <c r="N133" s="73">
        <f t="shared" si="13"/>
        <v>0</v>
      </c>
      <c r="O133" s="73">
        <f t="shared" si="13"/>
        <v>0</v>
      </c>
      <c r="P133" s="73">
        <f t="shared" si="13"/>
        <v>0</v>
      </c>
      <c r="Q133" s="73">
        <f t="shared" si="13"/>
        <v>0</v>
      </c>
      <c r="R133" s="73">
        <f t="shared" si="13"/>
        <v>0</v>
      </c>
      <c r="S133" s="73">
        <f t="shared" si="13"/>
        <v>0</v>
      </c>
      <c r="T133" s="73">
        <f t="shared" si="13"/>
        <v>0</v>
      </c>
      <c r="U133" s="73">
        <f t="shared" si="14"/>
        <v>0</v>
      </c>
      <c r="V133" s="73">
        <f t="shared" si="14"/>
        <v>0</v>
      </c>
      <c r="W133" s="73">
        <f t="shared" si="14"/>
        <v>0</v>
      </c>
      <c r="X133" s="73">
        <f t="shared" si="14"/>
        <v>0</v>
      </c>
    </row>
    <row r="134" spans="1:24">
      <c r="A134" s="73">
        <v>55</v>
      </c>
      <c r="B134" s="74">
        <v>48214.71</v>
      </c>
      <c r="C134" s="73">
        <v>5.8005982166748096</v>
      </c>
      <c r="D134" s="74">
        <v>0</v>
      </c>
      <c r="E134" s="73">
        <f t="shared" si="13"/>
        <v>0</v>
      </c>
      <c r="F134" s="73">
        <f t="shared" si="13"/>
        <v>0</v>
      </c>
      <c r="G134" s="73">
        <f t="shared" ref="G134:X134" si="15">$D134*((1+$C134/100)^G$2-1)*$B134</f>
        <v>0</v>
      </c>
      <c r="H134" s="73">
        <f t="shared" si="15"/>
        <v>0</v>
      </c>
      <c r="I134" s="73">
        <f t="shared" si="15"/>
        <v>0</v>
      </c>
      <c r="J134" s="73">
        <f t="shared" si="15"/>
        <v>0</v>
      </c>
      <c r="K134" s="73">
        <f t="shared" si="15"/>
        <v>0</v>
      </c>
      <c r="L134" s="73">
        <f t="shared" si="15"/>
        <v>0</v>
      </c>
      <c r="M134" s="73">
        <f t="shared" si="15"/>
        <v>0</v>
      </c>
      <c r="N134" s="73">
        <f t="shared" si="15"/>
        <v>0</v>
      </c>
      <c r="O134" s="73">
        <f t="shared" si="15"/>
        <v>0</v>
      </c>
      <c r="P134" s="73">
        <f t="shared" si="15"/>
        <v>0</v>
      </c>
      <c r="Q134" s="73">
        <f t="shared" si="15"/>
        <v>0</v>
      </c>
      <c r="R134" s="73">
        <f t="shared" si="15"/>
        <v>0</v>
      </c>
      <c r="S134" s="73">
        <f t="shared" si="15"/>
        <v>0</v>
      </c>
      <c r="T134" s="73">
        <f t="shared" si="15"/>
        <v>0</v>
      </c>
      <c r="U134" s="73">
        <f t="shared" si="15"/>
        <v>0</v>
      </c>
      <c r="V134" s="73">
        <f t="shared" si="15"/>
        <v>0</v>
      </c>
      <c r="W134" s="73">
        <f t="shared" si="15"/>
        <v>0</v>
      </c>
      <c r="X134" s="73">
        <f t="shared" si="15"/>
        <v>0</v>
      </c>
    </row>
    <row r="135" spans="1:24" ht="12.75">
      <c r="I135" s="72">
        <f>SUM(E105:I134)</f>
        <v>3082978.3389424495</v>
      </c>
      <c r="X135" s="73">
        <f>SUM(E105:X134)</f>
        <v>55935763.609870382</v>
      </c>
    </row>
    <row r="137" spans="1:24" ht="12.75">
      <c r="I137" s="72">
        <f>SUM(I33,I67,I101,I135)</f>
        <v>162083651.70336381</v>
      </c>
      <c r="X137" s="73">
        <f>SUM(X33,X67,X101,X135)</f>
        <v>2964059769.9551616</v>
      </c>
    </row>
    <row r="138" spans="1:24" ht="12.75">
      <c r="I138" s="7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F464B-01A5-7843-9A77-BEA2EA32AA5D}">
  <sheetPr codeName="Sheet25">
    <tabColor rgb="FF00B0F0"/>
  </sheetPr>
  <dimension ref="A1:X137"/>
  <sheetViews>
    <sheetView workbookViewId="0">
      <selection activeCell="C21" sqref="C21"/>
    </sheetView>
  </sheetViews>
  <sheetFormatPr defaultColWidth="10.85546875" defaultRowHeight="12.95"/>
  <cols>
    <col min="1" max="4" width="10.85546875" style="73"/>
    <col min="5" max="5" width="11.7109375" style="73" bestFit="1" customWidth="1"/>
    <col min="6" max="6" width="12.5703125" style="73" bestFit="1" customWidth="1"/>
    <col min="7" max="8" width="12.7109375" style="73" bestFit="1" customWidth="1"/>
    <col min="9" max="9" width="15.7109375" style="73" bestFit="1" customWidth="1"/>
    <col min="10" max="14" width="12.7109375" style="73" bestFit="1" customWidth="1"/>
    <col min="15" max="16" width="13.42578125" style="73" bestFit="1" customWidth="1"/>
    <col min="17" max="18" width="13.7109375" style="73" bestFit="1" customWidth="1"/>
    <col min="19" max="24" width="14.140625" style="73" bestFit="1" customWidth="1"/>
    <col min="25" max="16384" width="10.85546875" style="73"/>
  </cols>
  <sheetData>
    <row r="1" spans="1:24">
      <c r="E1" s="73" t="s">
        <v>31</v>
      </c>
    </row>
    <row r="2" spans="1:24">
      <c r="A2" s="73" t="s">
        <v>0</v>
      </c>
      <c r="B2" s="73" t="s">
        <v>32</v>
      </c>
      <c r="C2" s="73" t="s">
        <v>33</v>
      </c>
      <c r="D2" s="73" t="s">
        <v>34</v>
      </c>
      <c r="E2" s="73">
        <v>1</v>
      </c>
      <c r="F2" s="73">
        <v>2</v>
      </c>
      <c r="G2" s="73">
        <v>3</v>
      </c>
      <c r="H2" s="73">
        <v>4</v>
      </c>
      <c r="I2" s="73">
        <v>5</v>
      </c>
      <c r="J2" s="73">
        <v>6</v>
      </c>
      <c r="K2" s="73">
        <v>7</v>
      </c>
      <c r="L2" s="73">
        <v>8</v>
      </c>
      <c r="M2" s="73">
        <v>9</v>
      </c>
      <c r="N2" s="73">
        <v>10</v>
      </c>
      <c r="O2" s="73">
        <v>11</v>
      </c>
      <c r="P2" s="73">
        <v>12</v>
      </c>
      <c r="Q2" s="73">
        <v>13</v>
      </c>
      <c r="R2" s="73">
        <v>14</v>
      </c>
      <c r="S2" s="73">
        <v>15</v>
      </c>
      <c r="T2" s="73">
        <v>16</v>
      </c>
      <c r="U2" s="73">
        <v>17</v>
      </c>
      <c r="V2" s="73">
        <v>18</v>
      </c>
      <c r="W2" s="73">
        <v>19</v>
      </c>
      <c r="X2" s="73">
        <v>20</v>
      </c>
    </row>
    <row r="3" spans="1:24">
      <c r="A3" s="73">
        <v>26</v>
      </c>
      <c r="B3" s="74">
        <v>2648.13</v>
      </c>
      <c r="C3" s="73">
        <v>3.6199834500503898</v>
      </c>
      <c r="D3" s="74">
        <v>932</v>
      </c>
      <c r="E3" s="73">
        <f>$D3*((1+$C3/100)^E$2-1)*$B3</f>
        <v>89343.26072978368</v>
      </c>
      <c r="F3" s="73">
        <f t="shared" ref="F3:X17" si="0">$D3*((1+$C3/100)^F$2-1)*$B3</f>
        <v>181920.73271172112</v>
      </c>
      <c r="G3" s="73">
        <f t="shared" si="0"/>
        <v>277849.49385787954</v>
      </c>
      <c r="H3" s="73">
        <f t="shared" si="0"/>
        <v>377250.86028136732</v>
      </c>
      <c r="I3" s="73">
        <f t="shared" si="0"/>
        <v>480250.53971850895</v>
      </c>
      <c r="J3" s="73">
        <f t="shared" si="0"/>
        <v>586978.79050488083</v>
      </c>
      <c r="K3" s="73">
        <f t="shared" si="0"/>
        <v>697570.58630624728</v>
      </c>
      <c r="L3" s="73">
        <f t="shared" si="0"/>
        <v>812165.78681273642</v>
      </c>
      <c r="M3" s="73">
        <f t="shared" si="0"/>
        <v>930909.31461211282</v>
      </c>
      <c r="N3" s="73">
        <f t="shared" si="0"/>
        <v>1053951.3384658326</v>
      </c>
      <c r="O3" s="73">
        <f t="shared" si="0"/>
        <v>1181447.4632196643</v>
      </c>
      <c r="P3" s="73">
        <f t="shared" si="0"/>
        <v>1313558.9265890401</v>
      </c>
      <c r="Q3" s="73">
        <f t="shared" si="0"/>
        <v>1450452.8030680062</v>
      </c>
      <c r="R3" s="73">
        <f t="shared" si="0"/>
        <v>1592302.2152196441</v>
      </c>
      <c r="S3" s="73">
        <f t="shared" si="0"/>
        <v>1739286.552615165</v>
      </c>
      <c r="T3" s="73">
        <f t="shared" si="0"/>
        <v>1891591.6986985693</v>
      </c>
      <c r="U3" s="73">
        <f t="shared" si="0"/>
        <v>2049410.2658637685</v>
      </c>
      <c r="V3" s="73">
        <f t="shared" si="0"/>
        <v>2212941.8390414547</v>
      </c>
      <c r="W3" s="73">
        <f t="shared" si="0"/>
        <v>2382393.2281037797</v>
      </c>
      <c r="X3" s="73">
        <f t="shared" si="0"/>
        <v>2557978.7294060411</v>
      </c>
    </row>
    <row r="4" spans="1:24">
      <c r="A4" s="73">
        <v>27</v>
      </c>
      <c r="B4" s="74">
        <v>2806.65</v>
      </c>
      <c r="C4" s="73">
        <v>4.1909581588592904</v>
      </c>
      <c r="D4" s="74">
        <v>956</v>
      </c>
      <c r="E4" s="73">
        <f t="shared" ref="E4:T32" si="1">$D4*((1+$C4/100)^E$2-1)*$B4</f>
        <v>112450.00397033658</v>
      </c>
      <c r="F4" s="73">
        <f t="shared" si="1"/>
        <v>229612.74055670554</v>
      </c>
      <c r="G4" s="73">
        <f t="shared" si="1"/>
        <v>351685.71841118403</v>
      </c>
      <c r="H4" s="73">
        <f t="shared" si="1"/>
        <v>478874.72369081667</v>
      </c>
      <c r="I4" s="73">
        <f t="shared" si="1"/>
        <v>611394.16696438834</v>
      </c>
      <c r="J4" s="73">
        <f t="shared" si="1"/>
        <v>749467.44465790875</v>
      </c>
      <c r="K4" s="73">
        <f t="shared" si="1"/>
        <v>893327.31564813026</v>
      </c>
      <c r="L4" s="73">
        <f t="shared" si="1"/>
        <v>1043216.2936389406</v>
      </c>
      <c r="M4" s="73">
        <f t="shared" si="1"/>
        <v>1199387.0559820877</v>
      </c>
      <c r="N4" s="73">
        <f t="shared" si="1"/>
        <v>1362102.8696314075</v>
      </c>
      <c r="O4" s="73">
        <f t="shared" si="1"/>
        <v>1531638.0349486188</v>
      </c>
      <c r="P4" s="73">
        <f t="shared" si="1"/>
        <v>1708278.348108826</v>
      </c>
      <c r="Q4" s="73">
        <f t="shared" si="1"/>
        <v>1892321.5828852556</v>
      </c>
      <c r="R4" s="73">
        <f t="shared" si="1"/>
        <v>2084077.9926253771</v>
      </c>
      <c r="S4" s="73">
        <f t="shared" si="1"/>
        <v>2283870.8332646382</v>
      </c>
      <c r="T4" s="73">
        <f t="shared" si="1"/>
        <v>2492036.9082594863</v>
      </c>
      <c r="U4" s="73">
        <f t="shared" si="0"/>
        <v>2708927.1363583081</v>
      </c>
      <c r="V4" s="73">
        <f t="shared" si="0"/>
        <v>2934907.1431674059</v>
      </c>
      <c r="W4" s="73">
        <f t="shared" si="0"/>
        <v>3170357.8775092624</v>
      </c>
      <c r="X4" s="73">
        <f t="shared" si="0"/>
        <v>3415676.2536121104</v>
      </c>
    </row>
    <row r="5" spans="1:24">
      <c r="A5" s="73">
        <v>28</v>
      </c>
      <c r="B5" s="74">
        <v>2855.25</v>
      </c>
      <c r="C5" s="73">
        <v>4.3218937786115301</v>
      </c>
      <c r="D5" s="74">
        <v>1012</v>
      </c>
      <c r="E5" s="73">
        <f t="shared" si="1"/>
        <v>124881.68257917168</v>
      </c>
      <c r="F5" s="73">
        <f t="shared" si="0"/>
        <v>255160.61882835822</v>
      </c>
      <c r="G5" s="73">
        <f t="shared" si="0"/>
        <v>391070.07231813925</v>
      </c>
      <c r="H5" s="73">
        <f t="shared" si="0"/>
        <v>532853.38802284084</v>
      </c>
      <c r="I5" s="73">
        <f t="shared" si="0"/>
        <v>680764.42802809225</v>
      </c>
      <c r="J5" s="73">
        <f t="shared" si="0"/>
        <v>835068.02606921096</v>
      </c>
      <c r="K5" s="73">
        <f t="shared" si="0"/>
        <v>996040.46171424224</v>
      </c>
      <c r="L5" s="73">
        <f t="shared" si="0"/>
        <v>1163969.9550406956</v>
      </c>
      <c r="M5" s="73">
        <f t="shared" si="0"/>
        <v>1339157.1826916789</v>
      </c>
      <c r="N5" s="73">
        <f t="shared" si="0"/>
        <v>1521915.8162354315</v>
      </c>
      <c r="O5" s="73">
        <f t="shared" si="0"/>
        <v>1712573.0837921873</v>
      </c>
      <c r="P5" s="73">
        <f t="shared" si="0"/>
        <v>1911470.35593395</v>
      </c>
      <c r="Q5" s="73">
        <f t="shared" si="0"/>
        <v>2118963.7569062347</v>
      </c>
      <c r="R5" s="73">
        <f t="shared" si="0"/>
        <v>2335424.8022661712</v>
      </c>
      <c r="S5" s="73">
        <f t="shared" si="0"/>
        <v>2561241.0640786351</v>
      </c>
      <c r="T5" s="73">
        <f t="shared" si="0"/>
        <v>2796816.8648614655</v>
      </c>
      <c r="U5" s="73">
        <f t="shared" si="0"/>
        <v>3042574.0015222435</v>
      </c>
      <c r="V5" s="73">
        <f t="shared" si="0"/>
        <v>3298952.5005828585</v>
      </c>
      <c r="W5" s="73">
        <f t="shared" si="0"/>
        <v>3566411.4060440697</v>
      </c>
      <c r="X5" s="73">
        <f t="shared" si="0"/>
        <v>3845429.6013007532</v>
      </c>
    </row>
    <row r="6" spans="1:24">
      <c r="A6" s="73">
        <v>29</v>
      </c>
      <c r="B6" s="74">
        <v>2922.53</v>
      </c>
      <c r="C6" s="73">
        <v>4.7001672296495602</v>
      </c>
      <c r="D6" s="74">
        <v>1064</v>
      </c>
      <c r="E6" s="73">
        <f t="shared" si="1"/>
        <v>146155.08036622481</v>
      </c>
      <c r="F6" s="73">
        <f t="shared" si="0"/>
        <v>299179.69392429071</v>
      </c>
      <c r="G6" s="73">
        <f t="shared" si="0"/>
        <v>459396.7202221108</v>
      </c>
      <c r="H6" s="73">
        <f t="shared" si="0"/>
        <v>627144.21468629979</v>
      </c>
      <c r="I6" s="73">
        <f t="shared" si="0"/>
        <v>802776.1219138531</v>
      </c>
      <c r="J6" s="73">
        <f t="shared" si="0"/>
        <v>986663.02248972445</v>
      </c>
      <c r="K6" s="73">
        <f t="shared" si="0"/>
        <v>1179192.9149060808</v>
      </c>
      <c r="L6" s="73">
        <f t="shared" si="0"/>
        <v>1380772.0342330702</v>
      </c>
      <c r="M6" s="73">
        <f t="shared" si="0"/>
        <v>1591825.7092684833</v>
      </c>
      <c r="N6" s="73">
        <f t="shared" si="0"/>
        <v>1812799.2599748818</v>
      </c>
      <c r="O6" s="73">
        <f t="shared" si="0"/>
        <v>2044158.937097776</v>
      </c>
      <c r="P6" s="73">
        <f t="shared" si="0"/>
        <v>2286392.9059474231</v>
      </c>
      <c r="Q6" s="73">
        <f t="shared" si="0"/>
        <v>2540012.27642002</v>
      </c>
      <c r="R6" s="73">
        <f t="shared" si="0"/>
        <v>2805552.1814316153</v>
      </c>
      <c r="S6" s="73">
        <f t="shared" si="0"/>
        <v>3083572.9060402075</v>
      </c>
      <c r="T6" s="73">
        <f t="shared" si="0"/>
        <v>3374661.0696384865</v>
      </c>
      <c r="U6" s="73">
        <f t="shared" si="0"/>
        <v>3679430.8637116011</v>
      </c>
      <c r="V6" s="73">
        <f t="shared" si="0"/>
        <v>3998525.3477716097</v>
      </c>
      <c r="W6" s="73">
        <f t="shared" si="0"/>
        <v>4332617.8062030273</v>
      </c>
      <c r="X6" s="73">
        <f t="shared" si="0"/>
        <v>4682413.1688823663</v>
      </c>
    </row>
    <row r="7" spans="1:24">
      <c r="A7" s="73">
        <v>30</v>
      </c>
      <c r="B7" s="74">
        <v>2982.74</v>
      </c>
      <c r="C7" s="73">
        <v>4.25765773015672</v>
      </c>
      <c r="D7" s="74">
        <v>1129</v>
      </c>
      <c r="E7" s="73">
        <f t="shared" si="1"/>
        <v>143377.19714375789</v>
      </c>
      <c r="F7" s="73">
        <f t="shared" si="0"/>
        <v>292858.90460498922</v>
      </c>
      <c r="G7" s="73">
        <f t="shared" si="0"/>
        <v>448705.0315391139</v>
      </c>
      <c r="H7" s="73">
        <f t="shared" si="0"/>
        <v>611186.55314379896</v>
      </c>
      <c r="I7" s="73">
        <f t="shared" si="0"/>
        <v>780585.98181316257</v>
      </c>
      <c r="J7" s="73">
        <f t="shared" si="0"/>
        <v>957197.85835210804</v>
      </c>
      <c r="K7" s="73">
        <f t="shared" si="0"/>
        <v>1141329.2641048892</v>
      </c>
      <c r="L7" s="73">
        <f t="shared" si="0"/>
        <v>1333300.3548883502</v>
      </c>
      <c r="M7" s="73">
        <f t="shared" si="0"/>
        <v>1533444.9176582184</v>
      </c>
      <c r="N7" s="73">
        <f t="shared" si="0"/>
        <v>1742110.950876348</v>
      </c>
      <c r="O7" s="73">
        <f t="shared" si="0"/>
        <v>1959661.2695879987</v>
      </c>
      <c r="P7" s="73">
        <f t="shared" si="0"/>
        <v>2186474.1362612573</v>
      </c>
      <c r="Q7" s="73">
        <f t="shared" si="0"/>
        <v>2422943.9184854203</v>
      </c>
      <c r="R7" s="73">
        <f t="shared" si="0"/>
        <v>2669481.7746719345</v>
      </c>
      <c r="S7" s="73">
        <f t="shared" si="0"/>
        <v>2926516.3689501374</v>
      </c>
      <c r="T7" s="73">
        <f t="shared" si="0"/>
        <v>3194494.6165008028</v>
      </c>
      <c r="U7" s="73">
        <f t="shared" si="0"/>
        <v>3473882.4606234473</v>
      </c>
      <c r="V7" s="73">
        <f t="shared" si="0"/>
        <v>3765165.6828884985</v>
      </c>
      <c r="W7" s="73">
        <f t="shared" si="0"/>
        <v>4068850.7477829661</v>
      </c>
      <c r="X7" s="73">
        <f t="shared" si="0"/>
        <v>4385465.6833182462</v>
      </c>
    </row>
    <row r="8" spans="1:24">
      <c r="A8" s="73">
        <v>31</v>
      </c>
      <c r="B8" s="74">
        <v>3011.18</v>
      </c>
      <c r="C8" s="73">
        <v>3.9116837013954</v>
      </c>
      <c r="D8" s="74">
        <v>1208</v>
      </c>
      <c r="E8" s="73">
        <f t="shared" si="1"/>
        <v>142287.70743385129</v>
      </c>
      <c r="F8" s="73">
        <f t="shared" si="0"/>
        <v>290141.25992848142</v>
      </c>
      <c r="G8" s="73">
        <f t="shared" si="0"/>
        <v>443778.37573797844</v>
      </c>
      <c r="H8" s="73">
        <f t="shared" si="0"/>
        <v>603425.2895658887</v>
      </c>
      <c r="I8" s="73">
        <f t="shared" si="0"/>
        <v>769317.08570178691</v>
      </c>
      <c r="J8" s="73">
        <f t="shared" si="0"/>
        <v>941698.04418908467</v>
      </c>
      <c r="K8" s="73">
        <f t="shared" si="0"/>
        <v>1120822.0005338397</v>
      </c>
      <c r="L8" s="73">
        <f t="shared" si="0"/>
        <v>1306952.7194842268</v>
      </c>
      <c r="M8" s="73">
        <f t="shared" si="0"/>
        <v>1500364.2834310862</v>
      </c>
      <c r="N8" s="73">
        <f t="shared" si="0"/>
        <v>1701341.4960014694</v>
      </c>
      <c r="O8" s="73">
        <f t="shared" si="0"/>
        <v>1910180.3014394869</v>
      </c>
      <c r="P8" s="73">
        <f t="shared" si="0"/>
        <v>2127188.2203920116</v>
      </c>
      <c r="Q8" s="73">
        <f t="shared" si="0"/>
        <v>2352684.8027409399</v>
      </c>
      <c r="R8" s="73">
        <f t="shared" si="0"/>
        <v>2587002.0981488144</v>
      </c>
      <c r="S8" s="73">
        <f t="shared" si="0"/>
        <v>2830485.1450107102</v>
      </c>
      <c r="T8" s="73">
        <f t="shared" si="0"/>
        <v>3083492.4785323632</v>
      </c>
      <c r="U8" s="73">
        <f t="shared" si="0"/>
        <v>3346396.6586827184</v>
      </c>
      <c r="V8" s="73">
        <f t="shared" si="0"/>
        <v>3619584.8187983013</v>
      </c>
      <c r="W8" s="73">
        <f t="shared" si="0"/>
        <v>3903459.2356472681</v>
      </c>
      <c r="X8" s="73">
        <f t="shared" si="0"/>
        <v>4198437.9217925472</v>
      </c>
    </row>
    <row r="9" spans="1:24">
      <c r="A9" s="73">
        <v>32</v>
      </c>
      <c r="B9" s="74">
        <v>3119.1</v>
      </c>
      <c r="C9" s="73">
        <v>3.5414883290647499</v>
      </c>
      <c r="D9" s="74">
        <v>1312</v>
      </c>
      <c r="E9" s="73">
        <f t="shared" si="1"/>
        <v>144926.88196307878</v>
      </c>
      <c r="F9" s="73">
        <f t="shared" si="0"/>
        <v>294986.33253655722</v>
      </c>
      <c r="G9" s="73">
        <f t="shared" si="0"/>
        <v>450360.12103875424</v>
      </c>
      <c r="H9" s="73">
        <f t="shared" si="0"/>
        <v>611236.45412718225</v>
      </c>
      <c r="I9" s="73">
        <f t="shared" si="0"/>
        <v>777810.20377616456</v>
      </c>
      <c r="J9" s="73">
        <f t="shared" si="0"/>
        <v>950283.14332825004</v>
      </c>
      <c r="K9" s="73">
        <f t="shared" si="0"/>
        <v>1128864.1919053693</v>
      </c>
      <c r="L9" s="73">
        <f t="shared" si="0"/>
        <v>1313769.6674757674</v>
      </c>
      <c r="M9" s="73">
        <f t="shared" si="0"/>
        <v>1505223.5488832938</v>
      </c>
      <c r="N9" s="73">
        <f t="shared" si="0"/>
        <v>1703457.7471564081</v>
      </c>
      <c r="O9" s="73">
        <f t="shared" si="0"/>
        <v>1908712.3864255806</v>
      </c>
      <c r="P9" s="73">
        <f t="shared" si="0"/>
        <v>2121236.0947893341</v>
      </c>
      <c r="Q9" s="73">
        <f t="shared" si="0"/>
        <v>2341286.3054812863</v>
      </c>
      <c r="R9" s="73">
        <f t="shared" si="0"/>
        <v>2569129.5687029753</v>
      </c>
      <c r="S9" s="73">
        <f t="shared" si="0"/>
        <v>2805041.8745002225</v>
      </c>
      <c r="T9" s="73">
        <f t="shared" si="0"/>
        <v>3049308.987074106</v>
      </c>
      <c r="U9" s="73">
        <f t="shared" si="0"/>
        <v>3302226.7909315364</v>
      </c>
      <c r="V9" s="73">
        <f t="shared" si="0"/>
        <v>3564101.6492947056</v>
      </c>
      <c r="W9" s="73">
        <f t="shared" si="0"/>
        <v>3835250.77520356</v>
      </c>
      <c r="X9" s="73">
        <f t="shared" si="0"/>
        <v>4116002.6157608381</v>
      </c>
    </row>
    <row r="10" spans="1:24">
      <c r="A10" s="73">
        <v>33</v>
      </c>
      <c r="B10" s="74">
        <v>3231.53</v>
      </c>
      <c r="C10" s="73">
        <v>4.5287470525386802</v>
      </c>
      <c r="D10" s="74">
        <v>1382</v>
      </c>
      <c r="E10" s="73">
        <f t="shared" si="1"/>
        <v>202252.68672437992</v>
      </c>
      <c r="F10" s="73">
        <f t="shared" si="0"/>
        <v>413664.88603747013</v>
      </c>
      <c r="G10" s="73">
        <f t="shared" si="0"/>
        <v>634651.40909565904</v>
      </c>
      <c r="H10" s="73">
        <f t="shared" si="0"/>
        <v>865645.85280335334</v>
      </c>
      <c r="I10" s="73">
        <f t="shared" si="0"/>
        <v>1107101.4505719882</v>
      </c>
      <c r="J10" s="73">
        <f t="shared" si="0"/>
        <v>1359491.9616077594</v>
      </c>
      <c r="K10" s="73">
        <f t="shared" si="0"/>
        <v>1623312.6004729508</v>
      </c>
      <c r="L10" s="73">
        <f t="shared" si="0"/>
        <v>1899081.0087447383</v>
      </c>
      <c r="M10" s="73">
        <f t="shared" si="0"/>
        <v>2187338.2706779679</v>
      </c>
      <c r="N10" s="73">
        <f t="shared" si="0"/>
        <v>2488649.9748647255</v>
      </c>
      <c r="O10" s="73">
        <f t="shared" si="0"/>
        <v>2803607.3239737959</v>
      </c>
      <c r="P10" s="73">
        <f t="shared" si="0"/>
        <v>3132828.2947473964</v>
      </c>
      <c r="Q10" s="73">
        <f t="shared" si="0"/>
        <v>3476958.850531247</v>
      </c>
      <c r="R10" s="73">
        <f t="shared" si="0"/>
        <v>3836674.2087170416</v>
      </c>
      <c r="S10" s="73">
        <f t="shared" si="0"/>
        <v>4212680.1655842056</v>
      </c>
      <c r="T10" s="73">
        <f t="shared" si="0"/>
        <v>4605714.4811403621</v>
      </c>
      <c r="U10" s="73">
        <f t="shared" si="0"/>
        <v>5016548.3266777331</v>
      </c>
      <c r="V10" s="73">
        <f t="shared" si="0"/>
        <v>5445987.7978857094</v>
      </c>
      <c r="W10" s="73">
        <f t="shared" si="0"/>
        <v>5894875.496488451</v>
      </c>
      <c r="X10" s="73">
        <f t="shared" si="0"/>
        <v>6364092.1835108763</v>
      </c>
    </row>
    <row r="11" spans="1:24">
      <c r="A11" s="73">
        <v>34</v>
      </c>
      <c r="B11" s="74">
        <v>3314.61</v>
      </c>
      <c r="C11" s="73">
        <v>4.286442018012</v>
      </c>
      <c r="D11" s="74">
        <v>1367</v>
      </c>
      <c r="E11" s="73">
        <f t="shared" si="1"/>
        <v>194221.76850200226</v>
      </c>
      <c r="F11" s="73">
        <f t="shared" si="0"/>
        <v>396768.74049720034</v>
      </c>
      <c r="G11" s="73">
        <f t="shared" si="0"/>
        <v>607997.77100621199</v>
      </c>
      <c r="H11" s="73">
        <f t="shared" si="0"/>
        <v>828281.01143319998</v>
      </c>
      <c r="I11" s="73">
        <f t="shared" si="0"/>
        <v>1058006.5652364898</v>
      </c>
      <c r="J11" s="73">
        <f t="shared" si="0"/>
        <v>1297579.1717041149</v>
      </c>
      <c r="K11" s="73">
        <f t="shared" si="0"/>
        <v>1547420.9190390145</v>
      </c>
      <c r="L11" s="73">
        <f t="shared" si="0"/>
        <v>1807971.9880102118</v>
      </c>
      <c r="M11" s="73">
        <f t="shared" si="0"/>
        <v>2079691.4274801712</v>
      </c>
      <c r="N11" s="73">
        <f t="shared" si="0"/>
        <v>2363057.963174677</v>
      </c>
      <c r="O11" s="73">
        <f t="shared" si="0"/>
        <v>2658570.8411201769</v>
      </c>
      <c r="P11" s="73">
        <f t="shared" si="0"/>
        <v>2966750.7072345689</v>
      </c>
      <c r="Q11" s="73">
        <f t="shared" si="0"/>
        <v>3288140.5246211416</v>
      </c>
      <c r="R11" s="73">
        <f t="shared" si="0"/>
        <v>3623306.5301817851</v>
      </c>
      <c r="S11" s="73">
        <f t="shared" si="0"/>
        <v>3972839.2322348724</v>
      </c>
      <c r="T11" s="73">
        <f t="shared" si="0"/>
        <v>4337354.4508954547</v>
      </c>
      <c r="U11" s="73">
        <f t="shared" si="0"/>
        <v>4717494.4030507542</v>
      </c>
      <c r="V11" s="73">
        <f t="shared" si="0"/>
        <v>5113928.8338424889</v>
      </c>
      <c r="W11" s="73">
        <f t="shared" si="0"/>
        <v>5527356.1966495477</v>
      </c>
      <c r="X11" s="73">
        <f t="shared" si="0"/>
        <v>5958504.8836499238</v>
      </c>
    </row>
    <row r="12" spans="1:24">
      <c r="A12" s="73">
        <v>35</v>
      </c>
      <c r="B12" s="74">
        <v>3430.78</v>
      </c>
      <c r="C12" s="73">
        <v>4.31854210041696</v>
      </c>
      <c r="D12" s="74">
        <v>1389</v>
      </c>
      <c r="E12" s="73">
        <f t="shared" si="1"/>
        <v>205793.79367635923</v>
      </c>
      <c r="F12" s="73">
        <f t="shared" si="0"/>
        <v>420474.87897267763</v>
      </c>
      <c r="G12" s="73">
        <f t="shared" si="0"/>
        <v>644427.05731914914</v>
      </c>
      <c r="H12" s="73">
        <f t="shared" si="0"/>
        <v>878050.70477231406</v>
      </c>
      <c r="I12" s="73">
        <f t="shared" si="0"/>
        <v>1121763.4877972736</v>
      </c>
      <c r="J12" s="73">
        <f t="shared" si="0"/>
        <v>1376001.1099612636</v>
      </c>
      <c r="K12" s="73">
        <f t="shared" si="0"/>
        <v>1641218.0908735055</v>
      </c>
      <c r="L12" s="73">
        <f t="shared" si="0"/>
        <v>1917888.5787638966</v>
      </c>
      <c r="M12" s="73">
        <f t="shared" si="0"/>
        <v>2206507.198153263</v>
      </c>
      <c r="N12" s="73">
        <f t="shared" si="0"/>
        <v>2507589.9341306016</v>
      </c>
      <c r="O12" s="73">
        <f t="shared" si="0"/>
        <v>2821675.0548182093</v>
      </c>
      <c r="P12" s="73">
        <f t="shared" si="0"/>
        <v>3149324.0736738564</v>
      </c>
      <c r="Q12" s="73">
        <f t="shared" si="0"/>
        <v>3491122.7533503873</v>
      </c>
      <c r="R12" s="73">
        <f t="shared" si="0"/>
        <v>3847682.1529074181</v>
      </c>
      <c r="S12" s="73">
        <f t="shared" si="0"/>
        <v>4219639.7202473152</v>
      </c>
      <c r="T12" s="73">
        <f t="shared" si="0"/>
        <v>4607660.4317284711</v>
      </c>
      <c r="U12" s="73">
        <f t="shared" si="0"/>
        <v>5012437.9809932783</v>
      </c>
      <c r="V12" s="73">
        <f t="shared" si="0"/>
        <v>5434696.0191361224</v>
      </c>
      <c r="W12" s="73">
        <f t="shared" si="0"/>
        <v>5875189.4484285591</v>
      </c>
      <c r="X12" s="73">
        <f t="shared" si="0"/>
        <v>6334705.7719145594</v>
      </c>
    </row>
    <row r="13" spans="1:24">
      <c r="A13" s="73">
        <v>36</v>
      </c>
      <c r="B13" s="74">
        <v>3588.42</v>
      </c>
      <c r="C13" s="73">
        <v>4.3547453367423499</v>
      </c>
      <c r="D13" s="74">
        <v>1447</v>
      </c>
      <c r="E13" s="73">
        <f t="shared" si="1"/>
        <v>226117.70163062064</v>
      </c>
      <c r="F13" s="73">
        <f t="shared" si="0"/>
        <v>462082.25332855026</v>
      </c>
      <c r="G13" s="73">
        <f t="shared" si="0"/>
        <v>708322.46033790975</v>
      </c>
      <c r="H13" s="73">
        <f t="shared" si="0"/>
        <v>965285.80127919547</v>
      </c>
      <c r="I13" s="73">
        <f t="shared" si="0"/>
        <v>1233439.2413272583</v>
      </c>
      <c r="J13" s="73">
        <f t="shared" si="0"/>
        <v>1513270.0808011286</v>
      </c>
      <c r="K13" s="73">
        <f t="shared" si="0"/>
        <v>1805286.8407077533</v>
      </c>
      <c r="L13" s="73">
        <f t="shared" si="0"/>
        <v>2110020.1868489203</v>
      </c>
      <c r="M13" s="73">
        <f t="shared" si="0"/>
        <v>2428023.894170667</v>
      </c>
      <c r="N13" s="73">
        <f t="shared" si="0"/>
        <v>2759875.8531076759</v>
      </c>
      <c r="O13" s="73">
        <f t="shared" si="0"/>
        <v>3106179.1197513803</v>
      </c>
      <c r="P13" s="73">
        <f t="shared" si="0"/>
        <v>3467563.0117502417</v>
      </c>
      <c r="Q13" s="73">
        <f t="shared" si="0"/>
        <v>3844684.251933659</v>
      </c>
      <c r="R13" s="73">
        <f t="shared" si="0"/>
        <v>4238228.1617378294</v>
      </c>
      <c r="S13" s="73">
        <f t="shared" si="0"/>
        <v>4648909.906602229</v>
      </c>
      <c r="T13" s="73">
        <f t="shared" si="0"/>
        <v>5077475.7955999663</v>
      </c>
      <c r="U13" s="73">
        <f t="shared" si="0"/>
        <v>5524704.6376636988</v>
      </c>
      <c r="V13" s="73">
        <f t="shared" si="0"/>
        <v>5991409.1568717705</v>
      </c>
      <c r="W13" s="73">
        <f t="shared" si="0"/>
        <v>6478437.4693664173</v>
      </c>
      <c r="X13" s="73">
        <f t="shared" si="0"/>
        <v>6986674.6245880444</v>
      </c>
    </row>
    <row r="14" spans="1:24">
      <c r="A14" s="73">
        <v>37</v>
      </c>
      <c r="B14" s="74">
        <v>3719.83</v>
      </c>
      <c r="C14" s="73">
        <v>4.0540152137043801</v>
      </c>
      <c r="D14" s="74">
        <v>1489</v>
      </c>
      <c r="E14" s="73">
        <f t="shared" si="1"/>
        <v>224544.88397054651</v>
      </c>
      <c r="F14" s="73">
        <f t="shared" si="0"/>
        <v>458192.85169885389</v>
      </c>
      <c r="G14" s="73">
        <f t="shared" si="0"/>
        <v>701312.943585378</v>
      </c>
      <c r="H14" s="73">
        <f t="shared" si="0"/>
        <v>954289.16098455375</v>
      </c>
      <c r="I14" s="73">
        <f t="shared" si="0"/>
        <v>1217521.0727241456</v>
      </c>
      <c r="J14" s="73">
        <f t="shared" si="0"/>
        <v>1491424.4462129867</v>
      </c>
      <c r="K14" s="73">
        <f t="shared" si="0"/>
        <v>1776431.9041339136</v>
      </c>
      <c r="L14" s="73">
        <f t="shared" si="0"/>
        <v>2072993.607759147</v>
      </c>
      <c r="M14" s="73">
        <f t="shared" si="0"/>
        <v>2381577.9679673696</v>
      </c>
      <c r="N14" s="73">
        <f t="shared" si="0"/>
        <v>2702672.3850855441</v>
      </c>
      <c r="O14" s="73">
        <f t="shared" si="0"/>
        <v>3036784.0187240462</v>
      </c>
      <c r="P14" s="73">
        <f t="shared" si="0"/>
        <v>3384440.5888210083</v>
      </c>
      <c r="Q14" s="73">
        <f t="shared" si="0"/>
        <v>3746191.2091611451</v>
      </c>
      <c r="R14" s="73">
        <f t="shared" si="0"/>
        <v>4122607.2546855421</v>
      </c>
      <c r="S14" s="73">
        <f t="shared" si="0"/>
        <v>4514283.2639623201</v>
      </c>
      <c r="T14" s="73">
        <f t="shared" si="0"/>
        <v>4921837.8782436093</v>
      </c>
      <c r="U14" s="73">
        <f t="shared" si="0"/>
        <v>5345914.8185920166</v>
      </c>
      <c r="V14" s="73">
        <f t="shared" si="0"/>
        <v>5787183.9026199598</v>
      </c>
      <c r="W14" s="73">
        <f t="shared" si="0"/>
        <v>6246342.1024477724</v>
      </c>
      <c r="X14" s="73">
        <f t="shared" si="0"/>
        <v>6724114.6455515744</v>
      </c>
    </row>
    <row r="15" spans="1:24">
      <c r="A15" s="73">
        <v>38</v>
      </c>
      <c r="B15" s="74">
        <v>3861.7</v>
      </c>
      <c r="C15" s="73">
        <v>4.64065057397075</v>
      </c>
      <c r="D15" s="74">
        <v>1551</v>
      </c>
      <c r="E15" s="73">
        <f t="shared" si="1"/>
        <v>277951.61298650847</v>
      </c>
      <c r="F15" s="73">
        <f t="shared" si="0"/>
        <v>568801.98909643607</v>
      </c>
      <c r="G15" s="73">
        <f t="shared" si="0"/>
        <v>873149.71485470573</v>
      </c>
      <c r="H15" s="73">
        <f t="shared" si="0"/>
        <v>1191621.1550952429</v>
      </c>
      <c r="I15" s="73">
        <f t="shared" si="0"/>
        <v>1524871.7420552354</v>
      </c>
      <c r="J15" s="73">
        <f t="shared" si="0"/>
        <v>1873587.324291748</v>
      </c>
      <c r="K15" s="73">
        <f t="shared" si="0"/>
        <v>2238485.5781968441</v>
      </c>
      <c r="L15" s="73">
        <f t="shared" si="0"/>
        <v>2620317.4850161974</v>
      </c>
      <c r="M15" s="73">
        <f t="shared" si="0"/>
        <v>3019868.8764109663</v>
      </c>
      <c r="N15" s="73">
        <f t="shared" si="0"/>
        <v>3437962.0517438026</v>
      </c>
      <c r="O15" s="73">
        <f t="shared" si="0"/>
        <v>3875457.4704174567</v>
      </c>
      <c r="P15" s="73">
        <f t="shared" si="0"/>
        <v>4333255.5227488857</v>
      </c>
      <c r="Q15" s="73">
        <f t="shared" si="0"/>
        <v>4812298.3830234595</v>
      </c>
      <c r="R15" s="73">
        <f t="shared" si="0"/>
        <v>5313571.9485429302</v>
      </c>
      <c r="S15" s="73">
        <f t="shared" si="0"/>
        <v>5838107.8686578432</v>
      </c>
      <c r="T15" s="73">
        <f t="shared" si="0"/>
        <v>6386985.6679602545</v>
      </c>
      <c r="U15" s="73">
        <f t="shared" si="0"/>
        <v>6961334.9680063901</v>
      </c>
      <c r="V15" s="73">
        <f t="shared" si="0"/>
        <v>7562337.81214171</v>
      </c>
      <c r="W15" s="73">
        <f t="shared" si="0"/>
        <v>8191231.0982129807</v>
      </c>
      <c r="X15" s="73">
        <f t="shared" si="0"/>
        <v>8849309.1241739821</v>
      </c>
    </row>
    <row r="16" spans="1:24">
      <c r="A16" s="73">
        <v>39</v>
      </c>
      <c r="B16" s="74">
        <v>3961.09</v>
      </c>
      <c r="C16" s="73">
        <v>5.2953628980956404</v>
      </c>
      <c r="D16" s="74">
        <v>1561</v>
      </c>
      <c r="E16" s="73">
        <f t="shared" si="1"/>
        <v>327426.13483369601</v>
      </c>
      <c r="F16" s="73">
        <f t="shared" si="0"/>
        <v>672190.67173004395</v>
      </c>
      <c r="G16" s="73">
        <f t="shared" si="0"/>
        <v>1035211.7419989923</v>
      </c>
      <c r="H16" s="73">
        <f t="shared" si="0"/>
        <v>1417456.0953352321</v>
      </c>
      <c r="I16" s="73">
        <f t="shared" si="0"/>
        <v>1819941.6743381049</v>
      </c>
      <c r="J16" s="73">
        <f t="shared" si="0"/>
        <v>2243740.3253616812</v>
      </c>
      <c r="K16" s="73">
        <f t="shared" si="0"/>
        <v>2689980.6529141907</v>
      </c>
      <c r="L16" s="73">
        <f t="shared" si="0"/>
        <v>3159851.0252082543</v>
      </c>
      <c r="M16" s="73">
        <f t="shared" si="0"/>
        <v>3654602.7388659241</v>
      </c>
      <c r="N16" s="73">
        <f t="shared" si="0"/>
        <v>4175553.3512063129</v>
      </c>
      <c r="O16" s="73">
        <f t="shared" si="0"/>
        <v>4724090.1889899755</v>
      </c>
      <c r="P16" s="73">
        <f t="shared" si="0"/>
        <v>5301674.0429640245</v>
      </c>
      <c r="Q16" s="73">
        <f t="shared" si="0"/>
        <v>5909843.0580468029</v>
      </c>
      <c r="R16" s="73">
        <f t="shared" si="0"/>
        <v>6550216.8295119917</v>
      </c>
      <c r="S16" s="73">
        <f t="shared" si="0"/>
        <v>7224500.7160804812</v>
      </c>
      <c r="T16" s="73">
        <f t="shared" si="0"/>
        <v>7934490.3814061573</v>
      </c>
      <c r="U16" s="73">
        <f t="shared" si="0"/>
        <v>8682076.576049801</v>
      </c>
      <c r="V16" s="73">
        <f t="shared" si="0"/>
        <v>9469250.1726758908</v>
      </c>
      <c r="W16" s="73">
        <f t="shared" si="0"/>
        <v>10298107.467881324</v>
      </c>
      <c r="X16" s="73">
        <f t="shared" si="0"/>
        <v>11170855.764775226</v>
      </c>
    </row>
    <row r="17" spans="1:24">
      <c r="A17" s="73">
        <v>40</v>
      </c>
      <c r="B17" s="74">
        <v>4057.38</v>
      </c>
      <c r="C17" s="73">
        <v>4.5630655179063204</v>
      </c>
      <c r="D17" s="74">
        <v>1502</v>
      </c>
      <c r="E17" s="73">
        <f t="shared" si="1"/>
        <v>278081.64338106255</v>
      </c>
      <c r="F17" s="73">
        <f t="shared" si="0"/>
        <v>568852.33434287354</v>
      </c>
      <c r="G17" s="73">
        <f t="shared" si="0"/>
        <v>872891.08244014101</v>
      </c>
      <c r="H17" s="73">
        <f t="shared" si="0"/>
        <v>1190803.3178129089</v>
      </c>
      <c r="I17" s="73">
        <f t="shared" si="0"/>
        <v>1523222.0967751769</v>
      </c>
      <c r="J17" s="73">
        <f t="shared" ref="J17:AB31" si="2">$D17*((1+$C17/100)^J$2-1)*$B17</f>
        <v>1870809.3624153177</v>
      </c>
      <c r="K17" s="73">
        <f t="shared" si="2"/>
        <v>2234257.2627185169</v>
      </c>
      <c r="L17" s="73">
        <f t="shared" si="2"/>
        <v>2614289.5288360054</v>
      </c>
      <c r="M17" s="73">
        <f t="shared" si="2"/>
        <v>3011662.9162456193</v>
      </c>
      <c r="N17" s="73">
        <f t="shared" si="2"/>
        <v>3427168.7116734586</v>
      </c>
      <c r="O17" s="73">
        <f t="shared" si="2"/>
        <v>3861634.3087773663</v>
      </c>
      <c r="P17" s="73">
        <f t="shared" si="2"/>
        <v>4315924.8557298891</v>
      </c>
      <c r="Q17" s="73">
        <f t="shared" si="2"/>
        <v>4790944.9779815106</v>
      </c>
      <c r="R17" s="73">
        <f t="shared" si="2"/>
        <v>5287640.5796347139</v>
      </c>
      <c r="S17" s="73">
        <f t="shared" si="2"/>
        <v>5807000.7270159097</v>
      </c>
      <c r="T17" s="73">
        <f t="shared" si="2"/>
        <v>6350059.6181960069</v>
      </c>
      <c r="U17" s="73">
        <f t="shared" si="2"/>
        <v>6917898.642381466</v>
      </c>
      <c r="V17" s="73">
        <f t="shared" si="2"/>
        <v>7511648.5332767451</v>
      </c>
      <c r="W17" s="73">
        <f t="shared" si="2"/>
        <v>8132491.6207060767</v>
      </c>
      <c r="X17" s="73">
        <f t="shared" si="2"/>
        <v>8781664.1849781983</v>
      </c>
    </row>
    <row r="18" spans="1:24">
      <c r="A18" s="73">
        <v>41</v>
      </c>
      <c r="B18" s="74">
        <v>4193.6499999999996</v>
      </c>
      <c r="C18" s="73">
        <v>4.8425634702278604</v>
      </c>
      <c r="D18" s="74">
        <v>1548</v>
      </c>
      <c r="E18" s="73">
        <f t="shared" si="1"/>
        <v>314368.09227633855</v>
      </c>
      <c r="F18" s="73">
        <f t="shared" si="1"/>
        <v>643959.65895130287</v>
      </c>
      <c r="G18" s="73">
        <f t="shared" si="1"/>
        <v>989511.90643502166</v>
      </c>
      <c r="H18" s="73">
        <f t="shared" si="1"/>
        <v>1351797.7408259371</v>
      </c>
      <c r="I18" s="73">
        <f t="shared" si="1"/>
        <v>1731627.4966908782</v>
      </c>
      <c r="J18" s="73">
        <f t="shared" si="1"/>
        <v>2129850.7495623892</v>
      </c>
      <c r="K18" s="73">
        <f t="shared" si="1"/>
        <v>2547358.2162074121</v>
      </c>
      <c r="L18" s="73">
        <f t="shared" si="1"/>
        <v>2985083.7469176571</v>
      </c>
      <c r="M18" s="73">
        <f t="shared" si="1"/>
        <v>3444006.4142779396</v>
      </c>
      <c r="N18" s="73">
        <f t="shared" si="1"/>
        <v>3925152.7030844064</v>
      </c>
      <c r="O18" s="73">
        <f t="shared" si="1"/>
        <v>4429598.8063109713</v>
      </c>
      <c r="P18" s="73">
        <f t="shared" si="1"/>
        <v>4958473.0322593749</v>
      </c>
      <c r="Q18" s="73">
        <f t="shared" si="1"/>
        <v>5512958.3282770058</v>
      </c>
      <c r="R18" s="73">
        <f t="shared" si="1"/>
        <v>6094294.9266873691</v>
      </c>
      <c r="S18" s="73">
        <f t="shared" si="1"/>
        <v>6703783.1188514251</v>
      </c>
      <c r="T18" s="73">
        <f t="shared" si="1"/>
        <v>7342786.1635645609</v>
      </c>
      <c r="U18" s="73">
        <f t="shared" si="2"/>
        <v>8012733.3362946222</v>
      </c>
      <c r="V18" s="73">
        <f t="shared" si="2"/>
        <v>8715123.1260811351</v>
      </c>
      <c r="W18" s="73">
        <f t="shared" si="2"/>
        <v>9451526.587246459</v>
      </c>
      <c r="X18" s="73">
        <f t="shared" si="2"/>
        <v>10223590.853415668</v>
      </c>
    </row>
    <row r="19" spans="1:24">
      <c r="A19" s="73">
        <v>42</v>
      </c>
      <c r="B19" s="74">
        <v>4309.49</v>
      </c>
      <c r="C19" s="73">
        <v>4.30971053863981</v>
      </c>
      <c r="D19" s="74">
        <v>1605</v>
      </c>
      <c r="E19" s="73">
        <f t="shared" si="1"/>
        <v>298091.10423006339</v>
      </c>
      <c r="F19" s="73">
        <f t="shared" si="1"/>
        <v>609029.07219387812</v>
      </c>
      <c r="G19" s="73">
        <f t="shared" si="1"/>
        <v>933367.5665316612</v>
      </c>
      <c r="H19" s="73">
        <f t="shared" si="1"/>
        <v>1271684.1111407864</v>
      </c>
      <c r="I19" s="73">
        <f t="shared" si="1"/>
        <v>1624581.1195268915</v>
      </c>
      <c r="J19" s="73">
        <f t="shared" si="1"/>
        <v>1992686.9674739596</v>
      </c>
      <c r="K19" s="73">
        <f t="shared" si="1"/>
        <v>2376657.1119433492</v>
      </c>
      <c r="L19" s="73">
        <f t="shared" si="1"/>
        <v>2777175.2581941686</v>
      </c>
      <c r="M19" s="73">
        <f t="shared" si="1"/>
        <v>3194954.5772031238</v>
      </c>
      <c r="N19" s="73">
        <f t="shared" si="1"/>
        <v>3630738.9755516653</v>
      </c>
      <c r="O19" s="73">
        <f t="shared" si="1"/>
        <v>4085304.4200415812</v>
      </c>
      <c r="P19" s="73">
        <f t="shared" si="1"/>
        <v>4559460.3193976954</v>
      </c>
      <c r="Q19" s="73">
        <f t="shared" si="1"/>
        <v>5054050.9655179409</v>
      </c>
      <c r="R19" s="73">
        <f t="shared" si="1"/>
        <v>5569957.0368371587</v>
      </c>
      <c r="S19" s="73">
        <f t="shared" si="1"/>
        <v>6108097.1664815024</v>
      </c>
      <c r="T19" s="73">
        <f t="shared" si="1"/>
        <v>6669429.5780057795</v>
      </c>
      <c r="U19" s="73">
        <f t="shared" si="2"/>
        <v>7254953.7916263174</v>
      </c>
      <c r="V19" s="73">
        <f t="shared" si="2"/>
        <v>7865712.4039875502</v>
      </c>
      <c r="W19" s="73">
        <f t="shared" si="2"/>
        <v>8502792.9446313623</v>
      </c>
      <c r="X19" s="73">
        <f t="shared" si="2"/>
        <v>9167329.8124749269</v>
      </c>
    </row>
    <row r="20" spans="1:24">
      <c r="A20" s="73">
        <v>43</v>
      </c>
      <c r="B20" s="74">
        <v>4467.8</v>
      </c>
      <c r="C20" s="73">
        <v>4.5596221556596896</v>
      </c>
      <c r="D20" s="74">
        <v>1571</v>
      </c>
      <c r="E20" s="73">
        <f t="shared" si="1"/>
        <v>320035.94871145493</v>
      </c>
      <c r="F20" s="73">
        <f t="shared" si="1"/>
        <v>654664.3274464336</v>
      </c>
      <c r="G20" s="73">
        <f t="shared" si="1"/>
        <v>1004550.4958773367</v>
      </c>
      <c r="H20" s="73">
        <f t="shared" si="1"/>
        <v>1370390.1515636041</v>
      </c>
      <c r="I20" s="73">
        <f t="shared" si="1"/>
        <v>1752910.7132447315</v>
      </c>
      <c r="J20" s="73">
        <f t="shared" si="1"/>
        <v>2152872.767206226</v>
      </c>
      <c r="K20" s="73">
        <f t="shared" si="1"/>
        <v>2571071.5795943793</v>
      </c>
      <c r="L20" s="73">
        <f t="shared" si="1"/>
        <v>3008338.6776868892</v>
      </c>
      <c r="M20" s="73">
        <f t="shared" si="1"/>
        <v>3465543.5032634353</v>
      </c>
      <c r="N20" s="73">
        <f t="shared" si="1"/>
        <v>3943595.1413637148</v>
      </c>
      <c r="O20" s="73">
        <f t="shared" si="1"/>
        <v>4443444.1278703082</v>
      </c>
      <c r="P20" s="73">
        <f t="shared" si="1"/>
        <v>4966084.3395104976</v>
      </c>
      <c r="Q20" s="73">
        <f t="shared" si="1"/>
        <v>5512554.9700350193</v>
      </c>
      <c r="R20" s="73">
        <f t="shared" si="1"/>
        <v>6083942.5965031106</v>
      </c>
      <c r="S20" s="73">
        <f t="shared" si="1"/>
        <v>6681383.3397823386</v>
      </c>
      <c r="T20" s="73">
        <f t="shared" si="1"/>
        <v>7306065.1235590652</v>
      </c>
      <c r="U20" s="73">
        <f t="shared" si="2"/>
        <v>7959230.036351244</v>
      </c>
      <c r="V20" s="73">
        <f t="shared" si="2"/>
        <v>8642176.8012200929</v>
      </c>
      <c r="W20" s="73">
        <f t="shared" si="2"/>
        <v>9356263.3580912594</v>
      </c>
      <c r="X20" s="73">
        <f t="shared" si="2"/>
        <v>10102909.563820112</v>
      </c>
    </row>
    <row r="21" spans="1:24">
      <c r="A21" s="73">
        <v>44</v>
      </c>
      <c r="B21" s="74">
        <v>4630.82</v>
      </c>
      <c r="C21" s="73">
        <v>4.7133076956446596</v>
      </c>
      <c r="D21" s="74">
        <v>1618</v>
      </c>
      <c r="E21" s="73">
        <f t="shared" si="1"/>
        <v>353152.43900808966</v>
      </c>
      <c r="F21" s="73">
        <f t="shared" si="1"/>
        <v>722950.03910130425</v>
      </c>
      <c r="G21" s="73">
        <f t="shared" si="1"/>
        <v>1110177.3379380214</v>
      </c>
      <c r="H21" s="73">
        <f t="shared" si="1"/>
        <v>1515655.8508504466</v>
      </c>
      <c r="I21" s="73">
        <f t="shared" si="1"/>
        <v>1940245.8137161587</v>
      </c>
      <c r="J21" s="73">
        <f t="shared" si="1"/>
        <v>2384848.0079765553</v>
      </c>
      <c r="K21" s="73">
        <f t="shared" si="1"/>
        <v>2850405.6716740327</v>
      </c>
      <c r="L21" s="73">
        <f t="shared" si="1"/>
        <v>3337906.500562225</v>
      </c>
      <c r="M21" s="73">
        <f t="shared" si="1"/>
        <v>3848384.7435347377</v>
      </c>
      <c r="N21" s="73">
        <f t="shared" si="1"/>
        <v>4382923.3968178649</v>
      </c>
      <c r="O21" s="73">
        <f t="shared" si="1"/>
        <v>4942656.5015823813</v>
      </c>
      <c r="P21" s="73">
        <f t="shared" si="1"/>
        <v>5528771.5498488341</v>
      </c>
      <c r="Q21" s="73">
        <f t="shared" si="1"/>
        <v>6142512.0037905611</v>
      </c>
      <c r="R21" s="73">
        <f t="shared" si="1"/>
        <v>6785179.9337792089</v>
      </c>
      <c r="S21" s="73">
        <f t="shared" si="1"/>
        <v>7458138.7807694506</v>
      </c>
      <c r="T21" s="73">
        <f t="shared" si="1"/>
        <v>8162816.2488834048</v>
      </c>
      <c r="U21" s="73">
        <f t="shared" si="2"/>
        <v>8900707.3343314473</v>
      </c>
      <c r="V21" s="73">
        <f t="shared" si="2"/>
        <v>9673377.4970953912</v>
      </c>
      <c r="W21" s="73">
        <f t="shared" si="2"/>
        <v>10482465.982102837</v>
      </c>
      <c r="X21" s="73">
        <f t="shared" si="2"/>
        <v>11329689.296938714</v>
      </c>
    </row>
    <row r="22" spans="1:24">
      <c r="A22" s="73">
        <v>45</v>
      </c>
      <c r="B22" s="74">
        <v>4764.2</v>
      </c>
      <c r="C22" s="73">
        <v>3.97722331387518</v>
      </c>
      <c r="D22" s="74">
        <v>1606</v>
      </c>
      <c r="E22" s="73">
        <f t="shared" si="1"/>
        <v>304309.49423014378</v>
      </c>
      <c r="F22" s="73">
        <f t="shared" si="1"/>
        <v>620722.05661114515</v>
      </c>
      <c r="G22" s="73">
        <f t="shared" si="1"/>
        <v>949719.0531911921</v>
      </c>
      <c r="H22" s="73">
        <f t="shared" si="1"/>
        <v>1291800.9950211719</v>
      </c>
      <c r="I22" s="73">
        <f t="shared" si="1"/>
        <v>1647488.2995941688</v>
      </c>
      <c r="J22" s="73">
        <f t="shared" si="1"/>
        <v>2017322.0825691395</v>
      </c>
      <c r="K22" s="73">
        <f t="shared" si="1"/>
        <v>2401864.9809831735</v>
      </c>
      <c r="L22" s="73">
        <f t="shared" si="1"/>
        <v>2801702.0092047858</v>
      </c>
      <c r="M22" s="73">
        <f t="shared" si="1"/>
        <v>3217441.4489303329</v>
      </c>
      <c r="N22" s="73">
        <f t="shared" si="1"/>
        <v>3649715.7745776162</v>
      </c>
      <c r="O22" s="73">
        <f t="shared" si="1"/>
        <v>4099182.6154844407</v>
      </c>
      <c r="P22" s="73">
        <f t="shared" si="1"/>
        <v>4566525.7563759517</v>
      </c>
      <c r="Q22" s="73">
        <f t="shared" si="1"/>
        <v>5052456.1776227932</v>
      </c>
      <c r="R22" s="73">
        <f t="shared" si="1"/>
        <v>5557713.1368726809</v>
      </c>
      <c r="S22" s="73">
        <f t="shared" si="1"/>
        <v>6083065.2937008264</v>
      </c>
      <c r="T22" s="73">
        <f t="shared" si="1"/>
        <v>6629311.8789902907</v>
      </c>
      <c r="U22" s="73">
        <f t="shared" si="2"/>
        <v>7197283.9108211333</v>
      </c>
      <c r="V22" s="73">
        <f t="shared" si="2"/>
        <v>7787845.4587182449</v>
      </c>
      <c r="W22" s="73">
        <f t="shared" si="2"/>
        <v>8401894.9581810981</v>
      </c>
      <c r="X22" s="73">
        <f t="shared" si="2"/>
        <v>9040366.5774953235</v>
      </c>
    </row>
    <row r="23" spans="1:24">
      <c r="A23" s="73">
        <v>46</v>
      </c>
      <c r="B23" s="74">
        <v>4922.33</v>
      </c>
      <c r="C23" s="73">
        <v>4.9954797175261101</v>
      </c>
      <c r="D23" s="74">
        <v>1658</v>
      </c>
      <c r="E23" s="73">
        <f t="shared" si="1"/>
        <v>407692.24666074826</v>
      </c>
      <c r="F23" s="73">
        <f t="shared" si="1"/>
        <v>835750.6768133617</v>
      </c>
      <c r="G23" s="73">
        <f t="shared" si="1"/>
        <v>1285192.6790234083</v>
      </c>
      <c r="H23" s="73">
        <f t="shared" si="1"/>
        <v>1757086.4652959032</v>
      </c>
      <c r="I23" s="73">
        <f t="shared" si="1"/>
        <v>2252553.609949905</v>
      </c>
      <c r="J23" s="73">
        <f t="shared" si="1"/>
        <v>2772771.7153221047</v>
      </c>
      <c r="K23" s="73">
        <f t="shared" si="1"/>
        <v>3318977.2106350688</v>
      </c>
      <c r="L23" s="73">
        <f t="shared" si="1"/>
        <v>3892468.290682408</v>
      </c>
      <c r="M23" s="73">
        <f t="shared" si="1"/>
        <v>4494608.001315332</v>
      </c>
      <c r="N23" s="73">
        <f t="shared" si="1"/>
        <v>5126827.4790640948</v>
      </c>
      <c r="O23" s="73">
        <f t="shared" si="1"/>
        <v>5790629.3525940441</v>
      </c>
      <c r="P23" s="73">
        <f t="shared" si="1"/>
        <v>6487591.314080745</v>
      </c>
      <c r="Q23" s="73">
        <f t="shared" si="1"/>
        <v>7219369.8689923845</v>
      </c>
      <c r="R23" s="73">
        <f t="shared" si="1"/>
        <v>7987704.2731918395</v>
      </c>
      <c r="S23" s="73">
        <f t="shared" si="1"/>
        <v>8794420.6667158529</v>
      </c>
      <c r="T23" s="73">
        <f t="shared" si="1"/>
        <v>9641436.4140563216</v>
      </c>
      <c r="U23" s="73">
        <f t="shared" si="2"/>
        <v>10530764.661259431</v>
      </c>
      <c r="V23" s="73">
        <f t="shared" si="2"/>
        <v>11464519.120673802</v>
      </c>
      <c r="W23" s="73">
        <f t="shared" si="2"/>
        <v>12444919.094719715</v>
      </c>
      <c r="X23" s="73">
        <f t="shared" si="2"/>
        <v>13474294.750619726</v>
      </c>
    </row>
    <row r="24" spans="1:24">
      <c r="A24" s="73">
        <v>47</v>
      </c>
      <c r="B24" s="74">
        <v>5029.9399999999996</v>
      </c>
      <c r="C24" s="73">
        <v>5.4628516390183801</v>
      </c>
      <c r="D24" s="74">
        <v>1609</v>
      </c>
      <c r="E24" s="73">
        <f t="shared" si="1"/>
        <v>442118.0590082109</v>
      </c>
      <c r="F24" s="73">
        <f t="shared" si="1"/>
        <v>908388.37164934876</v>
      </c>
      <c r="G24" s="73">
        <f t="shared" si="1"/>
        <v>1400130.3397068584</v>
      </c>
      <c r="H24" s="73">
        <f t="shared" si="1"/>
        <v>1918735.4419261396</v>
      </c>
      <c r="I24" s="73">
        <f t="shared" si="1"/>
        <v>2465671.1714720395</v>
      </c>
      <c r="J24" s="73">
        <f t="shared" si="1"/>
        <v>3042485.1884838156</v>
      </c>
      <c r="K24" s="73">
        <f t="shared" si="1"/>
        <v>3650809.6994780051</v>
      </c>
      <c r="L24" s="73">
        <f t="shared" si="1"/>
        <v>4292366.0759915933</v>
      </c>
      <c r="M24" s="73">
        <f t="shared" si="1"/>
        <v>4968969.725534779</v>
      </c>
      <c r="N24" s="73">
        <f t="shared" si="1"/>
        <v>5682535.228636696</v>
      </c>
      <c r="O24" s="73">
        <f t="shared" si="1"/>
        <v>6435081.7565202825</v>
      </c>
      <c r="P24" s="73">
        <f t="shared" si="1"/>
        <v>7228738.7847367357</v>
      </c>
      <c r="Q24" s="73">
        <f t="shared" si="1"/>
        <v>8065752.1189272972</v>
      </c>
      <c r="R24" s="73">
        <f t="shared" si="1"/>
        <v>8948490.2497634869</v>
      </c>
      <c r="S24" s="73">
        <f t="shared" si="1"/>
        <v>9879451.0550483</v>
      </c>
      <c r="T24" s="73">
        <f t="shared" si="1"/>
        <v>10861268.867943238</v>
      </c>
      <c r="U24" s="73">
        <f t="shared" si="2"/>
        <v>11896721.931322081</v>
      </c>
      <c r="V24" s="73">
        <f t="shared" si="2"/>
        <v>12988740.259344984</v>
      </c>
      <c r="W24" s="73">
        <f t="shared" si="2"/>
        <v>14140413.928498663</v>
      </c>
      <c r="X24" s="73">
        <f t="shared" si="2"/>
        <v>15355001.821563844</v>
      </c>
    </row>
    <row r="25" spans="1:24">
      <c r="A25" s="73">
        <v>48</v>
      </c>
      <c r="B25" s="74">
        <v>5179.3100000000004</v>
      </c>
      <c r="C25" s="73">
        <v>4.49237805623439</v>
      </c>
      <c r="D25" s="74">
        <v>1680</v>
      </c>
      <c r="E25" s="73">
        <f t="shared" si="1"/>
        <v>390892.63231931388</v>
      </c>
      <c r="F25" s="73">
        <f t="shared" si="1"/>
        <v>799345.63947637833</v>
      </c>
      <c r="G25" s="73">
        <f t="shared" si="1"/>
        <v>1226147.8998969956</v>
      </c>
      <c r="H25" s="73">
        <f t="shared" si="1"/>
        <v>1672123.731408261</v>
      </c>
      <c r="I25" s="73">
        <f t="shared" si="1"/>
        <v>2138134.4833104471</v>
      </c>
      <c r="J25" s="73">
        <f t="shared" si="1"/>
        <v>2625080.1999707809</v>
      </c>
      <c r="K25" s="73">
        <f t="shared" si="1"/>
        <v>3133901.3591521373</v>
      </c>
      <c r="L25" s="73">
        <f t="shared" si="1"/>
        <v>3665580.6884340323</v>
      </c>
      <c r="M25" s="73">
        <f t="shared" si="1"/>
        <v>4221145.0632341225</v>
      </c>
      <c r="N25" s="73">
        <f t="shared" si="1"/>
        <v>4801667.4900959879</v>
      </c>
      <c r="O25" s="73">
        <f t="shared" si="1"/>
        <v>5408269.1790737147</v>
      </c>
      <c r="P25" s="73">
        <f t="shared" si="1"/>
        <v>6042121.7092158236</v>
      </c>
      <c r="Q25" s="73">
        <f t="shared" si="1"/>
        <v>6704449.2913309233</v>
      </c>
      <c r="R25" s="73">
        <f t="shared" si="1"/>
        <v>7396531.1324053509</v>
      </c>
      <c r="S25" s="73">
        <f t="shared" si="1"/>
        <v>8119703.9062393894</v>
      </c>
      <c r="T25" s="73">
        <f t="shared" si="1"/>
        <v>8875364.3350738063</v>
      </c>
      <c r="U25" s="73">
        <f t="shared" si="2"/>
        <v>9664971.8871928286</v>
      </c>
      <c r="V25" s="73">
        <f t="shared" si="2"/>
        <v>10490051.595713619</v>
      </c>
      <c r="W25" s="73">
        <f t="shared" si="2"/>
        <v>11352197.004006434</v>
      </c>
      <c r="X25" s="73">
        <f t="shared" si="2"/>
        <v>12253073.243434235</v>
      </c>
    </row>
    <row r="26" spans="1:24">
      <c r="A26" s="73">
        <v>49</v>
      </c>
      <c r="B26" s="74">
        <v>5291.21</v>
      </c>
      <c r="C26" s="73">
        <v>4.6313448834716198</v>
      </c>
      <c r="D26" s="74">
        <v>1642</v>
      </c>
      <c r="E26" s="73">
        <f t="shared" si="1"/>
        <v>402378.96948554821</v>
      </c>
      <c r="F26" s="73">
        <f t="shared" si="1"/>
        <v>823393.49678653153</v>
      </c>
      <c r="G26" s="73">
        <f t="shared" si="1"/>
        <v>1263906.6588563405</v>
      </c>
      <c r="H26" s="73">
        <f t="shared" si="1"/>
        <v>1724821.5047186897</v>
      </c>
      <c r="I26" s="73">
        <f t="shared" si="1"/>
        <v>2207082.9067120454</v>
      </c>
      <c r="J26" s="73">
        <f t="shared" si="1"/>
        <v>2711679.4974715784</v>
      </c>
      <c r="K26" s="73">
        <f t="shared" si="1"/>
        <v>3239645.6966194245</v>
      </c>
      <c r="L26" s="73">
        <f t="shared" si="1"/>
        <v>3792063.8313179663</v>
      </c>
      <c r="M26" s="73">
        <f t="shared" si="1"/>
        <v>4370066.3550332366</v>
      </c>
      <c r="N26" s="73">
        <f t="shared" si="1"/>
        <v>4974838.1690569306</v>
      </c>
      <c r="O26" s="73">
        <f t="shared" si="1"/>
        <v>5607619.0515460912</v>
      </c>
      <c r="P26" s="73">
        <f t="shared" si="1"/>
        <v>6269706.1990599986</v>
      </c>
      <c r="Q26" s="73">
        <f t="shared" si="1"/>
        <v>6962456.8858044138</v>
      </c>
      <c r="R26" s="73">
        <f t="shared" si="1"/>
        <v>7687291.2460345831</v>
      </c>
      <c r="S26" s="73">
        <f t="shared" si="1"/>
        <v>8445695.1853209138</v>
      </c>
      <c r="T26" s="73">
        <f t="shared" si="1"/>
        <v>9239223.4266454335</v>
      </c>
      <c r="U26" s="73">
        <f t="shared" si="2"/>
        <v>10069502.697573433</v>
      </c>
      <c r="V26" s="73">
        <f t="shared" si="2"/>
        <v>10938235.065034086</v>
      </c>
      <c r="W26" s="73">
        <f t="shared" si="2"/>
        <v>11847201.424546188</v>
      </c>
      <c r="X26" s="73">
        <f t="shared" si="2"/>
        <v>12798265.151042035</v>
      </c>
    </row>
    <row r="27" spans="1:24">
      <c r="A27" s="73">
        <v>50</v>
      </c>
      <c r="B27" s="74">
        <v>5449.36</v>
      </c>
      <c r="C27" s="73">
        <v>4.6784808843725303</v>
      </c>
      <c r="D27" s="74">
        <v>1713</v>
      </c>
      <c r="E27" s="73">
        <f t="shared" si="1"/>
        <v>436724.66652206099</v>
      </c>
      <c r="F27" s="73">
        <f t="shared" si="1"/>
        <v>893881.41308469605</v>
      </c>
      <c r="G27" s="73">
        <f t="shared" si="1"/>
        <v>1372426.1506468842</v>
      </c>
      <c r="H27" s="73">
        <f t="shared" si="1"/>
        <v>1873359.5122790884</v>
      </c>
      <c r="I27" s="73">
        <f t="shared" si="1"/>
        <v>2397728.9454787006</v>
      </c>
      <c r="J27" s="73">
        <f t="shared" si="1"/>
        <v>2946630.9023740501</v>
      </c>
      <c r="K27" s="73">
        <f t="shared" si="1"/>
        <v>3521213.1323966957</v>
      </c>
      <c r="L27" s="73">
        <f t="shared" si="1"/>
        <v>4122677.082215949</v>
      </c>
      <c r="M27" s="73">
        <f t="shared" si="1"/>
        <v>4752280.4079538891</v>
      </c>
      <c r="N27" s="73">
        <f t="shared" si="1"/>
        <v>5411339.6049338542</v>
      </c>
      <c r="O27" s="73">
        <f t="shared" si="1"/>
        <v>6101232.7604612242</v>
      </c>
      <c r="P27" s="73">
        <f t="shared" si="1"/>
        <v>6823402.435392539</v>
      </c>
      <c r="Q27" s="73">
        <f t="shared" si="1"/>
        <v>7579358.680518249</v>
      </c>
      <c r="R27" s="73">
        <f t="shared" si="1"/>
        <v>8370682.1940663857</v>
      </c>
      <c r="S27" s="73">
        <f t="shared" si="1"/>
        <v>9199027.6269294191</v>
      </c>
      <c r="T27" s="73">
        <f t="shared" si="1"/>
        <v>10066127.042525515</v>
      </c>
      <c r="U27" s="73">
        <f t="shared" si="2"/>
        <v>10973793.538528785</v>
      </c>
      <c r="V27" s="73">
        <f t="shared" si="2"/>
        <v>11923925.038041424</v>
      </c>
      <c r="W27" s="73">
        <f t="shared" si="2"/>
        <v>12918508.258135166</v>
      </c>
      <c r="X27" s="73">
        <f t="shared" si="2"/>
        <v>13959622.864060163</v>
      </c>
    </row>
    <row r="28" spans="1:24">
      <c r="A28" s="73">
        <v>51</v>
      </c>
      <c r="B28" s="74">
        <v>5595.58</v>
      </c>
      <c r="C28" s="73">
        <v>5.1439509872841098</v>
      </c>
      <c r="D28" s="74">
        <v>1749</v>
      </c>
      <c r="E28" s="73">
        <f t="shared" si="1"/>
        <v>503421.47825232183</v>
      </c>
      <c r="F28" s="73">
        <f t="shared" si="1"/>
        <v>1032738.7106054049</v>
      </c>
      <c r="G28" s="73">
        <f t="shared" si="1"/>
        <v>1589283.7619579779</v>
      </c>
      <c r="H28" s="73">
        <f t="shared" si="1"/>
        <v>2174457.2179742837</v>
      </c>
      <c r="I28" s="73">
        <f t="shared" si="1"/>
        <v>2789731.7097586649</v>
      </c>
      <c r="J28" s="73">
        <f t="shared" si="1"/>
        <v>3436655.6198376962</v>
      </c>
      <c r="K28" s="73">
        <f t="shared" si="1"/>
        <v>4116856.9787762123</v>
      </c>
      <c r="L28" s="73">
        <f t="shared" si="1"/>
        <v>4832047.5622333689</v>
      </c>
      <c r="M28" s="73">
        <f t="shared" si="1"/>
        <v>5584027.1987692323</v>
      </c>
      <c r="N28" s="73">
        <f t="shared" si="1"/>
        <v>6374688.2992428578</v>
      </c>
      <c r="O28" s="73">
        <f t="shared" si="1"/>
        <v>7206020.6192003665</v>
      </c>
      <c r="P28" s="73">
        <f t="shared" si="1"/>
        <v>8080116.2662379434</v>
      </c>
      <c r="Q28" s="73">
        <f t="shared" si="1"/>
        <v>8999174.9649411142</v>
      </c>
      <c r="R28" s="73">
        <f t="shared" si="1"/>
        <v>9965509.5926499516</v>
      </c>
      <c r="S28" s="73">
        <f t="shared" si="1"/>
        <v>10981551.999981279</v>
      </c>
      <c r="T28" s="73">
        <f t="shared" si="1"/>
        <v>12049859.130755758</v>
      </c>
      <c r="U28" s="73">
        <f t="shared" si="2"/>
        <v>13173119.456730936</v>
      </c>
      <c r="V28" s="73">
        <f t="shared" si="2"/>
        <v>14354159.743333885</v>
      </c>
      <c r="W28" s="73">
        <f t="shared" si="2"/>
        <v>15595952.16341977</v>
      </c>
      <c r="X28" s="73">
        <f t="shared" si="2"/>
        <v>16901621.776958682</v>
      </c>
    </row>
    <row r="29" spans="1:24">
      <c r="A29" s="73">
        <v>52</v>
      </c>
      <c r="B29" s="74">
        <v>5604.43</v>
      </c>
      <c r="C29" s="73">
        <v>4.9900802048313304</v>
      </c>
      <c r="D29" s="74">
        <v>1755</v>
      </c>
      <c r="E29" s="73">
        <f t="shared" si="1"/>
        <v>490813.04380146874</v>
      </c>
      <c r="F29" s="73">
        <f t="shared" si="1"/>
        <v>1006118.052144406</v>
      </c>
      <c r="G29" s="73">
        <f t="shared" si="1"/>
        <v>1547137.1937031667</v>
      </c>
      <c r="H29" s="73">
        <f t="shared" si="1"/>
        <v>2115153.6243492016</v>
      </c>
      <c r="I29" s="73">
        <f t="shared" si="1"/>
        <v>2711514.5304610925</v>
      </c>
      <c r="J29" s="73">
        <f t="shared" si="1"/>
        <v>3337634.3240982271</v>
      </c>
      <c r="K29" s="73">
        <f t="shared" si="1"/>
        <v>3994997.997616177</v>
      </c>
      <c r="L29" s="73">
        <f t="shared" si="1"/>
        <v>4685164.6456801007</v>
      </c>
      <c r="M29" s="73">
        <f t="shared" si="1"/>
        <v>5409771.1630294099</v>
      </c>
      <c r="N29" s="73">
        <f t="shared" si="1"/>
        <v>6170536.126763883</v>
      </c>
      <c r="O29" s="73">
        <f t="shared" si="1"/>
        <v>6969263.872358961</v>
      </c>
      <c r="P29" s="73">
        <f t="shared" si="1"/>
        <v>7807848.7730774786</v>
      </c>
      <c r="Q29" s="73">
        <f t="shared" si="1"/>
        <v>8688279.7329274546</v>
      </c>
      <c r="R29" s="73">
        <f t="shared" si="1"/>
        <v>9612644.903822111</v>
      </c>
      <c r="S29" s="73">
        <f t="shared" si="1"/>
        <v>10583136.638129933</v>
      </c>
      <c r="T29" s="73">
        <f t="shared" si="1"/>
        <v>11602056.688360978</v>
      </c>
      <c r="U29" s="73">
        <f t="shared" si="2"/>
        <v>12671821.666321656</v>
      </c>
      <c r="V29" s="73">
        <f t="shared" si="2"/>
        <v>13794968.774685774</v>
      </c>
      <c r="W29" s="73">
        <f t="shared" si="2"/>
        <v>14974161.824575501</v>
      </c>
      <c r="X29" s="73">
        <f t="shared" si="2"/>
        <v>16212197.553424524</v>
      </c>
    </row>
    <row r="30" spans="1:24">
      <c r="A30" s="73">
        <v>53</v>
      </c>
      <c r="B30" s="74">
        <v>5575.31</v>
      </c>
      <c r="C30" s="73">
        <v>5.9991804782151696</v>
      </c>
      <c r="D30" s="74">
        <v>1739</v>
      </c>
      <c r="E30" s="73">
        <f t="shared" si="1"/>
        <v>581648.38895964227</v>
      </c>
      <c r="F30" s="73">
        <f t="shared" si="1"/>
        <v>1198190.9145216045</v>
      </c>
      <c r="G30" s="73">
        <f t="shared" si="1"/>
        <v>1851720.9389169738</v>
      </c>
      <c r="H30" s="73">
        <f t="shared" si="1"/>
        <v>2544457.4089551456</v>
      </c>
      <c r="I30" s="73">
        <f t="shared" si="1"/>
        <v>3278752.3900693255</v>
      </c>
      <c r="J30" s="73">
        <f t="shared" si="1"/>
        <v>4057099.0523430193</v>
      </c>
      <c r="K30" s="73">
        <f t="shared" si="1"/>
        <v>4882140.1356326751</v>
      </c>
      <c r="L30" s="73">
        <f t="shared" si="1"/>
        <v>5756676.9225283023</v>
      </c>
      <c r="M30" s="73">
        <f t="shared" si="1"/>
        <v>6683678.7496181801</v>
      </c>
      <c r="N30" s="73">
        <f t="shared" si="1"/>
        <v>7666293.089351533</v>
      </c>
      <c r="O30" s="73">
        <f t="shared" si="1"/>
        <v>8707856.2367303092</v>
      </c>
      <c r="P30" s="73">
        <f t="shared" si="1"/>
        <v>9811904.6371149179</v>
      </c>
      <c r="Q30" s="73">
        <f t="shared" si="1"/>
        <v>10982186.89360545</v>
      </c>
      <c r="R30" s="73">
        <f t="shared" si="1"/>
        <v>12222676.494767375</v>
      </c>
      <c r="S30" s="73">
        <f t="shared" si="1"/>
        <v>13537585.305916492</v>
      </c>
      <c r="T30" s="73">
        <f t="shared" si="1"/>
        <v>14931377.869770402</v>
      </c>
      <c r="U30" s="73">
        <f t="shared" si="2"/>
        <v>16408786.565021852</v>
      </c>
      <c r="V30" s="73">
        <f t="shared" si="2"/>
        <v>17974827.67430228</v>
      </c>
      <c r="W30" s="73">
        <f t="shared" si="2"/>
        <v>19634818.416091479</v>
      </c>
      <c r="X30" s="73">
        <f t="shared" si="2"/>
        <v>21394394.998402279</v>
      </c>
    </row>
    <row r="31" spans="1:24">
      <c r="A31" s="73">
        <v>54</v>
      </c>
      <c r="B31" s="74">
        <v>5526.59</v>
      </c>
      <c r="C31" s="73">
        <v>5.4769702360594303</v>
      </c>
      <c r="D31" s="74">
        <v>1755</v>
      </c>
      <c r="E31" s="73">
        <f t="shared" si="1"/>
        <v>531220.40484265867</v>
      </c>
      <c r="F31" s="73">
        <f t="shared" si="1"/>
        <v>1091535.593146424</v>
      </c>
      <c r="G31" s="73">
        <f t="shared" si="1"/>
        <v>1682539.0775417059</v>
      </c>
      <c r="H31" s="73">
        <f t="shared" si="1"/>
        <v>2305911.6468713926</v>
      </c>
      <c r="I31" s="73">
        <f t="shared" si="1"/>
        <v>2963426.1462830254</v>
      </c>
      <c r="J31" s="73">
        <f t="shared" si="1"/>
        <v>3656952.5191252064</v>
      </c>
      <c r="K31" s="73">
        <f t="shared" si="1"/>
        <v>4388463.1249871785</v>
      </c>
      <c r="L31" s="73">
        <f t="shared" si="1"/>
        <v>5160038.3490058267</v>
      </c>
      <c r="M31" s="73">
        <f t="shared" si="1"/>
        <v>5973872.5183927855</v>
      </c>
      <c r="N31" s="73">
        <f t="shared" si="1"/>
        <v>6832280.1430079509</v>
      </c>
      <c r="O31" s="73">
        <f t="shared" si="1"/>
        <v>7737702.4977273503</v>
      </c>
      <c r="P31" s="73">
        <f t="shared" si="1"/>
        <v>8692714.5653253626</v>
      </c>
      <c r="Q31" s="73">
        <f t="shared" si="1"/>
        <v>9700032.3596164957</v>
      </c>
      <c r="R31" s="73">
        <f t="shared" si="1"/>
        <v>10762520.649683477</v>
      </c>
      <c r="S31" s="73">
        <f t="shared" si="1"/>
        <v>11883201.10715905</v>
      </c>
      <c r="T31" s="73">
        <f t="shared" si="1"/>
        <v>13065260.899731891</v>
      </c>
      <c r="U31" s="73">
        <f t="shared" si="2"/>
        <v>14312061.755316373</v>
      </c>
      <c r="V31" s="73">
        <f t="shared" si="2"/>
        <v>15627149.522664156</v>
      </c>
      <c r="W31" s="73">
        <f t="shared" si="2"/>
        <v>17014264.255607627</v>
      </c>
      <c r="X31" s="73">
        <f t="shared" si="2"/>
        <v>18477350.849614415</v>
      </c>
    </row>
    <row r="32" spans="1:24">
      <c r="A32" s="73">
        <v>55</v>
      </c>
      <c r="B32" s="74">
        <v>5326.12</v>
      </c>
      <c r="C32" s="73">
        <v>5.8005982166748096</v>
      </c>
      <c r="D32" s="74">
        <v>1728</v>
      </c>
      <c r="E32" s="73">
        <f t="shared" si="1"/>
        <v>533860.10796319472</v>
      </c>
      <c r="F32" s="73">
        <f t="shared" si="1"/>
        <v>1098687.2958284402</v>
      </c>
      <c r="G32" s="73">
        <f t="shared" ref="G32:Y34" si="3">$D32*((1+$C32/100)^G$2-1)*$B32</f>
        <v>1696277.8394802925</v>
      </c>
      <c r="H32" s="73">
        <f t="shared" si="3"/>
        <v>2328532.2095502303</v>
      </c>
      <c r="I32" s="73">
        <f t="shared" si="3"/>
        <v>2997461.115335294</v>
      </c>
      <c r="J32" s="73">
        <f t="shared" si="3"/>
        <v>3705191.8993001487</v>
      </c>
      <c r="K32" s="73">
        <f t="shared" si="3"/>
        <v>4453975.3024985278</v>
      </c>
      <c r="L32" s="73">
        <f t="shared" si="3"/>
        <v>5246192.6224295869</v>
      </c>
      <c r="M32" s="73">
        <f t="shared" si="3"/>
        <v>6084363.2860927572</v>
      </c>
      <c r="N32" s="73">
        <f t="shared" si="3"/>
        <v>6971152.862325063</v>
      </c>
      <c r="O32" s="73">
        <f t="shared" si="3"/>
        <v>7909381.5389019614</v>
      </c>
      <c r="P32" s="73">
        <f t="shared" si="3"/>
        <v>8902033.0913607068</v>
      </c>
      <c r="Q32" s="73">
        <f t="shared" si="3"/>
        <v>9952264.3720691726</v>
      </c>
      <c r="R32" s="73">
        <f t="shared" si="3"/>
        <v>11063415.349717375</v>
      </c>
      <c r="S32" s="73">
        <f t="shared" si="3"/>
        <v>12239019.731159603</v>
      </c>
      <c r="T32" s="73">
        <f t="shared" si="3"/>
        <v>13482816.199386915</v>
      </c>
      <c r="U32" s="73">
        <f t="shared" si="3"/>
        <v>14798760.303369291</v>
      </c>
      <c r="V32" s="73">
        <f t="shared" si="3"/>
        <v>16191037.037579702</v>
      </c>
      <c r="W32" s="73">
        <f t="shared" si="3"/>
        <v>17664074.151205897</v>
      </c>
      <c r="X32" s="73">
        <f t="shared" si="3"/>
        <v>19222556.229376059</v>
      </c>
    </row>
    <row r="33" spans="1:24" ht="12.75">
      <c r="I33" s="72">
        <f>SUM(E3:I32)</f>
        <v>146454730.44289511</v>
      </c>
      <c r="X33" s="73">
        <f>SUM(E3:X32)</f>
        <v>2666850268.0648623</v>
      </c>
    </row>
    <row r="35" spans="1:24">
      <c r="E35" s="73" t="s">
        <v>31</v>
      </c>
    </row>
    <row r="36" spans="1:24">
      <c r="A36" s="73" t="s">
        <v>0</v>
      </c>
      <c r="B36" s="73" t="s">
        <v>32</v>
      </c>
      <c r="C36" s="73" t="s">
        <v>33</v>
      </c>
      <c r="D36" s="73" t="s">
        <v>34</v>
      </c>
      <c r="E36" s="73">
        <v>1</v>
      </c>
      <c r="F36" s="73">
        <v>2</v>
      </c>
      <c r="G36" s="73">
        <v>3</v>
      </c>
      <c r="H36" s="73">
        <v>4</v>
      </c>
      <c r="I36" s="73">
        <v>5</v>
      </c>
      <c r="J36" s="73">
        <v>6</v>
      </c>
      <c r="K36" s="73">
        <v>7</v>
      </c>
      <c r="L36" s="73">
        <v>8</v>
      </c>
      <c r="M36" s="73">
        <v>9</v>
      </c>
      <c r="N36" s="73">
        <v>10</v>
      </c>
      <c r="O36" s="73">
        <v>11</v>
      </c>
      <c r="P36" s="73">
        <v>12</v>
      </c>
      <c r="Q36" s="73">
        <v>13</v>
      </c>
      <c r="R36" s="73">
        <v>14</v>
      </c>
      <c r="S36" s="73">
        <v>15</v>
      </c>
      <c r="T36" s="73">
        <v>16</v>
      </c>
      <c r="U36" s="73">
        <v>17</v>
      </c>
      <c r="V36" s="73">
        <v>18</v>
      </c>
      <c r="W36" s="73">
        <v>19</v>
      </c>
      <c r="X36" s="73">
        <v>20</v>
      </c>
    </row>
    <row r="37" spans="1:24">
      <c r="A37" s="73">
        <v>26</v>
      </c>
      <c r="B37" s="74">
        <v>3718.52</v>
      </c>
      <c r="C37" s="73">
        <v>3.6199834500503898</v>
      </c>
      <c r="D37" s="74">
        <v>129</v>
      </c>
      <c r="E37" s="73">
        <f>$D37*((1+$C37/100)^E$2-1)*$B37</f>
        <v>17364.665307698979</v>
      </c>
      <c r="F37" s="73">
        <f t="shared" ref="F37:X51" si="4">$D37*((1+$C37/100)^F$2-1)*$B37</f>
        <v>35357.928625693341</v>
      </c>
      <c r="G37" s="73">
        <f t="shared" si="4"/>
        <v>54002.545097923052</v>
      </c>
      <c r="H37" s="73">
        <f t="shared" si="4"/>
        <v>73322.09360077286</v>
      </c>
      <c r="I37" s="73">
        <f t="shared" si="4"/>
        <v>93341.006562050214</v>
      </c>
      <c r="J37" s="73">
        <f t="shared" si="4"/>
        <v>114084.60085940597</v>
      </c>
      <c r="K37" s="73">
        <f t="shared" si="4"/>
        <v>135579.10983727145</v>
      </c>
      <c r="L37" s="73">
        <f t="shared" si="4"/>
        <v>157851.71648280529</v>
      </c>
      <c r="M37" s="73">
        <f t="shared" si="4"/>
        <v>180930.5878028023</v>
      </c>
      <c r="N37" s="73">
        <f t="shared" si="4"/>
        <v>204844.91044504166</v>
      </c>
      <c r="O37" s="73">
        <f t="shared" si="4"/>
        <v>229624.92760912172</v>
      </c>
      <c r="P37" s="73">
        <f t="shared" si="4"/>
        <v>255301.97729346112</v>
      </c>
      <c r="Q37" s="73">
        <f t="shared" si="4"/>
        <v>281908.53192683478</v>
      </c>
      <c r="R37" s="73">
        <f t="shared" si="4"/>
        <v>309478.23943456518</v>
      </c>
      <c r="S37" s="73">
        <f t="shared" si="4"/>
        <v>338045.96579130285</v>
      </c>
      <c r="T37" s="73">
        <f t="shared" si="4"/>
        <v>367647.83911420999</v>
      </c>
      <c r="U37" s="73">
        <f t="shared" si="4"/>
        <v>398321.29535231128</v>
      </c>
      <c r="V37" s="73">
        <f t="shared" si="4"/>
        <v>430105.1256297903</v>
      </c>
      <c r="W37" s="73">
        <f t="shared" si="4"/>
        <v>463039.52530310611</v>
      </c>
      <c r="X37" s="73">
        <f t="shared" si="4"/>
        <v>497166.1447939694</v>
      </c>
    </row>
    <row r="38" spans="1:24">
      <c r="A38" s="73">
        <v>27</v>
      </c>
      <c r="B38" s="74">
        <v>3892.23</v>
      </c>
      <c r="C38" s="73">
        <v>4.1909581588592904</v>
      </c>
      <c r="D38" s="74">
        <v>127</v>
      </c>
      <c r="E38" s="73">
        <f t="shared" ref="E38:T66" si="5">$D38*((1+$C38/100)^E$2-1)*$B38</f>
        <v>20716.459804814214</v>
      </c>
      <c r="F38" s="73">
        <f t="shared" si="5"/>
        <v>42301.137772045098</v>
      </c>
      <c r="G38" s="73">
        <f t="shared" si="5"/>
        <v>64790.420561607192</v>
      </c>
      <c r="H38" s="73">
        <f t="shared" si="5"/>
        <v>88222.21978310727</v>
      </c>
      <c r="I38" s="73">
        <f t="shared" si="5"/>
        <v>112636.03590584837</v>
      </c>
      <c r="J38" s="73">
        <f t="shared" si="5"/>
        <v>138073.02484727441</v>
      </c>
      <c r="K38" s="73">
        <f t="shared" si="5"/>
        <v>164576.0673521093</v>
      </c>
      <c r="L38" s="73">
        <f t="shared" si="5"/>
        <v>192189.84127914647</v>
      </c>
      <c r="M38" s="73">
        <f t="shared" si="5"/>
        <v>220960.89691754777</v>
      </c>
      <c r="N38" s="73">
        <f t="shared" si="5"/>
        <v>250937.73545961655</v>
      </c>
      <c r="O38" s="73">
        <f t="shared" si="5"/>
        <v>282170.89076233248</v>
      </c>
      <c r="P38" s="73">
        <f t="shared" si="5"/>
        <v>314713.0145354764</v>
      </c>
      <c r="Q38" s="73">
        <f t="shared" si="5"/>
        <v>348618.96509995713</v>
      </c>
      <c r="R38" s="73">
        <f t="shared" si="5"/>
        <v>383945.89986595884</v>
      </c>
      <c r="S38" s="73">
        <f t="shared" si="5"/>
        <v>420753.37168681121</v>
      </c>
      <c r="T38" s="73">
        <f t="shared" si="5"/>
        <v>459103.42925100937</v>
      </c>
      <c r="U38" s="73">
        <f t="shared" si="4"/>
        <v>499060.72168162133</v>
      </c>
      <c r="V38" s="73">
        <f t="shared" si="4"/>
        <v>540692.60751941346</v>
      </c>
      <c r="W38" s="73">
        <f t="shared" si="4"/>
        <v>584069.2682734119</v>
      </c>
      <c r="X38" s="73">
        <f t="shared" si="4"/>
        <v>629263.82673032023</v>
      </c>
    </row>
    <row r="39" spans="1:24">
      <c r="A39" s="73">
        <v>28</v>
      </c>
      <c r="B39" s="74">
        <v>4092.72</v>
      </c>
      <c r="C39" s="73">
        <v>4.3218937786115301</v>
      </c>
      <c r="D39" s="74">
        <v>128</v>
      </c>
      <c r="E39" s="73">
        <f t="shared" si="5"/>
        <v>22641.02541516675</v>
      </c>
      <c r="F39" s="73">
        <f t="shared" si="4"/>
        <v>46260.571899165487</v>
      </c>
      <c r="G39" s="73">
        <f t="shared" si="4"/>
        <v>70900.930093192364</v>
      </c>
      <c r="H39" s="73">
        <f t="shared" si="4"/>
        <v>96606.218395034608</v>
      </c>
      <c r="I39" s="73">
        <f t="shared" si="4"/>
        <v>123422.46195276821</v>
      </c>
      <c r="J39" s="73">
        <f t="shared" si="4"/>
        <v>151397.67507248092</v>
      </c>
      <c r="K39" s="73">
        <f t="shared" si="4"/>
        <v>180581.94718756774</v>
      </c>
      <c r="L39" s="73">
        <f t="shared" si="4"/>
        <v>211027.53254352961</v>
      </c>
      <c r="M39" s="73">
        <f t="shared" si="4"/>
        <v>242788.94375885263</v>
      </c>
      <c r="N39" s="73">
        <f t="shared" si="4"/>
        <v>275923.04942948988</v>
      </c>
      <c r="O39" s="73">
        <f t="shared" si="4"/>
        <v>310489.17595170496</v>
      </c>
      <c r="P39" s="73">
        <f t="shared" si="4"/>
        <v>346549.21374559088</v>
      </c>
      <c r="Q39" s="73">
        <f t="shared" si="4"/>
        <v>384167.72806945548</v>
      </c>
      <c r="R39" s="73">
        <f t="shared" si="4"/>
        <v>423412.07462348946</v>
      </c>
      <c r="S39" s="73">
        <f t="shared" si="4"/>
        <v>464352.52014969883</v>
      </c>
      <c r="T39" s="73">
        <f t="shared" si="4"/>
        <v>507062.36824404134</v>
      </c>
      <c r="U39" s="73">
        <f t="shared" si="4"/>
        <v>551618.09060602763</v>
      </c>
      <c r="V39" s="73">
        <f t="shared" si="4"/>
        <v>598099.46396079229</v>
      </c>
      <c r="W39" s="73">
        <f t="shared" si="4"/>
        <v>646589.71289878932</v>
      </c>
      <c r="X39" s="73">
        <f t="shared" si="4"/>
        <v>697175.6588888712</v>
      </c>
    </row>
    <row r="40" spans="1:24">
      <c r="A40" s="73">
        <v>29</v>
      </c>
      <c r="B40" s="74">
        <v>4373.49</v>
      </c>
      <c r="C40" s="73">
        <v>4.7001672296495602</v>
      </c>
      <c r="D40" s="74">
        <v>130</v>
      </c>
      <c r="E40" s="73">
        <f t="shared" si="5"/>
        <v>26722.974690360101</v>
      </c>
      <c r="F40" s="73">
        <f t="shared" si="4"/>
        <v>54701.973879904013</v>
      </c>
      <c r="G40" s="73">
        <f t="shared" si="4"/>
        <v>83996.032820538821</v>
      </c>
      <c r="H40" s="73">
        <f t="shared" si="4"/>
        <v>114666.96151973552</v>
      </c>
      <c r="I40" s="73">
        <f t="shared" si="4"/>
        <v>146779.4751586811</v>
      </c>
      <c r="J40" s="73">
        <f t="shared" si="4"/>
        <v>180401.33064030111</v>
      </c>
      <c r="K40" s="73">
        <f t="shared" si="4"/>
        <v>215603.46955526833</v>
      </c>
      <c r="L40" s="73">
        <f t="shared" si="4"/>
        <v>252460.16786765255</v>
      </c>
      <c r="M40" s="73">
        <f t="shared" si="4"/>
        <v>291049.19263604633</v>
      </c>
      <c r="N40" s="73">
        <f t="shared" si="4"/>
        <v>331451.96610084543</v>
      </c>
      <c r="O40" s="73">
        <f t="shared" si="4"/>
        <v>373753.73748390668</v>
      </c>
      <c r="P40" s="73">
        <f t="shared" si="4"/>
        <v>418043.76286307571</v>
      </c>
      <c r="Q40" s="73">
        <f t="shared" si="4"/>
        <v>464415.49350112001</v>
      </c>
      <c r="R40" s="73">
        <f t="shared" si="4"/>
        <v>512966.77302643511</v>
      </c>
      <c r="S40" s="73">
        <f t="shared" si="4"/>
        <v>563800.04388157453</v>
      </c>
      <c r="T40" s="73">
        <f t="shared" si="4"/>
        <v>617022.56347520615</v>
      </c>
      <c r="U40" s="73">
        <f t="shared" si="4"/>
        <v>672746.63049357152</v>
      </c>
      <c r="V40" s="73">
        <f t="shared" si="4"/>
        <v>731089.82184896199</v>
      </c>
      <c r="W40" s="73">
        <f t="shared" si="4"/>
        <v>792175.24076517054</v>
      </c>
      <c r="X40" s="73">
        <f t="shared" si="4"/>
        <v>856131.77652337239</v>
      </c>
    </row>
    <row r="41" spans="1:24">
      <c r="A41" s="73">
        <v>30</v>
      </c>
      <c r="B41" s="74">
        <v>4729.3500000000004</v>
      </c>
      <c r="C41" s="73">
        <v>4.25765773015672</v>
      </c>
      <c r="D41" s="74">
        <v>141</v>
      </c>
      <c r="E41" s="73">
        <f t="shared" si="5"/>
        <v>28391.6945564245</v>
      </c>
      <c r="F41" s="73">
        <f t="shared" si="4"/>
        <v>57992.210290853131</v>
      </c>
      <c r="G41" s="73">
        <f t="shared" si="4"/>
        <v>88853.014671614917</v>
      </c>
      <c r="H41" s="73">
        <f t="shared" si="4"/>
        <v>121027.76647568273</v>
      </c>
      <c r="I41" s="73">
        <f t="shared" si="4"/>
        <v>154572.40908709521</v>
      </c>
      <c r="J41" s="73">
        <f t="shared" si="4"/>
        <v>189545.26776770581</v>
      </c>
      <c r="K41" s="73">
        <f t="shared" si="4"/>
        <v>226007.15106938835</v>
      </c>
      <c r="L41" s="73">
        <f t="shared" si="4"/>
        <v>264021.45656402572</v>
      </c>
      <c r="M41" s="73">
        <f t="shared" si="4"/>
        <v>303654.28107512073</v>
      </c>
      <c r="N41" s="73">
        <f t="shared" si="4"/>
        <v>344974.53560269217</v>
      </c>
      <c r="O41" s="73">
        <f t="shared" si="4"/>
        <v>388054.06514127681</v>
      </c>
      <c r="P41" s="73">
        <f t="shared" si="4"/>
        <v>432967.77359937626</v>
      </c>
      <c r="Q41" s="73">
        <f t="shared" si="4"/>
        <v>479793.75403754215</v>
      </c>
      <c r="R41" s="73">
        <f t="shared" si="4"/>
        <v>528613.42445155513</v>
      </c>
      <c r="S41" s="73">
        <f t="shared" si="4"/>
        <v>579511.66933678754</v>
      </c>
      <c r="T41" s="73">
        <f t="shared" si="4"/>
        <v>632576.98727988999</v>
      </c>
      <c r="U41" s="73">
        <f t="shared" si="4"/>
        <v>687901.64483442926</v>
      </c>
      <c r="V41" s="73">
        <f t="shared" si="4"/>
        <v>745581.83694802213</v>
      </c>
      <c r="W41" s="73">
        <f t="shared" si="4"/>
        <v>805717.85421990859</v>
      </c>
      <c r="X41" s="73">
        <f t="shared" si="4"/>
        <v>868414.25727977999</v>
      </c>
    </row>
    <row r="42" spans="1:24">
      <c r="A42" s="73">
        <v>31</v>
      </c>
      <c r="B42" s="74">
        <v>5165.12</v>
      </c>
      <c r="C42" s="73">
        <v>3.9116837013954</v>
      </c>
      <c r="D42" s="74">
        <v>144</v>
      </c>
      <c r="E42" s="73">
        <f t="shared" si="5"/>
        <v>29094.214636442084</v>
      </c>
      <c r="F42" s="73">
        <f t="shared" si="4"/>
        <v>59326.502924866807</v>
      </c>
      <c r="G42" s="73">
        <f t="shared" si="4"/>
        <v>90741.382706828794</v>
      </c>
      <c r="H42" s="73">
        <f t="shared" si="4"/>
        <v>123385.11322103457</v>
      </c>
      <c r="I42" s="73">
        <f t="shared" si="4"/>
        <v>157305.76322129212</v>
      </c>
      <c r="J42" s="73">
        <f t="shared" si="4"/>
        <v>192553.28175901703</v>
      </c>
      <c r="K42" s="73">
        <f t="shared" si="4"/>
        <v>229179.57173452852</v>
      </c>
      <c r="L42" s="73">
        <f t="shared" si="4"/>
        <v>267238.56632543792</v>
      </c>
      <c r="M42" s="73">
        <f t="shared" si="4"/>
        <v>306786.30840467487</v>
      </c>
      <c r="N42" s="73">
        <f t="shared" si="4"/>
        <v>347881.03306509525</v>
      </c>
      <c r="O42" s="73">
        <f t="shared" si="4"/>
        <v>390583.25337219069</v>
      </c>
      <c r="P42" s="73">
        <f t="shared" si="4"/>
        <v>434955.84947117243</v>
      </c>
      <c r="Q42" s="73">
        <f t="shared" si="4"/>
        <v>481064.16117964429</v>
      </c>
      <c r="R42" s="73">
        <f t="shared" si="4"/>
        <v>528976.08420220495</v>
      </c>
      <c r="S42" s="73">
        <f t="shared" si="4"/>
        <v>578762.1701086642</v>
      </c>
      <c r="T42" s="73">
        <f t="shared" si="4"/>
        <v>630495.73022308922</v>
      </c>
      <c r="U42" s="73">
        <f t="shared" si="4"/>
        <v>684252.94357666187</v>
      </c>
      <c r="V42" s="73">
        <f t="shared" si="4"/>
        <v>740112.96908331034</v>
      </c>
      <c r="W42" s="73">
        <f t="shared" si="4"/>
        <v>798158.06210329791</v>
      </c>
      <c r="X42" s="73">
        <f t="shared" si="4"/>
        <v>858473.6955664081</v>
      </c>
    </row>
    <row r="43" spans="1:24">
      <c r="A43" s="73">
        <v>32</v>
      </c>
      <c r="B43" s="74">
        <v>5765.41</v>
      </c>
      <c r="C43" s="73">
        <v>3.5414883290647499</v>
      </c>
      <c r="D43" s="74">
        <v>122</v>
      </c>
      <c r="E43" s="73">
        <f t="shared" si="5"/>
        <v>24910.121317273351</v>
      </c>
      <c r="F43" s="73">
        <f t="shared" si="4"/>
        <v>50702.431673753774</v>
      </c>
      <c r="G43" s="73">
        <f t="shared" si="4"/>
        <v>77408.173691305128</v>
      </c>
      <c r="H43" s="73">
        <f t="shared" si="4"/>
        <v>105059.69644559819</v>
      </c>
      <c r="I43" s="73">
        <f t="shared" si="4"/>
        <v>133690.49465104329</v>
      </c>
      <c r="J43" s="73">
        <f t="shared" si="4"/>
        <v>163335.24923345214</v>
      </c>
      <c r="K43" s="73">
        <f t="shared" si="4"/>
        <v>194029.86933957718</v>
      </c>
      <c r="L43" s="73">
        <f t="shared" si="4"/>
        <v>225811.53583441116</v>
      </c>
      <c r="M43" s="73">
        <f t="shared" si="4"/>
        <v>258718.74633894212</v>
      </c>
      <c r="N43" s="73">
        <f t="shared" si="4"/>
        <v>292791.36186291167</v>
      </c>
      <c r="O43" s="73">
        <f t="shared" si="4"/>
        <v>328070.6550890698</v>
      </c>
      <c r="P43" s="73">
        <f t="shared" si="4"/>
        <v>364599.36036740872</v>
      </c>
      <c r="Q43" s="73">
        <f t="shared" si="4"/>
        <v>402421.72547993867</v>
      </c>
      <c r="R43" s="73">
        <f t="shared" si="4"/>
        <v>441583.5652387049</v>
      </c>
      <c r="S43" s="73">
        <f t="shared" si="4"/>
        <v>482132.31698197522</v>
      </c>
      <c r="T43" s="73">
        <f t="shared" si="4"/>
        <v>524117.09803581459</v>
      </c>
      <c r="U43" s="73">
        <f t="shared" si="4"/>
        <v>567588.76521065913</v>
      </c>
      <c r="V43" s="73">
        <f t="shared" si="4"/>
        <v>612599.97640495084</v>
      </c>
      <c r="W43" s="73">
        <f t="shared" si="4"/>
        <v>659205.25439045881</v>
      </c>
      <c r="X43" s="73">
        <f t="shared" si="4"/>
        <v>707461.05285655195</v>
      </c>
    </row>
    <row r="44" spans="1:24">
      <c r="A44" s="73">
        <v>33</v>
      </c>
      <c r="B44" s="74">
        <v>6326.18</v>
      </c>
      <c r="C44" s="73">
        <v>4.5287470525386802</v>
      </c>
      <c r="D44" s="74">
        <v>137</v>
      </c>
      <c r="E44" s="73">
        <f t="shared" si="5"/>
        <v>39250.046569495869</v>
      </c>
      <c r="F44" s="73">
        <f t="shared" si="4"/>
        <v>80277.628466127775</v>
      </c>
      <c r="G44" s="73">
        <f t="shared" si="4"/>
        <v>123163.24576863128</v>
      </c>
      <c r="H44" s="73">
        <f t="shared" si="4"/>
        <v>167991.04420068493</v>
      </c>
      <c r="I44" s="73">
        <f t="shared" si="4"/>
        <v>214848.9802329482</v>
      </c>
      <c r="J44" s="73">
        <f t="shared" si="4"/>
        <v>263828.99366215296</v>
      </c>
      <c r="K44" s="73">
        <f t="shared" si="4"/>
        <v>315027.18800586608</v>
      </c>
      <c r="L44" s="73">
        <f t="shared" si="4"/>
        <v>368544.01906687301</v>
      </c>
      <c r="M44" s="73">
        <f t="shared" si="4"/>
        <v>424484.49203716754</v>
      </c>
      <c r="N44" s="73">
        <f t="shared" si="4"/>
        <v>482958.36752828024</v>
      </c>
      <c r="O44" s="73">
        <f t="shared" si="4"/>
        <v>544080.37693220191</v>
      </c>
      <c r="P44" s="73">
        <f t="shared" si="4"/>
        <v>607970.44753545604</v>
      </c>
      <c r="Q44" s="73">
        <f t="shared" si="4"/>
        <v>674753.93782802008</v>
      </c>
      <c r="R44" s="73">
        <f t="shared" si="4"/>
        <v>744561.88346879079</v>
      </c>
      <c r="S44" s="73">
        <f t="shared" si="4"/>
        <v>817531.25439020584</v>
      </c>
      <c r="T44" s="73">
        <f t="shared" si="4"/>
        <v>893805.22354648064</v>
      </c>
      <c r="U44" s="73">
        <f t="shared" si="4"/>
        <v>973533.4478327746</v>
      </c>
      <c r="V44" s="73">
        <f t="shared" si="4"/>
        <v>1056872.3617264754</v>
      </c>
      <c r="W44" s="73">
        <f t="shared" si="4"/>
        <v>1143985.4842267542</v>
      </c>
      <c r="X44" s="73">
        <f t="shared" si="4"/>
        <v>1235043.7396946393</v>
      </c>
    </row>
    <row r="45" spans="1:24">
      <c r="A45" s="73">
        <v>34</v>
      </c>
      <c r="B45" s="74">
        <v>7087.34</v>
      </c>
      <c r="C45" s="73">
        <v>4.286442018012</v>
      </c>
      <c r="D45" s="74">
        <v>114</v>
      </c>
      <c r="E45" s="73">
        <f t="shared" si="5"/>
        <v>34632.598048008404</v>
      </c>
      <c r="F45" s="73">
        <f t="shared" si="4"/>
        <v>70749.702330675849</v>
      </c>
      <c r="G45" s="73">
        <f t="shared" si="4"/>
        <v>108414.94534700483</v>
      </c>
      <c r="H45" s="73">
        <f t="shared" si="4"/>
        <v>147694.68716617185</v>
      </c>
      <c r="I45" s="73">
        <f t="shared" si="4"/>
        <v>188658.13234324238</v>
      </c>
      <c r="J45" s="73">
        <f t="shared" si="4"/>
        <v>231377.45184640834</v>
      </c>
      <c r="K45" s="73">
        <f t="shared" si="4"/>
        <v>275927.91021056665</v>
      </c>
      <c r="L45" s="73">
        <f t="shared" si="4"/>
        <v>322387.99814126309</v>
      </c>
      <c r="M45" s="73">
        <f t="shared" si="4"/>
        <v>370839.57080262643</v>
      </c>
      <c r="N45" s="73">
        <f t="shared" si="4"/>
        <v>421367.99203293398</v>
      </c>
      <c r="O45" s="73">
        <f t="shared" si="4"/>
        <v>474062.28474189545</v>
      </c>
      <c r="P45" s="73">
        <f t="shared" si="4"/>
        <v>529015.28775462811</v>
      </c>
      <c r="Q45" s="73">
        <f t="shared" si="4"/>
        <v>586323.81937865796</v>
      </c>
      <c r="R45" s="73">
        <f t="shared" si="4"/>
        <v>646088.84798212606</v>
      </c>
      <c r="S45" s="73">
        <f t="shared" si="4"/>
        <v>708415.66988373001</v>
      </c>
      <c r="T45" s="73">
        <f t="shared" si="4"/>
        <v>773414.09486781561</v>
      </c>
      <c r="U45" s="73">
        <f t="shared" si="4"/>
        <v>841198.63965146535</v>
      </c>
      <c r="V45" s="73">
        <f t="shared" si="4"/>
        <v>911888.72964443953</v>
      </c>
      <c r="W45" s="73">
        <f t="shared" si="4"/>
        <v>985608.90935744334</v>
      </c>
      <c r="X45" s="73">
        <f t="shared" si="4"/>
        <v>1062489.0618294184</v>
      </c>
    </row>
    <row r="46" spans="1:24">
      <c r="A46" s="73">
        <v>35</v>
      </c>
      <c r="B46" s="74">
        <v>7890.93</v>
      </c>
      <c r="C46" s="73">
        <v>4.31854210041696</v>
      </c>
      <c r="D46" s="74">
        <v>121</v>
      </c>
      <c r="E46" s="73">
        <f t="shared" si="5"/>
        <v>41233.549233896236</v>
      </c>
      <c r="F46" s="73">
        <f t="shared" si="4"/>
        <v>84247.786650954498</v>
      </c>
      <c r="G46" s="73">
        <f t="shared" si="4"/>
        <v>129119.61202004166</v>
      </c>
      <c r="H46" s="73">
        <f t="shared" si="4"/>
        <v>175929.24605891845</v>
      </c>
      <c r="I46" s="73">
        <f t="shared" si="4"/>
        <v>224760.37385081526</v>
      </c>
      <c r="J46" s="73">
        <f t="shared" si="4"/>
        <v>275700.29445451341</v>
      </c>
      <c r="K46" s="73">
        <f t="shared" si="4"/>
        <v>328840.07697540155</v>
      </c>
      <c r="L46" s="73">
        <f t="shared" si="4"/>
        <v>384274.72337652399</v>
      </c>
      <c r="M46" s="73">
        <f t="shared" si="4"/>
        <v>442103.33832069626</v>
      </c>
      <c r="N46" s="73">
        <f t="shared" si="4"/>
        <v>502429.3063473205</v>
      </c>
      <c r="O46" s="73">
        <f t="shared" si="4"/>
        <v>565360.47670065879</v>
      </c>
      <c r="P46" s="73">
        <f t="shared" si="4"/>
        <v>631009.35613999108</v>
      </c>
      <c r="Q46" s="73">
        <f t="shared" si="4"/>
        <v>699493.3100763628</v>
      </c>
      <c r="R46" s="73">
        <f t="shared" si="4"/>
        <v>770934.77239550673</v>
      </c>
      <c r="S46" s="73">
        <f t="shared" si="4"/>
        <v>845461.46434205677</v>
      </c>
      <c r="T46" s="73">
        <f t="shared" si="4"/>
        <v>923206.62285636645</v>
      </c>
      <c r="U46" s="73">
        <f t="shared" si="4"/>
        <v>1004309.2387721526</v>
      </c>
      <c r="V46" s="73">
        <f t="shared" si="4"/>
        <v>1088914.3053008013</v>
      </c>
      <c r="W46" s="73">
        <f t="shared" si="4"/>
        <v>1177173.0772465756</v>
      </c>
      <c r="X46" s="73">
        <f t="shared" si="4"/>
        <v>1269243.3414161387</v>
      </c>
    </row>
    <row r="47" spans="1:24">
      <c r="A47" s="73">
        <v>36</v>
      </c>
      <c r="B47" s="74">
        <v>8837.36</v>
      </c>
      <c r="C47" s="73">
        <v>4.3547453367423499</v>
      </c>
      <c r="D47" s="74">
        <v>123</v>
      </c>
      <c r="E47" s="73">
        <f t="shared" si="5"/>
        <v>47335.876266409563</v>
      </c>
      <c r="F47" s="73">
        <f t="shared" si="4"/>
        <v>96733.109397136854</v>
      </c>
      <c r="G47" s="73">
        <f t="shared" si="4"/>
        <v>148281.46623410407</v>
      </c>
      <c r="H47" s="73">
        <f t="shared" si="4"/>
        <v>202074.62273659676</v>
      </c>
      <c r="I47" s="73">
        <f t="shared" si="4"/>
        <v>258210.33421336804</v>
      </c>
      <c r="J47" s="73">
        <f t="shared" si="4"/>
        <v>316790.61296792125</v>
      </c>
      <c r="K47" s="73">
        <f t="shared" si="4"/>
        <v>377921.91367978882</v>
      </c>
      <c r="L47" s="73">
        <f t="shared" si="4"/>
        <v>441715.32685869688</v>
      </c>
      <c r="M47" s="73">
        <f t="shared" si="4"/>
        <v>508286.780723162</v>
      </c>
      <c r="N47" s="73">
        <f t="shared" si="4"/>
        <v>577757.25187039142</v>
      </c>
      <c r="O47" s="73">
        <f t="shared" si="4"/>
        <v>650252.98512031743</v>
      </c>
      <c r="P47" s="73">
        <f t="shared" si="4"/>
        <v>725905.72293328261</v>
      </c>
      <c r="Q47" s="73">
        <f t="shared" si="4"/>
        <v>804852.94481827517</v>
      </c>
      <c r="R47" s="73">
        <f t="shared" si="4"/>
        <v>887238.11716679239</v>
      </c>
      <c r="S47" s="73">
        <f t="shared" si="4"/>
        <v>973210.9539663234</v>
      </c>
      <c r="T47" s="73">
        <f t="shared" si="4"/>
        <v>1062927.6888672479</v>
      </c>
      <c r="U47" s="73">
        <f t="shared" si="4"/>
        <v>1156551.3590975474</v>
      </c>
      <c r="V47" s="73">
        <f t="shared" si="4"/>
        <v>1254252.1017412883</v>
      </c>
      <c r="W47" s="73">
        <f t="shared" si="4"/>
        <v>1356207.462919269</v>
      </c>
      <c r="X47" s="73">
        <f t="shared" si="4"/>
        <v>1462602.7204337078</v>
      </c>
    </row>
    <row r="48" spans="1:24">
      <c r="A48" s="73">
        <v>37</v>
      </c>
      <c r="B48" s="74">
        <v>9790.39</v>
      </c>
      <c r="C48" s="73">
        <v>4.0540152137043801</v>
      </c>
      <c r="D48" s="74">
        <v>105</v>
      </c>
      <c r="E48" s="73">
        <f t="shared" si="5"/>
        <v>41674.909508504265</v>
      </c>
      <c r="F48" s="73">
        <f t="shared" si="4"/>
        <v>85039.326188780804</v>
      </c>
      <c r="G48" s="73">
        <f t="shared" si="4"/>
        <v>130161.74291860996</v>
      </c>
      <c r="H48" s="73">
        <f t="shared" si="4"/>
        <v>177113.42928745743</v>
      </c>
      <c r="I48" s="73">
        <f t="shared" si="4"/>
        <v>225968.54416478868</v>
      </c>
      <c r="J48" s="73">
        <f t="shared" si="4"/>
        <v>276804.25283191999</v>
      </c>
      <c r="K48" s="73">
        <f t="shared" si="4"/>
        <v>329700.84886241093</v>
      </c>
      <c r="L48" s="73">
        <f t="shared" si="4"/>
        <v>384741.88094350981</v>
      </c>
      <c r="M48" s="73">
        <f t="shared" si="4"/>
        <v>442014.28483895649</v>
      </c>
      <c r="N48" s="73">
        <f t="shared" si="4"/>
        <v>501608.52070157853</v>
      </c>
      <c r="O48" s="73">
        <f t="shared" si="4"/>
        <v>563618.7159525624</v>
      </c>
      <c r="P48" s="73">
        <f t="shared" si="4"/>
        <v>628142.81395306857</v>
      </c>
      <c r="Q48" s="73">
        <f t="shared" si="4"/>
        <v>695282.72870302107</v>
      </c>
      <c r="R48" s="73">
        <f t="shared" si="4"/>
        <v>765144.50581140514</v>
      </c>
      <c r="S48" s="73">
        <f t="shared" si="4"/>
        <v>837838.48999232682</v>
      </c>
      <c r="T48" s="73">
        <f t="shared" si="4"/>
        <v>913479.49935139099</v>
      </c>
      <c r="U48" s="73">
        <f t="shared" si="4"/>
        <v>992187.00673767121</v>
      </c>
      <c r="V48" s="73">
        <f t="shared" si="4"/>
        <v>1074085.3284477186</v>
      </c>
      <c r="W48" s="73">
        <f t="shared" si="4"/>
        <v>1159303.8205796604</v>
      </c>
      <c r="X48" s="73">
        <f t="shared" si="4"/>
        <v>1247977.0833475203</v>
      </c>
    </row>
    <row r="49" spans="1:24">
      <c r="A49" s="73">
        <v>38</v>
      </c>
      <c r="B49" s="74">
        <v>10702.1</v>
      </c>
      <c r="C49" s="73">
        <v>4.64065057397075</v>
      </c>
      <c r="D49" s="74">
        <v>102</v>
      </c>
      <c r="E49" s="73">
        <f t="shared" si="5"/>
        <v>50658.000637846104</v>
      </c>
      <c r="F49" s="73">
        <f t="shared" si="4"/>
        <v>103666.86207305445</v>
      </c>
      <c r="G49" s="73">
        <f t="shared" si="4"/>
        <v>159135.67954071128</v>
      </c>
      <c r="H49" s="73">
        <f t="shared" si="4"/>
        <v>217178.6110045556</v>
      </c>
      <c r="I49" s="73">
        <f t="shared" si="4"/>
        <v>277915.11210052634</v>
      </c>
      <c r="J49" s="73">
        <f t="shared" si="4"/>
        <v>341470.1819832169</v>
      </c>
      <c r="K49" s="73">
        <f t="shared" si="4"/>
        <v>407974.62058120605</v>
      </c>
      <c r="L49" s="73">
        <f t="shared" si="4"/>
        <v>477565.29779070889</v>
      </c>
      <c r="M49" s="73">
        <f t="shared" si="4"/>
        <v>550385.43516156473</v>
      </c>
      <c r="N49" s="73">
        <f t="shared" si="4"/>
        <v>626584.9006552872</v>
      </c>
      <c r="O49" s="73">
        <f t="shared" si="4"/>
        <v>706320.5170818069</v>
      </c>
      <c r="P49" s="73">
        <f t="shared" si="4"/>
        <v>789756.38484968303</v>
      </c>
      <c r="Q49" s="73">
        <f t="shared" si="4"/>
        <v>877064.21969402651</v>
      </c>
      <c r="R49" s="73">
        <f t="shared" si="4"/>
        <v>968423.70607719535</v>
      </c>
      <c r="S49" s="73">
        <f t="shared" si="4"/>
        <v>1064022.8669895816</v>
      </c>
      <c r="T49" s="73">
        <f t="shared" si="4"/>
        <v>1164058.4509115599</v>
      </c>
      <c r="U49" s="73">
        <f t="shared" si="4"/>
        <v>1268736.3367329882</v>
      </c>
      <c r="V49" s="73">
        <f t="shared" si="4"/>
        <v>1378271.9574636086</v>
      </c>
      <c r="W49" s="73">
        <f t="shared" si="4"/>
        <v>1492890.7436063676</v>
      </c>
      <c r="X49" s="73">
        <f t="shared" si="4"/>
        <v>1612828.5871061389</v>
      </c>
    </row>
    <row r="50" spans="1:24">
      <c r="A50" s="73">
        <v>39</v>
      </c>
      <c r="B50" s="74">
        <v>-17901.73</v>
      </c>
      <c r="C50" s="73">
        <v>5.2953628980956404</v>
      </c>
      <c r="D50" s="74">
        <v>79</v>
      </c>
      <c r="E50" s="73">
        <f t="shared" si="5"/>
        <v>-74888.963914443346</v>
      </c>
      <c r="F50" s="73">
        <f t="shared" si="4"/>
        <v>-153743.57023878032</v>
      </c>
      <c r="G50" s="73">
        <f t="shared" si="4"/>
        <v>-236773.81412985554</v>
      </c>
      <c r="H50" s="73">
        <f t="shared" si="4"/>
        <v>-324200.8107501372</v>
      </c>
      <c r="I50" s="73">
        <f t="shared" si="4"/>
        <v>-416257.38411236845</v>
      </c>
      <c r="J50" s="73">
        <f t="shared" si="4"/>
        <v>-513188.68710568163</v>
      </c>
      <c r="K50" s="73">
        <f t="shared" si="4"/>
        <v>-615252.85435434349</v>
      </c>
      <c r="L50" s="73">
        <f t="shared" si="4"/>
        <v>-722721.68964774092</v>
      </c>
      <c r="M50" s="73">
        <f t="shared" si="4"/>
        <v>-835881.38977228082</v>
      </c>
      <c r="N50" s="73">
        <f t="shared" si="4"/>
        <v>-955033.30667281162</v>
      </c>
      <c r="O50" s="73">
        <f t="shared" si="4"/>
        <v>-1080494.7499732627</v>
      </c>
      <c r="P50" s="73">
        <f t="shared" si="4"/>
        <v>-1212599.8319936616</v>
      </c>
      <c r="Q50" s="73">
        <f t="shared" si="4"/>
        <v>-1351700.3575138673</v>
      </c>
      <c r="R50" s="73">
        <f t="shared" si="4"/>
        <v>-1498166.7606535261</v>
      </c>
      <c r="S50" s="73">
        <f t="shared" si="4"/>
        <v>-1652389.0913632174</v>
      </c>
      <c r="T50" s="73">
        <f t="shared" si="4"/>
        <v>-1814778.0541538883</v>
      </c>
      <c r="U50" s="73">
        <f t="shared" si="4"/>
        <v>-1985766.1018307789</v>
      </c>
      <c r="V50" s="73">
        <f t="shared" si="4"/>
        <v>-2165808.587144529</v>
      </c>
      <c r="W50" s="73">
        <f t="shared" si="4"/>
        <v>-2355384.9754263936</v>
      </c>
      <c r="X50" s="73">
        <f t="shared" si="4"/>
        <v>-2555000.1214368851</v>
      </c>
    </row>
    <row r="51" spans="1:24">
      <c r="A51" s="73">
        <v>40</v>
      </c>
      <c r="B51" s="74">
        <v>23787.119999999999</v>
      </c>
      <c r="C51" s="73">
        <v>4.5630655179063204</v>
      </c>
      <c r="D51" s="74">
        <v>69</v>
      </c>
      <c r="E51" s="73">
        <f t="shared" si="5"/>
        <v>74894.109059186972</v>
      </c>
      <c r="F51" s="73">
        <f t="shared" si="4"/>
        <v>153205.68538379687</v>
      </c>
      <c r="G51" s="73">
        <f t="shared" si="4"/>
        <v>235090.67024420397</v>
      </c>
      <c r="H51" s="73">
        <f t="shared" si="4"/>
        <v>320712.12061311904</v>
      </c>
      <c r="I51" s="73">
        <f t="shared" si="4"/>
        <v>410240.5338597495</v>
      </c>
      <c r="J51" s="73">
        <f t="shared" ref="J51:X65" si="6">$D51*((1+$C51/100)^J$2-1)*$B51</f>
        <v>503854.18725996563</v>
      </c>
      <c r="K51" s="73">
        <f t="shared" si="6"/>
        <v>601739.49299853935</v>
      </c>
      <c r="L51" s="73">
        <f t="shared" si="6"/>
        <v>704091.36937036691</v>
      </c>
      <c r="M51" s="73">
        <f t="shared" si="6"/>
        <v>811113.62891984754</v>
      </c>
      <c r="N51" s="73">
        <f t="shared" si="6"/>
        <v>923019.38429131487</v>
      </c>
      <c r="O51" s="73">
        <f t="shared" si="6"/>
        <v>1040031.47259869</v>
      </c>
      <c r="P51" s="73">
        <f t="shared" si="6"/>
        <v>1162382.8991594012</v>
      </c>
      <c r="Q51" s="73">
        <f t="shared" si="6"/>
        <v>1290317.3014761708</v>
      </c>
      <c r="R51" s="73">
        <f t="shared" si="6"/>
        <v>1424089.4343905966</v>
      </c>
      <c r="S51" s="73">
        <f t="shared" si="6"/>
        <v>1563965.6773746081</v>
      </c>
      <c r="T51" s="73">
        <f t="shared" si="6"/>
        <v>1710224.5649699664</v>
      </c>
      <c r="U51" s="73">
        <f t="shared" si="6"/>
        <v>1863157.3414320615</v>
      </c>
      <c r="V51" s="73">
        <f t="shared" si="6"/>
        <v>2023068.5406824746</v>
      </c>
      <c r="W51" s="73">
        <f t="shared" si="6"/>
        <v>2190276.5927251545</v>
      </c>
      <c r="X51" s="73">
        <f t="shared" si="6"/>
        <v>2365114.4577337564</v>
      </c>
    </row>
    <row r="52" spans="1:24">
      <c r="A52" s="73">
        <v>41</v>
      </c>
      <c r="B52" s="74">
        <v>14171.44</v>
      </c>
      <c r="C52" s="73">
        <v>4.8425634702278604</v>
      </c>
      <c r="D52" s="74">
        <v>98</v>
      </c>
      <c r="E52" s="73">
        <f t="shared" si="5"/>
        <v>67253.575711235491</v>
      </c>
      <c r="F52" s="73">
        <f t="shared" si="5"/>
        <v>137763.94851228522</v>
      </c>
      <c r="G52" s="73">
        <f t="shared" si="5"/>
        <v>211688.83086932029</v>
      </c>
      <c r="H52" s="73">
        <f t="shared" si="5"/>
        <v>289193.57257478579</v>
      </c>
      <c r="I52" s="73">
        <f t="shared" si="5"/>
        <v>370451.53058977477</v>
      </c>
      <c r="J52" s="73">
        <f t="shared" si="5"/>
        <v>455644.45679625048</v>
      </c>
      <c r="K52" s="73">
        <f t="shared" si="5"/>
        <v>544962.9045264197</v>
      </c>
      <c r="L52" s="73">
        <f t="shared" si="5"/>
        <v>638606.65477854398</v>
      </c>
      <c r="M52" s="73">
        <f t="shared" si="5"/>
        <v>736785.16307252948</v>
      </c>
      <c r="N52" s="73">
        <f t="shared" si="5"/>
        <v>839718.02794477402</v>
      </c>
      <c r="O52" s="73">
        <f t="shared" si="5"/>
        <v>947635.48213018093</v>
      </c>
      <c r="P52" s="73">
        <f t="shared" si="5"/>
        <v>1060778.9075299704</v>
      </c>
      <c r="Q52" s="73">
        <f t="shared" si="5"/>
        <v>1179401.3751171343</v>
      </c>
      <c r="R52" s="73">
        <f t="shared" si="5"/>
        <v>1303768.2109871567</v>
      </c>
      <c r="S52" s="73">
        <f t="shared" si="5"/>
        <v>1434157.5898201005</v>
      </c>
      <c r="T52" s="73">
        <f t="shared" si="5"/>
        <v>1570861.1570814641</v>
      </c>
      <c r="U52" s="73">
        <f t="shared" si="6"/>
        <v>1714184.6813535248</v>
      </c>
      <c r="V52" s="73">
        <f t="shared" si="6"/>
        <v>1864448.7382562284</v>
      </c>
      <c r="W52" s="73">
        <f t="shared" si="6"/>
        <v>2021989.4274873845</v>
      </c>
      <c r="X52" s="73">
        <f t="shared" si="6"/>
        <v>2187159.1245859931</v>
      </c>
    </row>
    <row r="53" spans="1:24">
      <c r="A53" s="73">
        <v>42</v>
      </c>
      <c r="B53" s="74">
        <v>15213.29</v>
      </c>
      <c r="C53" s="73">
        <v>4.30971053863981</v>
      </c>
      <c r="D53" s="74">
        <v>78</v>
      </c>
      <c r="E53" s="73">
        <f t="shared" si="5"/>
        <v>51140.60346749911</v>
      </c>
      <c r="F53" s="73">
        <f t="shared" si="5"/>
        <v>104485.21891216112</v>
      </c>
      <c r="G53" s="73">
        <f t="shared" si="5"/>
        <v>160128.83287043849</v>
      </c>
      <c r="H53" s="73">
        <f t="shared" si="5"/>
        <v>218170.52552355599</v>
      </c>
      <c r="I53" s="73">
        <f t="shared" si="5"/>
        <v>278713.64712174953</v>
      </c>
      <c r="J53" s="73">
        <f t="shared" si="5"/>
        <v>341866.00201188232</v>
      </c>
      <c r="K53" s="73">
        <f t="shared" si="5"/>
        <v>407740.04059611395</v>
      </c>
      <c r="L53" s="73">
        <f t="shared" si="5"/>
        <v>476453.05956343823</v>
      </c>
      <c r="M53" s="73">
        <f t="shared" si="5"/>
        <v>548127.4107506146</v>
      </c>
      <c r="N53" s="73">
        <f t="shared" si="5"/>
        <v>622890.71900440648</v>
      </c>
      <c r="O53" s="73">
        <f t="shared" si="5"/>
        <v>700876.10943304771</v>
      </c>
      <c r="P53" s="73">
        <f t="shared" si="5"/>
        <v>782222.4444515917</v>
      </c>
      <c r="Q53" s="73">
        <f t="shared" si="5"/>
        <v>867074.57104322698</v>
      </c>
      <c r="R53" s="73">
        <f t="shared" si="5"/>
        <v>955583.57867684204</v>
      </c>
      <c r="S53" s="73">
        <f t="shared" si="5"/>
        <v>1047907.0683400882</v>
      </c>
      <c r="T53" s="73">
        <f t="shared" si="5"/>
        <v>1144209.4331669917</v>
      </c>
      <c r="U53" s="73">
        <f t="shared" si="6"/>
        <v>1244662.1511597992</v>
      </c>
      <c r="V53" s="73">
        <f t="shared" si="6"/>
        <v>1349444.0905262937</v>
      </c>
      <c r="W53" s="73">
        <f t="shared" si="6"/>
        <v>1458741.8281762565</v>
      </c>
      <c r="X53" s="73">
        <f t="shared" si="6"/>
        <v>1572749.9819442146</v>
      </c>
    </row>
    <row r="54" spans="1:24">
      <c r="A54" s="73">
        <v>43</v>
      </c>
      <c r="B54" s="74">
        <v>16390.12</v>
      </c>
      <c r="C54" s="73">
        <v>4.5596221556596896</v>
      </c>
      <c r="D54" s="74">
        <v>73</v>
      </c>
      <c r="E54" s="73">
        <f t="shared" si="5"/>
        <v>54554.910628722224</v>
      </c>
      <c r="F54" s="73">
        <f t="shared" si="5"/>
        <v>111597.31904947213</v>
      </c>
      <c r="G54" s="73">
        <f t="shared" si="5"/>
        <v>171240.64576269634</v>
      </c>
      <c r="H54" s="73">
        <f t="shared" si="5"/>
        <v>233603.48281510919</v>
      </c>
      <c r="I54" s="73">
        <f t="shared" si="5"/>
        <v>298809.82960266183</v>
      </c>
      <c r="J54" s="73">
        <f t="shared" si="5"/>
        <v>366989.33942523604</v>
      </c>
      <c r="K54" s="73">
        <f t="shared" si="5"/>
        <v>438277.57728330046</v>
      </c>
      <c r="L54" s="73">
        <f t="shared" si="5"/>
        <v>512816.2894291206</v>
      </c>
      <c r="M54" s="73">
        <f t="shared" si="5"/>
        <v>590753.68520848488</v>
      </c>
      <c r="N54" s="73">
        <f t="shared" si="5"/>
        <v>672244.7317533493</v>
      </c>
      <c r="O54" s="73">
        <f t="shared" si="5"/>
        <v>757451.46211135236</v>
      </c>
      <c r="P54" s="73">
        <f t="shared" si="5"/>
        <v>846543.29742487206</v>
      </c>
      <c r="Q54" s="73">
        <f t="shared" si="5"/>
        <v>939697.38380023092</v>
      </c>
      <c r="R54" s="73">
        <f t="shared" si="5"/>
        <v>1037098.9445368629</v>
      </c>
      <c r="S54" s="73">
        <f t="shared" si="5"/>
        <v>1138941.6484168007</v>
      </c>
      <c r="T54" s="73">
        <f t="shared" si="5"/>
        <v>1245427.994786771</v>
      </c>
      <c r="U54" s="73">
        <f t="shared" si="6"/>
        <v>1356769.7161985792</v>
      </c>
      <c r="V54" s="73">
        <f t="shared" si="6"/>
        <v>1473188.1994083731</v>
      </c>
      <c r="W54" s="73">
        <f t="shared" si="6"/>
        <v>1594914.9255718833</v>
      </c>
      <c r="X54" s="73">
        <f t="shared" si="6"/>
        <v>1722191.9305109044</v>
      </c>
    </row>
    <row r="55" spans="1:24">
      <c r="A55" s="73">
        <v>44</v>
      </c>
      <c r="B55" s="74">
        <v>17665.740000000002</v>
      </c>
      <c r="C55" s="73">
        <v>4.7133076956446596</v>
      </c>
      <c r="D55" s="74">
        <v>66</v>
      </c>
      <c r="E55" s="73">
        <f t="shared" si="5"/>
        <v>54954.28507223013</v>
      </c>
      <c r="F55" s="73">
        <f t="shared" si="5"/>
        <v>112498.73469185615</v>
      </c>
      <c r="G55" s="73">
        <f t="shared" si="5"/>
        <v>172755.43128382033</v>
      </c>
      <c r="H55" s="73">
        <f t="shared" si="5"/>
        <v>235852.21139339486</v>
      </c>
      <c r="I55" s="73">
        <f t="shared" si="5"/>
        <v>301922.93689557794</v>
      </c>
      <c r="J55" s="73">
        <f t="shared" si="5"/>
        <v>371107.77898742369</v>
      </c>
      <c r="K55" s="73">
        <f t="shared" si="5"/>
        <v>443553.51556580403</v>
      </c>
      <c r="L55" s="73">
        <f t="shared" si="5"/>
        <v>519413.8426214995</v>
      </c>
      <c r="M55" s="73">
        <f t="shared" si="5"/>
        <v>598849.70031025249</v>
      </c>
      <c r="N55" s="73">
        <f t="shared" si="5"/>
        <v>682029.61439255078</v>
      </c>
      <c r="O55" s="73">
        <f t="shared" si="5"/>
        <v>769130.05376652058</v>
      </c>
      <c r="P55" s="73">
        <f t="shared" si="5"/>
        <v>860335.80485244386</v>
      </c>
      <c r="Q55" s="73">
        <f t="shared" si="5"/>
        <v>955840.36362317065</v>
      </c>
      <c r="R55" s="73">
        <f t="shared" si="5"/>
        <v>1055846.3461121295</v>
      </c>
      <c r="S55" s="73">
        <f t="shared" si="5"/>
        <v>1160565.9182698457</v>
      </c>
      <c r="T55" s="73">
        <f t="shared" si="5"/>
        <v>1270221.2460809173</v>
      </c>
      <c r="U55" s="73">
        <f t="shared" si="6"/>
        <v>1385044.9668963929</v>
      </c>
      <c r="V55" s="73">
        <f t="shared" si="6"/>
        <v>1505280.6829814897</v>
      </c>
      <c r="W55" s="73">
        <f t="shared" si="6"/>
        <v>1631183.478325739</v>
      </c>
      <c r="X55" s="73">
        <f t="shared" si="6"/>
        <v>1763020.4598119801</v>
      </c>
    </row>
    <row r="56" spans="1:24">
      <c r="A56" s="73">
        <v>45</v>
      </c>
      <c r="B56" s="74">
        <v>19040.939999999999</v>
      </c>
      <c r="C56" s="73">
        <v>3.97722331387518</v>
      </c>
      <c r="D56" s="74">
        <v>73</v>
      </c>
      <c r="E56" s="73">
        <f t="shared" si="5"/>
        <v>55282.951454851856</v>
      </c>
      <c r="F56" s="73">
        <f t="shared" si="5"/>
        <v>112764.62934356448</v>
      </c>
      <c r="G56" s="73">
        <f t="shared" si="5"/>
        <v>172532.48192647335</v>
      </c>
      <c r="H56" s="73">
        <f t="shared" si="5"/>
        <v>234677.43547651262</v>
      </c>
      <c r="I56" s="73">
        <f t="shared" si="5"/>
        <v>299294.0326075406</v>
      </c>
      <c r="J56" s="73">
        <f t="shared" si="5"/>
        <v>366480.57610429707</v>
      </c>
      <c r="K56" s="73">
        <f t="shared" si="5"/>
        <v>436339.27847279282</v>
      </c>
      <c r="L56" s="73">
        <f t="shared" si="5"/>
        <v>508976.4174386597</v>
      </c>
      <c r="M56" s="73">
        <f t="shared" si="5"/>
        <v>584502.49763000873</v>
      </c>
      <c r="N56" s="73">
        <f t="shared" si="5"/>
        <v>663032.4186907839</v>
      </c>
      <c r="O56" s="73">
        <f t="shared" si="5"/>
        <v>744685.65008035593</v>
      </c>
      <c r="P56" s="73">
        <f t="shared" si="5"/>
        <v>829586.41282528709</v>
      </c>
      <c r="Q56" s="73">
        <f t="shared" si="5"/>
        <v>917863.86849976669</v>
      </c>
      <c r="R56" s="73">
        <f t="shared" si="5"/>
        <v>1009652.3157222285</v>
      </c>
      <c r="S56" s="73">
        <f t="shared" si="5"/>
        <v>1105091.3944670651</v>
      </c>
      <c r="T56" s="73">
        <f t="shared" si="5"/>
        <v>1204326.2985022897</v>
      </c>
      <c r="U56" s="73">
        <f t="shared" si="6"/>
        <v>1307507.9962763044</v>
      </c>
      <c r="V56" s="73">
        <f t="shared" si="6"/>
        <v>1414793.4605898403</v>
      </c>
      <c r="W56" s="73">
        <f t="shared" si="6"/>
        <v>1526345.9074024525</v>
      </c>
      <c r="X56" s="73">
        <f t="shared" si="6"/>
        <v>1642335.0441368942</v>
      </c>
    </row>
    <row r="57" spans="1:24">
      <c r="A57" s="73">
        <v>46</v>
      </c>
      <c r="B57" s="74">
        <v>20273.080000000002</v>
      </c>
      <c r="C57" s="73">
        <v>4.9954797175261101</v>
      </c>
      <c r="D57" s="74">
        <v>54</v>
      </c>
      <c r="E57" s="73">
        <f t="shared" si="5"/>
        <v>54687.830373963588</v>
      </c>
      <c r="F57" s="73">
        <f t="shared" si="5"/>
        <v>112107.58022221373</v>
      </c>
      <c r="G57" s="73">
        <f t="shared" si="5"/>
        <v>172395.72202798727</v>
      </c>
      <c r="H57" s="73">
        <f t="shared" si="5"/>
        <v>235695.54572974189</v>
      </c>
      <c r="I57" s="73">
        <f t="shared" si="5"/>
        <v>302157.4992857473</v>
      </c>
      <c r="J57" s="73">
        <f t="shared" si="5"/>
        <v>371939.54625151464</v>
      </c>
      <c r="K57" s="73">
        <f t="shared" si="5"/>
        <v>445207.54121993121</v>
      </c>
      <c r="L57" s="73">
        <f t="shared" si="5"/>
        <v>522135.62401643355</v>
      </c>
      <c r="M57" s="73">
        <f t="shared" si="5"/>
        <v>602906.63358611648</v>
      </c>
      <c r="N57" s="73">
        <f t="shared" si="5"/>
        <v>687712.54255649424</v>
      </c>
      <c r="O57" s="73">
        <f t="shared" si="5"/>
        <v>776754.9135087505</v>
      </c>
      <c r="P57" s="73">
        <f t="shared" si="5"/>
        <v>870245.37804193166</v>
      </c>
      <c r="Q57" s="73">
        <f t="shared" si="5"/>
        <v>968406.13976868859</v>
      </c>
      <c r="R57" s="73">
        <f t="shared" si="5"/>
        <v>1071470.5024380747</v>
      </c>
      <c r="S57" s="73">
        <f t="shared" si="5"/>
        <v>1179683.4244406074</v>
      </c>
      <c r="T57" s="73">
        <f t="shared" si="5"/>
        <v>1293302.1010135198</v>
      </c>
      <c r="U57" s="73">
        <f t="shared" si="6"/>
        <v>1412596.575529953</v>
      </c>
      <c r="V57" s="73">
        <f t="shared" si="6"/>
        <v>1537850.3813249839</v>
      </c>
      <c r="W57" s="73">
        <f t="shared" si="6"/>
        <v>1669361.2155839351</v>
      </c>
      <c r="X57" s="73">
        <f t="shared" si="6"/>
        <v>1807441.6468946422</v>
      </c>
    </row>
    <row r="58" spans="1:24">
      <c r="A58" s="73">
        <v>47</v>
      </c>
      <c r="B58" s="74">
        <v>21659.94</v>
      </c>
      <c r="C58" s="73">
        <v>5.4628516390183801</v>
      </c>
      <c r="D58" s="74">
        <v>61</v>
      </c>
      <c r="E58" s="73">
        <f t="shared" si="5"/>
        <v>72178.27362532432</v>
      </c>
      <c r="F58" s="73">
        <f t="shared" si="5"/>
        <v>148299.53925440495</v>
      </c>
      <c r="G58" s="73">
        <f t="shared" si="5"/>
        <v>228579.19669054521</v>
      </c>
      <c r="H58" s="73">
        <f t="shared" si="5"/>
        <v>313244.4127087341</v>
      </c>
      <c r="I58" s="73">
        <f t="shared" si="5"/>
        <v>402534.76386785117</v>
      </c>
      <c r="J58" s="73">
        <f t="shared" si="5"/>
        <v>496702.91443874937</v>
      </c>
      <c r="K58" s="73">
        <f t="shared" si="5"/>
        <v>596015.33136654273</v>
      </c>
      <c r="L58" s="73">
        <f t="shared" si="5"/>
        <v>700753.03829022509</v>
      </c>
      <c r="M58" s="73">
        <f t="shared" si="5"/>
        <v>811212.41075325804</v>
      </c>
      <c r="N58" s="73">
        <f t="shared" si="5"/>
        <v>927706.01485533768</v>
      </c>
      <c r="O58" s="73">
        <f t="shared" si="5"/>
        <v>1050563.4917184587</v>
      </c>
      <c r="P58" s="73">
        <f t="shared" si="5"/>
        <v>1180132.4902700537</v>
      </c>
      <c r="Q58" s="73">
        <f t="shared" si="5"/>
        <v>1316779.6509826845</v>
      </c>
      <c r="R58" s="73">
        <f t="shared" si="5"/>
        <v>1460891.643353977</v>
      </c>
      <c r="S58" s="73">
        <f t="shared" si="5"/>
        <v>1612876.2600625462</v>
      </c>
      <c r="T58" s="73">
        <f t="shared" si="5"/>
        <v>1773163.5708960362</v>
      </c>
      <c r="U58" s="73">
        <f t="shared" si="6"/>
        <v>1942207.1397165314</v>
      </c>
      <c r="V58" s="73">
        <f t="shared" si="6"/>
        <v>2120485.3079069932</v>
      </c>
      <c r="W58" s="73">
        <f t="shared" si="6"/>
        <v>2308502.5479304586</v>
      </c>
      <c r="X58" s="73">
        <f t="shared" si="6"/>
        <v>2506790.890832183</v>
      </c>
    </row>
    <row r="59" spans="1:24">
      <c r="A59" s="73">
        <v>48</v>
      </c>
      <c r="B59" s="74">
        <v>23001.1</v>
      </c>
      <c r="C59" s="73">
        <v>4.49237805623439</v>
      </c>
      <c r="D59" s="74">
        <v>52</v>
      </c>
      <c r="E59" s="73">
        <f t="shared" si="5"/>
        <v>53731.411192811487</v>
      </c>
      <c r="F59" s="73">
        <f t="shared" si="5"/>
        <v>109876.64051135401</v>
      </c>
      <c r="G59" s="73">
        <f t="shared" si="5"/>
        <v>168544.12579142512</v>
      </c>
      <c r="H59" s="73">
        <f t="shared" si="5"/>
        <v>229847.1763063627</v>
      </c>
      <c r="I59" s="73">
        <f t="shared" si="5"/>
        <v>293904.19161043555</v>
      </c>
      <c r="J59" s="73">
        <f t="shared" si="5"/>
        <v>360838.8902135074</v>
      </c>
      <c r="K59" s="73">
        <f t="shared" si="5"/>
        <v>430780.5485286304</v>
      </c>
      <c r="L59" s="73">
        <f t="shared" si="5"/>
        <v>503864.25055406807</v>
      </c>
      <c r="M59" s="73">
        <f t="shared" si="5"/>
        <v>580231.14877198043</v>
      </c>
      <c r="N59" s="73">
        <f t="shared" si="5"/>
        <v>660028.73676766129</v>
      </c>
      <c r="O59" s="73">
        <f t="shared" si="5"/>
        <v>743411.13409586414</v>
      </c>
      <c r="P59" s="73">
        <f t="shared" si="5"/>
        <v>830539.38394440152</v>
      </c>
      <c r="Q59" s="73">
        <f t="shared" si="5"/>
        <v>921581.76416991558</v>
      </c>
      <c r="R59" s="73">
        <f t="shared" si="5"/>
        <v>1016714.1123065542</v>
      </c>
      <c r="S59" s="73">
        <f t="shared" si="5"/>
        <v>1116120.165175264</v>
      </c>
      <c r="T59" s="73">
        <f t="shared" si="5"/>
        <v>1219991.9137496157</v>
      </c>
      <c r="U59" s="73">
        <f t="shared" si="6"/>
        <v>1328529.9739635487</v>
      </c>
      <c r="V59" s="73">
        <f t="shared" si="6"/>
        <v>1441943.9741771957</v>
      </c>
      <c r="W59" s="73">
        <f t="shared" si="6"/>
        <v>1560452.9600491372</v>
      </c>
      <c r="X59" s="73">
        <f t="shared" si="6"/>
        <v>1684285.8175970567</v>
      </c>
    </row>
    <row r="60" spans="1:24">
      <c r="A60" s="73">
        <v>49</v>
      </c>
      <c r="B60" s="74">
        <v>24071.51</v>
      </c>
      <c r="C60" s="73">
        <v>4.6313448834716198</v>
      </c>
      <c r="D60" s="74">
        <v>44</v>
      </c>
      <c r="E60" s="73">
        <f t="shared" si="5"/>
        <v>49052.724457411714</v>
      </c>
      <c r="F60" s="73">
        <f t="shared" si="5"/>
        <v>100377.24975918523</v>
      </c>
      <c r="G60" s="73">
        <f t="shared" si="5"/>
        <v>154078.79083748849</v>
      </c>
      <c r="H60" s="73">
        <f t="shared" si="5"/>
        <v>210267.43549086724</v>
      </c>
      <c r="I60" s="73">
        <f t="shared" si="5"/>
        <v>269058.37006349221</v>
      </c>
      <c r="J60" s="73">
        <f t="shared" si="5"/>
        <v>330572.11557639163</v>
      </c>
      <c r="K60" s="73">
        <f t="shared" si="5"/>
        <v>394934.77479473432</v>
      </c>
      <c r="L60" s="73">
        <f t="shared" si="5"/>
        <v>462278.29073765234</v>
      </c>
      <c r="M60" s="73">
        <f t="shared" si="5"/>
        <v>532740.71716054238</v>
      </c>
      <c r="N60" s="73">
        <f t="shared" si="5"/>
        <v>606466.5015643388</v>
      </c>
      <c r="O60" s="73">
        <f t="shared" si="5"/>
        <v>683606.7813119198</v>
      </c>
      <c r="P60" s="73">
        <f t="shared" si="5"/>
        <v>764319.69345868623</v>
      </c>
      <c r="Q60" s="73">
        <f t="shared" si="5"/>
        <v>848770.6989324626</v>
      </c>
      <c r="R60" s="73">
        <f t="shared" si="5"/>
        <v>937132.92172728933</v>
      </c>
      <c r="S60" s="73">
        <f t="shared" si="5"/>
        <v>1029587.5038064459</v>
      </c>
      <c r="T60" s="73">
        <f t="shared" si="5"/>
        <v>1126323.9764422607</v>
      </c>
      <c r="U60" s="73">
        <f t="shared" si="6"/>
        <v>1227540.6487539448</v>
      </c>
      <c r="V60" s="73">
        <f t="shared" si="6"/>
        <v>1333445.0142399569</v>
      </c>
      <c r="W60" s="73">
        <f t="shared" si="6"/>
        <v>1444254.1761382781</v>
      </c>
      <c r="X60" s="73">
        <f t="shared" si="6"/>
        <v>1560195.2924865955</v>
      </c>
    </row>
    <row r="61" spans="1:24">
      <c r="A61" s="73">
        <v>50</v>
      </c>
      <c r="B61" s="74">
        <v>25041.11</v>
      </c>
      <c r="C61" s="73">
        <v>4.6784808843725303</v>
      </c>
      <c r="D61" s="74">
        <v>58</v>
      </c>
      <c r="E61" s="73">
        <f t="shared" si="5"/>
        <v>67949.525585912445</v>
      </c>
      <c r="F61" s="73">
        <f t="shared" si="5"/>
        <v>139078.05673738359</v>
      </c>
      <c r="G61" s="73">
        <f t="shared" si="5"/>
        <v>213534.32262211142</v>
      </c>
      <c r="H61" s="73">
        <f t="shared" si="5"/>
        <v>291474.01067347353</v>
      </c>
      <c r="I61" s="73">
        <f t="shared" si="5"/>
        <v>373060.09213165834</v>
      </c>
      <c r="J61" s="73">
        <f t="shared" si="5"/>
        <v>458463.16281517298</v>
      </c>
      <c r="K61" s="73">
        <f t="shared" si="5"/>
        <v>547861.79983528319</v>
      </c>
      <c r="L61" s="73">
        <f t="shared" si="5"/>
        <v>641442.93499926827</v>
      </c>
      <c r="M61" s="73">
        <f t="shared" si="5"/>
        <v>739402.24568327947</v>
      </c>
      <c r="N61" s="73">
        <f t="shared" si="5"/>
        <v>841944.56399210542</v>
      </c>
      <c r="O61" s="73">
        <f t="shared" si="5"/>
        <v>949284.30506140215</v>
      </c>
      <c r="P61" s="73">
        <f t="shared" si="5"/>
        <v>1061645.9153979607</v>
      </c>
      <c r="Q61" s="73">
        <f t="shared" si="5"/>
        <v>1179264.3421954885</v>
      </c>
      <c r="R61" s="73">
        <f t="shared" si="5"/>
        <v>1302385.5246072384</v>
      </c>
      <c r="S61" s="73">
        <f t="shared" si="5"/>
        <v>1431266.9080027353</v>
      </c>
      <c r="T61" s="73">
        <f t="shared" si="5"/>
        <v>1566177.9822839049</v>
      </c>
      <c r="U61" s="73">
        <f t="shared" si="6"/>
        <v>1707400.8453862211</v>
      </c>
      <c r="V61" s="73">
        <f t="shared" si="6"/>
        <v>1855230.7931431427</v>
      </c>
      <c r="W61" s="73">
        <f t="shared" si="6"/>
        <v>2009976.9367472506</v>
      </c>
      <c r="X61" s="73">
        <f t="shared" si="6"/>
        <v>2171962.8490991788</v>
      </c>
    </row>
    <row r="62" spans="1:24">
      <c r="A62" s="73">
        <v>51</v>
      </c>
      <c r="B62" s="74">
        <v>25975.24</v>
      </c>
      <c r="C62" s="73">
        <v>5.1439509872841098</v>
      </c>
      <c r="D62" s="74">
        <v>48</v>
      </c>
      <c r="E62" s="73">
        <f t="shared" si="5"/>
        <v>64135.373492611987</v>
      </c>
      <c r="F62" s="73">
        <f t="shared" si="5"/>
        <v>131569.83916319563</v>
      </c>
      <c r="G62" s="73">
        <f t="shared" si="5"/>
        <v>202473.10069641087</v>
      </c>
      <c r="H62" s="73">
        <f t="shared" si="5"/>
        <v>277023.59125128068</v>
      </c>
      <c r="I62" s="73">
        <f t="shared" si="5"/>
        <v>355408.92250107287</v>
      </c>
      <c r="J62" s="73">
        <f t="shared" si="5"/>
        <v>437826.35677157476</v>
      </c>
      <c r="K62" s="73">
        <f t="shared" si="5"/>
        <v>524483.30346592795</v>
      </c>
      <c r="L62" s="73">
        <f t="shared" si="5"/>
        <v>615597.84102531604</v>
      </c>
      <c r="M62" s="73">
        <f t="shared" si="5"/>
        <v>711399.26573904953</v>
      </c>
      <c r="N62" s="73">
        <f t="shared" si="5"/>
        <v>812128.6687851774</v>
      </c>
      <c r="O62" s="73">
        <f t="shared" si="5"/>
        <v>918039.54295378155</v>
      </c>
      <c r="P62" s="73">
        <f t="shared" si="5"/>
        <v>1029398.4205798232</v>
      </c>
      <c r="Q62" s="73">
        <f t="shared" si="5"/>
        <v>1146485.5442909379</v>
      </c>
      <c r="R62" s="73">
        <f t="shared" si="5"/>
        <v>1269595.5722581735</v>
      </c>
      <c r="S62" s="73">
        <f t="shared" si="5"/>
        <v>1399038.3197244746</v>
      </c>
      <c r="T62" s="73">
        <f t="shared" si="5"/>
        <v>1535139.5386770372</v>
      </c>
      <c r="U62" s="73">
        <f t="shared" si="6"/>
        <v>1678241.7376256157</v>
      </c>
      <c r="V62" s="73">
        <f t="shared" si="6"/>
        <v>1828705.0435498345</v>
      </c>
      <c r="W62" s="73">
        <f t="shared" si="6"/>
        <v>1986908.1081846422</v>
      </c>
      <c r="X62" s="73">
        <f t="shared" si="6"/>
        <v>2153249.0609246464</v>
      </c>
    </row>
    <row r="63" spans="1:24">
      <c r="A63" s="73">
        <v>52</v>
      </c>
      <c r="B63" s="74">
        <v>27742.06</v>
      </c>
      <c r="C63" s="73">
        <v>4.9900802048313304</v>
      </c>
      <c r="D63" s="74">
        <v>44</v>
      </c>
      <c r="E63" s="73">
        <f t="shared" si="5"/>
        <v>60911.445956787036</v>
      </c>
      <c r="F63" s="73">
        <f t="shared" si="5"/>
        <v>124862.42192074037</v>
      </c>
      <c r="G63" s="73">
        <f t="shared" si="5"/>
        <v>192004.6028770672</v>
      </c>
      <c r="H63" s="73">
        <f t="shared" si="5"/>
        <v>262497.23251438799</v>
      </c>
      <c r="I63" s="73">
        <f t="shared" si="5"/>
        <v>336507.50090910553</v>
      </c>
      <c r="J63" s="73">
        <f t="shared" si="5"/>
        <v>414210.94105653063</v>
      </c>
      <c r="K63" s="73">
        <f t="shared" si="5"/>
        <v>495791.84518922505</v>
      </c>
      <c r="L63" s="73">
        <f t="shared" si="5"/>
        <v>581443.70186996786</v>
      </c>
      <c r="M63" s="73">
        <f t="shared" si="5"/>
        <v>671369.6548960068</v>
      </c>
      <c r="N63" s="73">
        <f t="shared" si="5"/>
        <v>765782.98510300403</v>
      </c>
      <c r="O63" s="73">
        <f t="shared" si="5"/>
        <v>864907.61621138244</v>
      </c>
      <c r="P63" s="73">
        <f t="shared" si="5"/>
        <v>968978.64591481246</v>
      </c>
      <c r="Q63" s="73">
        <f t="shared" si="5"/>
        <v>1078242.9034704375</v>
      </c>
      <c r="R63" s="73">
        <f t="shared" si="5"/>
        <v>1192959.5351133016</v>
      </c>
      <c r="S63" s="73">
        <f t="shared" si="5"/>
        <v>1313400.6186834252</v>
      </c>
      <c r="T63" s="73">
        <f t="shared" si="5"/>
        <v>1439851.8089232664</v>
      </c>
      <c r="U63" s="73">
        <f t="shared" si="6"/>
        <v>1572613.0149760391</v>
      </c>
      <c r="V63" s="73">
        <f t="shared" si="6"/>
        <v>1711999.1116917471</v>
      </c>
      <c r="W63" s="73">
        <f t="shared" si="6"/>
        <v>1858340.6864279523</v>
      </c>
      <c r="X63" s="73">
        <f t="shared" si="6"/>
        <v>2011984.8231165074</v>
      </c>
    </row>
    <row r="64" spans="1:24">
      <c r="A64" s="73">
        <v>53</v>
      </c>
      <c r="B64" s="74">
        <v>27731.58</v>
      </c>
      <c r="C64" s="73">
        <v>5.9991804782151696</v>
      </c>
      <c r="D64" s="74">
        <v>50</v>
      </c>
      <c r="E64" s="73">
        <f t="shared" si="5"/>
        <v>83183.376683031151</v>
      </c>
      <c r="F64" s="73">
        <f t="shared" si="5"/>
        <v>171357.07426115088</v>
      </c>
      <c r="G64" s="73">
        <f t="shared" si="5"/>
        <v>264820.47109129751</v>
      </c>
      <c r="H64" s="73">
        <f t="shared" si="5"/>
        <v>363890.90577835526</v>
      </c>
      <c r="I64" s="73">
        <f t="shared" si="5"/>
        <v>468904.75464284193</v>
      </c>
      <c r="J64" s="73">
        <f t="shared" si="5"/>
        <v>580218.5738278291</v>
      </c>
      <c r="K64" s="73">
        <f t="shared" si="5"/>
        <v>698210.30992291763</v>
      </c>
      <c r="L64" s="73">
        <f t="shared" si="5"/>
        <v>823280.58321573038</v>
      </c>
      <c r="M64" s="73">
        <f t="shared" si="5"/>
        <v>955854.04792797565</v>
      </c>
      <c r="N64" s="73">
        <f t="shared" si="5"/>
        <v>1096380.8340545315</v>
      </c>
      <c r="O64" s="73">
        <f t="shared" si="5"/>
        <v>1245338.0757010542</v>
      </c>
      <c r="P64" s="73">
        <f t="shared" si="5"/>
        <v>1403231.5311093237</v>
      </c>
      <c r="Q64" s="73">
        <f t="shared" si="5"/>
        <v>1570597.2998708254</v>
      </c>
      <c r="R64" s="73">
        <f t="shared" si="5"/>
        <v>1748003.6431590817</v>
      </c>
      <c r="S64" s="73">
        <f t="shared" si="5"/>
        <v>1936052.9131610021</v>
      </c>
      <c r="T64" s="73">
        <f t="shared" si="5"/>
        <v>2135383.5982583039</v>
      </c>
      <c r="U64" s="73">
        <f t="shared" si="6"/>
        <v>2346672.4909030567</v>
      </c>
      <c r="V64" s="73">
        <f t="shared" si="6"/>
        <v>2570636.9855479896</v>
      </c>
      <c r="W64" s="73">
        <f t="shared" si="6"/>
        <v>2808037.5144337942</v>
      </c>
      <c r="X64" s="73">
        <f t="shared" si="6"/>
        <v>3059680.1295036958</v>
      </c>
    </row>
    <row r="65" spans="1:24">
      <c r="A65" s="73">
        <v>54</v>
      </c>
      <c r="B65" s="74">
        <v>28270.76</v>
      </c>
      <c r="C65" s="73">
        <v>5.4769702360594303</v>
      </c>
      <c r="D65" s="74">
        <v>54</v>
      </c>
      <c r="E65" s="73">
        <f t="shared" si="5"/>
        <v>83612.579978220761</v>
      </c>
      <c r="F65" s="73">
        <f t="shared" si="5"/>
        <v>171804.59607545004</v>
      </c>
      <c r="G65" s="73">
        <f t="shared" si="5"/>
        <v>264826.86264490517</v>
      </c>
      <c r="H65" s="73">
        <f t="shared" si="5"/>
        <v>362943.93106727733</v>
      </c>
      <c r="I65" s="73">
        <f t="shared" si="5"/>
        <v>466434.84212363692</v>
      </c>
      <c r="J65" s="73">
        <f t="shared" si="5"/>
        <v>575593.91957557981</v>
      </c>
      <c r="K65" s="73">
        <f t="shared" si="5"/>
        <v>690731.60720952286</v>
      </c>
      <c r="L65" s="73">
        <f t="shared" si="5"/>
        <v>812175.35172566387</v>
      </c>
      <c r="M65" s="73">
        <f t="shared" si="5"/>
        <v>940270.5339825101</v>
      </c>
      <c r="N65" s="73">
        <f t="shared" si="5"/>
        <v>1075381.4512453899</v>
      </c>
      <c r="O65" s="73">
        <f t="shared" si="5"/>
        <v>1217892.3532324242</v>
      </c>
      <c r="P65" s="73">
        <f t="shared" si="5"/>
        <v>1368208.5349044285</v>
      </c>
      <c r="Q65" s="73">
        <f t="shared" si="5"/>
        <v>1526757.4891065897</v>
      </c>
      <c r="R65" s="73">
        <f t="shared" si="5"/>
        <v>1693990.122339986</v>
      </c>
      <c r="S65" s="73">
        <f t="shared" si="5"/>
        <v>1870382.0371205546</v>
      </c>
      <c r="T65" s="73">
        <f t="shared" si="5"/>
        <v>2056434.8845724696</v>
      </c>
      <c r="U65" s="73">
        <f t="shared" si="6"/>
        <v>2252677.7911026669</v>
      </c>
      <c r="V65" s="73">
        <f t="shared" si="6"/>
        <v>2459668.8632139019</v>
      </c>
      <c r="W65" s="73">
        <f t="shared" si="6"/>
        <v>2677996.774735969</v>
      </c>
      <c r="X65" s="73">
        <f t="shared" si="6"/>
        <v>2908282.4409891097</v>
      </c>
    </row>
    <row r="66" spans="1:24">
      <c r="A66" s="73">
        <v>55</v>
      </c>
      <c r="B66" s="74">
        <v>28667.279999999999</v>
      </c>
      <c r="C66" s="73">
        <v>5.8005982166748096</v>
      </c>
      <c r="D66" s="74">
        <v>79</v>
      </c>
      <c r="E66" s="73">
        <f t="shared" si="5"/>
        <v>131367.02486348461</v>
      </c>
      <c r="F66" s="73">
        <f t="shared" si="5"/>
        <v>270354.12302849902</v>
      </c>
      <c r="G66" s="73">
        <f t="shared" ref="G66:X66" si="7">$D66*((1+$C66/100)^G$2-1)*$B66</f>
        <v>417403.30433108169</v>
      </c>
      <c r="H66" s="73">
        <f t="shared" si="7"/>
        <v>572982.21782193659</v>
      </c>
      <c r="I66" s="73">
        <f t="shared" si="7"/>
        <v>737585.63899426407</v>
      </c>
      <c r="J66" s="73">
        <f t="shared" si="7"/>
        <v>911737.04327969952</v>
      </c>
      <c r="K66" s="73">
        <f t="shared" si="7"/>
        <v>1095990.27081643</v>
      </c>
      <c r="L66" s="73">
        <f t="shared" si="7"/>
        <v>1290931.2877838216</v>
      </c>
      <c r="M66" s="73">
        <f t="shared" si="7"/>
        <v>1497180.0499049914</v>
      </c>
      <c r="N66" s="73">
        <f t="shared" si="7"/>
        <v>1715392.4740436752</v>
      </c>
      <c r="O66" s="73">
        <f t="shared" si="7"/>
        <v>1946262.5241655116</v>
      </c>
      <c r="P66" s="73">
        <f t="shared" si="7"/>
        <v>2190524.4182975506</v>
      </c>
      <c r="Q66" s="73">
        <f t="shared" si="7"/>
        <v>2448954.9635046287</v>
      </c>
      <c r="R66" s="73">
        <f t="shared" si="7"/>
        <v>2722376.0263083316</v>
      </c>
      <c r="S66" s="73">
        <f t="shared" si="7"/>
        <v>3011657.1464050408</v>
      </c>
      <c r="T66" s="73">
        <f t="shared" si="7"/>
        <v>3317718.3019952546</v>
      </c>
      <c r="U66" s="73">
        <f t="shared" si="7"/>
        <v>3641532.8355185697</v>
      </c>
      <c r="V66" s="73">
        <f t="shared" si="7"/>
        <v>3984130.5490987711</v>
      </c>
      <c r="W66" s="73">
        <f t="shared" si="7"/>
        <v>4346600.9795432752</v>
      </c>
      <c r="X66" s="73">
        <f t="shared" si="7"/>
        <v>4730096.8633121159</v>
      </c>
    </row>
    <row r="67" spans="1:24" ht="12.75">
      <c r="I67" s="72">
        <f>SUM(E37:I66)</f>
        <v>22847523.735375009</v>
      </c>
      <c r="X67" s="73">
        <f>SUM(E37:X66)</f>
        <v>414686201.32216775</v>
      </c>
    </row>
    <row r="69" spans="1:24">
      <c r="E69" s="73" t="s">
        <v>31</v>
      </c>
    </row>
    <row r="70" spans="1:24">
      <c r="A70" s="73" t="s">
        <v>0</v>
      </c>
      <c r="B70" s="73" t="s">
        <v>32</v>
      </c>
      <c r="C70" s="73" t="s">
        <v>33</v>
      </c>
      <c r="D70" s="73" t="s">
        <v>34</v>
      </c>
      <c r="E70" s="73">
        <v>1</v>
      </c>
      <c r="F70" s="73">
        <v>2</v>
      </c>
      <c r="G70" s="73">
        <v>3</v>
      </c>
      <c r="H70" s="73">
        <v>4</v>
      </c>
      <c r="I70" s="73">
        <v>5</v>
      </c>
      <c r="J70" s="73">
        <v>6</v>
      </c>
      <c r="K70" s="73">
        <v>7</v>
      </c>
      <c r="L70" s="73">
        <v>8</v>
      </c>
      <c r="M70" s="73">
        <v>9</v>
      </c>
      <c r="N70" s="73">
        <v>10</v>
      </c>
      <c r="O70" s="73">
        <v>11</v>
      </c>
      <c r="P70" s="73">
        <v>12</v>
      </c>
      <c r="Q70" s="73">
        <v>13</v>
      </c>
      <c r="R70" s="73">
        <v>14</v>
      </c>
      <c r="S70" s="73">
        <v>15</v>
      </c>
      <c r="T70" s="73">
        <v>16</v>
      </c>
      <c r="U70" s="73">
        <v>17</v>
      </c>
      <c r="V70" s="73">
        <v>18</v>
      </c>
      <c r="W70" s="73">
        <v>19</v>
      </c>
      <c r="X70" s="73">
        <v>20</v>
      </c>
    </row>
    <row r="71" spans="1:24">
      <c r="A71" s="73">
        <v>26</v>
      </c>
      <c r="B71" s="74">
        <v>1451.32</v>
      </c>
      <c r="C71" s="73">
        <v>3.6199834500503898</v>
      </c>
      <c r="D71" s="74">
        <v>203</v>
      </c>
      <c r="E71" s="73">
        <f>$D71*((1+$C71/100)^E$2-1)*$B71</f>
        <v>10665.121392876077</v>
      </c>
      <c r="F71" s="73">
        <f t="shared" ref="F71:X85" si="8">$D71*((1+$C71/100)^F$2-1)*$B71</f>
        <v>21716.31841510208</v>
      </c>
      <c r="G71" s="73">
        <f t="shared" si="8"/>
        <v>33167.566940565106</v>
      </c>
      <c r="H71" s="73">
        <f t="shared" si="8"/>
        <v>45033.348767474032</v>
      </c>
      <c r="I71" s="73">
        <f t="shared" si="8"/>
        <v>57328.669932736113</v>
      </c>
      <c r="J71" s="73">
        <f t="shared" si="8"/>
        <v>70069.079689311315</v>
      </c>
      <c r="K71" s="73">
        <f t="shared" si="8"/>
        <v>83270.690170543079</v>
      </c>
      <c r="L71" s="73">
        <f t="shared" si="8"/>
        <v>96950.196766335546</v>
      </c>
      <c r="M71" s="73">
        <f t="shared" si="8"/>
        <v>111124.89923694427</v>
      </c>
      <c r="N71" s="73">
        <f t="shared" si="8"/>
        <v>125812.72359108292</v>
      </c>
      <c r="O71" s="73">
        <f t="shared" si="8"/>
        <v>141032.24475601385</v>
      </c>
      <c r="P71" s="73">
        <f t="shared" si="8"/>
        <v>156802.71006829222</v>
      </c>
      <c r="Q71" s="73">
        <f t="shared" si="8"/>
        <v>173144.06361487095</v>
      </c>
      <c r="R71" s="73">
        <f t="shared" si="8"/>
        <v>190076.97145535008</v>
      </c>
      <c r="S71" s="73">
        <f t="shared" si="8"/>
        <v>207622.84775726689</v>
      </c>
      <c r="T71" s="73">
        <f t="shared" si="8"/>
        <v>225803.88187747935</v>
      </c>
      <c r="U71" s="73">
        <f t="shared" si="8"/>
        <v>244643.06642389155</v>
      </c>
      <c r="V71" s="73">
        <f t="shared" si="8"/>
        <v>264164.22633300826</v>
      </c>
      <c r="W71" s="73">
        <f t="shared" si="8"/>
        <v>284392.04900009296</v>
      </c>
      <c r="X71" s="73">
        <f t="shared" si="8"/>
        <v>305352.11550003156</v>
      </c>
    </row>
    <row r="72" spans="1:24">
      <c r="A72" s="73">
        <v>27</v>
      </c>
      <c r="B72" s="74">
        <v>1477.35</v>
      </c>
      <c r="C72" s="73">
        <v>4.1909581588592904</v>
      </c>
      <c r="D72" s="74">
        <v>395</v>
      </c>
      <c r="E72" s="73">
        <f t="shared" ref="E72:T100" si="9">$D72*((1+$C72/100)^E$2-1)*$B72</f>
        <v>24456.472542163501</v>
      </c>
      <c r="F72" s="73">
        <f t="shared" si="9"/>
        <v>49937.90561570198</v>
      </c>
      <c r="G72" s="73">
        <f t="shared" si="9"/>
        <v>76487.254887630246</v>
      </c>
      <c r="H72" s="73">
        <f t="shared" si="9"/>
        <v>104149.27627899432</v>
      </c>
      <c r="I72" s="73">
        <f t="shared" si="9"/>
        <v>132970.60141276522</v>
      </c>
      <c r="J72" s="73">
        <f t="shared" si="9"/>
        <v>162999.81622372125</v>
      </c>
      <c r="K72" s="73">
        <f t="shared" si="9"/>
        <v>194287.54286283848</v>
      </c>
      <c r="L72" s="73">
        <f t="shared" si="9"/>
        <v>226886.52503425928</v>
      </c>
      <c r="M72" s="73">
        <f t="shared" si="9"/>
        <v>260851.71690869838</v>
      </c>
      <c r="N72" s="73">
        <f t="shared" si="9"/>
        <v>296240.37576317141</v>
      </c>
      <c r="O72" s="73">
        <f t="shared" si="9"/>
        <v>333112.15850321716</v>
      </c>
      <c r="P72" s="73">
        <f t="shared" si="9"/>
        <v>371529.22223032336</v>
      </c>
      <c r="Q72" s="73">
        <f t="shared" si="9"/>
        <v>411556.32902409497</v>
      </c>
      <c r="R72" s="73">
        <f t="shared" si="9"/>
        <v>453260.9551157956</v>
      </c>
      <c r="S72" s="73">
        <f t="shared" si="9"/>
        <v>496713.40463730809</v>
      </c>
      <c r="T72" s="73">
        <f t="shared" si="9"/>
        <v>541986.92813726654</v>
      </c>
      <c r="U72" s="73">
        <f t="shared" si="8"/>
        <v>589157.84606414952</v>
      </c>
      <c r="V72" s="73">
        <f t="shared" si="8"/>
        <v>638305.67742449802</v>
      </c>
      <c r="W72" s="73">
        <f t="shared" si="8"/>
        <v>689513.27383314585</v>
      </c>
      <c r="X72" s="73">
        <f t="shared" si="8"/>
        <v>742866.95918143715</v>
      </c>
    </row>
    <row r="73" spans="1:24">
      <c r="A73" s="73">
        <v>28</v>
      </c>
      <c r="B73" s="74">
        <v>1519.4</v>
      </c>
      <c r="C73" s="73">
        <v>4.3218937786115301</v>
      </c>
      <c r="D73" s="74">
        <v>546</v>
      </c>
      <c r="E73" s="73">
        <f t="shared" si="9"/>
        <v>35854.10232343417</v>
      </c>
      <c r="F73" s="73">
        <f t="shared" si="8"/>
        <v>73257.780864561922</v>
      </c>
      <c r="G73" s="73">
        <f t="shared" si="8"/>
        <v>112278.00666153042</v>
      </c>
      <c r="H73" s="73">
        <f t="shared" si="8"/>
        <v>152984.64516961848</v>
      </c>
      <c r="I73" s="73">
        <f t="shared" si="8"/>
        <v>195450.5813548693</v>
      </c>
      <c r="J73" s="73">
        <f t="shared" si="8"/>
        <v>239751.85019413976</v>
      </c>
      <c r="K73" s="73">
        <f t="shared" si="8"/>
        <v>285967.77281522052</v>
      </c>
      <c r="L73" s="73">
        <f t="shared" si="8"/>
        <v>334181.09852078976</v>
      </c>
      <c r="M73" s="73">
        <f t="shared" si="8"/>
        <v>384478.15295048972</v>
      </c>
      <c r="N73" s="73">
        <f t="shared" si="8"/>
        <v>436948.99264641159</v>
      </c>
      <c r="O73" s="73">
        <f t="shared" si="8"/>
        <v>491687.56629873673</v>
      </c>
      <c r="P73" s="73">
        <f t="shared" si="8"/>
        <v>548791.8829602428</v>
      </c>
      <c r="Q73" s="73">
        <f t="shared" si="8"/>
        <v>608364.18753086077</v>
      </c>
      <c r="R73" s="73">
        <f t="shared" si="8"/>
        <v>670511.14382649201</v>
      </c>
      <c r="S73" s="73">
        <f t="shared" si="8"/>
        <v>735344.0255598604</v>
      </c>
      <c r="T73" s="73">
        <f t="shared" si="8"/>
        <v>802978.91557535797</v>
      </c>
      <c r="U73" s="73">
        <f t="shared" si="8"/>
        <v>873536.91369460593</v>
      </c>
      <c r="V73" s="73">
        <f t="shared" si="8"/>
        <v>947144.35354488285</v>
      </c>
      <c r="W73" s="73">
        <f t="shared" si="8"/>
        <v>1023933.0287586434</v>
      </c>
      <c r="X73" s="73">
        <f t="shared" si="8"/>
        <v>1104040.4289491463</v>
      </c>
    </row>
    <row r="74" spans="1:24">
      <c r="A74" s="73">
        <v>29</v>
      </c>
      <c r="B74" s="74">
        <v>1595.13</v>
      </c>
      <c r="C74" s="73">
        <v>4.7001672296495602</v>
      </c>
      <c r="D74" s="74">
        <v>647</v>
      </c>
      <c r="E74" s="73">
        <f t="shared" si="9"/>
        <v>48508.034062110004</v>
      </c>
      <c r="F74" s="73">
        <f t="shared" si="8"/>
        <v>99296.026844954482</v>
      </c>
      <c r="G74" s="73">
        <f t="shared" si="8"/>
        <v>152471.14022117504</v>
      </c>
      <c r="H74" s="73">
        <f t="shared" si="8"/>
        <v>208145.57285063362</v>
      </c>
      <c r="I74" s="73">
        <f t="shared" si="8"/>
        <v>266436.79691783543</v>
      </c>
      <c r="J74" s="73">
        <f t="shared" si="8"/>
        <v>327467.80599640548</v>
      </c>
      <c r="K74" s="73">
        <f t="shared" si="8"/>
        <v>391367.37456361082</v>
      </c>
      <c r="L74" s="73">
        <f t="shared" si="8"/>
        <v>458270.3297124994</v>
      </c>
      <c r="M74" s="73">
        <f t="shared" si="8"/>
        <v>528317.83563496324</v>
      </c>
      <c r="N74" s="73">
        <f t="shared" si="8"/>
        <v>601657.6914759815</v>
      </c>
      <c r="O74" s="73">
        <f t="shared" si="8"/>
        <v>678444.6431875116</v>
      </c>
      <c r="P74" s="73">
        <f t="shared" si="8"/>
        <v>758840.71004003391</v>
      </c>
      <c r="Q74" s="73">
        <f t="shared" si="8"/>
        <v>843015.52648068557</v>
      </c>
      <c r="R74" s="73">
        <f t="shared" si="8"/>
        <v>931146.70005929854</v>
      </c>
      <c r="S74" s="73">
        <f t="shared" si="8"/>
        <v>1023420.186177559</v>
      </c>
      <c r="T74" s="73">
        <f t="shared" si="8"/>
        <v>1120030.680452005</v>
      </c>
      <c r="U74" s="73">
        <f t="shared" si="8"/>
        <v>1221182.0295187412</v>
      </c>
      <c r="V74" s="73">
        <f t="shared" si="8"/>
        <v>1327087.6611466603</v>
      </c>
      <c r="W74" s="73">
        <f t="shared" si="8"/>
        <v>1437971.0345667086</v>
      </c>
      <c r="X74" s="73">
        <f t="shared" si="8"/>
        <v>1554066.1119673753</v>
      </c>
    </row>
    <row r="75" spans="1:24">
      <c r="A75" s="73">
        <v>30</v>
      </c>
      <c r="B75" s="74">
        <v>1658.27</v>
      </c>
      <c r="C75" s="73">
        <v>4.25765773015672</v>
      </c>
      <c r="D75" s="74">
        <v>691</v>
      </c>
      <c r="E75" s="73">
        <f t="shared" si="9"/>
        <v>48786.991441732018</v>
      </c>
      <c r="F75" s="73">
        <f t="shared" si="8"/>
        <v>99651.165995893898</v>
      </c>
      <c r="G75" s="73">
        <f t="shared" si="8"/>
        <v>152680.96300984148</v>
      </c>
      <c r="H75" s="73">
        <f t="shared" si="8"/>
        <v>207968.58727563973</v>
      </c>
      <c r="I75" s="73">
        <f t="shared" si="8"/>
        <v>265610.16934981081</v>
      </c>
      <c r="J75" s="73">
        <f t="shared" si="8"/>
        <v>325705.93269894732</v>
      </c>
      <c r="K75" s="73">
        <f t="shared" si="8"/>
        <v>388360.36796181521</v>
      </c>
      <c r="L75" s="73">
        <f t="shared" si="8"/>
        <v>453682.41463093861</v>
      </c>
      <c r="M75" s="73">
        <f t="shared" si="8"/>
        <v>521785.65046956635</v>
      </c>
      <c r="N75" s="73">
        <f t="shared" si="8"/>
        <v>592788.48899336474</v>
      </c>
      <c r="O75" s="73">
        <f t="shared" si="8"/>
        <v>666814.38536020182</v>
      </c>
      <c r="P75" s="73">
        <f t="shared" si="8"/>
        <v>743992.0510260195</v>
      </c>
      <c r="Q75" s="73">
        <f t="shared" si="8"/>
        <v>824455.6775400124</v>
      </c>
      <c r="R75" s="73">
        <f t="shared" si="8"/>
        <v>908345.16986824258</v>
      </c>
      <c r="S75" s="73">
        <f t="shared" si="8"/>
        <v>995806.38965137524</v>
      </c>
      <c r="T75" s="73">
        <f t="shared" si="8"/>
        <v>1086991.4088194938</v>
      </c>
      <c r="U75" s="73">
        <f t="shared" si="8"/>
        <v>1182058.7740049681</v>
      </c>
      <c r="V75" s="73">
        <f t="shared" si="8"/>
        <v>1281173.7822131186</v>
      </c>
      <c r="W75" s="73">
        <f t="shared" si="8"/>
        <v>1384508.7682299886</v>
      </c>
      <c r="X75" s="73">
        <f t="shared" si="8"/>
        <v>1492243.4042669628</v>
      </c>
    </row>
    <row r="76" spans="1:24">
      <c r="A76" s="73">
        <v>31</v>
      </c>
      <c r="B76" s="74">
        <v>1741.63</v>
      </c>
      <c r="C76" s="73">
        <v>3.9116837013954</v>
      </c>
      <c r="D76" s="74">
        <v>810</v>
      </c>
      <c r="E76" s="73">
        <f t="shared" si="9"/>
        <v>55182.916047376399</v>
      </c>
      <c r="F76" s="73">
        <f t="shared" si="8"/>
        <v>112524.41322773263</v>
      </c>
      <c r="G76" s="73">
        <f t="shared" si="8"/>
        <v>172108.92840742908</v>
      </c>
      <c r="H76" s="73">
        <f t="shared" si="8"/>
        <v>234024.20135596488</v>
      </c>
      <c r="I76" s="73">
        <f t="shared" si="8"/>
        <v>298361.40394510329</v>
      </c>
      <c r="J76" s="73">
        <f t="shared" si="8"/>
        <v>365215.27440185461</v>
      </c>
      <c r="K76" s="73">
        <f t="shared" si="8"/>
        <v>434684.25681301486</v>
      </c>
      <c r="L76" s="73">
        <f t="shared" si="8"/>
        <v>506870.64608667756</v>
      </c>
      <c r="M76" s="73">
        <f t="shared" si="8"/>
        <v>581880.73858418397</v>
      </c>
      <c r="N76" s="73">
        <f t="shared" si="8"/>
        <v>659824.98864431726</v>
      </c>
      <c r="O76" s="73">
        <f t="shared" si="8"/>
        <v>740818.17123022745</v>
      </c>
      <c r="P76" s="73">
        <f t="shared" si="8"/>
        <v>824979.55093859183</v>
      </c>
      <c r="Q76" s="73">
        <f t="shared" si="8"/>
        <v>912433.05761987809</v>
      </c>
      <c r="R76" s="73">
        <f t="shared" si="8"/>
        <v>1003307.4688683146</v>
      </c>
      <c r="S76" s="73">
        <f t="shared" si="8"/>
        <v>1097736.5996502959</v>
      </c>
      <c r="T76" s="73">
        <f t="shared" si="8"/>
        <v>1195859.4993504449</v>
      </c>
      <c r="U76" s="73">
        <f t="shared" si="8"/>
        <v>1297820.6565255013</v>
      </c>
      <c r="V76" s="73">
        <f t="shared" si="8"/>
        <v>1403770.2116675284</v>
      </c>
      <c r="W76" s="73">
        <f t="shared" si="8"/>
        <v>1513864.1782897473</v>
      </c>
      <c r="X76" s="73">
        <f t="shared" si="8"/>
        <v>1628264.6726605471</v>
      </c>
    </row>
    <row r="77" spans="1:24">
      <c r="A77" s="73">
        <v>32</v>
      </c>
      <c r="B77" s="74">
        <v>1834.08</v>
      </c>
      <c r="C77" s="73">
        <v>3.5414883290647499</v>
      </c>
      <c r="D77" s="74">
        <v>835</v>
      </c>
      <c r="E77" s="73">
        <f t="shared" si="9"/>
        <v>54236.363836668599</v>
      </c>
      <c r="F77" s="73">
        <f t="shared" si="8"/>
        <v>110393.50216872181</v>
      </c>
      <c r="G77" s="73">
        <f t="shared" si="8"/>
        <v>168539.43900074152</v>
      </c>
      <c r="H77" s="73">
        <f t="shared" si="8"/>
        <v>228744.6073994925</v>
      </c>
      <c r="I77" s="73">
        <f t="shared" si="8"/>
        <v>291081.93481057917</v>
      </c>
      <c r="J77" s="73">
        <f t="shared" si="8"/>
        <v>355626.93139657995</v>
      </c>
      <c r="K77" s="73">
        <f t="shared" si="8"/>
        <v>422457.78150366986</v>
      </c>
      <c r="L77" s="73">
        <f t="shared" si="8"/>
        <v>491655.43836751668</v>
      </c>
      <c r="M77" s="73">
        <f t="shared" si="8"/>
        <v>563303.72217318311</v>
      </c>
      <c r="N77" s="73">
        <f t="shared" si="8"/>
        <v>637489.42158780224</v>
      </c>
      <c r="O77" s="73">
        <f t="shared" si="8"/>
        <v>714302.39888902521</v>
      </c>
      <c r="P77" s="73">
        <f t="shared" si="8"/>
        <v>793835.69881657802</v>
      </c>
      <c r="Q77" s="73">
        <f t="shared" si="8"/>
        <v>876185.66127878544</v>
      </c>
      <c r="R77" s="73">
        <f t="shared" si="8"/>
        <v>961452.03805058089</v>
      </c>
      <c r="S77" s="73">
        <f t="shared" si="8"/>
        <v>1049738.1136043663</v>
      </c>
      <c r="T77" s="73">
        <f t="shared" si="8"/>
        <v>1141150.8302200777</v>
      </c>
      <c r="U77" s="73">
        <f t="shared" si="8"/>
        <v>1235800.9175260158</v>
      </c>
      <c r="V77" s="73">
        <f t="shared" si="8"/>
        <v>1333803.0266273436</v>
      </c>
      <c r="W77" s="73">
        <f t="shared" si="8"/>
        <v>1435275.8689847321</v>
      </c>
      <c r="X77" s="73">
        <f t="shared" si="8"/>
        <v>1540342.3602113775</v>
      </c>
    </row>
    <row r="78" spans="1:24">
      <c r="A78" s="73">
        <v>33</v>
      </c>
      <c r="B78" s="74">
        <v>1926.84</v>
      </c>
      <c r="C78" s="73">
        <v>4.5287470525386802</v>
      </c>
      <c r="D78" s="74">
        <v>916</v>
      </c>
      <c r="E78" s="73">
        <f t="shared" si="9"/>
        <v>79931.726091736738</v>
      </c>
      <c r="F78" s="73">
        <f t="shared" si="8"/>
        <v>163483.35787289613</v>
      </c>
      <c r="G78" s="73">
        <f t="shared" si="8"/>
        <v>250818.83171569271</v>
      </c>
      <c r="H78" s="73">
        <f t="shared" si="8"/>
        <v>342109.50825596566</v>
      </c>
      <c r="I78" s="73">
        <f t="shared" si="8"/>
        <v>437534.50861929893</v>
      </c>
      <c r="J78" s="73">
        <f t="shared" si="8"/>
        <v>537281.06587397144</v>
      </c>
      <c r="K78" s="73">
        <f t="shared" si="8"/>
        <v>641544.892400324</v>
      </c>
      <c r="L78" s="73">
        <f t="shared" si="8"/>
        <v>750530.56389735278</v>
      </c>
      <c r="M78" s="73">
        <f t="shared" si="8"/>
        <v>864451.92077999283</v>
      </c>
      <c r="N78" s="73">
        <f t="shared" si="8"/>
        <v>983532.48775466718</v>
      </c>
      <c r="O78" s="73">
        <f t="shared" si="8"/>
        <v>1108005.9123963537</v>
      </c>
      <c r="P78" s="73">
        <f t="shared" si="8"/>
        <v>1238116.4235876938</v>
      </c>
      <c r="Q78" s="73">
        <f t="shared" si="8"/>
        <v>1374119.3107196558</v>
      </c>
      <c r="R78" s="73">
        <f t="shared" si="8"/>
        <v>1516281.424593973</v>
      </c>
      <c r="S78" s="73">
        <f t="shared" si="8"/>
        <v>1664881.7010102009</v>
      </c>
      <c r="T78" s="73">
        <f t="shared" si="8"/>
        <v>1820211.7080646926</v>
      </c>
      <c r="U78" s="73">
        <f t="shared" si="8"/>
        <v>1982576.2182353728</v>
      </c>
      <c r="V78" s="73">
        <f t="shared" si="8"/>
        <v>2152293.8063747766</v>
      </c>
      <c r="W78" s="73">
        <f t="shared" si="8"/>
        <v>2329697.4747846825</v>
      </c>
      <c r="X78" s="73">
        <f t="shared" si="8"/>
        <v>2515135.3065987984</v>
      </c>
    </row>
    <row r="79" spans="1:24">
      <c r="A79" s="73">
        <v>34</v>
      </c>
      <c r="B79" s="74">
        <v>2013.47</v>
      </c>
      <c r="C79" s="73">
        <v>4.286442018012</v>
      </c>
      <c r="D79" s="74">
        <v>979</v>
      </c>
      <c r="E79" s="73">
        <f t="shared" si="9"/>
        <v>84493.793393964908</v>
      </c>
      <c r="F79" s="73">
        <f t="shared" si="8"/>
        <v>172609.36425058095</v>
      </c>
      <c r="G79" s="73">
        <f t="shared" si="8"/>
        <v>264501.95796080632</v>
      </c>
      <c r="H79" s="73">
        <f t="shared" si="8"/>
        <v>360333.47441926727</v>
      </c>
      <c r="I79" s="73">
        <f t="shared" si="8"/>
        <v>460272.75326570217</v>
      </c>
      <c r="J79" s="73">
        <f t="shared" si="8"/>
        <v>564495.87135310902</v>
      </c>
      <c r="K79" s="73">
        <f t="shared" si="8"/>
        <v>673186.45296669658</v>
      </c>
      <c r="L79" s="73">
        <f t="shared" si="8"/>
        <v>786535.99334019038</v>
      </c>
      <c r="M79" s="73">
        <f t="shared" si="8"/>
        <v>904744.19603947736</v>
      </c>
      <c r="N79" s="73">
        <f t="shared" si="8"/>
        <v>1028019.3248080033</v>
      </c>
      <c r="O79" s="73">
        <f t="shared" si="8"/>
        <v>1156578.5704938218</v>
      </c>
      <c r="P79" s="73">
        <f t="shared" si="8"/>
        <v>1290648.4337047562</v>
      </c>
      <c r="Q79" s="73">
        <f t="shared" si="8"/>
        <v>1430465.1238658554</v>
      </c>
      <c r="R79" s="73">
        <f t="shared" si="8"/>
        <v>1576274.9753822139</v>
      </c>
      <c r="S79" s="73">
        <f t="shared" si="8"/>
        <v>1728334.8816403705</v>
      </c>
      <c r="T79" s="73">
        <f t="shared" si="8"/>
        <v>1886912.7476129257</v>
      </c>
      <c r="U79" s="73">
        <f t="shared" si="8"/>
        <v>2052287.9618637958</v>
      </c>
      <c r="V79" s="73">
        <f t="shared" si="8"/>
        <v>2224751.8887856933</v>
      </c>
      <c r="W79" s="73">
        <f t="shared" si="8"/>
        <v>2404608.3819370838</v>
      </c>
      <c r="X79" s="73">
        <f t="shared" si="8"/>
        <v>2592174.3193830373</v>
      </c>
    </row>
    <row r="80" spans="1:24">
      <c r="A80" s="73">
        <v>35</v>
      </c>
      <c r="B80" s="74">
        <v>2130.02</v>
      </c>
      <c r="C80" s="73">
        <v>4.31854210041696</v>
      </c>
      <c r="D80" s="74">
        <v>1006</v>
      </c>
      <c r="E80" s="73">
        <f t="shared" si="9"/>
        <v>92537.72530998505</v>
      </c>
      <c r="F80" s="73">
        <f t="shared" si="8"/>
        <v>189071.73124625016</v>
      </c>
      <c r="G80" s="73">
        <f t="shared" si="8"/>
        <v>289774.59887009172</v>
      </c>
      <c r="H80" s="73">
        <f t="shared" si="8"/>
        <v>394826.36222859606</v>
      </c>
      <c r="I80" s="73">
        <f t="shared" si="8"/>
        <v>504414.83021496789</v>
      </c>
      <c r="J80" s="73">
        <f t="shared" si="8"/>
        <v>618735.92232853291</v>
      </c>
      <c r="K80" s="73">
        <f t="shared" si="8"/>
        <v>737994.0189346791</v>
      </c>
      <c r="L80" s="73">
        <f t="shared" si="8"/>
        <v>862402.32665091741</v>
      </c>
      <c r="M80" s="73">
        <f t="shared" si="8"/>
        <v>992183.25951229781</v>
      </c>
      <c r="N80" s="73">
        <f t="shared" si="8"/>
        <v>1127568.8365976105</v>
      </c>
      <c r="O80" s="73">
        <f t="shared" si="8"/>
        <v>1268801.0968272453</v>
      </c>
      <c r="P80" s="73">
        <f t="shared" si="8"/>
        <v>1416132.5316742675</v>
      </c>
      <c r="Q80" s="73">
        <f t="shared" si="8"/>
        <v>1569826.5365623059</v>
      </c>
      <c r="R80" s="73">
        <f t="shared" si="8"/>
        <v>1730157.8817572515</v>
      </c>
      <c r="S80" s="73">
        <f t="shared" si="8"/>
        <v>1897413.2035946059</v>
      </c>
      <c r="T80" s="73">
        <f t="shared" si="8"/>
        <v>2071891.5169206944</v>
      </c>
      <c r="U80" s="73">
        <f t="shared" si="8"/>
        <v>2253904.7496638675</v>
      </c>
      <c r="V80" s="73">
        <f t="shared" si="8"/>
        <v>2443778.3004913842</v>
      </c>
      <c r="W80" s="73">
        <f t="shared" si="8"/>
        <v>2641851.6205489435</v>
      </c>
      <c r="X80" s="73">
        <f t="shared" si="8"/>
        <v>2848478.8203228819</v>
      </c>
    </row>
    <row r="81" spans="1:24">
      <c r="A81" s="73">
        <v>36</v>
      </c>
      <c r="B81" s="74">
        <v>2234.14</v>
      </c>
      <c r="C81" s="73">
        <v>4.3547453367423499</v>
      </c>
      <c r="D81" s="74">
        <v>1083</v>
      </c>
      <c r="E81" s="73">
        <f t="shared" si="9"/>
        <v>105366.26938599831</v>
      </c>
      <c r="F81" s="73">
        <f t="shared" si="8"/>
        <v>215320.97147458303</v>
      </c>
      <c r="G81" s="73">
        <f t="shared" si="8"/>
        <v>330063.92082489899</v>
      </c>
      <c r="H81" s="73">
        <f t="shared" si="8"/>
        <v>449803.63341128925</v>
      </c>
      <c r="I81" s="73">
        <f t="shared" si="8"/>
        <v>574757.7055477635</v>
      </c>
      <c r="J81" s="73">
        <f t="shared" si="8"/>
        <v>705153.20931367064</v>
      </c>
      <c r="K81" s="73">
        <f t="shared" si="8"/>
        <v>841227.10519914492</v>
      </c>
      <c r="L81" s="73">
        <f t="shared" si="8"/>
        <v>983226.67272021668</v>
      </c>
      <c r="M81" s="73">
        <f t="shared" si="8"/>
        <v>1131409.9597861061</v>
      </c>
      <c r="N81" s="73">
        <f t="shared" si="8"/>
        <v>1286046.2516353286</v>
      </c>
      <c r="O81" s="73">
        <f t="shared" si="8"/>
        <v>1447416.5601927659</v>
      </c>
      <c r="P81" s="73">
        <f t="shared" si="8"/>
        <v>1615814.1347369966</v>
      </c>
      <c r="Q81" s="73">
        <f t="shared" si="8"/>
        <v>1791544.9948058783</v>
      </c>
      <c r="R81" s="73">
        <f t="shared" si="8"/>
        <v>1974928.4863088271</v>
      </c>
      <c r="S81" s="73">
        <f t="shared" si="8"/>
        <v>2166297.8618563549</v>
      </c>
      <c r="T81" s="73">
        <f t="shared" si="8"/>
        <v>2366000.8863614942</v>
      </c>
      <c r="U81" s="73">
        <f t="shared" si="8"/>
        <v>2574400.469013602</v>
      </c>
      <c r="V81" s="73">
        <f t="shared" si="8"/>
        <v>2791875.3227730449</v>
      </c>
      <c r="W81" s="73">
        <f t="shared" si="8"/>
        <v>3018820.6525851618</v>
      </c>
      <c r="X81" s="73">
        <f t="shared" si="8"/>
        <v>3255648.8735642293</v>
      </c>
    </row>
    <row r="82" spans="1:24">
      <c r="A82" s="73">
        <v>37</v>
      </c>
      <c r="B82" s="74">
        <v>2373</v>
      </c>
      <c r="C82" s="73">
        <v>4.0540152137043801</v>
      </c>
      <c r="D82" s="74">
        <v>1142</v>
      </c>
      <c r="E82" s="73">
        <f t="shared" si="9"/>
        <v>109862.43392621624</v>
      </c>
      <c r="F82" s="73">
        <f t="shared" si="8"/>
        <v>224178.7076379472</v>
      </c>
      <c r="G82" s="73">
        <f t="shared" si="8"/>
        <v>343129.38047769171</v>
      </c>
      <c r="H82" s="73">
        <f t="shared" si="8"/>
        <v>466902.33169116313</v>
      </c>
      <c r="I82" s="73">
        <f t="shared" si="8"/>
        <v>595693.05717727938</v>
      </c>
      <c r="J82" s="73">
        <f t="shared" si="8"/>
        <v>729704.97826844384</v>
      </c>
      <c r="K82" s="73">
        <f t="shared" si="8"/>
        <v>869149.76302882086</v>
      </c>
      <c r="L82" s="73">
        <f t="shared" si="8"/>
        <v>1014247.6605781009</v>
      </c>
      <c r="M82" s="73">
        <f t="shared" si="8"/>
        <v>1165227.8489687943</v>
      </c>
      <c r="N82" s="73">
        <f t="shared" si="8"/>
        <v>1322328.7971665259</v>
      </c>
      <c r="O82" s="73">
        <f t="shared" si="8"/>
        <v>1485798.6417050676</v>
      </c>
      <c r="P82" s="73">
        <f t="shared" si="8"/>
        <v>1655895.5786110198</v>
      </c>
      <c r="Q82" s="73">
        <f t="shared" si="8"/>
        <v>1832888.2712171848</v>
      </c>
      <c r="R82" s="73">
        <f t="shared" si="8"/>
        <v>2017056.2745087498</v>
      </c>
      <c r="S82" s="73">
        <f t="shared" si="8"/>
        <v>2208690.4766725288</v>
      </c>
      <c r="T82" s="73">
        <f t="shared" si="8"/>
        <v>2408093.5585466893</v>
      </c>
      <c r="U82" s="73">
        <f t="shared" si="8"/>
        <v>2615580.4716966236</v>
      </c>
      <c r="V82" s="73">
        <f t="shared" si="8"/>
        <v>2831478.9358721017</v>
      </c>
      <c r="W82" s="73">
        <f t="shared" si="8"/>
        <v>3056129.9566314081</v>
      </c>
      <c r="X82" s="73">
        <f t="shared" si="8"/>
        <v>3289888.3639500393</v>
      </c>
    </row>
    <row r="83" spans="1:24">
      <c r="A83" s="73">
        <v>38</v>
      </c>
      <c r="B83" s="74">
        <v>2447.04</v>
      </c>
      <c r="C83" s="73">
        <v>4.64065057397075</v>
      </c>
      <c r="D83" s="74">
        <v>1160</v>
      </c>
      <c r="E83" s="73">
        <f t="shared" si="9"/>
        <v>131727.94793414054</v>
      </c>
      <c r="F83" s="73">
        <f t="shared" si="8"/>
        <v>269568.92964016652</v>
      </c>
      <c r="G83" s="73">
        <f t="shared" si="8"/>
        <v>413806.62965490046</v>
      </c>
      <c r="H83" s="73">
        <f t="shared" si="8"/>
        <v>564737.89732325007</v>
      </c>
      <c r="I83" s="73">
        <f t="shared" si="8"/>
        <v>722673.35773095232</v>
      </c>
      <c r="J83" s="73">
        <f t="shared" si="8"/>
        <v>887938.05098856788</v>
      </c>
      <c r="K83" s="73">
        <f t="shared" si="8"/>
        <v>1060872.101182414</v>
      </c>
      <c r="L83" s="73">
        <f t="shared" si="8"/>
        <v>1241831.4163691718</v>
      </c>
      <c r="M83" s="73">
        <f t="shared" si="8"/>
        <v>1431188.4210547977</v>
      </c>
      <c r="N83" s="73">
        <f t="shared" si="8"/>
        <v>1629332.8226652201</v>
      </c>
      <c r="O83" s="73">
        <f t="shared" si="8"/>
        <v>1836672.413586268</v>
      </c>
      <c r="P83" s="73">
        <f t="shared" si="8"/>
        <v>2053633.910423462</v>
      </c>
      <c r="Q83" s="73">
        <f t="shared" si="8"/>
        <v>2280663.8322089273</v>
      </c>
      <c r="R83" s="73">
        <f t="shared" si="8"/>
        <v>2518229.4193628137</v>
      </c>
      <c r="S83" s="73">
        <f t="shared" si="8"/>
        <v>2766819.5953005147</v>
      </c>
      <c r="T83" s="73">
        <f t="shared" si="8"/>
        <v>3026945.9726647041</v>
      </c>
      <c r="U83" s="73">
        <f t="shared" si="8"/>
        <v>3299143.9062530939</v>
      </c>
      <c r="V83" s="73">
        <f t="shared" si="8"/>
        <v>3583973.5948088877</v>
      </c>
      <c r="W83" s="73">
        <f t="shared" si="8"/>
        <v>3882021.2339414875</v>
      </c>
      <c r="X83" s="73">
        <f t="shared" si="8"/>
        <v>4193900.2225502003</v>
      </c>
    </row>
    <row r="84" spans="1:24">
      <c r="A84" s="73">
        <v>39</v>
      </c>
      <c r="B84" s="74">
        <v>2549.7199999999998</v>
      </c>
      <c r="C84" s="73">
        <v>5.2953628980956404</v>
      </c>
      <c r="D84" s="74">
        <v>1194</v>
      </c>
      <c r="E84" s="73">
        <f t="shared" si="9"/>
        <v>161210.21070107719</v>
      </c>
      <c r="F84" s="73">
        <f t="shared" si="8"/>
        <v>330957.08708756091</v>
      </c>
      <c r="G84" s="73">
        <f t="shared" si="8"/>
        <v>509692.67658689077</v>
      </c>
      <c r="H84" s="73">
        <f t="shared" si="8"/>
        <v>697892.96417826077</v>
      </c>
      <c r="I84" s="73">
        <f t="shared" si="8"/>
        <v>896059.13997285336</v>
      </c>
      <c r="J84" s="73">
        <f t="shared" si="8"/>
        <v>1104718.9339170477</v>
      </c>
      <c r="K84" s="73">
        <f t="shared" si="8"/>
        <v>1324428.0211730062</v>
      </c>
      <c r="L84" s="73">
        <f t="shared" si="8"/>
        <v>1555771.5019192605</v>
      </c>
      <c r="M84" s="73">
        <f t="shared" si="8"/>
        <v>1799365.4595121159</v>
      </c>
      <c r="N84" s="73">
        <f t="shared" si="8"/>
        <v>2055858.6011573456</v>
      </c>
      <c r="O84" s="73">
        <f t="shared" si="8"/>
        <v>2325933.9854614162</v>
      </c>
      <c r="P84" s="73">
        <f t="shared" si="8"/>
        <v>2610310.8414628147</v>
      </c>
      <c r="Q84" s="73">
        <f t="shared" si="8"/>
        <v>2909746.4839876816</v>
      </c>
      <c r="R84" s="73">
        <f t="shared" si="8"/>
        <v>3225038.3304304853</v>
      </c>
      <c r="S84" s="73">
        <f t="shared" si="8"/>
        <v>3557026.024330541</v>
      </c>
      <c r="T84" s="73">
        <f t="shared" si="8"/>
        <v>3906593.6713996241</v>
      </c>
      <c r="U84" s="73">
        <f t="shared" si="8"/>
        <v>4274672.1939553497</v>
      </c>
      <c r="V84" s="73">
        <f t="shared" si="8"/>
        <v>4662241.8100303495</v>
      </c>
      <c r="W84" s="73">
        <f t="shared" si="8"/>
        <v>5070334.6437592767</v>
      </c>
      <c r="X84" s="73">
        <f t="shared" si="8"/>
        <v>5500037.4739952721</v>
      </c>
    </row>
    <row r="85" spans="1:24">
      <c r="A85" s="73">
        <v>40</v>
      </c>
      <c r="B85" s="74">
        <v>2639.81</v>
      </c>
      <c r="C85" s="73">
        <v>4.5630655179063204</v>
      </c>
      <c r="D85" s="74">
        <v>1219</v>
      </c>
      <c r="E85" s="73">
        <f t="shared" si="9"/>
        <v>146836.18075500827</v>
      </c>
      <c r="F85" s="73">
        <f t="shared" si="8"/>
        <v>300372.59264185891</v>
      </c>
      <c r="G85" s="73">
        <f t="shared" si="8"/>
        <v>460914.97159694915</v>
      </c>
      <c r="H85" s="73">
        <f t="shared" si="8"/>
        <v>628783.00448776549</v>
      </c>
      <c r="I85" s="73">
        <f t="shared" si="8"/>
        <v>804310.96570301056</v>
      </c>
      <c r="J85" s="73">
        <f t="shared" ref="J85:X99" si="10">$D85*((1+$C85/100)^J$2-1)*$B85</f>
        <v>987848.38279075245</v>
      </c>
      <c r="K85" s="73">
        <f t="shared" si="10"/>
        <v>1179760.7324700807</v>
      </c>
      <c r="L85" s="73">
        <f t="shared" si="10"/>
        <v>1380430.1684022304</v>
      </c>
      <c r="M85" s="73">
        <f t="shared" si="10"/>
        <v>1590256.282170377</v>
      </c>
      <c r="N85" s="73">
        <f t="shared" si="10"/>
        <v>1809656.8989834411</v>
      </c>
      <c r="O85" s="73">
        <f t="shared" si="10"/>
        <v>2039068.9096883752</v>
      </c>
      <c r="P85" s="73">
        <f t="shared" si="10"/>
        <v>2278949.1407477222</v>
      </c>
      <c r="Q85" s="73">
        <f t="shared" si="10"/>
        <v>2529775.2639148124</v>
      </c>
      <c r="R85" s="73">
        <f t="shared" si="10"/>
        <v>2792046.7474180418</v>
      </c>
      <c r="S85" s="73">
        <f t="shared" si="10"/>
        <v>3066285.8505483083</v>
      </c>
      <c r="T85" s="73">
        <f t="shared" si="10"/>
        <v>3353038.663630127</v>
      </c>
      <c r="U85" s="73">
        <f t="shared" si="10"/>
        <v>3652876.1954473094</v>
      </c>
      <c r="V85" s="73">
        <f t="shared" si="10"/>
        <v>3966395.5102885817</v>
      </c>
      <c r="W85" s="73">
        <f t="shared" si="10"/>
        <v>4294220.9168773536</v>
      </c>
      <c r="X85" s="73">
        <f t="shared" si="10"/>
        <v>4637005.2115531126</v>
      </c>
    </row>
    <row r="86" spans="1:24">
      <c r="A86" s="73">
        <v>41</v>
      </c>
      <c r="B86" s="74">
        <v>2765.28</v>
      </c>
      <c r="C86" s="73">
        <v>4.8425634702278604</v>
      </c>
      <c r="D86" s="74">
        <v>1148</v>
      </c>
      <c r="E86" s="73">
        <f t="shared" si="9"/>
        <v>153729.18412068574</v>
      </c>
      <c r="F86" s="73">
        <f t="shared" si="9"/>
        <v>314902.80155467894</v>
      </c>
      <c r="G86" s="73">
        <f t="shared" si="9"/>
        <v>483881.35371017596</v>
      </c>
      <c r="H86" s="73">
        <f t="shared" si="9"/>
        <v>661042.79950487439</v>
      </c>
      <c r="I86" s="73">
        <f t="shared" si="9"/>
        <v>846783.40075695468</v>
      </c>
      <c r="J86" s="73">
        <f t="shared" si="9"/>
        <v>1041518.6085146496</v>
      </c>
      <c r="K86" s="73">
        <f t="shared" si="9"/>
        <v>1245683.9923068921</v>
      </c>
      <c r="L86" s="73">
        <f t="shared" si="9"/>
        <v>1459736.2143935065</v>
      </c>
      <c r="M86" s="73">
        <f t="shared" si="9"/>
        <v>1684154.0511940992</v>
      </c>
      <c r="N86" s="73">
        <f t="shared" si="9"/>
        <v>1919439.4641802732</v>
      </c>
      <c r="O86" s="73">
        <f t="shared" si="9"/>
        <v>2166118.7226264901</v>
      </c>
      <c r="P86" s="73">
        <f t="shared" si="9"/>
        <v>2424743.5807308527</v>
      </c>
      <c r="Q86" s="73">
        <f t="shared" si="9"/>
        <v>2695892.5117387059</v>
      </c>
      <c r="R86" s="73">
        <f t="shared" si="9"/>
        <v>2980172.0018294575</v>
      </c>
      <c r="S86" s="73">
        <f t="shared" si="9"/>
        <v>3278217.906660697</v>
      </c>
      <c r="T86" s="73">
        <f t="shared" si="9"/>
        <v>3590696.8736038003</v>
      </c>
      <c r="U86" s="73">
        <f t="shared" si="10"/>
        <v>3918307.8328522374</v>
      </c>
      <c r="V86" s="73">
        <f t="shared" si="10"/>
        <v>4261783.560737703</v>
      </c>
      <c r="W86" s="73">
        <f t="shared" si="10"/>
        <v>4621892.3187508499</v>
      </c>
      <c r="X86" s="73">
        <f t="shared" si="10"/>
        <v>4999439.5719326306</v>
      </c>
    </row>
    <row r="87" spans="1:24">
      <c r="A87" s="73">
        <v>42</v>
      </c>
      <c r="B87" s="74">
        <v>2882.89</v>
      </c>
      <c r="C87" s="73">
        <v>4.30971053863981</v>
      </c>
      <c r="D87" s="74">
        <v>1225</v>
      </c>
      <c r="E87" s="73">
        <f t="shared" si="9"/>
        <v>152199.16233055631</v>
      </c>
      <c r="F87" s="73">
        <f t="shared" si="9"/>
        <v>310957.66799979436</v>
      </c>
      <c r="G87" s="73">
        <f t="shared" si="9"/>
        <v>476558.20571884641</v>
      </c>
      <c r="H87" s="73">
        <f t="shared" si="9"/>
        <v>649295.64726402098</v>
      </c>
      <c r="I87" s="73">
        <f t="shared" si="9"/>
        <v>829477.57253164402</v>
      </c>
      <c r="J87" s="73">
        <f t="shared" si="9"/>
        <v>1017424.8172212511</v>
      </c>
      <c r="K87" s="73">
        <f t="shared" si="9"/>
        <v>1213472.0441223281</v>
      </c>
      <c r="L87" s="73">
        <f t="shared" si="9"/>
        <v>1417968.3390218727</v>
      </c>
      <c r="M87" s="73">
        <f t="shared" si="9"/>
        <v>1631277.8322938303</v>
      </c>
      <c r="N87" s="73">
        <f t="shared" si="9"/>
        <v>1853780.3472772494</v>
      </c>
      <c r="O87" s="73">
        <f t="shared" si="9"/>
        <v>2085872.0765976466</v>
      </c>
      <c r="P87" s="73">
        <f t="shared" si="9"/>
        <v>2327966.2876358773</v>
      </c>
      <c r="Q87" s="73">
        <f t="shared" si="9"/>
        <v>2580494.0584006584</v>
      </c>
      <c r="R87" s="73">
        <f t="shared" si="9"/>
        <v>2843905.0451150825</v>
      </c>
      <c r="S87" s="73">
        <f t="shared" si="9"/>
        <v>3118668.2828838723</v>
      </c>
      <c r="T87" s="73">
        <f t="shared" si="9"/>
        <v>3405273.0208670925</v>
      </c>
      <c r="U87" s="73">
        <f t="shared" si="10"/>
        <v>3704229.5934474152</v>
      </c>
      <c r="V87" s="73">
        <f t="shared" si="10"/>
        <v>4016070.3289421909</v>
      </c>
      <c r="W87" s="73">
        <f t="shared" si="10"/>
        <v>4341350.4974783538</v>
      </c>
      <c r="X87" s="73">
        <f t="shared" si="10"/>
        <v>4680649.299718027</v>
      </c>
    </row>
    <row r="88" spans="1:24">
      <c r="A88" s="73">
        <v>43</v>
      </c>
      <c r="B88" s="74">
        <v>2996.02</v>
      </c>
      <c r="C88" s="73">
        <v>4.5596221556596896</v>
      </c>
      <c r="D88" s="74">
        <v>1289</v>
      </c>
      <c r="E88" s="73">
        <f t="shared" si="9"/>
        <v>176086.67011160578</v>
      </c>
      <c r="F88" s="73">
        <f t="shared" si="9"/>
        <v>360202.22704678413</v>
      </c>
      <c r="G88" s="73">
        <f t="shared" si="9"/>
        <v>552712.75770799478</v>
      </c>
      <c r="H88" s="73">
        <f t="shared" si="9"/>
        <v>754001.04117721203</v>
      </c>
      <c r="I88" s="73">
        <f t="shared" si="9"/>
        <v>964467.30981623882</v>
      </c>
      <c r="J88" s="73">
        <f t="shared" si="9"/>
        <v>1184530.0450703211</v>
      </c>
      <c r="K88" s="73">
        <f t="shared" si="9"/>
        <v>1414626.8095573985</v>
      </c>
      <c r="L88" s="73">
        <f t="shared" si="9"/>
        <v>1655215.1170974856</v>
      </c>
      <c r="M88" s="73">
        <f t="shared" si="9"/>
        <v>1906773.3424120967</v>
      </c>
      <c r="N88" s="73">
        <f t="shared" si="9"/>
        <v>2169801.6723025376</v>
      </c>
      <c r="O88" s="73">
        <f t="shared" si="9"/>
        <v>2444823.1001983243</v>
      </c>
      <c r="P88" s="73">
        <f t="shared" si="9"/>
        <v>2732384.4660532591</v>
      </c>
      <c r="Q88" s="73">
        <f t="shared" si="9"/>
        <v>3033057.5436568335</v>
      </c>
      <c r="R88" s="73">
        <f t="shared" si="9"/>
        <v>3347440.1775229233</v>
      </c>
      <c r="S88" s="73">
        <f t="shared" si="9"/>
        <v>3676157.4716163184</v>
      </c>
      <c r="T88" s="73">
        <f t="shared" si="9"/>
        <v>4019863.0322806807</v>
      </c>
      <c r="U88" s="73">
        <f t="shared" si="10"/>
        <v>4379240.2678393302</v>
      </c>
      <c r="V88" s="73">
        <f t="shared" si="10"/>
        <v>4755003.7474529091</v>
      </c>
      <c r="W88" s="73">
        <f t="shared" si="10"/>
        <v>5147900.6219358258</v>
      </c>
      <c r="X88" s="73">
        <f t="shared" si="10"/>
        <v>5558712.1093565607</v>
      </c>
    </row>
    <row r="89" spans="1:24">
      <c r="A89" s="73">
        <v>44</v>
      </c>
      <c r="B89" s="74">
        <v>3057.93</v>
      </c>
      <c r="C89" s="73">
        <v>4.7133076956446596</v>
      </c>
      <c r="D89" s="74">
        <v>1319</v>
      </c>
      <c r="E89" s="73">
        <f t="shared" si="9"/>
        <v>190107.00837298605</v>
      </c>
      <c r="F89" s="73">
        <f t="shared" si="9"/>
        <v>389174.34500157571</v>
      </c>
      <c r="G89" s="73">
        <f t="shared" si="9"/>
        <v>597624.33772699558</v>
      </c>
      <c r="H89" s="73">
        <f t="shared" si="9"/>
        <v>815899.22000111337</v>
      </c>
      <c r="I89" s="73">
        <f t="shared" si="9"/>
        <v>1044462.0690991165</v>
      </c>
      <c r="J89" s="73">
        <f t="shared" si="9"/>
        <v>1283797.7885530405</v>
      </c>
      <c r="K89" s="73">
        <f t="shared" si="9"/>
        <v>1534414.136890413</v>
      </c>
      <c r="L89" s="73">
        <f t="shared" si="9"/>
        <v>1796842.8048605141</v>
      </c>
      <c r="M89" s="73">
        <f t="shared" si="9"/>
        <v>2071640.5434336283</v>
      </c>
      <c r="N89" s="73">
        <f t="shared" si="9"/>
        <v>2359390.3449663664</v>
      </c>
      <c r="O89" s="73">
        <f t="shared" si="9"/>
        <v>2660702.680038949</v>
      </c>
      <c r="P89" s="73">
        <f t="shared" si="9"/>
        <v>2976216.7925884342</v>
      </c>
      <c r="Q89" s="73">
        <f t="shared" si="9"/>
        <v>3306602.0560855595</v>
      </c>
      <c r="R89" s="73">
        <f t="shared" si="9"/>
        <v>3652559.3936323714</v>
      </c>
      <c r="S89" s="73">
        <f t="shared" si="9"/>
        <v>4014822.7649934227</v>
      </c>
      <c r="T89" s="73">
        <f t="shared" si="9"/>
        <v>4394160.723715337</v>
      </c>
      <c r="U89" s="73">
        <f t="shared" si="10"/>
        <v>4791378.0476381937</v>
      </c>
      <c r="V89" s="73">
        <f t="shared" si="10"/>
        <v>5207317.4462579386</v>
      </c>
      <c r="W89" s="73">
        <f t="shared" si="10"/>
        <v>5642861.3485620478</v>
      </c>
      <c r="X89" s="73">
        <f t="shared" si="10"/>
        <v>6098933.7751313671</v>
      </c>
    </row>
    <row r="90" spans="1:24">
      <c r="A90" s="73">
        <v>45</v>
      </c>
      <c r="B90" s="74">
        <v>3173.69</v>
      </c>
      <c r="C90" s="73">
        <v>3.97722331387518</v>
      </c>
      <c r="D90" s="74">
        <v>1313</v>
      </c>
      <c r="E90" s="73">
        <f t="shared" si="9"/>
        <v>165733.08176883429</v>
      </c>
      <c r="F90" s="73">
        <f t="shared" si="9"/>
        <v>338057.73830458283</v>
      </c>
      <c r="G90" s="73">
        <f t="shared" si="9"/>
        <v>517236.13125562563</v>
      </c>
      <c r="H90" s="73">
        <f t="shared" si="9"/>
        <v>703540.8490245454</v>
      </c>
      <c r="I90" s="73">
        <f t="shared" si="9"/>
        <v>897255.32146341901</v>
      </c>
      <c r="J90" s="73">
        <f t="shared" si="9"/>
        <v>1098674.2510624833</v>
      </c>
      <c r="K90" s="73">
        <f t="shared" si="9"/>
        <v>1308104.0612881172</v>
      </c>
      <c r="L90" s="73">
        <f t="shared" si="9"/>
        <v>1525863.3627522518</v>
      </c>
      <c r="M90" s="73">
        <f t="shared" si="9"/>
        <v>1752283.437922349</v>
      </c>
      <c r="N90" s="73">
        <f t="shared" si="9"/>
        <v>1987708.7451094037</v>
      </c>
      <c r="O90" s="73">
        <f t="shared" si="9"/>
        <v>2232497.4425006649</v>
      </c>
      <c r="P90" s="73">
        <f t="shared" si="9"/>
        <v>2487021.9330343036</v>
      </c>
      <c r="Q90" s="73">
        <f t="shared" si="9"/>
        <v>2751669.4309449671</v>
      </c>
      <c r="R90" s="73">
        <f t="shared" si="9"/>
        <v>3026842.5508421226</v>
      </c>
      <c r="S90" s="73">
        <f t="shared" si="9"/>
        <v>3312959.9202173431</v>
      </c>
      <c r="T90" s="73">
        <f t="shared" si="9"/>
        <v>3610456.816312403</v>
      </c>
      <c r="U90" s="73">
        <f t="shared" si="10"/>
        <v>3919785.8283170089</v>
      </c>
      <c r="V90" s="73">
        <f t="shared" si="10"/>
        <v>4241417.5459036445</v>
      </c>
      <c r="W90" s="73">
        <f t="shared" si="10"/>
        <v>4575841.27514695</v>
      </c>
      <c r="X90" s="73">
        <f t="shared" si="10"/>
        <v>4923565.7829168523</v>
      </c>
    </row>
    <row r="91" spans="1:24">
      <c r="A91" s="73">
        <v>46</v>
      </c>
      <c r="B91" s="74">
        <v>3346.14</v>
      </c>
      <c r="C91" s="73">
        <v>4.9954797175261101</v>
      </c>
      <c r="D91" s="74">
        <v>1287</v>
      </c>
      <c r="E91" s="73">
        <f t="shared" si="9"/>
        <v>215129.44384077663</v>
      </c>
      <c r="F91" s="73">
        <f t="shared" si="9"/>
        <v>441005.63541504653</v>
      </c>
      <c r="G91" s="73">
        <f t="shared" si="9"/>
        <v>678165.42632612877</v>
      </c>
      <c r="H91" s="73">
        <f t="shared" si="9"/>
        <v>927172.48649030249</v>
      </c>
      <c r="I91" s="73">
        <f t="shared" si="9"/>
        <v>1188618.6438401849</v>
      </c>
      <c r="J91" s="73">
        <f t="shared" si="9"/>
        <v>1463125.2909527328</v>
      </c>
      <c r="K91" s="73">
        <f t="shared" si="9"/>
        <v>1751344.861945048</v>
      </c>
      <c r="L91" s="73">
        <f t="shared" si="9"/>
        <v>2053962.3831482262</v>
      </c>
      <c r="M91" s="73">
        <f t="shared" si="9"/>
        <v>2371697.1012447891</v>
      </c>
      <c r="N91" s="73">
        <f t="shared" si="9"/>
        <v>2705304.1927394043</v>
      </c>
      <c r="O91" s="73">
        <f t="shared" si="9"/>
        <v>3055576.5588258612</v>
      </c>
      <c r="P91" s="73">
        <f t="shared" si="9"/>
        <v>3423346.7099162675</v>
      </c>
      <c r="Q91" s="73">
        <f t="shared" si="9"/>
        <v>3809488.7443115092</v>
      </c>
      <c r="R91" s="73">
        <f t="shared" si="9"/>
        <v>4214920.4257158088</v>
      </c>
      <c r="S91" s="73">
        <f t="shared" si="9"/>
        <v>4640605.3645330835</v>
      </c>
      <c r="T91" s="73">
        <f t="shared" si="9"/>
        <v>5087555.3081295416</v>
      </c>
      <c r="U91" s="73">
        <f t="shared" si="10"/>
        <v>5556832.5455058543</v>
      </c>
      <c r="V91" s="73">
        <f t="shared" si="10"/>
        <v>6049552.4320942657</v>
      </c>
      <c r="W91" s="73">
        <f t="shared" si="10"/>
        <v>6566886.040681419</v>
      </c>
      <c r="X91" s="73">
        <f t="shared" si="10"/>
        <v>7110062.9447574923</v>
      </c>
    </row>
    <row r="92" spans="1:24">
      <c r="A92" s="73">
        <v>47</v>
      </c>
      <c r="B92" s="74">
        <v>3492.44</v>
      </c>
      <c r="C92" s="73">
        <v>5.4628516390183801</v>
      </c>
      <c r="D92" s="74">
        <v>1369</v>
      </c>
      <c r="E92" s="73">
        <f t="shared" si="9"/>
        <v>261187.15080519338</v>
      </c>
      <c r="F92" s="73">
        <f t="shared" si="9"/>
        <v>536642.56815905415</v>
      </c>
      <c r="G92" s="73">
        <f t="shared" si="9"/>
        <v>827145.70629459468</v>
      </c>
      <c r="H92" s="73">
        <f t="shared" si="9"/>
        <v>1133518.5998731731</v>
      </c>
      <c r="I92" s="73">
        <f t="shared" si="9"/>
        <v>1456628.1900901163</v>
      </c>
      <c r="J92" s="73">
        <f t="shared" si="9"/>
        <v>1797388.7778520524</v>
      </c>
      <c r="K92" s="73">
        <f t="shared" si="9"/>
        <v>2156764.6109676682</v>
      </c>
      <c r="L92" s="73">
        <f t="shared" si="9"/>
        <v>2535772.6126728775</v>
      </c>
      <c r="M92" s="73">
        <f t="shared" si="9"/>
        <v>2935485.2592112501</v>
      </c>
      <c r="N92" s="73">
        <f t="shared" si="9"/>
        <v>3357033.6146124098</v>
      </c>
      <c r="O92" s="73">
        <f t="shared" si="9"/>
        <v>3801610.5312558548</v>
      </c>
      <c r="P92" s="73">
        <f t="shared" si="9"/>
        <v>4270474.0252768546</v>
      </c>
      <c r="Q92" s="73">
        <f t="shared" si="9"/>
        <v>4764950.8363657407</v>
      </c>
      <c r="R92" s="73">
        <f t="shared" si="9"/>
        <v>5286440.1820337595</v>
      </c>
      <c r="S92" s="73">
        <f t="shared" si="9"/>
        <v>5836417.7169689098</v>
      </c>
      <c r="T92" s="73">
        <f t="shared" si="9"/>
        <v>6416439.7086854996</v>
      </c>
      <c r="U92" s="73">
        <f t="shared" si="10"/>
        <v>7028147.4412832456</v>
      </c>
      <c r="V92" s="73">
        <f t="shared" si="10"/>
        <v>7673271.8597772112</v>
      </c>
      <c r="W92" s="73">
        <f t="shared" si="10"/>
        <v>8353638.4681405798</v>
      </c>
      <c r="X92" s="73">
        <f t="shared" si="10"/>
        <v>9071172.4949202593</v>
      </c>
    </row>
    <row r="93" spans="1:24">
      <c r="A93" s="73">
        <v>48</v>
      </c>
      <c r="B93" s="74">
        <v>3638.9</v>
      </c>
      <c r="C93" s="73">
        <v>4.49237805623439</v>
      </c>
      <c r="D93" s="74">
        <v>1350</v>
      </c>
      <c r="E93" s="73">
        <f t="shared" si="9"/>
        <v>220688.74586922294</v>
      </c>
      <c r="F93" s="73">
        <f t="shared" si="9"/>
        <v>451291.66453045415</v>
      </c>
      <c r="G93" s="73">
        <f t="shared" si="9"/>
        <v>692254.13810665824</v>
      </c>
      <c r="H93" s="73">
        <f t="shared" si="9"/>
        <v>944041.55696955917</v>
      </c>
      <c r="I93" s="73">
        <f t="shared" si="9"/>
        <v>1207140.218585816</v>
      </c>
      <c r="J93" s="73">
        <f t="shared" si="9"/>
        <v>1482058.2667427685</v>
      </c>
      <c r="K93" s="73">
        <f t="shared" si="9"/>
        <v>1769326.6729677522</v>
      </c>
      <c r="L93" s="73">
        <f t="shared" si="9"/>
        <v>2069500.2620364795</v>
      </c>
      <c r="M93" s="73">
        <f t="shared" si="9"/>
        <v>2383158.783551143</v>
      </c>
      <c r="N93" s="73">
        <f t="shared" si="9"/>
        <v>2710908.0316578401</v>
      </c>
      <c r="O93" s="73">
        <f t="shared" si="9"/>
        <v>3053381.0150659559</v>
      </c>
      <c r="P93" s="73">
        <f t="shared" si="9"/>
        <v>3411239.1796292281</v>
      </c>
      <c r="Q93" s="73">
        <f t="shared" si="9"/>
        <v>3785173.6858497849</v>
      </c>
      <c r="R93" s="73">
        <f t="shared" si="9"/>
        <v>4175906.743772482</v>
      </c>
      <c r="S93" s="73">
        <f t="shared" si="9"/>
        <v>4584193.0078477534</v>
      </c>
      <c r="T93" s="73">
        <f t="shared" si="9"/>
        <v>5010821.034456959</v>
      </c>
      <c r="U93" s="73">
        <f t="shared" si="10"/>
        <v>5456614.8049153024</v>
      </c>
      <c r="V93" s="73">
        <f t="shared" si="10"/>
        <v>5922435.3168937806</v>
      </c>
      <c r="W93" s="73">
        <f t="shared" si="10"/>
        <v>6409182.2473338135</v>
      </c>
      <c r="X93" s="73">
        <f t="shared" si="10"/>
        <v>6917795.690066332</v>
      </c>
    </row>
    <row r="94" spans="1:24">
      <c r="A94" s="73">
        <v>49</v>
      </c>
      <c r="B94" s="74">
        <v>3690.04</v>
      </c>
      <c r="C94" s="73">
        <v>4.6313448834716198</v>
      </c>
      <c r="D94" s="74">
        <v>1412</v>
      </c>
      <c r="E94" s="73">
        <f t="shared" si="9"/>
        <v>241308.65197813485</v>
      </c>
      <c r="F94" s="73">
        <f t="shared" si="9"/>
        <v>493793.13986303355</v>
      </c>
      <c r="G94" s="73">
        <f t="shared" si="9"/>
        <v>757971.05515914864</v>
      </c>
      <c r="H94" s="73">
        <f t="shared" si="9"/>
        <v>1034383.960818593</v>
      </c>
      <c r="I94" s="73">
        <f t="shared" si="9"/>
        <v>1323598.5014415511</v>
      </c>
      <c r="J94" s="73">
        <f t="shared" si="9"/>
        <v>1626207.564893906</v>
      </c>
      <c r="K94" s="73">
        <f t="shared" si="9"/>
        <v>1942831.4977233827</v>
      </c>
      <c r="L94" s="73">
        <f t="shared" si="9"/>
        <v>2274119.3768658051</v>
      </c>
      <c r="M94" s="73">
        <f t="shared" si="9"/>
        <v>2620750.3402484516</v>
      </c>
      <c r="N94" s="73">
        <f t="shared" si="9"/>
        <v>2983434.9790182472</v>
      </c>
      <c r="O94" s="73">
        <f t="shared" si="9"/>
        <v>3362916.7942488468</v>
      </c>
      <c r="P94" s="73">
        <f t="shared" si="9"/>
        <v>3759973.7211128334</v>
      </c>
      <c r="Q94" s="73">
        <f t="shared" si="9"/>
        <v>4175419.7236436042</v>
      </c>
      <c r="R94" s="73">
        <f t="shared" si="9"/>
        <v>4610106.4633561717</v>
      </c>
      <c r="S94" s="73">
        <f t="shared" si="9"/>
        <v>5064925.0451475466</v>
      </c>
      <c r="T94" s="73">
        <f t="shared" si="9"/>
        <v>5540807.844055796</v>
      </c>
      <c r="U94" s="73">
        <f t="shared" si="10"/>
        <v>6038730.4166226014</v>
      </c>
      <c r="V94" s="73">
        <f t="shared" si="10"/>
        <v>6559713.5007776329</v>
      </c>
      <c r="W94" s="73">
        <f t="shared" si="10"/>
        <v>7104825.1083444292</v>
      </c>
      <c r="X94" s="73">
        <f t="shared" si="10"/>
        <v>7675182.7144574821</v>
      </c>
    </row>
    <row r="95" spans="1:24">
      <c r="A95" s="73">
        <v>50</v>
      </c>
      <c r="B95" s="74">
        <v>3757.85</v>
      </c>
      <c r="C95" s="73">
        <v>4.6784808843725303</v>
      </c>
      <c r="D95" s="74">
        <v>1440</v>
      </c>
      <c r="E95" s="73">
        <f t="shared" si="9"/>
        <v>253166.82323528588</v>
      </c>
      <c r="F95" s="73">
        <f t="shared" si="9"/>
        <v>518178.00790120772</v>
      </c>
      <c r="G95" s="73">
        <f t="shared" si="9"/>
        <v>795587.69018317445</v>
      </c>
      <c r="H95" s="73">
        <f t="shared" si="9"/>
        <v>1085975.9314221006</v>
      </c>
      <c r="I95" s="73">
        <f t="shared" si="9"/>
        <v>1389949.9310178556</v>
      </c>
      <c r="J95" s="73">
        <f t="shared" si="9"/>
        <v>1708145.2960781613</v>
      </c>
      <c r="K95" s="73">
        <f t="shared" si="9"/>
        <v>2041227.3704677732</v>
      </c>
      <c r="L95" s="73">
        <f t="shared" si="9"/>
        <v>2389892.6260369727</v>
      </c>
      <c r="M95" s="73">
        <f t="shared" si="9"/>
        <v>2754870.1189384265</v>
      </c>
      <c r="N95" s="73">
        <f t="shared" si="9"/>
        <v>3136923.0140775377</v>
      </c>
      <c r="O95" s="73">
        <f t="shared" si="9"/>
        <v>3536850.1808839235</v>
      </c>
      <c r="P95" s="73">
        <f t="shared" si="9"/>
        <v>3955487.863740759</v>
      </c>
      <c r="Q95" s="73">
        <f t="shared" si="9"/>
        <v>4393711.4305648319</v>
      </c>
      <c r="R95" s="73">
        <f t="shared" si="9"/>
        <v>4852437.2031935835</v>
      </c>
      <c r="S95" s="73">
        <f t="shared" si="9"/>
        <v>5332624.3734064624</v>
      </c>
      <c r="T95" s="73">
        <f t="shared" si="9"/>
        <v>5835277.0085869571</v>
      </c>
      <c r="U95" s="73">
        <f t="shared" si="10"/>
        <v>6361446.1512191687</v>
      </c>
      <c r="V95" s="73">
        <f t="shared" si="10"/>
        <v>6912232.0166088957</v>
      </c>
      <c r="W95" s="73">
        <f t="shared" si="10"/>
        <v>7488786.2934247088</v>
      </c>
      <c r="X95" s="73">
        <f t="shared" si="10"/>
        <v>8092314.5518693775</v>
      </c>
    </row>
    <row r="96" spans="1:24">
      <c r="A96" s="73">
        <v>51</v>
      </c>
      <c r="B96" s="74">
        <v>3836.54</v>
      </c>
      <c r="C96" s="73">
        <v>5.1439509872841098</v>
      </c>
      <c r="D96" s="74">
        <v>1406</v>
      </c>
      <c r="E96" s="73">
        <f t="shared" si="9"/>
        <v>277473.73051381484</v>
      </c>
      <c r="F96" s="73">
        <f t="shared" si="9"/>
        <v>569220.57372784952</v>
      </c>
      <c r="G96" s="73">
        <f t="shared" si="9"/>
        <v>875974.73156376206</v>
      </c>
      <c r="H96" s="73">
        <f t="shared" si="9"/>
        <v>1198508.1729302106</v>
      </c>
      <c r="I96" s="73">
        <f t="shared" si="9"/>
        <v>1537632.5764381501</v>
      </c>
      <c r="J96" s="73">
        <f t="shared" si="9"/>
        <v>1894201.3730484578</v>
      </c>
      <c r="K96" s="73">
        <f t="shared" si="9"/>
        <v>2269111.8937923466</v>
      </c>
      <c r="L96" s="73">
        <f t="shared" si="9"/>
        <v>2663307.627969475</v>
      </c>
      <c r="M96" s="73">
        <f t="shared" si="9"/>
        <v>3077780.5975066391</v>
      </c>
      <c r="N96" s="73">
        <f t="shared" si="9"/>
        <v>3513573.853452336</v>
      </c>
      <c r="O96" s="73">
        <f t="shared" si="9"/>
        <v>3971784.1008897675</v>
      </c>
      <c r="P96" s="73">
        <f t="shared" si="9"/>
        <v>4453564.4588740962</v>
      </c>
      <c r="Q96" s="73">
        <f t="shared" si="9"/>
        <v>4960127.3623394985</v>
      </c>
      <c r="R96" s="73">
        <f t="shared" si="9"/>
        <v>5492747.6132789254</v>
      </c>
      <c r="S96" s="73">
        <f t="shared" si="9"/>
        <v>6052765.5888750246</v>
      </c>
      <c r="T96" s="73">
        <f t="shared" si="9"/>
        <v>6641590.6146557704</v>
      </c>
      <c r="U96" s="73">
        <f t="shared" si="10"/>
        <v>7260704.5111635411</v>
      </c>
      <c r="V96" s="73">
        <f t="shared" si="10"/>
        <v>7911665.3230631351</v>
      </c>
      <c r="W96" s="73">
        <f t="shared" si="10"/>
        <v>8596111.2400732711</v>
      </c>
      <c r="X96" s="73">
        <f t="shared" si="10"/>
        <v>9315764.7195888739</v>
      </c>
    </row>
    <row r="97" spans="1:24">
      <c r="A97" s="73">
        <v>52</v>
      </c>
      <c r="B97" s="74">
        <v>3868.45</v>
      </c>
      <c r="C97" s="73">
        <v>4.9900802048313304</v>
      </c>
      <c r="D97" s="74">
        <v>1409</v>
      </c>
      <c r="E97" s="73">
        <f t="shared" si="9"/>
        <v>271991.60957647121</v>
      </c>
      <c r="F97" s="73">
        <f t="shared" si="9"/>
        <v>557555.81862122053</v>
      </c>
      <c r="G97" s="73">
        <f t="shared" si="9"/>
        <v>857369.91073359433</v>
      </c>
      <c r="H97" s="73">
        <f t="shared" si="9"/>
        <v>1172144.9665077636</v>
      </c>
      <c r="I97" s="73">
        <f t="shared" si="9"/>
        <v>1502627.5500298655</v>
      </c>
      <c r="J97" s="73">
        <f t="shared" si="9"/>
        <v>1849601.4795327198</v>
      </c>
      <c r="K97" s="73">
        <f t="shared" si="9"/>
        <v>2213889.6864076201</v>
      </c>
      <c r="L97" s="73">
        <f t="shared" si="9"/>
        <v>2596356.1669823215</v>
      </c>
      <c r="M97" s="73">
        <f t="shared" si="9"/>
        <v>2997908.0316942958</v>
      </c>
      <c r="N97" s="73">
        <f t="shared" si="9"/>
        <v>3419497.6565193934</v>
      </c>
      <c r="O97" s="73">
        <f t="shared" si="9"/>
        <v>3862124.9417585093</v>
      </c>
      <c r="P97" s="73">
        <f t="shared" si="9"/>
        <v>4326839.6835395265</v>
      </c>
      <c r="Q97" s="73">
        <f t="shared" si="9"/>
        <v>4814744.0636590915</v>
      </c>
      <c r="R97" s="73">
        <f t="shared" si="9"/>
        <v>5326995.2636695076</v>
      </c>
      <c r="S97" s="73">
        <f t="shared" si="9"/>
        <v>5864808.2094106525</v>
      </c>
      <c r="T97" s="73">
        <f t="shared" si="9"/>
        <v>6429458.4524962492</v>
      </c>
      <c r="U97" s="73">
        <f t="shared" si="10"/>
        <v>7022285.1955885906</v>
      </c>
      <c r="V97" s="73">
        <f t="shared" si="10"/>
        <v>7644694.4686369309</v>
      </c>
      <c r="W97" s="73">
        <f t="shared" si="10"/>
        <v>8298162.4636126896</v>
      </c>
      <c r="X97" s="73">
        <f t="shared" si="10"/>
        <v>8984239.0356506426</v>
      </c>
    </row>
    <row r="98" spans="1:24">
      <c r="A98" s="73">
        <v>53</v>
      </c>
      <c r="B98" s="74">
        <v>3855.25</v>
      </c>
      <c r="C98" s="73">
        <v>5.9991804782151696</v>
      </c>
      <c r="D98" s="74">
        <v>1407</v>
      </c>
      <c r="E98" s="73">
        <f t="shared" si="9"/>
        <v>325415.75137865124</v>
      </c>
      <c r="F98" s="73">
        <f t="shared" si="9"/>
        <v>670353.78098704782</v>
      </c>
      <c r="G98" s="73">
        <f t="shared" si="9"/>
        <v>1035985.2655296508</v>
      </c>
      <c r="H98" s="73">
        <f t="shared" si="9"/>
        <v>1423551.6427151426</v>
      </c>
      <c r="I98" s="73">
        <f t="shared" si="9"/>
        <v>1834368.8263408723</v>
      </c>
      <c r="J98" s="73">
        <f t="shared" si="9"/>
        <v>2269831.6742478297</v>
      </c>
      <c r="K98" s="73">
        <f t="shared" si="9"/>
        <v>2731418.7243163008</v>
      </c>
      <c r="L98" s="73">
        <f t="shared" si="9"/>
        <v>3220697.2145824502</v>
      </c>
      <c r="M98" s="73">
        <f t="shared" si="9"/>
        <v>3739328.4045207514</v>
      </c>
      <c r="N98" s="73">
        <f t="shared" si="9"/>
        <v>4289073.2155597666</v>
      </c>
      <c r="O98" s="73">
        <f t="shared" si="9"/>
        <v>4871798.2099826345</v>
      </c>
      <c r="P98" s="73">
        <f t="shared" si="9"/>
        <v>5489481.9285125993</v>
      </c>
      <c r="Q98" s="73">
        <f t="shared" si="9"/>
        <v>6144221.6081017302</v>
      </c>
      <c r="R98" s="73">
        <f t="shared" si="9"/>
        <v>6838240.3027318986</v>
      </c>
      <c r="S98" s="73">
        <f t="shared" si="9"/>
        <v>7573894.4314054819</v>
      </c>
      <c r="T98" s="73">
        <f t="shared" si="9"/>
        <v>8353681.7789536379</v>
      </c>
      <c r="U98" s="73">
        <f t="shared" si="10"/>
        <v>9180249.9768274948</v>
      </c>
      <c r="V98" s="73">
        <f t="shared" si="10"/>
        <v>10056405.492667332</v>
      </c>
      <c r="W98" s="73">
        <f t="shared" si="10"/>
        <v>10985123.159172239</v>
      </c>
      <c r="X98" s="73">
        <f t="shared" si="10"/>
        <v>11969556.274623845</v>
      </c>
    </row>
    <row r="99" spans="1:24">
      <c r="A99" s="73">
        <v>54</v>
      </c>
      <c r="B99" s="74">
        <v>3797.01</v>
      </c>
      <c r="C99" s="73">
        <v>5.4769702360594303</v>
      </c>
      <c r="D99" s="74">
        <v>1374</v>
      </c>
      <c r="E99" s="73">
        <f t="shared" si="9"/>
        <v>285738.56178771454</v>
      </c>
      <c r="F99" s="73">
        <f t="shared" si="9"/>
        <v>587126.93955748621</v>
      </c>
      <c r="G99" s="73">
        <f t="shared" si="9"/>
        <v>905022.26907265023</v>
      </c>
      <c r="H99" s="73">
        <f t="shared" si="9"/>
        <v>1240328.6311671834</v>
      </c>
      <c r="I99" s="73">
        <f t="shared" si="9"/>
        <v>1593999.6229132481</v>
      </c>
      <c r="J99" s="73">
        <f t="shared" si="9"/>
        <v>1967041.0696108195</v>
      </c>
      <c r="K99" s="73">
        <f t="shared" si="9"/>
        <v>2360513.8853121842</v>
      </c>
      <c r="L99" s="73">
        <f t="shared" si="9"/>
        <v>2775537.0900164959</v>
      </c>
      <c r="M99" s="73">
        <f t="shared" si="9"/>
        <v>3213290.9921152028</v>
      </c>
      <c r="N99" s="73">
        <f t="shared" si="9"/>
        <v>3675020.5451390459</v>
      </c>
      <c r="O99" s="73">
        <f t="shared" si="9"/>
        <v>4162038.8883530935</v>
      </c>
      <c r="P99" s="73">
        <f t="shared" si="9"/>
        <v>4675731.0812691264</v>
      </c>
      <c r="Q99" s="73">
        <f t="shared" si="9"/>
        <v>5217558.0426961305</v>
      </c>
      <c r="R99" s="73">
        <f t="shared" si="9"/>
        <v>5789060.7055314332</v>
      </c>
      <c r="S99" s="73">
        <f t="shared" si="9"/>
        <v>6391864.399108517</v>
      </c>
      <c r="T99" s="73">
        <f t="shared" si="9"/>
        <v>7027683.4715646831</v>
      </c>
      <c r="U99" s="73">
        <f t="shared" si="10"/>
        <v>7698326.1653744616</v>
      </c>
      <c r="V99" s="73">
        <f t="shared" si="10"/>
        <v>8405699.75991451</v>
      </c>
      <c r="W99" s="73">
        <f t="shared" si="10"/>
        <v>9151815.9956852589</v>
      </c>
      <c r="X99" s="73">
        <f t="shared" si="10"/>
        <v>9938796.7956155781</v>
      </c>
    </row>
    <row r="100" spans="1:24">
      <c r="A100" s="73">
        <v>55</v>
      </c>
      <c r="B100" s="74">
        <v>3648.41</v>
      </c>
      <c r="C100" s="73">
        <v>5.8005982166748096</v>
      </c>
      <c r="D100" s="74">
        <v>1445</v>
      </c>
      <c r="E100" s="73">
        <f t="shared" si="9"/>
        <v>305804.77979864349</v>
      </c>
      <c r="F100" s="73">
        <f t="shared" si="9"/>
        <v>629348.06620079302</v>
      </c>
      <c r="G100" s="73">
        <f t="shared" ref="G100:X100" si="11">$D100*((1+$C100/100)^G$2-1)*$B100</f>
        <v>971658.79870415747</v>
      </c>
      <c r="H100" s="73">
        <f t="shared" si="11"/>
        <v>1333825.6014525979</v>
      </c>
      <c r="I100" s="73">
        <f t="shared" si="11"/>
        <v>1717000.2453026525</v>
      </c>
      <c r="J100" s="73">
        <f t="shared" si="11"/>
        <v>2122401.3107106239</v>
      </c>
      <c r="K100" s="73">
        <f t="shared" si="11"/>
        <v>2551318.0630890308</v>
      </c>
      <c r="L100" s="73">
        <f t="shared" si="11"/>
        <v>3005114.5529569178</v>
      </c>
      <c r="M100" s="73">
        <f t="shared" si="11"/>
        <v>3485233.9539234149</v>
      </c>
      <c r="N100" s="73">
        <f t="shared" si="11"/>
        <v>3993203.1523002842</v>
      </c>
      <c r="O100" s="73">
        <f t="shared" si="11"/>
        <v>4530637.6029394604</v>
      </c>
      <c r="P100" s="73">
        <f t="shared" si="11"/>
        <v>5099246.4667382073</v>
      </c>
      <c r="Q100" s="73">
        <f t="shared" si="11"/>
        <v>5700838.0461503202</v>
      </c>
      <c r="R100" s="73">
        <f t="shared" si="11"/>
        <v>6337325.5359894782</v>
      </c>
      <c r="S100" s="73">
        <f t="shared" si="11"/>
        <v>7010733.107813606</v>
      </c>
      <c r="T100" s="73">
        <f t="shared" si="11"/>
        <v>7723202.3472399134</v>
      </c>
      <c r="U100" s="73">
        <f t="shared" si="11"/>
        <v>8476999.0646627434</v>
      </c>
      <c r="V100" s="73">
        <f t="shared" si="11"/>
        <v>9274520.5010337513</v>
      </c>
      <c r="W100" s="73">
        <f t="shared" si="11"/>
        <v>10118302.951620499</v>
      </c>
      <c r="X100" s="73">
        <f t="shared" si="11"/>
        <v>11011029.831988594</v>
      </c>
    </row>
    <row r="101" spans="1:24" ht="12.75">
      <c r="I101" s="72">
        <f>SUM(E71:I100)</f>
        <v>75041788.497133136</v>
      </c>
      <c r="X101" s="73">
        <f>SUM(E71:X100)</f>
        <v>1370481048.6874964</v>
      </c>
    </row>
    <row r="103" spans="1:24">
      <c r="E103" s="73" t="s">
        <v>31</v>
      </c>
    </row>
    <row r="104" spans="1:24">
      <c r="A104" s="73" t="s">
        <v>0</v>
      </c>
      <c r="B104" s="73" t="s">
        <v>32</v>
      </c>
      <c r="C104" s="73" t="s">
        <v>33</v>
      </c>
      <c r="D104" s="73" t="s">
        <v>34</v>
      </c>
      <c r="E104" s="73">
        <v>1</v>
      </c>
      <c r="F104" s="73">
        <v>2</v>
      </c>
      <c r="G104" s="73">
        <v>3</v>
      </c>
      <c r="H104" s="73">
        <v>4</v>
      </c>
      <c r="I104" s="73">
        <v>5</v>
      </c>
      <c r="J104" s="73">
        <v>6</v>
      </c>
      <c r="K104" s="73">
        <v>7</v>
      </c>
      <c r="L104" s="73">
        <v>8</v>
      </c>
      <c r="M104" s="73">
        <v>9</v>
      </c>
      <c r="N104" s="73">
        <v>10</v>
      </c>
      <c r="O104" s="73">
        <v>11</v>
      </c>
      <c r="P104" s="73">
        <v>12</v>
      </c>
      <c r="Q104" s="73">
        <v>13</v>
      </c>
      <c r="R104" s="73">
        <v>14</v>
      </c>
      <c r="S104" s="73">
        <v>15</v>
      </c>
      <c r="T104" s="73">
        <v>16</v>
      </c>
      <c r="U104" s="73">
        <v>17</v>
      </c>
      <c r="V104" s="73">
        <v>18</v>
      </c>
      <c r="W104" s="73">
        <v>19</v>
      </c>
      <c r="X104" s="73">
        <v>20</v>
      </c>
    </row>
    <row r="105" spans="1:24">
      <c r="A105" s="73">
        <v>26</v>
      </c>
      <c r="B105" s="74">
        <v>2888.87</v>
      </c>
      <c r="C105" s="73">
        <v>3.6199834500503898</v>
      </c>
      <c r="D105" s="74">
        <v>5</v>
      </c>
      <c r="E105" s="73">
        <f>$D105*((1+$C105/100)^E$2-1)*$B105</f>
        <v>522.88307946735347</v>
      </c>
      <c r="F105" s="73">
        <f t="shared" ref="F105:X119" si="12">$D105*((1+$C105/100)^F$2-1)*$B105</f>
        <v>1064.6944398745404</v>
      </c>
      <c r="G105" s="73">
        <f t="shared" si="12"/>
        <v>1626.1192818589591</v>
      </c>
      <c r="H105" s="73">
        <f t="shared" si="12"/>
        <v>2207.8676102076856</v>
      </c>
      <c r="I105" s="73">
        <f t="shared" si="12"/>
        <v>2810.675131763579</v>
      </c>
      <c r="J105" s="73">
        <f t="shared" si="12"/>
        <v>3435.3041858354591</v>
      </c>
      <c r="K105" s="73">
        <f t="shared" si="12"/>
        <v>4082.5447082889445</v>
      </c>
      <c r="L105" s="73">
        <f t="shared" si="12"/>
        <v>4753.2152305372656</v>
      </c>
      <c r="M105" s="73">
        <f t="shared" si="12"/>
        <v>5448.163914695343</v>
      </c>
      <c r="N105" s="73">
        <f t="shared" si="12"/>
        <v>6168.2696262062864</v>
      </c>
      <c r="O105" s="73">
        <f t="shared" si="12"/>
        <v>6914.4430452967936</v>
      </c>
      <c r="P105" s="73">
        <f t="shared" si="12"/>
        <v>7687.6278186670525</v>
      </c>
      <c r="Q105" s="73">
        <f t="shared" si="12"/>
        <v>8488.8017528716227</v>
      </c>
      <c r="R105" s="73">
        <f t="shared" si="12"/>
        <v>9318.9780509005159</v>
      </c>
      <c r="S105" s="73">
        <f t="shared" si="12"/>
        <v>10179.206593524299</v>
      </c>
      <c r="T105" s="73">
        <f t="shared" si="12"/>
        <v>11070.575267023671</v>
      </c>
      <c r="U105" s="73">
        <f t="shared" si="12"/>
        <v>11994.211338982652</v>
      </c>
      <c r="V105" s="73">
        <f t="shared" si="12"/>
        <v>12951.282883885247</v>
      </c>
      <c r="W105" s="73">
        <f t="shared" si="12"/>
        <v>13943.000260318455</v>
      </c>
      <c r="X105" s="73">
        <f t="shared" si="12"/>
        <v>14970.617641649818</v>
      </c>
    </row>
    <row r="106" spans="1:24">
      <c r="A106" s="73">
        <v>27</v>
      </c>
      <c r="B106" s="74">
        <v>3014.73</v>
      </c>
      <c r="C106" s="73">
        <v>4.1909581588592904</v>
      </c>
      <c r="D106" s="74">
        <v>5</v>
      </c>
      <c r="E106" s="73">
        <f t="shared" ref="E106:T134" si="13">$D106*((1+$C106/100)^E$2-1)*$B106</f>
        <v>631.73036451289204</v>
      </c>
      <c r="F106" s="73">
        <f t="shared" si="13"/>
        <v>1289.9362842793289</v>
      </c>
      <c r="G106" s="73">
        <f t="shared" si="13"/>
        <v>1975.7273387423131</v>
      </c>
      <c r="H106" s="73">
        <f t="shared" si="13"/>
        <v>2690.2596093550378</v>
      </c>
      <c r="I106" s="73">
        <f t="shared" si="13"/>
        <v>3434.7376284606903</v>
      </c>
      <c r="J106" s="73">
        <f t="shared" si="13"/>
        <v>4210.4164098489664</v>
      </c>
      <c r="K106" s="73">
        <f t="shared" si="13"/>
        <v>5018.603564412374</v>
      </c>
      <c r="L106" s="73">
        <f t="shared" si="13"/>
        <v>5860.6615044688087</v>
      </c>
      <c r="M106" s="73">
        <f t="shared" si="13"/>
        <v>6738.0097404663611</v>
      </c>
      <c r="N106" s="73">
        <f t="shared" si="13"/>
        <v>7652.1272739420601</v>
      </c>
      <c r="O106" s="73">
        <f t="shared" si="13"/>
        <v>8604.5550907685283</v>
      </c>
      <c r="P106" s="73">
        <f t="shared" si="13"/>
        <v>9596.8987588915206</v>
      </c>
      <c r="Q106" s="73">
        <f t="shared" si="13"/>
        <v>10630.831134937642</v>
      </c>
      <c r="R106" s="73">
        <f t="shared" si="13"/>
        <v>11708.095184254758</v>
      </c>
      <c r="S106" s="73">
        <f t="shared" si="13"/>
        <v>12830.506919139187</v>
      </c>
      <c r="T106" s="73">
        <f t="shared" si="13"/>
        <v>13999.958460202746</v>
      </c>
      <c r="U106" s="73">
        <f t="shared" si="12"/>
        <v>15218.421226040415</v>
      </c>
      <c r="V106" s="73">
        <f t="shared" si="12"/>
        <v>16487.949256575619</v>
      </c>
      <c r="W106" s="73">
        <f t="shared" si="12"/>
        <v>17810.682675685552</v>
      </c>
      <c r="X106" s="73">
        <f t="shared" si="12"/>
        <v>19188.85129894362</v>
      </c>
    </row>
    <row r="107" spans="1:24">
      <c r="A107" s="73">
        <v>28</v>
      </c>
      <c r="B107" s="74">
        <v>3566.02</v>
      </c>
      <c r="C107" s="73">
        <v>4.3218937786115301</v>
      </c>
      <c r="D107" s="74">
        <v>6</v>
      </c>
      <c r="E107" s="73">
        <f t="shared" si="13"/>
        <v>924.71757914425962</v>
      </c>
      <c r="F107" s="73">
        <f t="shared" si="12"/>
        <v>1889.4004698112838</v>
      </c>
      <c r="G107" s="73">
        <f t="shared" si="12"/>
        <v>2895.775930313373</v>
      </c>
      <c r="H107" s="73">
        <f t="shared" si="12"/>
        <v>3945.6458692323808</v>
      </c>
      <c r="I107" s="73">
        <f t="shared" si="12"/>
        <v>5040.8900717250363</v>
      </c>
      <c r="J107" s="73">
        <f t="shared" si="12"/>
        <v>6183.4695652658302</v>
      </c>
      <c r="K107" s="73">
        <f t="shared" si="12"/>
        <v>7375.4301308536524</v>
      </c>
      <c r="L107" s="73">
        <f t="shared" si="12"/>
        <v>8618.9059659691193</v>
      </c>
      <c r="M107" s="73">
        <f t="shared" si="12"/>
        <v>9916.1235058409784</v>
      </c>
      <c r="N107" s="73">
        <f t="shared" si="12"/>
        <v>11269.405409863613</v>
      </c>
      <c r="O107" s="73">
        <f t="shared" si="12"/>
        <v>12681.174720303281</v>
      </c>
      <c r="P107" s="73">
        <f t="shared" si="12"/>
        <v>14153.959200739193</v>
      </c>
      <c r="Q107" s="73">
        <f t="shared" si="12"/>
        <v>15690.395862007414</v>
      </c>
      <c r="R107" s="73">
        <f t="shared" si="12"/>
        <v>17293.2356837513</v>
      </c>
      <c r="S107" s="73">
        <f t="shared" si="12"/>
        <v>18965.348540032239</v>
      </c>
      <c r="T107" s="73">
        <f t="shared" si="12"/>
        <v>20709.728337820146</v>
      </c>
      <c r="U107" s="73">
        <f t="shared" si="12"/>
        <v>22529.498377564007</v>
      </c>
      <c r="V107" s="73">
        <f t="shared" si="12"/>
        <v>24427.9169454406</v>
      </c>
      <c r="W107" s="73">
        <f t="shared" si="12"/>
        <v>26408.383147294244</v>
      </c>
      <c r="X107" s="73">
        <f t="shared" si="12"/>
        <v>28474.442994713318</v>
      </c>
    </row>
    <row r="108" spans="1:24">
      <c r="A108" s="73">
        <v>29</v>
      </c>
      <c r="B108" s="74">
        <v>4105.55</v>
      </c>
      <c r="C108" s="73">
        <v>4.7001672296495602</v>
      </c>
      <c r="D108" s="74">
        <v>4</v>
      </c>
      <c r="E108" s="73">
        <f t="shared" si="13"/>
        <v>771.87086278751099</v>
      </c>
      <c r="F108" s="73">
        <f t="shared" si="12"/>
        <v>1580.0209469229728</v>
      </c>
      <c r="G108" s="73">
        <f t="shared" si="12"/>
        <v>2426.155436479356</v>
      </c>
      <c r="H108" s="73">
        <f t="shared" si="12"/>
        <v>3312.0596620326287</v>
      </c>
      <c r="I108" s="73">
        <f t="shared" si="12"/>
        <v>4239.6028676814394</v>
      </c>
      <c r="J108" s="73">
        <f t="shared" si="12"/>
        <v>5210.7421551229954</v>
      </c>
      <c r="K108" s="73">
        <f t="shared" si="12"/>
        <v>6227.5266131071312</v>
      </c>
      <c r="L108" s="73">
        <f t="shared" si="12"/>
        <v>7292.1016409816066</v>
      </c>
      <c r="M108" s="73">
        <f t="shared" si="12"/>
        <v>8406.7134754512736</v>
      </c>
      <c r="N108" s="73">
        <f t="shared" si="12"/>
        <v>9573.7139301024763</v>
      </c>
      <c r="O108" s="73">
        <f t="shared" si="12"/>
        <v>10795.56535769306</v>
      </c>
      <c r="P108" s="73">
        <f t="shared" si="12"/>
        <v>12074.845845678259</v>
      </c>
      <c r="Q108" s="73">
        <f t="shared" si="12"/>
        <v>13414.254655935039</v>
      </c>
      <c r="R108" s="73">
        <f t="shared" si="12"/>
        <v>14816.617920162551</v>
      </c>
      <c r="S108" s="73">
        <f t="shared" si="12"/>
        <v>16284.894602975924</v>
      </c>
      <c r="T108" s="73">
        <f t="shared" si="12"/>
        <v>17822.182745275481</v>
      </c>
      <c r="U108" s="73">
        <f t="shared" si="12"/>
        <v>19431.72600106469</v>
      </c>
      <c r="V108" s="73">
        <f t="shared" si="12"/>
        <v>21116.920481509533</v>
      </c>
      <c r="W108" s="73">
        <f t="shared" si="12"/>
        <v>22881.321920680115</v>
      </c>
      <c r="X108" s="73">
        <f t="shared" si="12"/>
        <v>24728.653178094046</v>
      </c>
    </row>
    <row r="109" spans="1:24">
      <c r="A109" s="73">
        <v>30</v>
      </c>
      <c r="B109" s="74">
        <v>4920.5200000000004</v>
      </c>
      <c r="C109" s="73">
        <v>4.25765773015672</v>
      </c>
      <c r="D109" s="74">
        <v>3</v>
      </c>
      <c r="E109" s="73">
        <f t="shared" si="13"/>
        <v>628.49670043172182</v>
      </c>
      <c r="F109" s="73">
        <f t="shared" si="12"/>
        <v>1283.7526392131556</v>
      </c>
      <c r="G109" s="73">
        <f t="shared" si="12"/>
        <v>1966.9071331244281</v>
      </c>
      <c r="H109" s="73">
        <f t="shared" si="12"/>
        <v>2679.1480071546262</v>
      </c>
      <c r="I109" s="73">
        <f t="shared" si="12"/>
        <v>3421.7136598153079</v>
      </c>
      <c r="J109" s="73">
        <f t="shared" si="12"/>
        <v>4195.8952163879831</v>
      </c>
      <c r="K109" s="73">
        <f t="shared" si="12"/>
        <v>5003.0387738495256</v>
      </c>
      <c r="L109" s="73">
        <f t="shared" si="12"/>
        <v>5844.5477413787912</v>
      </c>
      <c r="M109" s="73">
        <f t="shared" si="12"/>
        <v>6721.885280514025</v>
      </c>
      <c r="N109" s="73">
        <f t="shared" si="12"/>
        <v>7636.5768492038223</v>
      </c>
      <c r="O109" s="73">
        <f t="shared" si="12"/>
        <v>8590.212854175028</v>
      </c>
      <c r="P109" s="73">
        <f t="shared" si="12"/>
        <v>9584.451416229449</v>
      </c>
      <c r="Q109" s="73">
        <f t="shared" si="12"/>
        <v>10621.02125327738</v>
      </c>
      <c r="R109" s="73">
        <f t="shared" si="12"/>
        <v>11701.724686120853</v>
      </c>
      <c r="S109" s="73">
        <f t="shared" si="12"/>
        <v>12828.44077221286</v>
      </c>
      <c r="T109" s="73">
        <f t="shared" si="12"/>
        <v>14003.12857284128</v>
      </c>
      <c r="U109" s="73">
        <f t="shared" si="12"/>
        <v>15227.83055941836</v>
      </c>
      <c r="V109" s="73">
        <f t="shared" si="12"/>
        <v>16504.676164798329</v>
      </c>
      <c r="W109" s="73">
        <f t="shared" si="12"/>
        <v>17835.88548579792</v>
      </c>
      <c r="X109" s="73">
        <f t="shared" si="12"/>
        <v>19223.773143357619</v>
      </c>
    </row>
    <row r="110" spans="1:24">
      <c r="A110" s="73">
        <v>31</v>
      </c>
      <c r="B110" s="74">
        <v>6000.57</v>
      </c>
      <c r="C110" s="73">
        <v>3.9116837013954</v>
      </c>
      <c r="D110" s="74">
        <v>2</v>
      </c>
      <c r="E110" s="73">
        <f t="shared" si="13"/>
        <v>469.44663736164478</v>
      </c>
      <c r="F110" s="73">
        <f t="shared" si="12"/>
        <v>957.25654232371278</v>
      </c>
      <c r="G110" s="73">
        <f t="shared" si="12"/>
        <v>1464.1480278319757</v>
      </c>
      <c r="H110" s="73">
        <f t="shared" si="12"/>
        <v>1990.8675049626236</v>
      </c>
      <c r="I110" s="73">
        <f t="shared" si="12"/>
        <v>2538.1905820322686</v>
      </c>
      <c r="J110" s="73">
        <f t="shared" si="12"/>
        <v>3106.9232067016214</v>
      </c>
      <c r="K110" s="73">
        <f t="shared" si="12"/>
        <v>3697.9028527546848</v>
      </c>
      <c r="L110" s="73">
        <f t="shared" si="12"/>
        <v>4311.9997533009691</v>
      </c>
      <c r="M110" s="73">
        <f t="shared" si="12"/>
        <v>4950.1181822166973</v>
      </c>
      <c r="N110" s="73">
        <f t="shared" si="12"/>
        <v>5613.1977857119227</v>
      </c>
      <c r="O110" s="73">
        <f t="shared" si="12"/>
        <v>6302.2149659843499</v>
      </c>
      <c r="P110" s="73">
        <f t="shared" si="12"/>
        <v>7018.1843189973033</v>
      </c>
      <c r="Q110" s="73">
        <f t="shared" si="12"/>
        <v>7762.1601284990529</v>
      </c>
      <c r="R110" s="73">
        <f t="shared" si="12"/>
        <v>8535.2379184834044</v>
      </c>
      <c r="S110" s="73">
        <f t="shared" si="12"/>
        <v>9338.5560663776851</v>
      </c>
      <c r="T110" s="73">
        <f t="shared" si="12"/>
        <v>10173.297479333498</v>
      </c>
      <c r="U110" s="73">
        <f t="shared" si="12"/>
        <v>11040.691336088701</v>
      </c>
      <c r="V110" s="73">
        <f t="shared" si="12"/>
        <v>11942.0148969655</v>
      </c>
      <c r="W110" s="73">
        <f t="shared" si="12"/>
        <v>12878.595384669956</v>
      </c>
      <c r="X110" s="73">
        <f t="shared" si="12"/>
        <v>13851.811938662395</v>
      </c>
    </row>
    <row r="111" spans="1:24">
      <c r="A111" s="73">
        <v>32</v>
      </c>
      <c r="B111" s="74">
        <v>7182.52</v>
      </c>
      <c r="C111" s="73">
        <v>3.5414883290647499</v>
      </c>
      <c r="D111" s="74">
        <v>1</v>
      </c>
      <c r="E111" s="73">
        <f t="shared" si="13"/>
        <v>254.36810753274199</v>
      </c>
      <c r="F111" s="73">
        <f t="shared" si="12"/>
        <v>517.74463190661845</v>
      </c>
      <c r="G111" s="73">
        <f t="shared" si="12"/>
        <v>790.44860515269261</v>
      </c>
      <c r="H111" s="73">
        <f t="shared" si="12"/>
        <v>1072.8103577841719</v>
      </c>
      <c r="I111" s="73">
        <f t="shared" si="12"/>
        <v>1365.1719189308385</v>
      </c>
      <c r="J111" s="73">
        <f t="shared" si="12"/>
        <v>1667.887430644184</v>
      </c>
      <c r="K111" s="73">
        <f t="shared" si="12"/>
        <v>1981.3235768751292</v>
      </c>
      <c r="L111" s="73">
        <f t="shared" si="12"/>
        <v>2305.8600276439115</v>
      </c>
      <c r="M111" s="73">
        <f t="shared" si="12"/>
        <v>2641.8898989402323</v>
      </c>
      <c r="N111" s="73">
        <f t="shared" si="12"/>
        <v>2989.8202289106825</v>
      </c>
      <c r="O111" s="73">
        <f t="shared" si="12"/>
        <v>3350.0724709103133</v>
      </c>
      <c r="P111" s="73">
        <f t="shared" si="12"/>
        <v>3723.0830040155547</v>
      </c>
      <c r="Q111" s="73">
        <f t="shared" si="12"/>
        <v>4109.3036616169011</v>
      </c>
      <c r="R111" s="73">
        <f t="shared" si="12"/>
        <v>4509.2022787316355</v>
      </c>
      <c r="S111" s="73">
        <f t="shared" si="12"/>
        <v>4923.2632586995815</v>
      </c>
      <c r="T111" s="73">
        <f t="shared" si="12"/>
        <v>5351.9881599483015</v>
      </c>
      <c r="U111" s="73">
        <f t="shared" si="12"/>
        <v>5795.8963035385395</v>
      </c>
      <c r="V111" s="73">
        <f t="shared" si="12"/>
        <v>6255.525402225795</v>
      </c>
      <c r="W111" s="73">
        <f t="shared" si="12"/>
        <v>6731.4322118000437</v>
      </c>
      <c r="X111" s="73">
        <f t="shared" si="12"/>
        <v>7224.1932054925892</v>
      </c>
    </row>
    <row r="112" spans="1:24">
      <c r="A112" s="73">
        <v>33</v>
      </c>
      <c r="B112" s="74">
        <v>8575.7900000000009</v>
      </c>
      <c r="C112" s="73">
        <v>4.5287470525386802</v>
      </c>
      <c r="D112" s="74">
        <v>1</v>
      </c>
      <c r="E112" s="73">
        <f t="shared" si="13"/>
        <v>388.37583685690629</v>
      </c>
      <c r="F112" s="73">
        <f t="shared" si="12"/>
        <v>794.34023297824149</v>
      </c>
      <c r="G112" s="73">
        <f t="shared" si="12"/>
        <v>1218.6897297232779</v>
      </c>
      <c r="H112" s="73">
        <f t="shared" si="12"/>
        <v>1662.2569417946179</v>
      </c>
      <c r="I112" s="73">
        <f t="shared" si="12"/>
        <v>2125.9121909086671</v>
      </c>
      <c r="J112" s="73">
        <f t="shared" si="12"/>
        <v>2610.5652134509087</v>
      </c>
      <c r="K112" s="73">
        <f t="shared" si="12"/>
        <v>3117.166945466573</v>
      </c>
      <c r="L112" s="73">
        <f t="shared" si="12"/>
        <v>3646.7113884890064</v>
      </c>
      <c r="M112" s="73">
        <f t="shared" si="12"/>
        <v>4200.2375598667013</v>
      </c>
      <c r="N112" s="73">
        <f t="shared" si="12"/>
        <v>4778.8315314156916</v>
      </c>
      <c r="O112" s="73">
        <f t="shared" si="12"/>
        <v>5383.6285603973747</v>
      </c>
      <c r="P112" s="73">
        <f t="shared" si="12"/>
        <v>6015.8153170029045</v>
      </c>
      <c r="Q112" s="73">
        <f t="shared" si="12"/>
        <v>6676.6322127147505</v>
      </c>
      <c r="R112" s="73">
        <f t="shared" si="12"/>
        <v>7367.3758341138209</v>
      </c>
      <c r="S112" s="73">
        <f t="shared" si="12"/>
        <v>8089.4014869076036</v>
      </c>
      <c r="T112" s="73">
        <f t="shared" si="12"/>
        <v>8844.1258551708579</v>
      </c>
      <c r="U112" s="73">
        <f t="shared" si="12"/>
        <v>9633.0297810166248</v>
      </c>
      <c r="V112" s="73">
        <f t="shared" si="12"/>
        <v>10457.661170151494</v>
      </c>
      <c r="W112" s="73">
        <f t="shared" si="12"/>
        <v>11319.638029016112</v>
      </c>
      <c r="X112" s="73">
        <f t="shared" si="12"/>
        <v>12220.651639470132</v>
      </c>
    </row>
    <row r="113" spans="1:24">
      <c r="A113" s="73">
        <v>34</v>
      </c>
      <c r="B113" s="74">
        <v>10011.41</v>
      </c>
      <c r="C113" s="73">
        <v>4.286442018012</v>
      </c>
      <c r="D113" s="74">
        <v>7</v>
      </c>
      <c r="E113" s="73">
        <f t="shared" si="13"/>
        <v>3003.9329938481892</v>
      </c>
      <c r="F113" s="73">
        <f t="shared" si="12"/>
        <v>6136.6278337376125</v>
      </c>
      <c r="G113" s="73">
        <f t="shared" si="12"/>
        <v>9403.6038215401568</v>
      </c>
      <c r="H113" s="73">
        <f t="shared" si="12"/>
        <v>12810.616840802211</v>
      </c>
      <c r="I113" s="73">
        <f t="shared" si="12"/>
        <v>16363.669497681067</v>
      </c>
      <c r="J113" s="73">
        <f t="shared" si="12"/>
        <v>20069.02169656648</v>
      </c>
      <c r="K113" s="73">
        <f t="shared" si="12"/>
        <v>23933.201669020236</v>
      </c>
      <c r="L113" s="73">
        <f t="shared" si="12"/>
        <v>27963.017475464847</v>
      </c>
      <c r="M113" s="73">
        <f t="shared" si="12"/>
        <v>32165.568999885407</v>
      </c>
      <c r="N113" s="73">
        <f t="shared" si="12"/>
        <v>36548.260458677323</v>
      </c>
      <c r="O113" s="73">
        <f t="shared" si="12"/>
        <v>41118.813445678723</v>
      </c>
      <c r="P113" s="73">
        <f t="shared" si="12"/>
        <v>45885.280536370446</v>
      </c>
      <c r="Q113" s="73">
        <f t="shared" si="12"/>
        <v>50856.059475212292</v>
      </c>
      <c r="R113" s="73">
        <f t="shared" si="12"/>
        <v>56039.907971111163</v>
      </c>
      <c r="S113" s="73">
        <f t="shared" si="12"/>
        <v>61445.959127088325</v>
      </c>
      <c r="T113" s="73">
        <f t="shared" si="12"/>
        <v>67083.737531330495</v>
      </c>
      <c r="U113" s="73">
        <f t="shared" si="12"/>
        <v>72963.17603797451</v>
      </c>
      <c r="V113" s="73">
        <f t="shared" si="12"/>
        <v>79094.633267190526</v>
      </c>
      <c r="W113" s="73">
        <f t="shared" si="12"/>
        <v>85488.911855396087</v>
      </c>
      <c r="X113" s="73">
        <f t="shared" si="12"/>
        <v>92157.277487755156</v>
      </c>
    </row>
    <row r="114" spans="1:24">
      <c r="A114" s="73">
        <v>35</v>
      </c>
      <c r="B114" s="74">
        <v>11681.64</v>
      </c>
      <c r="C114" s="73">
        <v>4.31854210041696</v>
      </c>
      <c r="D114" s="74">
        <v>4</v>
      </c>
      <c r="E114" s="73">
        <f t="shared" si="13"/>
        <v>2017.9061656765889</v>
      </c>
      <c r="F114" s="73">
        <f t="shared" si="12"/>
        <v>4122.9564586648339</v>
      </c>
      <c r="G114" s="73">
        <f t="shared" si="12"/>
        <v>6318.9142347907236</v>
      </c>
      <c r="H114" s="73">
        <f t="shared" si="12"/>
        <v>8609.7053719859923</v>
      </c>
      <c r="I114" s="73">
        <f t="shared" si="12"/>
        <v>10999.425288873657</v>
      </c>
      <c r="J114" s="73">
        <f t="shared" si="12"/>
        <v>13492.346266454162</v>
      </c>
      <c r="K114" s="73">
        <f t="shared" si="12"/>
        <v>16092.925085981618</v>
      </c>
      <c r="L114" s="73">
        <f t="shared" si="12"/>
        <v>18805.810996684886</v>
      </c>
      <c r="M114" s="73">
        <f t="shared" si="12"/>
        <v>21635.854027578156</v>
      </c>
      <c r="N114" s="73">
        <f t="shared" si="12"/>
        <v>24588.11365822046</v>
      </c>
      <c r="O114" s="73">
        <f t="shared" si="12"/>
        <v>27667.867863925676</v>
      </c>
      <c r="P114" s="73">
        <f t="shared" si="12"/>
        <v>30880.622551593635</v>
      </c>
      <c r="Q114" s="73">
        <f t="shared" si="12"/>
        <v>34232.121403031648</v>
      </c>
      <c r="R114" s="73">
        <f t="shared" si="12"/>
        <v>37728.356143363999</v>
      </c>
      <c r="S114" s="73">
        <f t="shared" si="12"/>
        <v>41375.577252887015</v>
      </c>
      <c r="T114" s="73">
        <f t="shared" si="12"/>
        <v>45180.305141520075</v>
      </c>
      <c r="U114" s="73">
        <f t="shared" si="12"/>
        <v>49149.341805830059</v>
      </c>
      <c r="V114" s="73">
        <f t="shared" si="12"/>
        <v>53289.782989469255</v>
      </c>
      <c r="W114" s="73">
        <f t="shared" si="12"/>
        <v>57609.030868766909</v>
      </c>
      <c r="X114" s="73">
        <f t="shared" si="12"/>
        <v>62114.807286153387</v>
      </c>
    </row>
    <row r="115" spans="1:24">
      <c r="A115" s="73">
        <v>36</v>
      </c>
      <c r="B115" s="74">
        <v>14039.12</v>
      </c>
      <c r="C115" s="73">
        <v>4.3547453367423499</v>
      </c>
      <c r="D115" s="74">
        <v>5</v>
      </c>
      <c r="E115" s="73">
        <f t="shared" si="13"/>
        <v>3056.8396175983207</v>
      </c>
      <c r="F115" s="73">
        <f t="shared" si="12"/>
        <v>6246.7968158957046</v>
      </c>
      <c r="G115" s="73">
        <f t="shared" si="12"/>
        <v>9575.6685265300111</v>
      </c>
      <c r="H115" s="73">
        <f t="shared" si="12"/>
        <v>13049.50412274932</v>
      </c>
      <c r="I115" s="73">
        <f t="shared" si="12"/>
        <v>16674.61641260107</v>
      </c>
      <c r="J115" s="73">
        <f t="shared" si="12"/>
        <v>20457.593110846821</v>
      </c>
      <c r="K115" s="73">
        <f t="shared" si="12"/>
        <v>24405.308810449464</v>
      </c>
      <c r="L115" s="73">
        <f t="shared" si="12"/>
        <v>28524.937475388437</v>
      </c>
      <c r="M115" s="73">
        <f t="shared" si="12"/>
        <v>32823.965477504913</v>
      </c>
      <c r="N115" s="73">
        <f t="shared" si="12"/>
        <v>37310.205201068806</v>
      </c>
      <c r="O115" s="73">
        <f t="shared" si="12"/>
        <v>41991.809239789669</v>
      </c>
      <c r="P115" s="73">
        <f t="shared" si="12"/>
        <v>46877.285212071511</v>
      </c>
      <c r="Q115" s="73">
        <f t="shared" si="12"/>
        <v>51975.511221433931</v>
      </c>
      <c r="R115" s="73">
        <f t="shared" si="12"/>
        <v>57295.751990195662</v>
      </c>
      <c r="S115" s="73">
        <f t="shared" si="12"/>
        <v>62847.675695738486</v>
      </c>
      <c r="T115" s="73">
        <f t="shared" si="12"/>
        <v>68641.37153994797</v>
      </c>
      <c r="U115" s="73">
        <f t="shared" si="12"/>
        <v>74687.368083758178</v>
      </c>
      <c r="V115" s="73">
        <f t="shared" si="12"/>
        <v>80996.652380119587</v>
      </c>
      <c r="W115" s="73">
        <f t="shared" si="12"/>
        <v>87580.689940158569</v>
      </c>
      <c r="X115" s="73">
        <f t="shared" si="12"/>
        <v>94451.445568812764</v>
      </c>
    </row>
    <row r="116" spans="1:24">
      <c r="A116" s="73">
        <v>37</v>
      </c>
      <c r="B116" s="74">
        <v>16530.669999999998</v>
      </c>
      <c r="C116" s="73">
        <v>4.0540152137043801</v>
      </c>
      <c r="D116" s="74">
        <v>4</v>
      </c>
      <c r="E116" s="73">
        <f t="shared" si="13"/>
        <v>2680.6235069090676</v>
      </c>
      <c r="F116" s="73">
        <f t="shared" si="12"/>
        <v>5469.9198986103656</v>
      </c>
      <c r="G116" s="73">
        <f t="shared" si="12"/>
        <v>8372.2947903865424</v>
      </c>
      <c r="H116" s="73">
        <f t="shared" si="12"/>
        <v>11392.332401834059</v>
      </c>
      <c r="I116" s="73">
        <f t="shared" si="12"/>
        <v>14534.802797509248</v>
      </c>
      <c r="J116" s="73">
        <f t="shared" si="12"/>
        <v>17804.669421111284</v>
      </c>
      <c r="K116" s="73">
        <f t="shared" si="12"/>
        <v>21207.09693510197</v>
      </c>
      <c r="L116" s="73">
        <f t="shared" si="12"/>
        <v>24747.459378145104</v>
      </c>
      <c r="M116" s="73">
        <f t="shared" si="12"/>
        <v>28431.348653249494</v>
      </c>
      <c r="N116" s="73">
        <f t="shared" si="12"/>
        <v>32264.583360022629</v>
      </c>
      <c r="O116" s="73">
        <f t="shared" si="12"/>
        <v>36253.217984985349</v>
      </c>
      <c r="P116" s="73">
        <f t="shared" si="12"/>
        <v>40403.55246446313</v>
      </c>
      <c r="Q116" s="73">
        <f t="shared" si="12"/>
        <v>44722.142135158567</v>
      </c>
      <c r="R116" s="73">
        <f t="shared" si="12"/>
        <v>49215.808088121477</v>
      </c>
      <c r="S116" s="73">
        <f t="shared" si="12"/>
        <v>53891.647942470525</v>
      </c>
      <c r="T116" s="73">
        <f t="shared" si="12"/>
        <v>58757.047055883355</v>
      </c>
      <c r="U116" s="73">
        <f t="shared" si="12"/>
        <v>63819.690189561377</v>
      </c>
      <c r="V116" s="73">
        <f t="shared" si="12"/>
        <v>69087.573646094257</v>
      </c>
      <c r="W116" s="73">
        <f t="shared" si="12"/>
        <v>74569.017899395214</v>
      </c>
      <c r="X116" s="73">
        <f t="shared" si="12"/>
        <v>80272.680736655719</v>
      </c>
    </row>
    <row r="117" spans="1:24">
      <c r="A117" s="73">
        <v>38</v>
      </c>
      <c r="B117" s="74">
        <v>18655.91</v>
      </c>
      <c r="C117" s="73">
        <v>4.64065057397075</v>
      </c>
      <c r="D117" s="74">
        <v>3</v>
      </c>
      <c r="E117" s="73">
        <f t="shared" si="13"/>
        <v>2597.2667834833937</v>
      </c>
      <c r="F117" s="73">
        <f t="shared" si="12"/>
        <v>5315.0636428620583</v>
      </c>
      <c r="G117" s="73">
        <f t="shared" si="12"/>
        <v>8158.9839577948433</v>
      </c>
      <c r="H117" s="73">
        <f t="shared" si="12"/>
        <v>11134.880677145822</v>
      </c>
      <c r="I117" s="73">
        <f t="shared" si="12"/>
        <v>14248.878364684144</v>
      </c>
      <c r="J117" s="73">
        <f t="shared" si="12"/>
        <v>17507.385803782643</v>
      </c>
      <c r="K117" s="73">
        <f t="shared" si="12"/>
        <v>20917.109187056543</v>
      </c>
      <c r="L117" s="73">
        <f t="shared" si="12"/>
        <v>24485.06591808717</v>
      </c>
      <c r="M117" s="73">
        <f t="shared" si="12"/>
        <v>28218.599053635397</v>
      </c>
      <c r="N117" s="73">
        <f t="shared" si="12"/>
        <v>32125.392416067814</v>
      </c>
      <c r="O117" s="73">
        <f t="shared" si="12"/>
        <v>36213.486407097815</v>
      </c>
      <c r="P117" s="73">
        <f t="shared" si="12"/>
        <v>40491.294555387016</v>
      </c>
      <c r="Q117" s="73">
        <f t="shared" si="12"/>
        <v>44967.620832063156</v>
      </c>
      <c r="R117" s="73">
        <f t="shared" si="12"/>
        <v>49651.677769790673</v>
      </c>
      <c r="S117" s="73">
        <f t="shared" si="12"/>
        <v>54553.105422683962</v>
      </c>
      <c r="T117" s="73">
        <f t="shared" si="12"/>
        <v>59681.991206084007</v>
      </c>
      <c r="U117" s="73">
        <f t="shared" si="12"/>
        <v>65048.890657029711</v>
      </c>
      <c r="V117" s="73">
        <f t="shared" si="12"/>
        <v>70664.849158150129</v>
      </c>
      <c r="W117" s="73">
        <f t="shared" si="12"/>
        <v>76541.424669686792</v>
      </c>
      <c r="X117" s="73">
        <f t="shared" si="12"/>
        <v>82690.711516429379</v>
      </c>
    </row>
    <row r="118" spans="1:24">
      <c r="A118" s="73">
        <v>39</v>
      </c>
      <c r="B118" s="74">
        <v>20752.03</v>
      </c>
      <c r="C118" s="73">
        <v>5.2953628980956404</v>
      </c>
      <c r="D118" s="74">
        <v>6</v>
      </c>
      <c r="E118" s="73">
        <f t="shared" si="13"/>
        <v>6593.371783330067</v>
      </c>
      <c r="F118" s="73">
        <f t="shared" si="12"/>
        <v>13535.886529808096</v>
      </c>
      <c r="G118" s="73">
        <f t="shared" si="12"/>
        <v>20846.032626365937</v>
      </c>
      <c r="H118" s="73">
        <f t="shared" si="12"/>
        <v>28543.277487117495</v>
      </c>
      <c r="I118" s="73">
        <f t="shared" si="12"/>
        <v>36648.119396400863</v>
      </c>
      <c r="J118" s="73">
        <f t="shared" si="12"/>
        <v>45182.142097097727</v>
      </c>
      <c r="K118" s="73">
        <f t="shared" si="12"/>
        <v>54168.072269602373</v>
      </c>
      <c r="L118" s="73">
        <f t="shared" si="12"/>
        <v>63629.840054510569</v>
      </c>
      <c r="M118" s="73">
        <f t="shared" si="12"/>
        <v>73592.642780204798</v>
      </c>
      <c r="N118" s="73">
        <f t="shared" si="12"/>
        <v>84083.01206504587</v>
      </c>
      <c r="O118" s="73">
        <f t="shared" si="12"/>
        <v>95128.884472869657</v>
      </c>
      <c r="P118" s="73">
        <f t="shared" si="12"/>
        <v>106759.67590994833</v>
      </c>
      <c r="Q118" s="73">
        <f t="shared" si="12"/>
        <v>119006.35996154093</v>
      </c>
      <c r="R118" s="73">
        <f t="shared" si="12"/>
        <v>131901.55037664861</v>
      </c>
      <c r="S118" s="73">
        <f t="shared" si="12"/>
        <v>145479.58792063664</v>
      </c>
      <c r="T118" s="73">
        <f t="shared" si="12"/>
        <v>159776.63182701851</v>
      </c>
      <c r="U118" s="73">
        <f t="shared" si="12"/>
        <v>174830.75609194339</v>
      </c>
      <c r="V118" s="73">
        <f t="shared" si="12"/>
        <v>190682.0508678263</v>
      </c>
      <c r="W118" s="73">
        <f t="shared" si="12"/>
        <v>207372.72922613911</v>
      </c>
      <c r="X118" s="73">
        <f t="shared" si="12"/>
        <v>224947.2395736785</v>
      </c>
    </row>
    <row r="119" spans="1:24">
      <c r="A119" s="73">
        <v>40</v>
      </c>
      <c r="B119" s="74">
        <v>23330.74</v>
      </c>
      <c r="C119" s="73">
        <v>4.5630655179063204</v>
      </c>
      <c r="D119" s="74">
        <v>5</v>
      </c>
      <c r="E119" s="73">
        <f t="shared" si="13"/>
        <v>5322.984760061895</v>
      </c>
      <c r="F119" s="73">
        <f t="shared" si="12"/>
        <v>10888.860802233583</v>
      </c>
      <c r="G119" s="73">
        <f t="shared" si="12"/>
        <v>16708.711414855017</v>
      </c>
      <c r="H119" s="73">
        <f t="shared" si="12"/>
        <v>22794.125623974636</v>
      </c>
      <c r="I119" s="73">
        <f t="shared" si="12"/>
        <v>29157.221270492373</v>
      </c>
      <c r="J119" s="73">
        <f t="shared" ref="J119:X133" si="14">$D119*((1+$C119/100)^J$2-1)*$B119</f>
        <v>35810.669140327765</v>
      </c>
      <c r="K119" s="73">
        <f t="shared" si="14"/>
        <v>42767.718195663474</v>
      </c>
      <c r="L119" s="73">
        <f t="shared" si="14"/>
        <v>50042.221957507041</v>
      </c>
      <c r="M119" s="73">
        <f t="shared" si="14"/>
        <v>57648.666092106076</v>
      </c>
      <c r="N119" s="73">
        <f t="shared" si="14"/>
        <v>65602.197256149841</v>
      </c>
      <c r="O119" s="73">
        <f t="shared" si="14"/>
        <v>73918.653258195976</v>
      </c>
      <c r="P119" s="73">
        <f t="shared" si="14"/>
        <v>82614.594596383351</v>
      </c>
      <c r="Q119" s="73">
        <f t="shared" si="14"/>
        <v>91707.337435230933</v>
      </c>
      <c r="R119" s="73">
        <f t="shared" si="14"/>
        <v>101214.98808718986</v>
      </c>
      <c r="S119" s="73">
        <f t="shared" si="14"/>
        <v>111156.47906761132</v>
      </c>
      <c r="T119" s="73">
        <f t="shared" si="14"/>
        <v>121551.60679492616</v>
      </c>
      <c r="U119" s="73">
        <f t="shared" si="14"/>
        <v>132421.07101110846</v>
      </c>
      <c r="V119" s="73">
        <f t="shared" si="14"/>
        <v>143786.51600092044</v>
      </c>
      <c r="W119" s="73">
        <f t="shared" si="14"/>
        <v>155670.57369201921</v>
      </c>
      <c r="X119" s="73">
        <f t="shared" si="14"/>
        <v>168096.90872174859</v>
      </c>
    </row>
    <row r="120" spans="1:24">
      <c r="A120" s="73">
        <v>41</v>
      </c>
      <c r="B120" s="74">
        <v>25981.87</v>
      </c>
      <c r="C120" s="73">
        <v>4.8425634702278604</v>
      </c>
      <c r="D120" s="74">
        <v>14</v>
      </c>
      <c r="E120" s="73">
        <f t="shared" si="13"/>
        <v>17614.639637029304</v>
      </c>
      <c r="F120" s="73">
        <f t="shared" si="13"/>
        <v>36082.279378533647</v>
      </c>
      <c r="G120" s="73">
        <f t="shared" si="13"/>
        <v>55444.226295973414</v>
      </c>
      <c r="H120" s="73">
        <f t="shared" si="13"/>
        <v>75743.787781961961</v>
      </c>
      <c r="I120" s="73">
        <f t="shared" si="13"/>
        <v>97026.368417087462</v>
      </c>
      <c r="J120" s="73">
        <f t="shared" si="13"/>
        <v>119339.57152757129</v>
      </c>
      <c r="K120" s="73">
        <f t="shared" si="13"/>
        <v>142733.30566092132</v>
      </c>
      <c r="L120" s="73">
        <f t="shared" si="13"/>
        <v>167259.89621773499</v>
      </c>
      <c r="M120" s="73">
        <f t="shared" si="13"/>
        <v>192974.20248934536</v>
      </c>
      <c r="N120" s="73">
        <f t="shared" si="13"/>
        <v>219933.74036308724</v>
      </c>
      <c r="O120" s="73">
        <f t="shared" si="13"/>
        <v>248198.81096964519</v>
      </c>
      <c r="P120" s="73">
        <f t="shared" si="13"/>
        <v>277832.63556023047</v>
      </c>
      <c r="Q120" s="73">
        <f t="shared" si="13"/>
        <v>308901.49691527081</v>
      </c>
      <c r="R120" s="73">
        <f t="shared" si="13"/>
        <v>341474.8876009059</v>
      </c>
      <c r="S120" s="73">
        <f t="shared" si="13"/>
        <v>375625.66540489858</v>
      </c>
      <c r="T120" s="73">
        <f t="shared" si="13"/>
        <v>411430.2162996257</v>
      </c>
      <c r="U120" s="73">
        <f t="shared" si="14"/>
        <v>448968.62529666006</v>
      </c>
      <c r="V120" s="73">
        <f t="shared" si="14"/>
        <v>488324.85557508969</v>
      </c>
      <c r="W120" s="73">
        <f t="shared" si="14"/>
        <v>529586.93628424127</v>
      </c>
      <c r="X120" s="73">
        <f t="shared" si="14"/>
        <v>572847.15944087005</v>
      </c>
    </row>
    <row r="121" spans="1:24">
      <c r="A121" s="73">
        <v>42</v>
      </c>
      <c r="B121" s="74">
        <v>28758.41</v>
      </c>
      <c r="C121" s="73">
        <v>4.30971053863981</v>
      </c>
      <c r="D121" s="74">
        <v>6</v>
      </c>
      <c r="E121" s="73">
        <f t="shared" si="13"/>
        <v>7436.4253590914514</v>
      </c>
      <c r="F121" s="73">
        <f t="shared" si="13"/>
        <v>15193.339125581762</v>
      </c>
      <c r="G121" s="73">
        <f t="shared" si="13"/>
        <v>23284.553422139696</v>
      </c>
      <c r="H121" s="73">
        <f t="shared" si="13"/>
        <v>31724.475633940339</v>
      </c>
      <c r="I121" s="73">
        <f t="shared" si="13"/>
        <v>40528.134062755918</v>
      </c>
      <c r="J121" s="73">
        <f t="shared" si="13"/>
        <v>49711.204686664074</v>
      </c>
      <c r="K121" s="73">
        <f t="shared" si="13"/>
        <v>59290.039073021471</v>
      </c>
      <c r="L121" s="73">
        <f t="shared" si="13"/>
        <v>69281.693494406616</v>
      </c>
      <c r="M121" s="73">
        <f t="shared" si="13"/>
        <v>79703.959299374634</v>
      </c>
      <c r="N121" s="73">
        <f t="shared" si="13"/>
        <v>90575.394592104436</v>
      </c>
      <c r="O121" s="73">
        <f t="shared" si="13"/>
        <v>101915.35727734638</v>
      </c>
      <c r="P121" s="73">
        <f t="shared" si="13"/>
        <v>113744.03952951207</v>
      </c>
      <c r="Q121" s="73">
        <f t="shared" si="13"/>
        <v>126082.50374728152</v>
      </c>
      <c r="R121" s="73">
        <f t="shared" si="13"/>
        <v>138952.7200577505</v>
      </c>
      <c r="S121" s="73">
        <f t="shared" si="13"/>
        <v>152377.60543689746</v>
      </c>
      <c r="T121" s="73">
        <f t="shared" si="13"/>
        <v>166381.06451602993</v>
      </c>
      <c r="U121" s="73">
        <f t="shared" si="14"/>
        <v>180988.03214686978</v>
      </c>
      <c r="V121" s="73">
        <f t="shared" si="14"/>
        <v>196224.51780107175</v>
      </c>
      <c r="W121" s="73">
        <f t="shared" si="14"/>
        <v>212117.6518832311</v>
      </c>
      <c r="X121" s="73">
        <f t="shared" si="14"/>
        <v>228695.73403984943</v>
      </c>
    </row>
    <row r="122" spans="1:24">
      <c r="A122" s="73">
        <v>43</v>
      </c>
      <c r="B122" s="74">
        <v>31394.76</v>
      </c>
      <c r="C122" s="73">
        <v>4.5596221556596896</v>
      </c>
      <c r="D122" s="74">
        <v>13</v>
      </c>
      <c r="E122" s="73">
        <f t="shared" si="13"/>
        <v>18609.271624790385</v>
      </c>
      <c r="F122" s="73">
        <f t="shared" si="13"/>
        <v>38067.055721591641</v>
      </c>
      <c r="G122" s="73">
        <f t="shared" si="13"/>
        <v>58412.041253071046</v>
      </c>
      <c r="H122" s="73">
        <f t="shared" si="13"/>
        <v>79684.681252409544</v>
      </c>
      <c r="I122" s="73">
        <f t="shared" si="13"/>
        <v>101927.2732582516</v>
      </c>
      <c r="J122" s="73">
        <f t="shared" si="13"/>
        <v>125184.04341718502</v>
      </c>
      <c r="K122" s="73">
        <f t="shared" si="13"/>
        <v>149501.23442097599</v>
      </c>
      <c r="L122" s="73">
        <f t="shared" si="13"/>
        <v>174927.19745340999</v>
      </c>
      <c r="M122" s="73">
        <f t="shared" si="13"/>
        <v>201512.48832956061</v>
      </c>
      <c r="N122" s="73">
        <f t="shared" si="13"/>
        <v>229309.96801864679</v>
      </c>
      <c r="O122" s="73">
        <f t="shared" si="13"/>
        <v>258374.90775035153</v>
      </c>
      <c r="P122" s="73">
        <f t="shared" si="13"/>
        <v>288765.09891359223</v>
      </c>
      <c r="Q122" s="73">
        <f t="shared" si="13"/>
        <v>320540.9679662594</v>
      </c>
      <c r="R122" s="73">
        <f t="shared" si="13"/>
        <v>353765.69658440538</v>
      </c>
      <c r="S122" s="73">
        <f t="shared" si="13"/>
        <v>388505.34728978219</v>
      </c>
      <c r="T122" s="73">
        <f t="shared" si="13"/>
        <v>424828.99480552005</v>
      </c>
      <c r="U122" s="73">
        <f t="shared" si="14"/>
        <v>462808.86340112932</v>
      </c>
      <c r="V122" s="73">
        <f t="shared" si="14"/>
        <v>502520.47049991443</v>
      </c>
      <c r="W122" s="73">
        <f t="shared" si="14"/>
        <v>544042.77683434414</v>
      </c>
      <c r="X122" s="73">
        <f t="shared" si="14"/>
        <v>587458.34344793949</v>
      </c>
    </row>
    <row r="123" spans="1:24">
      <c r="A123" s="73">
        <v>44</v>
      </c>
      <c r="B123" s="74">
        <v>34088</v>
      </c>
      <c r="C123" s="73">
        <v>4.7133076956446596</v>
      </c>
      <c r="D123" s="74">
        <v>13</v>
      </c>
      <c r="E123" s="73">
        <f t="shared" si="13"/>
        <v>20886.74025478759</v>
      </c>
      <c r="F123" s="73">
        <f t="shared" si="13"/>
        <v>42757.936845373384</v>
      </c>
      <c r="G123" s="73">
        <f t="shared" si="13"/>
        <v>65659.990227992821</v>
      </c>
      <c r="H123" s="73">
        <f t="shared" si="13"/>
        <v>89641.487855155894</v>
      </c>
      <c r="I123" s="73">
        <f t="shared" si="13"/>
        <v>114753.30725551092</v>
      </c>
      <c r="J123" s="73">
        <f t="shared" si="13"/>
        <v>141048.72397217926</v>
      </c>
      <c r="K123" s="73">
        <f t="shared" si="13"/>
        <v>168583.52458855617</v>
      </c>
      <c r="L123" s="73">
        <f t="shared" si="13"/>
        <v>197416.12508136514</v>
      </c>
      <c r="M123" s="73">
        <f t="shared" si="13"/>
        <v>227607.69475205621</v>
      </c>
      <c r="N123" s="73">
        <f t="shared" si="13"/>
        <v>259222.28599947187</v>
      </c>
      <c r="O123" s="73">
        <f t="shared" si="13"/>
        <v>292326.97020909854</v>
      </c>
      <c r="P123" s="73">
        <f t="shared" si="13"/>
        <v>326991.98004719644</v>
      </c>
      <c r="Q123" s="73">
        <f t="shared" si="13"/>
        <v>363290.85846168938</v>
      </c>
      <c r="R123" s="73">
        <f t="shared" si="13"/>
        <v>401300.61470592534</v>
      </c>
      <c r="S123" s="73">
        <f t="shared" si="13"/>
        <v>441101.88771631656</v>
      </c>
      <c r="T123" s="73">
        <f t="shared" si="13"/>
        <v>482779.11719047115</v>
      </c>
      <c r="U123" s="73">
        <f t="shared" si="14"/>
        <v>526420.72272876254</v>
      </c>
      <c r="V123" s="73">
        <f t="shared" si="14"/>
        <v>572119.29141939303</v>
      </c>
      <c r="W123" s="73">
        <f t="shared" si="14"/>
        <v>619971.77426491876</v>
      </c>
      <c r="X123" s="73">
        <f t="shared" si="14"/>
        <v>670079.69186695933</v>
      </c>
    </row>
    <row r="124" spans="1:24">
      <c r="A124" s="73">
        <v>45</v>
      </c>
      <c r="B124" s="74">
        <v>36751.68</v>
      </c>
      <c r="C124" s="73">
        <v>3.97722331387518</v>
      </c>
      <c r="D124" s="74">
        <v>16</v>
      </c>
      <c r="E124" s="73">
        <f t="shared" si="13"/>
        <v>23387.142163212815</v>
      </c>
      <c r="F124" s="73">
        <f t="shared" si="13"/>
        <v>47704.443196990112</v>
      </c>
      <c r="G124" s="73">
        <f t="shared" si="13"/>
        <v>72988.897596787894</v>
      </c>
      <c r="H124" s="73">
        <f t="shared" si="13"/>
        <v>99278.971211760741</v>
      </c>
      <c r="I124" s="73">
        <f t="shared" si="13"/>
        <v>126614.65976378309</v>
      </c>
      <c r="J124" s="73">
        <f t="shared" si="13"/>
        <v>155037.54969390499</v>
      </c>
      <c r="K124" s="73">
        <f t="shared" si="13"/>
        <v>184590.88142880448</v>
      </c>
      <c r="L124" s="73">
        <f t="shared" si="13"/>
        <v>215319.61516349154</v>
      </c>
      <c r="M124" s="73">
        <f t="shared" si="13"/>
        <v>247270.4992603331</v>
      </c>
      <c r="N124" s="73">
        <f t="shared" si="13"/>
        <v>280492.1413684634</v>
      </c>
      <c r="O124" s="73">
        <f t="shared" si="13"/>
        <v>315035.0823717704</v>
      </c>
      <c r="P124" s="73">
        <f t="shared" si="13"/>
        <v>350951.87327795936</v>
      </c>
      <c r="Q124" s="73">
        <f t="shared" si="13"/>
        <v>388297.15516566474</v>
      </c>
      <c r="R124" s="73">
        <f t="shared" si="13"/>
        <v>427127.7423112407</v>
      </c>
      <c r="S124" s="73">
        <f t="shared" si="13"/>
        <v>467502.70862168464</v>
      </c>
      <c r="T124" s="73">
        <f t="shared" si="13"/>
        <v>509483.47750519722</v>
      </c>
      <c r="U124" s="73">
        <f t="shared" si="14"/>
        <v>553133.91531608871</v>
      </c>
      <c r="V124" s="73">
        <f t="shared" si="14"/>
        <v>598520.42851620377</v>
      </c>
      <c r="W124" s="73">
        <f t="shared" si="14"/>
        <v>645712.06470066856</v>
      </c>
      <c r="X124" s="73">
        <f t="shared" si="14"/>
        <v>694780.6176416612</v>
      </c>
    </row>
    <row r="125" spans="1:24">
      <c r="A125" s="73">
        <v>46</v>
      </c>
      <c r="B125" s="74">
        <v>39119.99</v>
      </c>
      <c r="C125" s="73">
        <v>4.9954797175261101</v>
      </c>
      <c r="D125" s="74">
        <v>21</v>
      </c>
      <c r="E125" s="73">
        <f t="shared" si="13"/>
        <v>41038.854484913165</v>
      </c>
      <c r="F125" s="73">
        <f t="shared" si="13"/>
        <v>84127.796621925314</v>
      </c>
      <c r="G125" s="73">
        <f t="shared" si="13"/>
        <v>129369.23812388835</v>
      </c>
      <c r="H125" s="73">
        <f t="shared" si="13"/>
        <v>176870.7066599986</v>
      </c>
      <c r="I125" s="73">
        <f t="shared" si="13"/>
        <v>226745.10142235708</v>
      </c>
      <c r="J125" s="73">
        <f t="shared" si="13"/>
        <v>279110.96145930828</v>
      </c>
      <c r="K125" s="73">
        <f t="shared" si="13"/>
        <v>334092.74741331331</v>
      </c>
      <c r="L125" s="73">
        <f t="shared" si="13"/>
        <v>391821.13733298442</v>
      </c>
      <c r="M125" s="73">
        <f t="shared" si="13"/>
        <v>452433.33726234711</v>
      </c>
      <c r="N125" s="73">
        <f t="shared" si="13"/>
        <v>516073.40734552743</v>
      </c>
      <c r="O125" s="73">
        <f t="shared" si="13"/>
        <v>582892.60422193224</v>
      </c>
      <c r="P125" s="73">
        <f t="shared" si="13"/>
        <v>653049.74052571214</v>
      </c>
      <c r="Q125" s="73">
        <f t="shared" si="13"/>
        <v>726711.56234394421</v>
      </c>
      <c r="R125" s="73">
        <f t="shared" si="13"/>
        <v>804053.14553066634</v>
      </c>
      <c r="S125" s="73">
        <f t="shared" si="13"/>
        <v>885258.3118186947</v>
      </c>
      <c r="T125" s="73">
        <f t="shared" si="13"/>
        <v>970520.06571822532</v>
      </c>
      <c r="U125" s="73">
        <f t="shared" si="14"/>
        <v>1060041.0532406138</v>
      </c>
      <c r="V125" s="73">
        <f t="shared" si="14"/>
        <v>1154034.0435376121</v>
      </c>
      <c r="W125" s="73">
        <f t="shared" si="14"/>
        <v>1252722.4346007931</v>
      </c>
      <c r="X125" s="73">
        <f t="shared" si="14"/>
        <v>1356340.7842230888</v>
      </c>
    </row>
    <row r="126" spans="1:24">
      <c r="A126" s="73">
        <v>47</v>
      </c>
      <c r="B126" s="74">
        <v>41466.519999999997</v>
      </c>
      <c r="C126" s="73">
        <v>5.4628516390183801</v>
      </c>
      <c r="D126" s="74">
        <v>28</v>
      </c>
      <c r="E126" s="73">
        <f t="shared" si="13"/>
        <v>63427.125088988811</v>
      </c>
      <c r="F126" s="73">
        <f t="shared" si="13"/>
        <v>130319.1799204838</v>
      </c>
      <c r="G126" s="73">
        <f t="shared" si="13"/>
        <v>200865.44846571406</v>
      </c>
      <c r="H126" s="73">
        <f t="shared" si="13"/>
        <v>275265.5549984338</v>
      </c>
      <c r="I126" s="73">
        <f t="shared" si="13"/>
        <v>353730.02897030773</v>
      </c>
      <c r="J126" s="73">
        <f t="shared" si="13"/>
        <v>436480.90074460139</v>
      </c>
      <c r="K126" s="73">
        <f t="shared" si="13"/>
        <v>523752.32987391861</v>
      </c>
      <c r="L126" s="73">
        <f t="shared" si="13"/>
        <v>615791.26769982174</v>
      </c>
      <c r="M126" s="73">
        <f t="shared" si="13"/>
        <v>712858.15614928224</v>
      </c>
      <c r="N126" s="73">
        <f t="shared" si="13"/>
        <v>815227.66470534878</v>
      </c>
      <c r="O126" s="73">
        <f t="shared" si="13"/>
        <v>923189.46763742482</v>
      </c>
      <c r="P126" s="73">
        <f t="shared" si="13"/>
        <v>1037049.06369049</v>
      </c>
      <c r="Q126" s="73">
        <f t="shared" si="13"/>
        <v>1157128.6405527198</v>
      </c>
      <c r="R126" s="73">
        <f t="shared" si="13"/>
        <v>1283767.9865476938</v>
      </c>
      <c r="S126" s="73">
        <f t="shared" si="13"/>
        <v>1417325.4521309964</v>
      </c>
      <c r="T126" s="73">
        <f t="shared" si="13"/>
        <v>1558178.9639119485</v>
      </c>
      <c r="U126" s="73">
        <f t="shared" si="14"/>
        <v>1706727.0940698409</v>
      </c>
      <c r="V126" s="73">
        <f t="shared" si="14"/>
        <v>1863390.1881907952</v>
      </c>
      <c r="W126" s="73">
        <f t="shared" si="14"/>
        <v>2028611.554716673</v>
      </c>
      <c r="X126" s="73">
        <f t="shared" si="14"/>
        <v>2202858.7193718175</v>
      </c>
    </row>
    <row r="127" spans="1:24">
      <c r="A127" s="73">
        <v>48</v>
      </c>
      <c r="B127" s="74">
        <v>43406.74</v>
      </c>
      <c r="C127" s="73">
        <v>4.49237805623439</v>
      </c>
      <c r="D127" s="74">
        <v>35</v>
      </c>
      <c r="E127" s="73">
        <f t="shared" si="13"/>
        <v>68249.82019403507</v>
      </c>
      <c r="F127" s="73">
        <f t="shared" si="13"/>
        <v>139565.68033388653</v>
      </c>
      <c r="G127" s="73">
        <f t="shared" si="13"/>
        <v>214085.31852527536</v>
      </c>
      <c r="H127" s="73">
        <f t="shared" si="13"/>
        <v>291952.66059035942</v>
      </c>
      <c r="I127" s="73">
        <f t="shared" si="13"/>
        <v>373318.09804334823</v>
      </c>
      <c r="J127" s="73">
        <f t="shared" si="13"/>
        <v>458338.77855383436</v>
      </c>
      <c r="K127" s="73">
        <f t="shared" si="13"/>
        <v>547178.90945883491</v>
      </c>
      <c r="L127" s="73">
        <f t="shared" si="13"/>
        <v>640010.07490974106</v>
      </c>
      <c r="M127" s="73">
        <f t="shared" si="13"/>
        <v>737011.56726671068</v>
      </c>
      <c r="N127" s="73">
        <f t="shared" si="13"/>
        <v>838370.73338054493</v>
      </c>
      <c r="O127" s="73">
        <f t="shared" si="13"/>
        <v>944283.33643085882</v>
      </c>
      <c r="P127" s="73">
        <f t="shared" si="13"/>
        <v>1054953.9340193917</v>
      </c>
      <c r="Q127" s="73">
        <f t="shared" si="13"/>
        <v>1170596.2732486953</v>
      </c>
      <c r="R127" s="73">
        <f t="shared" si="13"/>
        <v>1291433.7035492526</v>
      </c>
      <c r="S127" s="73">
        <f t="shared" si="13"/>
        <v>1417699.6080523496</v>
      </c>
      <c r="T127" s="73">
        <f t="shared" si="13"/>
        <v>1549637.854341849</v>
      </c>
      <c r="U127" s="73">
        <f t="shared" si="14"/>
        <v>1687503.2654554385</v>
      </c>
      <c r="V127" s="73">
        <f t="shared" si="14"/>
        <v>1831562.1120450331</v>
      </c>
      <c r="W127" s="73">
        <f t="shared" si="14"/>
        <v>1982092.6266468822</v>
      </c>
      <c r="X127" s="73">
        <f t="shared" si="14"/>
        <v>2139385.5410546418</v>
      </c>
    </row>
    <row r="128" spans="1:24">
      <c r="A128" s="73">
        <v>49</v>
      </c>
      <c r="B128" s="74">
        <v>45139.78</v>
      </c>
      <c r="C128" s="73">
        <v>4.6313448834716198</v>
      </c>
      <c r="D128" s="74">
        <v>0</v>
      </c>
      <c r="E128" s="73">
        <f t="shared" si="13"/>
        <v>0</v>
      </c>
      <c r="F128" s="73">
        <f t="shared" si="13"/>
        <v>0</v>
      </c>
      <c r="G128" s="73">
        <f t="shared" si="13"/>
        <v>0</v>
      </c>
      <c r="H128" s="73">
        <f t="shared" si="13"/>
        <v>0</v>
      </c>
      <c r="I128" s="73">
        <f t="shared" si="13"/>
        <v>0</v>
      </c>
      <c r="J128" s="73">
        <f t="shared" si="13"/>
        <v>0</v>
      </c>
      <c r="K128" s="73">
        <f t="shared" si="13"/>
        <v>0</v>
      </c>
      <c r="L128" s="73">
        <f t="shared" si="13"/>
        <v>0</v>
      </c>
      <c r="M128" s="73">
        <f t="shared" si="13"/>
        <v>0</v>
      </c>
      <c r="N128" s="73">
        <f t="shared" si="13"/>
        <v>0</v>
      </c>
      <c r="O128" s="73">
        <f t="shared" si="13"/>
        <v>0</v>
      </c>
      <c r="P128" s="73">
        <f t="shared" si="13"/>
        <v>0</v>
      </c>
      <c r="Q128" s="73">
        <f t="shared" si="13"/>
        <v>0</v>
      </c>
      <c r="R128" s="73">
        <f t="shared" si="13"/>
        <v>0</v>
      </c>
      <c r="S128" s="73">
        <f t="shared" si="13"/>
        <v>0</v>
      </c>
      <c r="T128" s="73">
        <f t="shared" si="13"/>
        <v>0</v>
      </c>
      <c r="U128" s="73">
        <f t="shared" si="14"/>
        <v>0</v>
      </c>
      <c r="V128" s="73">
        <f t="shared" si="14"/>
        <v>0</v>
      </c>
      <c r="W128" s="73">
        <f t="shared" si="14"/>
        <v>0</v>
      </c>
      <c r="X128" s="73">
        <f t="shared" si="14"/>
        <v>0</v>
      </c>
    </row>
    <row r="129" spans="1:24">
      <c r="A129" s="73">
        <v>50</v>
      </c>
      <c r="B129" s="74">
        <v>45898.2</v>
      </c>
      <c r="C129" s="73">
        <v>4.6784808843725303</v>
      </c>
      <c r="D129" s="74">
        <v>0</v>
      </c>
      <c r="E129" s="73">
        <f t="shared" si="13"/>
        <v>0</v>
      </c>
      <c r="F129" s="73">
        <f t="shared" si="13"/>
        <v>0</v>
      </c>
      <c r="G129" s="73">
        <f t="shared" si="13"/>
        <v>0</v>
      </c>
      <c r="H129" s="73">
        <f t="shared" si="13"/>
        <v>0</v>
      </c>
      <c r="I129" s="73">
        <f t="shared" si="13"/>
        <v>0</v>
      </c>
      <c r="J129" s="73">
        <f t="shared" si="13"/>
        <v>0</v>
      </c>
      <c r="K129" s="73">
        <f t="shared" si="13"/>
        <v>0</v>
      </c>
      <c r="L129" s="73">
        <f t="shared" si="13"/>
        <v>0</v>
      </c>
      <c r="M129" s="73">
        <f t="shared" si="13"/>
        <v>0</v>
      </c>
      <c r="N129" s="73">
        <f t="shared" si="13"/>
        <v>0</v>
      </c>
      <c r="O129" s="73">
        <f t="shared" si="13"/>
        <v>0</v>
      </c>
      <c r="P129" s="73">
        <f t="shared" si="13"/>
        <v>0</v>
      </c>
      <c r="Q129" s="73">
        <f t="shared" si="13"/>
        <v>0</v>
      </c>
      <c r="R129" s="73">
        <f t="shared" si="13"/>
        <v>0</v>
      </c>
      <c r="S129" s="73">
        <f t="shared" si="13"/>
        <v>0</v>
      </c>
      <c r="T129" s="73">
        <f t="shared" si="13"/>
        <v>0</v>
      </c>
      <c r="U129" s="73">
        <f t="shared" si="14"/>
        <v>0</v>
      </c>
      <c r="V129" s="73">
        <f t="shared" si="14"/>
        <v>0</v>
      </c>
      <c r="W129" s="73">
        <f t="shared" si="14"/>
        <v>0</v>
      </c>
      <c r="X129" s="73">
        <f t="shared" si="14"/>
        <v>0</v>
      </c>
    </row>
    <row r="130" spans="1:24">
      <c r="A130" s="73">
        <v>51</v>
      </c>
      <c r="B130" s="74">
        <v>45776.38</v>
      </c>
      <c r="C130" s="73">
        <v>5.1439509872841098</v>
      </c>
      <c r="D130" s="74">
        <v>0</v>
      </c>
      <c r="E130" s="73">
        <f t="shared" si="13"/>
        <v>0</v>
      </c>
      <c r="F130" s="73">
        <f t="shared" si="13"/>
        <v>0</v>
      </c>
      <c r="G130" s="73">
        <f t="shared" si="13"/>
        <v>0</v>
      </c>
      <c r="H130" s="73">
        <f t="shared" si="13"/>
        <v>0</v>
      </c>
      <c r="I130" s="73">
        <f t="shared" si="13"/>
        <v>0</v>
      </c>
      <c r="J130" s="73">
        <f t="shared" si="13"/>
        <v>0</v>
      </c>
      <c r="K130" s="73">
        <f t="shared" si="13"/>
        <v>0</v>
      </c>
      <c r="L130" s="73">
        <f t="shared" si="13"/>
        <v>0</v>
      </c>
      <c r="M130" s="73">
        <f t="shared" si="13"/>
        <v>0</v>
      </c>
      <c r="N130" s="73">
        <f t="shared" si="13"/>
        <v>0</v>
      </c>
      <c r="O130" s="73">
        <f t="shared" si="13"/>
        <v>0</v>
      </c>
      <c r="P130" s="73">
        <f t="shared" si="13"/>
        <v>0</v>
      </c>
      <c r="Q130" s="73">
        <f t="shared" si="13"/>
        <v>0</v>
      </c>
      <c r="R130" s="73">
        <f t="shared" si="13"/>
        <v>0</v>
      </c>
      <c r="S130" s="73">
        <f t="shared" si="13"/>
        <v>0</v>
      </c>
      <c r="T130" s="73">
        <f t="shared" si="13"/>
        <v>0</v>
      </c>
      <c r="U130" s="73">
        <f t="shared" si="14"/>
        <v>0</v>
      </c>
      <c r="V130" s="73">
        <f t="shared" si="14"/>
        <v>0</v>
      </c>
      <c r="W130" s="73">
        <f t="shared" si="14"/>
        <v>0</v>
      </c>
      <c r="X130" s="73">
        <f t="shared" si="14"/>
        <v>0</v>
      </c>
    </row>
    <row r="131" spans="1:24">
      <c r="A131" s="73">
        <v>52</v>
      </c>
      <c r="B131" s="74">
        <v>45064.85</v>
      </c>
      <c r="C131" s="73">
        <v>4.9900802048313304</v>
      </c>
      <c r="D131" s="74">
        <v>0</v>
      </c>
      <c r="E131" s="73">
        <f t="shared" si="13"/>
        <v>0</v>
      </c>
      <c r="F131" s="73">
        <f t="shared" si="13"/>
        <v>0</v>
      </c>
      <c r="G131" s="73">
        <f t="shared" si="13"/>
        <v>0</v>
      </c>
      <c r="H131" s="73">
        <f t="shared" si="13"/>
        <v>0</v>
      </c>
      <c r="I131" s="73">
        <f t="shared" si="13"/>
        <v>0</v>
      </c>
      <c r="J131" s="73">
        <f t="shared" si="13"/>
        <v>0</v>
      </c>
      <c r="K131" s="73">
        <f t="shared" si="13"/>
        <v>0</v>
      </c>
      <c r="L131" s="73">
        <f t="shared" si="13"/>
        <v>0</v>
      </c>
      <c r="M131" s="73">
        <f t="shared" si="13"/>
        <v>0</v>
      </c>
      <c r="N131" s="73">
        <f t="shared" si="13"/>
        <v>0</v>
      </c>
      <c r="O131" s="73">
        <f t="shared" si="13"/>
        <v>0</v>
      </c>
      <c r="P131" s="73">
        <f t="shared" si="13"/>
        <v>0</v>
      </c>
      <c r="Q131" s="73">
        <f t="shared" si="13"/>
        <v>0</v>
      </c>
      <c r="R131" s="73">
        <f t="shared" si="13"/>
        <v>0</v>
      </c>
      <c r="S131" s="73">
        <f t="shared" si="13"/>
        <v>0</v>
      </c>
      <c r="T131" s="73">
        <f t="shared" si="13"/>
        <v>0</v>
      </c>
      <c r="U131" s="73">
        <f t="shared" si="14"/>
        <v>0</v>
      </c>
      <c r="V131" s="73">
        <f t="shared" si="14"/>
        <v>0</v>
      </c>
      <c r="W131" s="73">
        <f t="shared" si="14"/>
        <v>0</v>
      </c>
      <c r="X131" s="73">
        <f t="shared" si="14"/>
        <v>0</v>
      </c>
    </row>
    <row r="132" spans="1:24">
      <c r="A132" s="73">
        <v>53</v>
      </c>
      <c r="B132" s="74">
        <v>43411.95</v>
      </c>
      <c r="C132" s="73">
        <v>5.9991804782151696</v>
      </c>
      <c r="D132" s="74">
        <v>0</v>
      </c>
      <c r="E132" s="73">
        <f t="shared" si="13"/>
        <v>0</v>
      </c>
      <c r="F132" s="73">
        <f t="shared" si="13"/>
        <v>0</v>
      </c>
      <c r="G132" s="73">
        <f t="shared" si="13"/>
        <v>0</v>
      </c>
      <c r="H132" s="73">
        <f t="shared" si="13"/>
        <v>0</v>
      </c>
      <c r="I132" s="73">
        <f t="shared" si="13"/>
        <v>0</v>
      </c>
      <c r="J132" s="73">
        <f t="shared" si="13"/>
        <v>0</v>
      </c>
      <c r="K132" s="73">
        <f t="shared" si="13"/>
        <v>0</v>
      </c>
      <c r="L132" s="73">
        <f t="shared" si="13"/>
        <v>0</v>
      </c>
      <c r="M132" s="73">
        <f t="shared" si="13"/>
        <v>0</v>
      </c>
      <c r="N132" s="73">
        <f t="shared" si="13"/>
        <v>0</v>
      </c>
      <c r="O132" s="73">
        <f t="shared" si="13"/>
        <v>0</v>
      </c>
      <c r="P132" s="73">
        <f t="shared" si="13"/>
        <v>0</v>
      </c>
      <c r="Q132" s="73">
        <f t="shared" si="13"/>
        <v>0</v>
      </c>
      <c r="R132" s="73">
        <f t="shared" si="13"/>
        <v>0</v>
      </c>
      <c r="S132" s="73">
        <f t="shared" si="13"/>
        <v>0</v>
      </c>
      <c r="T132" s="73">
        <f t="shared" si="13"/>
        <v>0</v>
      </c>
      <c r="U132" s="73">
        <f t="shared" si="14"/>
        <v>0</v>
      </c>
      <c r="V132" s="73">
        <f t="shared" si="14"/>
        <v>0</v>
      </c>
      <c r="W132" s="73">
        <f t="shared" si="14"/>
        <v>0</v>
      </c>
      <c r="X132" s="73">
        <f t="shared" si="14"/>
        <v>0</v>
      </c>
    </row>
    <row r="133" spans="1:24">
      <c r="A133" s="73">
        <v>54</v>
      </c>
      <c r="B133" s="74">
        <v>42337.77</v>
      </c>
      <c r="C133" s="73">
        <v>5.4769702360594303</v>
      </c>
      <c r="D133" s="74">
        <v>0</v>
      </c>
      <c r="E133" s="73">
        <f t="shared" si="13"/>
        <v>0</v>
      </c>
      <c r="F133" s="73">
        <f t="shared" si="13"/>
        <v>0</v>
      </c>
      <c r="G133" s="73">
        <f t="shared" si="13"/>
        <v>0</v>
      </c>
      <c r="H133" s="73">
        <f t="shared" si="13"/>
        <v>0</v>
      </c>
      <c r="I133" s="73">
        <f t="shared" si="13"/>
        <v>0</v>
      </c>
      <c r="J133" s="73">
        <f t="shared" si="13"/>
        <v>0</v>
      </c>
      <c r="K133" s="73">
        <f t="shared" si="13"/>
        <v>0</v>
      </c>
      <c r="L133" s="73">
        <f t="shared" si="13"/>
        <v>0</v>
      </c>
      <c r="M133" s="73">
        <f t="shared" si="13"/>
        <v>0</v>
      </c>
      <c r="N133" s="73">
        <f t="shared" si="13"/>
        <v>0</v>
      </c>
      <c r="O133" s="73">
        <f t="shared" si="13"/>
        <v>0</v>
      </c>
      <c r="P133" s="73">
        <f t="shared" si="13"/>
        <v>0</v>
      </c>
      <c r="Q133" s="73">
        <f t="shared" si="13"/>
        <v>0</v>
      </c>
      <c r="R133" s="73">
        <f t="shared" si="13"/>
        <v>0</v>
      </c>
      <c r="S133" s="73">
        <f t="shared" si="13"/>
        <v>0</v>
      </c>
      <c r="T133" s="73">
        <f t="shared" si="13"/>
        <v>0</v>
      </c>
      <c r="U133" s="73">
        <f t="shared" si="14"/>
        <v>0</v>
      </c>
      <c r="V133" s="73">
        <f t="shared" si="14"/>
        <v>0</v>
      </c>
      <c r="W133" s="73">
        <f t="shared" si="14"/>
        <v>0</v>
      </c>
      <c r="X133" s="73">
        <f t="shared" si="14"/>
        <v>0</v>
      </c>
    </row>
    <row r="134" spans="1:24">
      <c r="A134" s="73">
        <v>55</v>
      </c>
      <c r="B134" s="74">
        <v>44489.67</v>
      </c>
      <c r="C134" s="73">
        <v>5.8005982166748096</v>
      </c>
      <c r="D134" s="74">
        <v>0</v>
      </c>
      <c r="E134" s="73">
        <f t="shared" si="13"/>
        <v>0</v>
      </c>
      <c r="F134" s="73">
        <f t="shared" si="13"/>
        <v>0</v>
      </c>
      <c r="G134" s="73">
        <f t="shared" ref="G134:X134" si="15">$D134*((1+$C134/100)^G$2-1)*$B134</f>
        <v>0</v>
      </c>
      <c r="H134" s="73">
        <f t="shared" si="15"/>
        <v>0</v>
      </c>
      <c r="I134" s="73">
        <f>$D134*((1+$C134/100)^I$2-1)*$B134</f>
        <v>0</v>
      </c>
      <c r="J134" s="73">
        <f t="shared" si="15"/>
        <v>0</v>
      </c>
      <c r="K134" s="73">
        <f t="shared" si="15"/>
        <v>0</v>
      </c>
      <c r="L134" s="73">
        <f t="shared" si="15"/>
        <v>0</v>
      </c>
      <c r="M134" s="73">
        <f t="shared" si="15"/>
        <v>0</v>
      </c>
      <c r="N134" s="73">
        <f t="shared" si="15"/>
        <v>0</v>
      </c>
      <c r="O134" s="73">
        <f t="shared" si="15"/>
        <v>0</v>
      </c>
      <c r="P134" s="73">
        <f t="shared" si="15"/>
        <v>0</v>
      </c>
      <c r="Q134" s="73">
        <f t="shared" si="15"/>
        <v>0</v>
      </c>
      <c r="R134" s="73">
        <f t="shared" si="15"/>
        <v>0</v>
      </c>
      <c r="S134" s="73">
        <f t="shared" si="15"/>
        <v>0</v>
      </c>
      <c r="T134" s="73">
        <f t="shared" si="15"/>
        <v>0</v>
      </c>
      <c r="U134" s="73">
        <f t="shared" si="15"/>
        <v>0</v>
      </c>
      <c r="V134" s="73">
        <f t="shared" si="15"/>
        <v>0</v>
      </c>
      <c r="W134" s="73">
        <f t="shared" si="15"/>
        <v>0</v>
      </c>
      <c r="X134" s="73">
        <f t="shared" si="15"/>
        <v>0</v>
      </c>
    </row>
    <row r="135" spans="1:24" ht="12.75">
      <c r="I135" s="72">
        <f>SUM(E105:I134)</f>
        <v>4645587.980010787</v>
      </c>
      <c r="X135" s="73">
        <f>SUM(E105:X134)</f>
        <v>84237163.019607246</v>
      </c>
    </row>
    <row r="137" spans="1:24" ht="12.75">
      <c r="I137" s="72">
        <f>SUM(I33,I67,I101,I135)</f>
        <v>248989630.65541404</v>
      </c>
      <c r="X137" s="73">
        <f>SUM(X33,X67,X101,X135)</f>
        <v>4536254681.0941343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0648E-8328-FC4E-AD63-3EE1683BA1DA}">
  <sheetPr codeName="Sheet26">
    <tabColor rgb="FF00B0F0"/>
  </sheetPr>
  <dimension ref="A1:X137"/>
  <sheetViews>
    <sheetView workbookViewId="0">
      <selection activeCell="B105" sqref="B105"/>
    </sheetView>
  </sheetViews>
  <sheetFormatPr defaultColWidth="10.85546875" defaultRowHeight="12.95"/>
  <cols>
    <col min="1" max="4" width="10.85546875" style="73"/>
    <col min="5" max="6" width="11.7109375" style="73" bestFit="1" customWidth="1"/>
    <col min="7" max="8" width="12.7109375" style="73" bestFit="1" customWidth="1"/>
    <col min="9" max="9" width="14.7109375" style="73" bestFit="1" customWidth="1"/>
    <col min="10" max="18" width="12.7109375" style="73" bestFit="1" customWidth="1"/>
    <col min="19" max="24" width="14.140625" style="73" bestFit="1" customWidth="1"/>
    <col min="25" max="16384" width="10.85546875" style="73"/>
  </cols>
  <sheetData>
    <row r="1" spans="1:24">
      <c r="E1" s="73" t="s">
        <v>31</v>
      </c>
    </row>
    <row r="2" spans="1:24">
      <c r="A2" s="73" t="s">
        <v>0</v>
      </c>
      <c r="B2" s="73" t="s">
        <v>32</v>
      </c>
      <c r="C2" s="73" t="s">
        <v>33</v>
      </c>
      <c r="D2" s="73" t="s">
        <v>34</v>
      </c>
      <c r="E2" s="73">
        <v>1</v>
      </c>
      <c r="F2" s="73">
        <v>2</v>
      </c>
      <c r="G2" s="73">
        <v>3</v>
      </c>
      <c r="H2" s="73">
        <v>4</v>
      </c>
      <c r="I2" s="73">
        <v>5</v>
      </c>
      <c r="J2" s="73">
        <v>6</v>
      </c>
      <c r="K2" s="73">
        <v>7</v>
      </c>
      <c r="L2" s="73">
        <v>8</v>
      </c>
      <c r="M2" s="73">
        <v>9</v>
      </c>
      <c r="N2" s="73">
        <v>10</v>
      </c>
      <c r="O2" s="73">
        <v>11</v>
      </c>
      <c r="P2" s="73">
        <v>12</v>
      </c>
      <c r="Q2" s="73">
        <v>13</v>
      </c>
      <c r="R2" s="73">
        <v>14</v>
      </c>
      <c r="S2" s="73">
        <v>15</v>
      </c>
      <c r="T2" s="73">
        <v>16</v>
      </c>
      <c r="U2" s="73">
        <v>17</v>
      </c>
      <c r="V2" s="73">
        <v>18</v>
      </c>
      <c r="W2" s="73">
        <v>19</v>
      </c>
      <c r="X2" s="73">
        <v>20</v>
      </c>
    </row>
    <row r="3" spans="1:24">
      <c r="A3" s="73">
        <v>26</v>
      </c>
      <c r="B3" s="74">
        <v>314.54000000000002</v>
      </c>
      <c r="C3" s="73">
        <v>3.6199834500503898</v>
      </c>
      <c r="D3" s="74">
        <v>2208</v>
      </c>
      <c r="E3" s="73">
        <f>$D3*((1+$C3/100)^E$2-1)*$B3</f>
        <v>25140.941443885007</v>
      </c>
      <c r="F3" s="73">
        <f t="shared" ref="F3:X17" si="0">$D3*((1+$C3/100)^F$2-1)*$B3</f>
        <v>51191.980807225562</v>
      </c>
      <c r="G3" s="73">
        <f t="shared" si="0"/>
        <v>78186.063484085127</v>
      </c>
      <c r="H3" s="73">
        <f t="shared" si="0"/>
        <v>106157.32748633991</v>
      </c>
      <c r="I3" s="73">
        <f t="shared" si="0"/>
        <v>135141.14661624614</v>
      </c>
      <c r="J3" s="73">
        <f t="shared" si="0"/>
        <v>165174.17520184771</v>
      </c>
      <c r="K3" s="73">
        <f t="shared" si="0"/>
        <v>196294.39445179686</v>
      </c>
      <c r="L3" s="73">
        <f t="shared" si="0"/>
        <v>228541.16048821353</v>
      </c>
      <c r="M3" s="73">
        <f t="shared" si="0"/>
        <v>261955.25411832499</v>
      </c>
      <c r="N3" s="73">
        <f t="shared" si="0"/>
        <v>296578.93240783084</v>
      </c>
      <c r="O3" s="73">
        <f t="shared" si="0"/>
        <v>332455.98212121549</v>
      </c>
      <c r="P3" s="73">
        <f t="shared" si="0"/>
        <v>369631.7750965911</v>
      </c>
      <c r="Q3" s="73">
        <f t="shared" si="0"/>
        <v>408153.3256251</v>
      </c>
      <c r="R3" s="73">
        <f t="shared" si="0"/>
        <v>448069.34990744403</v>
      </c>
      <c r="S3" s="73">
        <f t="shared" si="0"/>
        <v>489430.32766272698</v>
      </c>
      <c r="T3" s="73">
        <f t="shared" si="0"/>
        <v>532288.56596753013</v>
      </c>
      <c r="U3" s="73">
        <f t="shared" si="0"/>
        <v>576698.26540595025</v>
      </c>
      <c r="V3" s="73">
        <f t="shared" si="0"/>
        <v>622715.58861425845</v>
      </c>
      <c r="W3" s="73">
        <f t="shared" si="0"/>
        <v>670398.73130686348</v>
      </c>
      <c r="X3" s="73">
        <f t="shared" si="0"/>
        <v>719807.99587340467</v>
      </c>
    </row>
    <row r="4" spans="1:24">
      <c r="A4" s="73">
        <v>27</v>
      </c>
      <c r="B4" s="74">
        <v>336.85</v>
      </c>
      <c r="C4" s="73">
        <v>4.1909581588592904</v>
      </c>
      <c r="D4" s="74">
        <v>2144</v>
      </c>
      <c r="E4" s="73">
        <f t="shared" ref="E4:T32" si="1">$D4*((1+$C4/100)^E$2-1)*$B4</f>
        <v>30267.3680446039</v>
      </c>
      <c r="F4" s="73">
        <f t="shared" si="1"/>
        <v>61803.228819745105</v>
      </c>
      <c r="G4" s="73">
        <f t="shared" si="1"/>
        <v>94660.744325008636</v>
      </c>
      <c r="H4" s="73">
        <f t="shared" si="1"/>
        <v>128895.30455713836</v>
      </c>
      <c r="I4" s="73">
        <f t="shared" si="1"/>
        <v>164564.62088446613</v>
      </c>
      <c r="J4" s="73">
        <f t="shared" si="1"/>
        <v>201728.82333462342</v>
      </c>
      <c r="K4" s="73">
        <f t="shared" si="1"/>
        <v>240450.56195954059</v>
      </c>
      <c r="L4" s="73">
        <f t="shared" si="1"/>
        <v>280795.11244861077</v>
      </c>
      <c r="M4" s="73">
        <f t="shared" si="1"/>
        <v>322830.48616805789</v>
      </c>
      <c r="N4" s="73">
        <f t="shared" si="1"/>
        <v>366627.54481200705</v>
      </c>
      <c r="O4" s="73">
        <f t="shared" si="1"/>
        <v>412260.11985853541</v>
      </c>
      <c r="P4" s="73">
        <f t="shared" si="1"/>
        <v>459805.13703207346</v>
      </c>
      <c r="Q4" s="73">
        <f t="shared" si="1"/>
        <v>509342.74598197709</v>
      </c>
      <c r="R4" s="73">
        <f t="shared" si="1"/>
        <v>560956.45539587073</v>
      </c>
      <c r="S4" s="73">
        <f t="shared" si="1"/>
        <v>614733.27377553575</v>
      </c>
      <c r="T4" s="73">
        <f t="shared" si="1"/>
        <v>670763.85611265816</v>
      </c>
      <c r="U4" s="73">
        <f t="shared" si="0"/>
        <v>729142.65671169455</v>
      </c>
      <c r="V4" s="73">
        <f t="shared" si="0"/>
        <v>789968.08841748058</v>
      </c>
      <c r="W4" s="73">
        <f t="shared" si="0"/>
        <v>853342.6885160018</v>
      </c>
      <c r="X4" s="73">
        <f t="shared" si="0"/>
        <v>919373.29158799606</v>
      </c>
    </row>
    <row r="5" spans="1:24">
      <c r="A5" s="73">
        <v>28</v>
      </c>
      <c r="B5" s="74">
        <v>347.23</v>
      </c>
      <c r="C5" s="73">
        <v>4.3218937786115301</v>
      </c>
      <c r="D5" s="74">
        <v>2129</v>
      </c>
      <c r="E5" s="73">
        <f t="shared" si="1"/>
        <v>31949.715152949706</v>
      </c>
      <c r="F5" s="73">
        <f t="shared" si="0"/>
        <v>65280.263057378907</v>
      </c>
      <c r="G5" s="73">
        <f t="shared" si="0"/>
        <v>100051.32183806668</v>
      </c>
      <c r="H5" s="73">
        <f t="shared" si="0"/>
        <v>136325.14884495453</v>
      </c>
      <c r="I5" s="73">
        <f t="shared" si="0"/>
        <v>174166.6921245172</v>
      </c>
      <c r="J5" s="73">
        <f t="shared" si="0"/>
        <v>213643.70670881003</v>
      </c>
      <c r="K5" s="73">
        <f t="shared" si="0"/>
        <v>254826.87593040292</v>
      </c>
      <c r="L5" s="73">
        <f t="shared" si="0"/>
        <v>297789.93798041891</v>
      </c>
      <c r="M5" s="73">
        <f t="shared" si="0"/>
        <v>342609.81793627556</v>
      </c>
      <c r="N5" s="73">
        <f t="shared" si="0"/>
        <v>389366.76549552544</v>
      </c>
      <c r="O5" s="73">
        <f t="shared" si="0"/>
        <v>438144.49866240722</v>
      </c>
      <c r="P5" s="73">
        <f t="shared" si="0"/>
        <v>489030.35364437645</v>
      </c>
      <c r="Q5" s="73">
        <f t="shared" si="0"/>
        <v>542115.4412270044</v>
      </c>
      <c r="R5" s="73">
        <f t="shared" si="0"/>
        <v>597494.8099072366</v>
      </c>
      <c r="S5" s="73">
        <f t="shared" si="0"/>
        <v>655267.61607709411</v>
      </c>
      <c r="T5" s="73">
        <f t="shared" si="0"/>
        <v>715537.30156253604</v>
      </c>
      <c r="U5" s="73">
        <f t="shared" si="0"/>
        <v>778411.77883536182</v>
      </c>
      <c r="V5" s="73">
        <f t="shared" si="0"/>
        <v>844003.62422977667</v>
      </c>
      <c r="W5" s="73">
        <f t="shared" si="0"/>
        <v>912430.27950956882</v>
      </c>
      <c r="X5" s="73">
        <f t="shared" si="0"/>
        <v>983814.26214681054</v>
      </c>
    </row>
    <row r="6" spans="1:24">
      <c r="A6" s="73">
        <v>29</v>
      </c>
      <c r="B6" s="74">
        <v>360.08</v>
      </c>
      <c r="C6" s="73">
        <v>4.7001672296495602</v>
      </c>
      <c r="D6" s="74">
        <v>2105</v>
      </c>
      <c r="E6" s="73">
        <f t="shared" si="1"/>
        <v>35625.782347899134</v>
      </c>
      <c r="F6" s="73">
        <f t="shared" si="0"/>
        <v>72926.03604302046</v>
      </c>
      <c r="G6" s="73">
        <f t="shared" si="0"/>
        <v>111979.46403889605</v>
      </c>
      <c r="H6" s="73">
        <f t="shared" si="0"/>
        <v>152868.4684594885</v>
      </c>
      <c r="I6" s="73">
        <f t="shared" si="0"/>
        <v>195679.32446638768</v>
      </c>
      <c r="J6" s="73">
        <f t="shared" si="0"/>
        <v>240502.36229805558</v>
      </c>
      <c r="K6" s="73">
        <f t="shared" si="0"/>
        <v>287432.15786522091</v>
      </c>
      <c r="L6" s="73">
        <f t="shared" si="0"/>
        <v>336567.73230457568</v>
      </c>
      <c r="M6" s="73">
        <f t="shared" si="0"/>
        <v>388012.76091182913</v>
      </c>
      <c r="N6" s="73">
        <f t="shared" si="0"/>
        <v>441875.79189496441</v>
      </c>
      <c r="O6" s="73">
        <f t="shared" si="0"/>
        <v>498270.47540926526</v>
      </c>
      <c r="P6" s="73">
        <f t="shared" si="0"/>
        <v>557315.80335736973</v>
      </c>
      <c r="Q6" s="73">
        <f t="shared" si="0"/>
        <v>619136.36046032992</v>
      </c>
      <c r="R6" s="73">
        <f t="shared" si="0"/>
        <v>683862.58712943061</v>
      </c>
      <c r="S6" s="73">
        <f t="shared" si="0"/>
        <v>751631.05469342088</v>
      </c>
      <c r="T6" s="73">
        <f t="shared" si="0"/>
        <v>822584.7535618894</v>
      </c>
      <c r="U6" s="73">
        <f t="shared" si="0"/>
        <v>896873.39493279834</v>
      </c>
      <c r="V6" s="73">
        <f t="shared" si="0"/>
        <v>974653.72668077413</v>
      </c>
      <c r="W6" s="73">
        <f t="shared" si="0"/>
        <v>1056089.8640926813</v>
      </c>
      <c r="X6" s="73">
        <f t="shared" si="0"/>
        <v>1141353.6361483149</v>
      </c>
    </row>
    <row r="7" spans="1:24">
      <c r="A7" s="73">
        <v>30</v>
      </c>
      <c r="B7" s="74">
        <v>372.48</v>
      </c>
      <c r="C7" s="73">
        <v>4.25765773015672</v>
      </c>
      <c r="D7" s="74">
        <v>2012</v>
      </c>
      <c r="E7" s="73">
        <f t="shared" si="1"/>
        <v>31908.154108734929</v>
      </c>
      <c r="F7" s="73">
        <f t="shared" si="0"/>
        <v>65174.848207430769</v>
      </c>
      <c r="G7" s="73">
        <f t="shared" si="0"/>
        <v>99857.924278987324</v>
      </c>
      <c r="H7" s="73">
        <f t="shared" si="0"/>
        <v>136017.68701996061</v>
      </c>
      <c r="I7" s="73">
        <f t="shared" si="0"/>
        <v>173717.00869448134</v>
      </c>
      <c r="J7" s="73">
        <f t="shared" si="0"/>
        <v>213021.43845249381</v>
      </c>
      <c r="K7" s="73">
        <f t="shared" si="0"/>
        <v>253999.31630239243</v>
      </c>
      <c r="L7" s="73">
        <f t="shared" si="0"/>
        <v>296721.89193622145</v>
      </c>
      <c r="M7" s="73">
        <f t="shared" si="0"/>
        <v>341263.44861404609</v>
      </c>
      <c r="N7" s="73">
        <f t="shared" si="0"/>
        <v>387701.43232289661</v>
      </c>
      <c r="O7" s="73">
        <f t="shared" si="0"/>
        <v>436116.58643485548</v>
      </c>
      <c r="P7" s="73">
        <f t="shared" si="0"/>
        <v>486593.09209842968</v>
      </c>
      <c r="Q7" s="73">
        <f t="shared" si="0"/>
        <v>539218.7146073021</v>
      </c>
      <c r="R7" s="73">
        <f t="shared" si="0"/>
        <v>594084.95600096649</v>
      </c>
      <c r="S7" s="73">
        <f t="shared" si="0"/>
        <v>651287.21416257485</v>
      </c>
      <c r="T7" s="73">
        <f t="shared" si="0"/>
        <v>710924.94869062491</v>
      </c>
      <c r="U7" s="73">
        <f t="shared" si="0"/>
        <v>773101.85383289901</v>
      </c>
      <c r="V7" s="73">
        <f t="shared" si="0"/>
        <v>837926.03878333536</v>
      </c>
      <c r="W7" s="73">
        <f t="shared" si="0"/>
        <v>905510.21565532486</v>
      </c>
      <c r="X7" s="73">
        <f t="shared" si="0"/>
        <v>975971.89545826765</v>
      </c>
    </row>
    <row r="8" spans="1:24">
      <c r="A8" s="73">
        <v>31</v>
      </c>
      <c r="B8" s="74">
        <v>381.47</v>
      </c>
      <c r="C8" s="73">
        <v>3.9116837013954</v>
      </c>
      <c r="D8" s="74">
        <v>1980</v>
      </c>
      <c r="E8" s="73">
        <f t="shared" si="1"/>
        <v>29545.361635111865</v>
      </c>
      <c r="F8" s="73">
        <f t="shared" si="0"/>
        <v>60246.444365822666</v>
      </c>
      <c r="G8" s="73">
        <f t="shared" si="0"/>
        <v>92148.45634586268</v>
      </c>
      <c r="H8" s="73">
        <f t="shared" si="0"/>
        <v>125298.37412894296</v>
      </c>
      <c r="I8" s="73">
        <f t="shared" si="0"/>
        <v>159745.0118429701</v>
      </c>
      <c r="J8" s="73">
        <f t="shared" si="0"/>
        <v>195539.09307013548</v>
      </c>
      <c r="K8" s="73">
        <f t="shared" si="0"/>
        <v>232733.32553872821</v>
      </c>
      <c r="L8" s="73">
        <f t="shared" si="0"/>
        <v>271382.47873665398</v>
      </c>
      <c r="M8" s="73">
        <f t="shared" si="0"/>
        <v>311543.46456095029</v>
      </c>
      <c r="N8" s="73">
        <f t="shared" si="0"/>
        <v>353275.42112205544</v>
      </c>
      <c r="O8" s="73">
        <f t="shared" si="0"/>
        <v>396639.79982623475</v>
      </c>
      <c r="P8" s="73">
        <f t="shared" si="0"/>
        <v>441700.4558643967</v>
      </c>
      <c r="Q8" s="73">
        <f t="shared" si="0"/>
        <v>488523.74224054522</v>
      </c>
      <c r="R8" s="73">
        <f t="shared" si="0"/>
        <v>537178.60747832723</v>
      </c>
      <c r="S8" s="73">
        <f t="shared" si="0"/>
        <v>587736.69714955171</v>
      </c>
      <c r="T8" s="73">
        <f t="shared" si="0"/>
        <v>640272.45937418216</v>
      </c>
      <c r="U8" s="73">
        <f t="shared" si="0"/>
        <v>694863.25444715749</v>
      </c>
      <c r="V8" s="73">
        <f t="shared" si="0"/>
        <v>751589.46875346429</v>
      </c>
      <c r="W8" s="73">
        <f t="shared" si="0"/>
        <v>810534.63313920982</v>
      </c>
      <c r="X8" s="73">
        <f t="shared" si="0"/>
        <v>871785.54591299302</v>
      </c>
    </row>
    <row r="9" spans="1:24">
      <c r="A9" s="73">
        <v>32</v>
      </c>
      <c r="B9" s="74">
        <v>400.43</v>
      </c>
      <c r="C9" s="73">
        <v>3.5414883290647499</v>
      </c>
      <c r="D9" s="74">
        <v>1956</v>
      </c>
      <c r="E9" s="73">
        <f t="shared" si="1"/>
        <v>27738.391436640759</v>
      </c>
      <c r="F9" s="73">
        <f t="shared" si="0"/>
        <v>56459.134768680386</v>
      </c>
      <c r="G9" s="73">
        <f t="shared" si="0"/>
        <v>86197.019873844896</v>
      </c>
      <c r="H9" s="73">
        <f t="shared" si="0"/>
        <v>116988.06870931946</v>
      </c>
      <c r="I9" s="73">
        <f t="shared" si="0"/>
        <v>148869.57894569906</v>
      </c>
      <c r="J9" s="73">
        <f t="shared" si="0"/>
        <v>181880.16914622943</v>
      </c>
      <c r="K9" s="73">
        <f t="shared" si="0"/>
        <v>216059.82554606727</v>
      </c>
      <c r="L9" s="73">
        <f t="shared" si="0"/>
        <v>251449.95048821959</v>
      </c>
      <c r="M9" s="73">
        <f t="shared" si="0"/>
        <v>288093.41257483978</v>
      </c>
      <c r="N9" s="73">
        <f t="shared" si="0"/>
        <v>326034.5985946228</v>
      </c>
      <c r="O9" s="73">
        <f t="shared" si="0"/>
        <v>365319.46728920523</v>
      </c>
      <c r="P9" s="73">
        <f t="shared" si="0"/>
        <v>405995.60502369463</v>
      </c>
      <c r="Q9" s="73">
        <f t="shared" si="0"/>
        <v>448112.28342876543</v>
      </c>
      <c r="R9" s="73">
        <f t="shared" si="0"/>
        <v>491720.51908414136</v>
      </c>
      <c r="S9" s="73">
        <f t="shared" si="0"/>
        <v>536873.13531576376</v>
      </c>
      <c r="T9" s="73">
        <f t="shared" si="0"/>
        <v>583624.82618149614</v>
      </c>
      <c r="U9" s="73">
        <f t="shared" si="0"/>
        <v>632032.22272287903</v>
      </c>
      <c r="V9" s="73">
        <f t="shared" si="0"/>
        <v>682153.96156317915</v>
      </c>
      <c r="W9" s="73">
        <f t="shared" si="0"/>
        <v>734050.75593483273</v>
      </c>
      <c r="X9" s="73">
        <f t="shared" si="0"/>
        <v>787785.46922231722</v>
      </c>
    </row>
    <row r="10" spans="1:24">
      <c r="A10" s="73">
        <v>33</v>
      </c>
      <c r="B10" s="74">
        <v>420.64</v>
      </c>
      <c r="C10" s="73">
        <v>4.5287470525386802</v>
      </c>
      <c r="D10" s="74">
        <v>1841</v>
      </c>
      <c r="E10" s="73">
        <f t="shared" si="1"/>
        <v>35070.537468911352</v>
      </c>
      <c r="F10" s="73">
        <f t="shared" si="0"/>
        <v>71729.330869755446</v>
      </c>
      <c r="G10" s="73">
        <f t="shared" si="0"/>
        <v>110048.30829623649</v>
      </c>
      <c r="H10" s="73">
        <f t="shared" si="0"/>
        <v>150102.65528348228</v>
      </c>
      <c r="I10" s="73">
        <f t="shared" si="0"/>
        <v>191970.96232932658</v>
      </c>
      <c r="J10" s="73">
        <f t="shared" si="0"/>
        <v>235735.37909645736</v>
      </c>
      <c r="K10" s="73">
        <f t="shared" si="0"/>
        <v>281481.77559799037</v>
      </c>
      <c r="L10" s="73">
        <f t="shared" si="0"/>
        <v>329299.91068272921</v>
      </c>
      <c r="M10" s="73">
        <f t="shared" si="0"/>
        <v>379283.60815069726</v>
      </c>
      <c r="N10" s="73">
        <f t="shared" si="0"/>
        <v>431530.94084449549</v>
      </c>
      <c r="O10" s="73">
        <f t="shared" si="0"/>
        <v>486144.42307769431</v>
      </c>
      <c r="P10" s="73">
        <f t="shared" si="0"/>
        <v>543231.21177781769</v>
      </c>
      <c r="Q10" s="73">
        <f t="shared" si="0"/>
        <v>602903.31673858711</v>
      </c>
      <c r="R10" s="73">
        <f t="shared" si="0"/>
        <v>665277.82039395487</v>
      </c>
      <c r="S10" s="73">
        <f t="shared" si="0"/>
        <v>730477.10754515103</v>
      </c>
      <c r="T10" s="73">
        <f t="shared" si="0"/>
        <v>798629.10549148312</v>
      </c>
      <c r="U10" s="73">
        <f t="shared" si="0"/>
        <v>869867.53503605595</v>
      </c>
      <c r="V10" s="73">
        <f t="shared" si="0"/>
        <v>944332.17285890342</v>
      </c>
      <c r="W10" s="73">
        <f t="shared" si="0"/>
        <v>1022169.1257723364</v>
      </c>
      <c r="X10" s="73">
        <f t="shared" si="0"/>
        <v>1103531.1173966227</v>
      </c>
    </row>
    <row r="11" spans="1:24">
      <c r="A11" s="73">
        <v>34</v>
      </c>
      <c r="B11" s="74">
        <v>437.71</v>
      </c>
      <c r="C11" s="73">
        <v>4.286442018012</v>
      </c>
      <c r="D11" s="74">
        <v>1846</v>
      </c>
      <c r="E11" s="73">
        <f t="shared" si="1"/>
        <v>34634.99416909647</v>
      </c>
      <c r="F11" s="73">
        <f t="shared" si="0"/>
        <v>70754.597281193099</v>
      </c>
      <c r="G11" s="73">
        <f t="shared" si="0"/>
        <v>108422.44623782588</v>
      </c>
      <c r="H11" s="73">
        <f t="shared" si="0"/>
        <v>147704.90569941682</v>
      </c>
      <c r="I11" s="73">
        <f t="shared" si="0"/>
        <v>188671.18500907809</v>
      </c>
      <c r="J11" s="73">
        <f t="shared" si="0"/>
        <v>231393.46012828493</v>
      </c>
      <c r="K11" s="73">
        <f t="shared" si="0"/>
        <v>275947.00079925207</v>
      </c>
      <c r="L11" s="73">
        <f t="shared" si="0"/>
        <v>322410.30315805145</v>
      </c>
      <c r="M11" s="73">
        <f t="shared" si="0"/>
        <v>370865.22803211462</v>
      </c>
      <c r="N11" s="73">
        <f t="shared" si="0"/>
        <v>421397.14516577561</v>
      </c>
      <c r="O11" s="73">
        <f t="shared" si="0"/>
        <v>474095.08362796094</v>
      </c>
      <c r="P11" s="73">
        <f t="shared" si="0"/>
        <v>529051.88866701536</v>
      </c>
      <c r="Q11" s="73">
        <f t="shared" si="0"/>
        <v>586364.38528902084</v>
      </c>
      <c r="R11" s="73">
        <f t="shared" si="0"/>
        <v>646133.54884780373</v>
      </c>
      <c r="S11" s="73">
        <f t="shared" si="0"/>
        <v>708464.68294718454</v>
      </c>
      <c r="T11" s="73">
        <f t="shared" si="0"/>
        <v>773467.60496890463</v>
      </c>
      <c r="U11" s="73">
        <f t="shared" si="0"/>
        <v>841256.83955309924</v>
      </c>
      <c r="V11" s="73">
        <f t="shared" si="0"/>
        <v>911951.82037219964</v>
      </c>
      <c r="W11" s="73">
        <f t="shared" si="0"/>
        <v>985677.10055375565</v>
      </c>
      <c r="X11" s="73">
        <f t="shared" si="0"/>
        <v>1062562.5721229103</v>
      </c>
    </row>
    <row r="12" spans="1:24">
      <c r="A12" s="73">
        <v>35</v>
      </c>
      <c r="B12" s="74">
        <v>459.61</v>
      </c>
      <c r="C12" s="73">
        <v>4.31854210041696</v>
      </c>
      <c r="D12" s="74">
        <v>1846</v>
      </c>
      <c r="E12" s="73">
        <f t="shared" si="1"/>
        <v>36640.24118790288</v>
      </c>
      <c r="F12" s="73">
        <f t="shared" si="0"/>
        <v>74862.80661719972</v>
      </c>
      <c r="G12" s="73">
        <f t="shared" si="0"/>
        <v>114736.02962642009</v>
      </c>
      <c r="H12" s="73">
        <f t="shared" si="0"/>
        <v>156331.19455808683</v>
      </c>
      <c r="I12" s="73">
        <f t="shared" si="0"/>
        <v>199722.66419906545</v>
      </c>
      <c r="J12" s="73">
        <f t="shared" si="0"/>
        <v>244988.01272447931</v>
      </c>
      <c r="K12" s="73">
        <f t="shared" si="0"/>
        <v>292208.16438286385</v>
      </c>
      <c r="L12" s="73">
        <f t="shared" si="0"/>
        <v>341467.53817049629</v>
      </c>
      <c r="M12" s="73">
        <f t="shared" si="0"/>
        <v>392854.19875354943</v>
      </c>
      <c r="N12" s="73">
        <f t="shared" si="0"/>
        <v>446460.01390788</v>
      </c>
      <c r="O12" s="73">
        <f t="shared" si="0"/>
        <v>502380.81875792216</v>
      </c>
      <c r="P12" s="73">
        <f t="shared" si="0"/>
        <v>560716.58710830542</v>
      </c>
      <c r="Q12" s="73">
        <f t="shared" si="0"/>
        <v>621571.61017450143</v>
      </c>
      <c r="R12" s="73">
        <f t="shared" si="0"/>
        <v>685054.68303202977</v>
      </c>
      <c r="S12" s="73">
        <f t="shared" si="0"/>
        <v>751279.29911754897</v>
      </c>
      <c r="T12" s="73">
        <f t="shared" si="0"/>
        <v>820363.85312956071</v>
      </c>
      <c r="U12" s="73">
        <f t="shared" si="0"/>
        <v>892431.85269146645</v>
      </c>
      <c r="V12" s="73">
        <f t="shared" si="0"/>
        <v>967612.13915538136</v>
      </c>
      <c r="W12" s="73">
        <f t="shared" si="0"/>
        <v>1046039.1179414545</v>
      </c>
      <c r="X12" s="73">
        <f t="shared" si="0"/>
        <v>1127852.9988244891</v>
      </c>
    </row>
    <row r="13" spans="1:24">
      <c r="A13" s="73">
        <v>36</v>
      </c>
      <c r="B13" s="74">
        <v>487.63</v>
      </c>
      <c r="C13" s="73">
        <v>4.3547453367423499</v>
      </c>
      <c r="D13" s="74">
        <v>1911</v>
      </c>
      <c r="E13" s="73">
        <f t="shared" si="1"/>
        <v>40580.17039409899</v>
      </c>
      <c r="F13" s="73">
        <f t="shared" si="0"/>
        <v>82927.503866077212</v>
      </c>
      <c r="G13" s="73">
        <f t="shared" si="0"/>
        <v>127118.95586766102</v>
      </c>
      <c r="H13" s="73">
        <f t="shared" si="0"/>
        <v>173234.83306452277</v>
      </c>
      <c r="I13" s="73">
        <f t="shared" si="0"/>
        <v>221358.93927311251</v>
      </c>
      <c r="J13" s="73">
        <f t="shared" si="0"/>
        <v>271578.72775266983</v>
      </c>
      <c r="K13" s="73">
        <f t="shared" si="0"/>
        <v>323985.46012916235</v>
      </c>
      <c r="L13" s="73">
        <f t="shared" si="0"/>
        <v>378674.37223995978</v>
      </c>
      <c r="M13" s="73">
        <f t="shared" si="0"/>
        <v>435744.84720061684</v>
      </c>
      <c r="N13" s="73">
        <f t="shared" si="0"/>
        <v>495300.59600827994</v>
      </c>
      <c r="O13" s="73">
        <f t="shared" si="0"/>
        <v>557449.84600990638</v>
      </c>
      <c r="P13" s="73">
        <f t="shared" si="0"/>
        <v>622305.53757779975</v>
      </c>
      <c r="Q13" s="73">
        <f t="shared" si="0"/>
        <v>689985.52934985748</v>
      </c>
      <c r="R13" s="73">
        <f t="shared" si="0"/>
        <v>760612.81240751664</v>
      </c>
      <c r="S13" s="73">
        <f t="shared" si="0"/>
        <v>834315.73378059664</v>
      </c>
      <c r="T13" s="73">
        <f t="shared" si="0"/>
        <v>911228.22968521458</v>
      </c>
      <c r="U13" s="73">
        <f t="shared" si="0"/>
        <v>991490.06891861034</v>
      </c>
      <c r="V13" s="73">
        <f t="shared" si="0"/>
        <v>1075247.1068532066</v>
      </c>
      <c r="W13" s="73">
        <f t="shared" si="0"/>
        <v>1162651.5504914524</v>
      </c>
      <c r="X13" s="73">
        <f t="shared" si="0"/>
        <v>1253862.2350631412</v>
      </c>
    </row>
    <row r="14" spans="1:24">
      <c r="A14" s="73">
        <v>37</v>
      </c>
      <c r="B14" s="74">
        <v>513.04999999999995</v>
      </c>
      <c r="C14" s="73">
        <v>4.0540152137043801</v>
      </c>
      <c r="D14" s="74">
        <v>1828</v>
      </c>
      <c r="E14" s="73">
        <f t="shared" si="1"/>
        <v>38020.800598548136</v>
      </c>
      <c r="F14" s="73">
        <f t="shared" si="0"/>
        <v>77582.970237733622</v>
      </c>
      <c r="G14" s="73">
        <f t="shared" si="0"/>
        <v>118748.99625296322</v>
      </c>
      <c r="H14" s="73">
        <f t="shared" si="0"/>
        <v>161583.89922572771</v>
      </c>
      <c r="I14" s="73">
        <f t="shared" si="0"/>
        <v>206155.33568178356</v>
      </c>
      <c r="J14" s="73">
        <f t="shared" si="0"/>
        <v>252533.7049527347</v>
      </c>
      <c r="K14" s="73">
        <f t="shared" si="0"/>
        <v>300792.26036979799</v>
      </c>
      <c r="L14" s="73">
        <f t="shared" si="0"/>
        <v>351007.22496538295</v>
      </c>
      <c r="M14" s="73">
        <f t="shared" si="0"/>
        <v>403257.91186522937</v>
      </c>
      <c r="N14" s="73">
        <f t="shared" si="0"/>
        <v>457626.84956126043</v>
      </c>
      <c r="O14" s="73">
        <f t="shared" si="0"/>
        <v>514199.91226301825</v>
      </c>
      <c r="P14" s="73">
        <f t="shared" si="0"/>
        <v>573066.45553356351</v>
      </c>
      <c r="Q14" s="73">
        <f t="shared" si="0"/>
        <v>634319.45742407884</v>
      </c>
      <c r="R14" s="73">
        <f t="shared" si="0"/>
        <v>698055.66533008649</v>
      </c>
      <c r="S14" s="73">
        <f t="shared" si="0"/>
        <v>764375.74880124151</v>
      </c>
      <c r="T14" s="73">
        <f t="shared" si="0"/>
        <v>833384.45854605874</v>
      </c>
      <c r="U14" s="73">
        <f t="shared" si="0"/>
        <v>905190.79188271204</v>
      </c>
      <c r="V14" s="73">
        <f t="shared" si="0"/>
        <v>979908.16489723627</v>
      </c>
      <c r="W14" s="73">
        <f t="shared" si="0"/>
        <v>1057654.5915810498</v>
      </c>
      <c r="X14" s="73">
        <f t="shared" si="0"/>
        <v>1138552.8702307371</v>
      </c>
    </row>
    <row r="15" spans="1:24">
      <c r="A15" s="73">
        <v>38</v>
      </c>
      <c r="B15" s="74">
        <v>540.9</v>
      </c>
      <c r="C15" s="73">
        <v>4.64065057397075</v>
      </c>
      <c r="D15" s="74">
        <v>1787</v>
      </c>
      <c r="E15" s="73">
        <f t="shared" si="1"/>
        <v>44855.985491884006</v>
      </c>
      <c r="F15" s="73">
        <f t="shared" si="0"/>
        <v>91793.580531957312</v>
      </c>
      <c r="G15" s="73">
        <f t="shared" si="0"/>
        <v>140909.38534566597</v>
      </c>
      <c r="H15" s="73">
        <f t="shared" si="0"/>
        <v>192304.48303737224</v>
      </c>
      <c r="I15" s="73">
        <f t="shared" si="0"/>
        <v>246084.64762510156</v>
      </c>
      <c r="J15" s="73">
        <f t="shared" si="0"/>
        <v>302360.56172945368</v>
      </c>
      <c r="K15" s="73">
        <f t="shared" si="0"/>
        <v>361248.04436469672</v>
      </c>
      <c r="L15" s="73">
        <f t="shared" si="0"/>
        <v>422868.2893008492</v>
      </c>
      <c r="M15" s="73">
        <f t="shared" si="0"/>
        <v>487348.11448731337</v>
      </c>
      <c r="N15" s="73">
        <f t="shared" si="0"/>
        <v>554820.2230513884</v>
      </c>
      <c r="O15" s="73">
        <f t="shared" si="0"/>
        <v>625423.47640881245</v>
      </c>
      <c r="P15" s="73">
        <f t="shared" si="0"/>
        <v>699303.18004840985</v>
      </c>
      <c r="Q15" s="73">
        <f t="shared" si="0"/>
        <v>776611.38257900602</v>
      </c>
      <c r="R15" s="73">
        <f t="shared" si="0"/>
        <v>857507.18865406467</v>
      </c>
      <c r="S15" s="73">
        <f t="shared" si="0"/>
        <v>942157.08641806385</v>
      </c>
      <c r="T15" s="73">
        <f t="shared" si="0"/>
        <v>1030735.2901485139</v>
      </c>
      <c r="U15" s="73">
        <f t="shared" si="0"/>
        <v>1123424.0987987942</v>
      </c>
      <c r="V15" s="73">
        <f t="shared" si="0"/>
        <v>1220414.2711797094</v>
      </c>
      <c r="W15" s="73">
        <f t="shared" si="0"/>
        <v>1321905.4185519158</v>
      </c>
      <c r="X15" s="73">
        <f t="shared" si="0"/>
        <v>1428106.4154371796</v>
      </c>
    </row>
    <row r="16" spans="1:24">
      <c r="A16" s="73">
        <v>39</v>
      </c>
      <c r="B16" s="74">
        <v>563.72</v>
      </c>
      <c r="C16" s="73">
        <v>5.2953628980956404</v>
      </c>
      <c r="D16" s="74">
        <v>1823</v>
      </c>
      <c r="E16" s="73">
        <f t="shared" si="1"/>
        <v>54418.408966230927</v>
      </c>
      <c r="F16" s="73">
        <f t="shared" si="0"/>
        <v>111718.47017059356</v>
      </c>
      <c r="G16" s="73">
        <f t="shared" si="0"/>
        <v>172052.77755655805</v>
      </c>
      <c r="H16" s="73">
        <f t="shared" si="0"/>
        <v>235582.00547066197</v>
      </c>
      <c r="I16" s="73">
        <f t="shared" si="0"/>
        <v>302475.33654917596</v>
      </c>
      <c r="J16" s="73">
        <f t="shared" si="0"/>
        <v>372910.91226292186</v>
      </c>
      <c r="K16" s="73">
        <f t="shared" si="0"/>
        <v>447076.3073200736</v>
      </c>
      <c r="L16" s="73">
        <f t="shared" si="0"/>
        <v>525169.02919030748</v>
      </c>
      <c r="M16" s="73">
        <f t="shared" si="0"/>
        <v>607397.04408057116</v>
      </c>
      <c r="N16" s="73">
        <f t="shared" si="0"/>
        <v>693979.33076317422</v>
      </c>
      <c r="O16" s="73">
        <f t="shared" si="0"/>
        <v>785146.46373109042</v>
      </c>
      <c r="P16" s="73">
        <f t="shared" si="0"/>
        <v>881141.22723344772</v>
      </c>
      <c r="Q16" s="73">
        <f t="shared" si="0"/>
        <v>982219.261826423</v>
      </c>
      <c r="R16" s="73">
        <f t="shared" si="0"/>
        <v>1088649.7451613592</v>
      </c>
      <c r="S16" s="73">
        <f t="shared" si="0"/>
        <v>1200716.1088230775</v>
      </c>
      <c r="T16" s="73">
        <f t="shared" si="0"/>
        <v>1318716.7931273833</v>
      </c>
      <c r="U16" s="73">
        <f t="shared" si="0"/>
        <v>1442966.0418878382</v>
      </c>
      <c r="V16" s="73">
        <f t="shared" si="0"/>
        <v>1573794.7392683171</v>
      </c>
      <c r="W16" s="73">
        <f t="shared" si="0"/>
        <v>1711551.2909499435</v>
      </c>
      <c r="X16" s="73">
        <f t="shared" si="0"/>
        <v>1856602.551959015</v>
      </c>
    </row>
    <row r="17" spans="1:24">
      <c r="A17" s="73">
        <v>40</v>
      </c>
      <c r="B17" s="74">
        <v>586.92999999999995</v>
      </c>
      <c r="C17" s="73">
        <v>4.5630655179063204</v>
      </c>
      <c r="D17" s="74">
        <v>1822</v>
      </c>
      <c r="E17" s="73">
        <f t="shared" si="1"/>
        <v>48796.804809419147</v>
      </c>
      <c r="F17" s="73">
        <f t="shared" si="0"/>
        <v>99820.239792936947</v>
      </c>
      <c r="G17" s="73">
        <f t="shared" si="0"/>
        <v>153171.90754423905</v>
      </c>
      <c r="H17" s="73">
        <f t="shared" si="0"/>
        <v>208958.04684992868</v>
      </c>
      <c r="I17" s="73">
        <f t="shared" si="0"/>
        <v>267289.74424204754</v>
      </c>
      <c r="J17" s="73">
        <f t="shared" ref="J17:AB31" si="2">$D17*((1+$C17/100)^J$2-1)*$B17</f>
        <v>328283.15520387556</v>
      </c>
      <c r="K17" s="73">
        <f t="shared" si="2"/>
        <v>392059.73546949774</v>
      </c>
      <c r="L17" s="73">
        <f t="shared" si="2"/>
        <v>458746.48287772021</v>
      </c>
      <c r="M17" s="73">
        <f t="shared" si="2"/>
        <v>528476.19026194059</v>
      </c>
      <c r="N17" s="73">
        <f t="shared" si="2"/>
        <v>601387.70987954759</v>
      </c>
      <c r="O17" s="73">
        <f t="shared" si="2"/>
        <v>677626.22990740673</v>
      </c>
      <c r="P17" s="73">
        <f t="shared" si="2"/>
        <v>757343.56355401943</v>
      </c>
      <c r="Q17" s="73">
        <f t="shared" si="2"/>
        <v>840698.45136405493</v>
      </c>
      <c r="R17" s="73">
        <f t="shared" si="2"/>
        <v>927856.87731724</v>
      </c>
      <c r="S17" s="73">
        <f t="shared" si="2"/>
        <v>1018992.3993510444</v>
      </c>
      <c r="T17" s="73">
        <f t="shared" si="2"/>
        <v>1114286.4949653377</v>
      </c>
      <c r="U17" s="73">
        <f t="shared" si="2"/>
        <v>1213928.9225972076</v>
      </c>
      <c r="V17" s="73">
        <f t="shared" si="2"/>
        <v>1318118.0994855512</v>
      </c>
      <c r="W17" s="73">
        <f t="shared" si="2"/>
        <v>1427061.4967778779</v>
      </c>
      <c r="X17" s="73">
        <f t="shared" si="2"/>
        <v>1540976.0526660862</v>
      </c>
    </row>
    <row r="18" spans="1:24">
      <c r="A18" s="73">
        <v>41</v>
      </c>
      <c r="B18" s="74">
        <v>616.66999999999996</v>
      </c>
      <c r="C18" s="73">
        <v>4.8425634702278604</v>
      </c>
      <c r="D18" s="74">
        <v>1776</v>
      </c>
      <c r="E18" s="73">
        <f t="shared" si="1"/>
        <v>53036.041805693043</v>
      </c>
      <c r="F18" s="73">
        <f t="shared" si="1"/>
        <v>108640.38759792328</v>
      </c>
      <c r="G18" s="73">
        <f t="shared" si="1"/>
        <v>166937.40912734743</v>
      </c>
      <c r="H18" s="73">
        <f t="shared" si="1"/>
        <v>228057.50092558609</v>
      </c>
      <c r="I18" s="73">
        <f t="shared" si="1"/>
        <v>292137.37196221616</v>
      </c>
      <c r="J18" s="73">
        <f t="shared" si="1"/>
        <v>359320.35142543499</v>
      </c>
      <c r="K18" s="73">
        <f t="shared" si="1"/>
        <v>429756.70931035077</v>
      </c>
      <c r="L18" s="73">
        <f t="shared" si="1"/>
        <v>503603.99253195996</v>
      </c>
      <c r="M18" s="73">
        <f t="shared" si="1"/>
        <v>581027.37731461483</v>
      </c>
      <c r="N18" s="73">
        <f t="shared" si="1"/>
        <v>662200.03864616831</v>
      </c>
      <c r="O18" s="73">
        <f t="shared" si="1"/>
        <v>747303.53762317542</v>
      </c>
      <c r="P18" s="73">
        <f t="shared" si="1"/>
        <v>836528.22755352897</v>
      </c>
      <c r="Q18" s="73">
        <f t="shared" si="1"/>
        <v>930073.67972487374</v>
      </c>
      <c r="R18" s="73">
        <f t="shared" si="1"/>
        <v>1028149.1297911273</v>
      </c>
      <c r="S18" s="73">
        <f t="shared" si="1"/>
        <v>1130973.945775552</v>
      </c>
      <c r="T18" s="73">
        <f t="shared" si="1"/>
        <v>1238778.118737166</v>
      </c>
      <c r="U18" s="73">
        <f t="shared" si="2"/>
        <v>1351802.7771980008</v>
      </c>
      <c r="V18" s="73">
        <f t="shared" si="2"/>
        <v>1470300.72648181</v>
      </c>
      <c r="W18" s="73">
        <f t="shared" si="2"/>
        <v>1594537.0141706064</v>
      </c>
      <c r="X18" s="73">
        <f t="shared" si="2"/>
        <v>1724789.5229437868</v>
      </c>
    </row>
    <row r="19" spans="1:24">
      <c r="A19" s="73">
        <v>42</v>
      </c>
      <c r="B19" s="74">
        <v>644.55999999999995</v>
      </c>
      <c r="C19" s="73">
        <v>4.30971053863981</v>
      </c>
      <c r="D19" s="74">
        <v>1844</v>
      </c>
      <c r="E19" s="73">
        <f t="shared" si="1"/>
        <v>51223.867937047733</v>
      </c>
      <c r="F19" s="73">
        <f t="shared" si="1"/>
        <v>104655.33630887743</v>
      </c>
      <c r="G19" s="73">
        <f t="shared" si="1"/>
        <v>160389.54630407778</v>
      </c>
      <c r="H19" s="73">
        <f t="shared" si="1"/>
        <v>218525.73942106907</v>
      </c>
      <c r="I19" s="73">
        <f t="shared" si="1"/>
        <v>279167.43417958706</v>
      </c>
      <c r="J19" s="73">
        <f t="shared" si="1"/>
        <v>342422.61044792307</v>
      </c>
      <c r="K19" s="73">
        <f t="shared" si="1"/>
        <v>408403.90171413036</v>
      </c>
      <c r="L19" s="73">
        <f t="shared" si="1"/>
        <v>477228.79564356833</v>
      </c>
      <c r="M19" s="73">
        <f t="shared" si="1"/>
        <v>549019.84327989072</v>
      </c>
      <c r="N19" s="73">
        <f t="shared" si="1"/>
        <v>623904.8772619958</v>
      </c>
      <c r="O19" s="73">
        <f t="shared" si="1"/>
        <v>702017.23944549146</v>
      </c>
      <c r="P19" s="73">
        <f t="shared" si="1"/>
        <v>783496.01833399001</v>
      </c>
      <c r="Q19" s="73">
        <f t="shared" si="1"/>
        <v>868486.29674300086</v>
      </c>
      <c r="R19" s="73">
        <f t="shared" si="1"/>
        <v>957139.41013742436</v>
      </c>
      <c r="S19" s="73">
        <f t="shared" si="1"/>
        <v>1049613.2161026394</v>
      </c>
      <c r="T19" s="73">
        <f t="shared" si="1"/>
        <v>1146072.3754290189</v>
      </c>
      <c r="U19" s="73">
        <f t="shared" si="2"/>
        <v>1246688.6453103705</v>
      </c>
      <c r="V19" s="73">
        <f t="shared" si="2"/>
        <v>1351641.1851783856</v>
      </c>
      <c r="W19" s="73">
        <f t="shared" si="2"/>
        <v>1461116.8757176618</v>
      </c>
      <c r="X19" s="73">
        <f t="shared" si="2"/>
        <v>1575310.6516293583</v>
      </c>
    </row>
    <row r="20" spans="1:24">
      <c r="A20" s="73">
        <v>43</v>
      </c>
      <c r="B20" s="74">
        <v>679.87</v>
      </c>
      <c r="C20" s="73">
        <v>4.5596221556596896</v>
      </c>
      <c r="D20" s="74">
        <v>1811</v>
      </c>
      <c r="E20" s="73">
        <f t="shared" si="1"/>
        <v>56140.100204076778</v>
      </c>
      <c r="F20" s="73">
        <f t="shared" si="1"/>
        <v>114839.97685526829</v>
      </c>
      <c r="G20" s="73">
        <f t="shared" si="1"/>
        <v>176216.34608759239</v>
      </c>
      <c r="H20" s="73">
        <f t="shared" si="1"/>
        <v>240391.245849773</v>
      </c>
      <c r="I20" s="73">
        <f t="shared" si="1"/>
        <v>307492.27855988237</v>
      </c>
      <c r="J20" s="73">
        <f t="shared" si="1"/>
        <v>377652.86482411844</v>
      </c>
      <c r="K20" s="73">
        <f t="shared" si="1"/>
        <v>451012.5087241992</v>
      </c>
      <c r="L20" s="73">
        <f t="shared" si="1"/>
        <v>527717.0752008612</v>
      </c>
      <c r="M20" s="73">
        <f t="shared" si="1"/>
        <v>607919.08008499583</v>
      </c>
      <c r="N20" s="73">
        <f t="shared" si="1"/>
        <v>691777.99335311051</v>
      </c>
      <c r="O20" s="73">
        <f t="shared" si="1"/>
        <v>779460.55621009378</v>
      </c>
      <c r="P20" s="73">
        <f t="shared" si="1"/>
        <v>871141.11262975435</v>
      </c>
      <c r="Q20" s="73">
        <f t="shared" si="1"/>
        <v>967001.95601235772</v>
      </c>
      <c r="R20" s="73">
        <f t="shared" si="1"/>
        <v>1067233.6916484365</v>
      </c>
      <c r="S20" s="73">
        <f t="shared" si="1"/>
        <v>1172035.6157095802</v>
      </c>
      <c r="T20" s="73">
        <f t="shared" si="1"/>
        <v>1281616.1115197735</v>
      </c>
      <c r="U20" s="73">
        <f t="shared" si="2"/>
        <v>1396193.0638952102</v>
      </c>
      <c r="V20" s="73">
        <f t="shared" si="2"/>
        <v>1515994.2923764368</v>
      </c>
      <c r="W20" s="73">
        <f t="shared" si="2"/>
        <v>1641258.0042142458</v>
      </c>
      <c r="X20" s="73">
        <f t="shared" si="2"/>
        <v>1772233.2680100135</v>
      </c>
    </row>
    <row r="21" spans="1:24">
      <c r="A21" s="73">
        <v>44</v>
      </c>
      <c r="B21" s="74">
        <v>717.15</v>
      </c>
      <c r="C21" s="73">
        <v>4.7133076956446596</v>
      </c>
      <c r="D21" s="74">
        <v>1775</v>
      </c>
      <c r="E21" s="73">
        <f t="shared" si="1"/>
        <v>59997.637897285378</v>
      </c>
      <c r="F21" s="73">
        <f t="shared" si="1"/>
        <v>122823.1490787885</v>
      </c>
      <c r="G21" s="73">
        <f t="shared" si="1"/>
        <v>188609.81991363745</v>
      </c>
      <c r="H21" s="73">
        <f t="shared" si="1"/>
        <v>257497.21896765381</v>
      </c>
      <c r="I21" s="73">
        <f t="shared" si="1"/>
        <v>329631.4931026125</v>
      </c>
      <c r="J21" s="73">
        <f t="shared" si="1"/>
        <v>405165.67753157177</v>
      </c>
      <c r="K21" s="73">
        <f t="shared" si="1"/>
        <v>484260.02048806357</v>
      </c>
      <c r="L21" s="73">
        <f t="shared" si="1"/>
        <v>567082.32319794304</v>
      </c>
      <c r="M21" s="73">
        <f t="shared" si="1"/>
        <v>653808.2958751577</v>
      </c>
      <c r="N21" s="73">
        <f t="shared" si="1"/>
        <v>744621.93049668998</v>
      </c>
      <c r="O21" s="73">
        <f t="shared" si="1"/>
        <v>839715.89114753378</v>
      </c>
      <c r="P21" s="73">
        <f t="shared" si="1"/>
        <v>939291.92276382679</v>
      </c>
      <c r="Q21" s="73">
        <f t="shared" si="1"/>
        <v>1043561.2791413083</v>
      </c>
      <c r="R21" s="73">
        <f t="shared" si="1"/>
        <v>1152745.171117129</v>
      </c>
      <c r="S21" s="73">
        <f t="shared" si="1"/>
        <v>1267075.2358758498</v>
      </c>
      <c r="T21" s="73">
        <f t="shared" si="1"/>
        <v>1386794.0283752794</v>
      </c>
      <c r="U21" s="73">
        <f t="shared" si="2"/>
        <v>1512155.5359347174</v>
      </c>
      <c r="V21" s="73">
        <f t="shared" si="2"/>
        <v>1643425.7170773302</v>
      </c>
      <c r="W21" s="73">
        <f t="shared" si="2"/>
        <v>1780883.0657698251</v>
      </c>
      <c r="X21" s="73">
        <f t="shared" si="2"/>
        <v>1924819.2022564723</v>
      </c>
    </row>
    <row r="22" spans="1:24">
      <c r="A22" s="73">
        <v>45</v>
      </c>
      <c r="B22" s="74">
        <v>751.33</v>
      </c>
      <c r="C22" s="73">
        <v>3.97722331387518</v>
      </c>
      <c r="D22" s="74">
        <v>1744</v>
      </c>
      <c r="E22" s="73">
        <f t="shared" si="1"/>
        <v>52114.333435697328</v>
      </c>
      <c r="F22" s="73">
        <f t="shared" si="1"/>
        <v>106301.37029066995</v>
      </c>
      <c r="G22" s="73">
        <f t="shared" si="1"/>
        <v>162643.54660853645</v>
      </c>
      <c r="H22" s="73">
        <f t="shared" si="1"/>
        <v>221226.57709846212</v>
      </c>
      <c r="I22" s="73">
        <f t="shared" si="1"/>
        <v>282139.58553500747</v>
      </c>
      <c r="J22" s="73">
        <f t="shared" si="1"/>
        <v>345475.24034427427</v>
      </c>
      <c r="K22" s="73">
        <f t="shared" si="1"/>
        <v>411329.89558261004</v>
      </c>
      <c r="L22" s="73">
        <f t="shared" si="1"/>
        <v>479803.73752235778</v>
      </c>
      <c r="M22" s="73">
        <f t="shared" si="1"/>
        <v>551000.93706763897</v>
      </c>
      <c r="N22" s="73">
        <f t="shared" si="1"/>
        <v>625029.80823206098</v>
      </c>
      <c r="O22" s="73">
        <f t="shared" si="1"/>
        <v>702002.97291943303</v>
      </c>
      <c r="P22" s="73">
        <f t="shared" si="1"/>
        <v>782037.53225817939</v>
      </c>
      <c r="Q22" s="73">
        <f t="shared" si="1"/>
        <v>865255.24475010275</v>
      </c>
      <c r="R22" s="73">
        <f t="shared" si="1"/>
        <v>951782.71150452958</v>
      </c>
      <c r="S22" s="73">
        <f t="shared" si="1"/>
        <v>1041751.5688396178</v>
      </c>
      <c r="T22" s="73">
        <f t="shared" si="1"/>
        <v>1135298.6885438652</v>
      </c>
      <c r="U22" s="73">
        <f t="shared" si="2"/>
        <v>1232566.3861024482</v>
      </c>
      <c r="V22" s="73">
        <f t="shared" si="2"/>
        <v>1333702.6372052014</v>
      </c>
      <c r="W22" s="73">
        <f t="shared" si="2"/>
        <v>1438861.3028655918</v>
      </c>
      <c r="X22" s="73">
        <f t="shared" si="2"/>
        <v>1548202.3634931878</v>
      </c>
    </row>
    <row r="23" spans="1:24">
      <c r="A23" s="73">
        <v>46</v>
      </c>
      <c r="B23" s="74">
        <v>790.67</v>
      </c>
      <c r="C23" s="73">
        <v>4.9954797175261101</v>
      </c>
      <c r="D23" s="74">
        <v>1796</v>
      </c>
      <c r="E23" s="73">
        <f t="shared" si="1"/>
        <v>70937.976030684513</v>
      </c>
      <c r="F23" s="73">
        <f t="shared" si="1"/>
        <v>145419.64426600558</v>
      </c>
      <c r="G23" s="73">
        <f t="shared" si="1"/>
        <v>223622.02913129699</v>
      </c>
      <c r="H23" s="73">
        <f t="shared" si="1"/>
        <v>305730.99827115604</v>
      </c>
      <c r="I23" s="73">
        <f t="shared" si="1"/>
        <v>391941.7043106663</v>
      </c>
      <c r="J23" s="73">
        <f t="shared" si="1"/>
        <v>482459.04868471663</v>
      </c>
      <c r="K23" s="73">
        <f t="shared" si="1"/>
        <v>577498.16863781551</v>
      </c>
      <c r="L23" s="73">
        <f t="shared" si="1"/>
        <v>677284.94855188718</v>
      </c>
      <c r="M23" s="73">
        <f t="shared" si="1"/>
        <v>782056.55681733857</v>
      </c>
      <c r="N23" s="73">
        <f t="shared" si="1"/>
        <v>892062.0095234164</v>
      </c>
      <c r="O23" s="73">
        <f t="shared" si="1"/>
        <v>1007562.7623075991</v>
      </c>
      <c r="P23" s="73">
        <f t="shared" si="1"/>
        <v>1128833.3317707062</v>
      </c>
      <c r="Q23" s="73">
        <f t="shared" si="1"/>
        <v>1256161.9479346706</v>
      </c>
      <c r="R23" s="73">
        <f t="shared" si="1"/>
        <v>1389851.2392937129</v>
      </c>
      <c r="S23" s="73">
        <f t="shared" si="1"/>
        <v>1530218.9520870999</v>
      </c>
      <c r="T23" s="73">
        <f t="shared" si="1"/>
        <v>1677598.7055030372</v>
      </c>
      <c r="U23" s="73">
        <f t="shared" si="2"/>
        <v>1832340.7846086069</v>
      </c>
      <c r="V23" s="73">
        <f t="shared" si="2"/>
        <v>1994812.9728903731</v>
      </c>
      <c r="W23" s="73">
        <f t="shared" si="2"/>
        <v>2165401.4263843759</v>
      </c>
      <c r="X23" s="73">
        <f t="shared" si="2"/>
        <v>2344511.5914731142</v>
      </c>
    </row>
    <row r="24" spans="1:24">
      <c r="A24" s="73">
        <v>47</v>
      </c>
      <c r="B24" s="74">
        <v>823.38</v>
      </c>
      <c r="C24" s="73">
        <v>5.4628516390183801</v>
      </c>
      <c r="D24" s="74">
        <v>1750</v>
      </c>
      <c r="E24" s="73">
        <f t="shared" si="1"/>
        <v>78715.048694361758</v>
      </c>
      <c r="F24" s="73">
        <f t="shared" si="1"/>
        <v>161730.18371647771</v>
      </c>
      <c r="G24" s="73">
        <f t="shared" si="1"/>
        <v>249280.31240278247</v>
      </c>
      <c r="H24" s="73">
        <f t="shared" si="1"/>
        <v>341613.17472898989</v>
      </c>
      <c r="I24" s="73">
        <f t="shared" si="1"/>
        <v>438990.04433813709</v>
      </c>
      <c r="J24" s="73">
        <f t="shared" si="1"/>
        <v>541686.46786475251</v>
      </c>
      <c r="K24" s="73">
        <f t="shared" si="1"/>
        <v>649993.04464720446</v>
      </c>
      <c r="L24" s="73">
        <f t="shared" si="1"/>
        <v>764216.24903458159</v>
      </c>
      <c r="M24" s="73">
        <f t="shared" si="1"/>
        <v>884679.29761497362</v>
      </c>
      <c r="N24" s="73">
        <f t="shared" si="1"/>
        <v>1011723.0638191518</v>
      </c>
      <c r="O24" s="73">
        <f t="shared" si="1"/>
        <v>1145707.0424876849</v>
      </c>
      <c r="P24" s="73">
        <f t="shared" si="1"/>
        <v>1287010.3671309343</v>
      </c>
      <c r="Q24" s="73">
        <f t="shared" si="1"/>
        <v>1436032.8827604451</v>
      </c>
      <c r="R24" s="73">
        <f t="shared" si="1"/>
        <v>1593196.2773275289</v>
      </c>
      <c r="S24" s="73">
        <f t="shared" si="1"/>
        <v>1758945.274970657</v>
      </c>
      <c r="T24" s="73">
        <f t="shared" si="1"/>
        <v>1933748.8944481902</v>
      </c>
      <c r="U24" s="73">
        <f t="shared" si="2"/>
        <v>2118101.7763174148</v>
      </c>
      <c r="V24" s="73">
        <f t="shared" si="2"/>
        <v>2312525.5826154104</v>
      </c>
      <c r="W24" s="73">
        <f t="shared" si="2"/>
        <v>2517570.4730023979</v>
      </c>
      <c r="X24" s="73">
        <f t="shared" si="2"/>
        <v>2733816.6615446135</v>
      </c>
    </row>
    <row r="25" spans="1:24">
      <c r="A25" s="73">
        <v>48</v>
      </c>
      <c r="B25" s="74">
        <v>2137.8200000000002</v>
      </c>
      <c r="C25" s="73">
        <v>4.49237805623439</v>
      </c>
      <c r="D25" s="74">
        <v>1752</v>
      </c>
      <c r="E25" s="73">
        <f t="shared" si="1"/>
        <v>168260.2518962562</v>
      </c>
      <c r="F25" s="73">
        <f t="shared" si="1"/>
        <v>344079.3904260649</v>
      </c>
      <c r="G25" s="73">
        <f t="shared" si="1"/>
        <v>527796.98935384676</v>
      </c>
      <c r="H25" s="73">
        <f t="shared" si="1"/>
        <v>719767.87738130102</v>
      </c>
      <c r="I25" s="73">
        <f t="shared" si="1"/>
        <v>920362.82345685863</v>
      </c>
      <c r="J25" s="73">
        <f t="shared" si="1"/>
        <v>1129969.2528718302</v>
      </c>
      <c r="K25" s="73">
        <f t="shared" si="1"/>
        <v>1348991.9955262973</v>
      </c>
      <c r="L25" s="73">
        <f t="shared" si="1"/>
        <v>1577854.0678099345</v>
      </c>
      <c r="M25" s="73">
        <f t="shared" si="1"/>
        <v>1816997.4896078862</v>
      </c>
      <c r="N25" s="73">
        <f t="shared" si="1"/>
        <v>2066884.1380096173</v>
      </c>
      <c r="O25" s="73">
        <f t="shared" si="1"/>
        <v>2327996.639369607</v>
      </c>
      <c r="P25" s="73">
        <f t="shared" si="1"/>
        <v>2600839.3014427773</v>
      </c>
      <c r="Q25" s="73">
        <f t="shared" si="1"/>
        <v>2885939.0873949686</v>
      </c>
      <c r="R25" s="73">
        <f t="shared" si="1"/>
        <v>3183846.633569648</v>
      </c>
      <c r="S25" s="73">
        <f t="shared" si="1"/>
        <v>3495137.3129765452</v>
      </c>
      <c r="T25" s="73">
        <f t="shared" si="1"/>
        <v>3820412.3465562193</v>
      </c>
      <c r="U25" s="73">
        <f t="shared" si="2"/>
        <v>4160299.964366836</v>
      </c>
      <c r="V25" s="73">
        <f t="shared" si="2"/>
        <v>4515456.6189358365</v>
      </c>
      <c r="W25" s="73">
        <f t="shared" si="2"/>
        <v>4886568.2531199493</v>
      </c>
      <c r="X25" s="73">
        <f t="shared" si="2"/>
        <v>5274351.624922283</v>
      </c>
    </row>
    <row r="26" spans="1:24">
      <c r="A26" s="73">
        <v>49</v>
      </c>
      <c r="B26" s="74">
        <v>900.69</v>
      </c>
      <c r="C26" s="73">
        <v>4.6313448834716198</v>
      </c>
      <c r="D26" s="74">
        <v>1752</v>
      </c>
      <c r="E26" s="73">
        <f t="shared" si="1"/>
        <v>73083.033524607672</v>
      </c>
      <c r="F26" s="73">
        <f t="shared" si="1"/>
        <v>149550.79438304316</v>
      </c>
      <c r="G26" s="73">
        <f t="shared" si="1"/>
        <v>229560.04097150106</v>
      </c>
      <c r="H26" s="73">
        <f t="shared" si="1"/>
        <v>313274.79170813784</v>
      </c>
      <c r="I26" s="73">
        <f t="shared" si="1"/>
        <v>400866.66126972676</v>
      </c>
      <c r="J26" s="73">
        <f t="shared" si="1"/>
        <v>492515.21240059345</v>
      </c>
      <c r="K26" s="73">
        <f t="shared" si="1"/>
        <v>588408.32401503518</v>
      </c>
      <c r="L26" s="73">
        <f t="shared" si="1"/>
        <v>688742.57634783455</v>
      </c>
      <c r="M26" s="73">
        <f t="shared" si="1"/>
        <v>793723.65394241828</v>
      </c>
      <c r="N26" s="73">
        <f t="shared" si="1"/>
        <v>903566.76730279205</v>
      </c>
      <c r="O26" s="73">
        <f t="shared" si="1"/>
        <v>1018497.0940736276</v>
      </c>
      <c r="P26" s="73">
        <f t="shared" si="1"/>
        <v>1138750.2406529214</v>
      </c>
      <c r="Q26" s="73">
        <f t="shared" si="1"/>
        <v>1264572.7251835286</v>
      </c>
      <c r="R26" s="73">
        <f t="shared" si="1"/>
        <v>1396222.4829137011</v>
      </c>
      <c r="S26" s="73">
        <f t="shared" si="1"/>
        <v>1533969.3949626132</v>
      </c>
      <c r="T26" s="73">
        <f t="shared" si="1"/>
        <v>1678095.8415748423</v>
      </c>
      <c r="U26" s="73">
        <f t="shared" si="2"/>
        <v>1828897.280997976</v>
      </c>
      <c r="V26" s="73">
        <f t="shared" si="2"/>
        <v>1986682.8551700353</v>
      </c>
      <c r="W26" s="73">
        <f t="shared" si="2"/>
        <v>2151776.0234583681</v>
      </c>
      <c r="X26" s="73">
        <f t="shared" si="2"/>
        <v>2324515.2257491844</v>
      </c>
    </row>
    <row r="27" spans="1:24">
      <c r="A27" s="73">
        <v>50</v>
      </c>
      <c r="B27" s="74">
        <v>946.52</v>
      </c>
      <c r="C27" s="73">
        <v>4.6784808843725303</v>
      </c>
      <c r="D27" s="74">
        <v>1793</v>
      </c>
      <c r="E27" s="73">
        <f t="shared" si="1"/>
        <v>79398.983779305767</v>
      </c>
      <c r="F27" s="73">
        <f t="shared" si="1"/>
        <v>162512.63383711237</v>
      </c>
      <c r="G27" s="73">
        <f t="shared" si="1"/>
        <v>249514.74012517786</v>
      </c>
      <c r="H27" s="73">
        <f t="shared" si="1"/>
        <v>340587.22332493175</v>
      </c>
      <c r="I27" s="73">
        <f t="shared" si="1"/>
        <v>435920.51524210954</v>
      </c>
      <c r="J27" s="73">
        <f t="shared" si="1"/>
        <v>535713.95699807571</v>
      </c>
      <c r="K27" s="73">
        <f t="shared" si="1"/>
        <v>640176.21585045219</v>
      </c>
      <c r="L27" s="73">
        <f t="shared" si="1"/>
        <v>749525.72151462047</v>
      </c>
      <c r="M27" s="73">
        <f t="shared" si="1"/>
        <v>863991.1228984429</v>
      </c>
      <c r="N27" s="73">
        <f t="shared" si="1"/>
        <v>983811.76620522805</v>
      </c>
      <c r="O27" s="73">
        <f t="shared" si="1"/>
        <v>1109238.195404653</v>
      </c>
      <c r="P27" s="73">
        <f t="shared" si="1"/>
        <v>1240532.6761181243</v>
      </c>
      <c r="Q27" s="73">
        <f t="shared" si="1"/>
        <v>1377969.7440140115</v>
      </c>
      <c r="R27" s="73">
        <f t="shared" si="1"/>
        <v>1521836.7788594496</v>
      </c>
      <c r="S27" s="73">
        <f t="shared" si="1"/>
        <v>1672434.6054290454</v>
      </c>
      <c r="T27" s="73">
        <f t="shared" si="1"/>
        <v>1830078.1225269795</v>
      </c>
      <c r="U27" s="73">
        <f t="shared" si="2"/>
        <v>1995096.9614377937</v>
      </c>
      <c r="V27" s="73">
        <f t="shared" si="2"/>
        <v>2167836.1751826634</v>
      </c>
      <c r="W27" s="73">
        <f t="shared" si="2"/>
        <v>2348656.9600224034</v>
      </c>
      <c r="X27" s="73">
        <f t="shared" si="2"/>
        <v>2537937.4107158422</v>
      </c>
    </row>
    <row r="28" spans="1:24">
      <c r="A28" s="73">
        <v>51</v>
      </c>
      <c r="B28" s="74">
        <v>992.06</v>
      </c>
      <c r="C28" s="73">
        <v>5.1439509872841098</v>
      </c>
      <c r="D28" s="74">
        <v>1735</v>
      </c>
      <c r="E28" s="73">
        <f t="shared" si="1"/>
        <v>88538.924085321982</v>
      </c>
      <c r="F28" s="73">
        <f t="shared" si="1"/>
        <v>181632.24703026173</v>
      </c>
      <c r="G28" s="73">
        <f t="shared" si="1"/>
        <v>279514.24487992306</v>
      </c>
      <c r="H28" s="73">
        <f t="shared" si="1"/>
        <v>382431.24472434568</v>
      </c>
      <c r="I28" s="73">
        <f t="shared" si="1"/>
        <v>490642.24459834868</v>
      </c>
      <c r="J28" s="73">
        <f t="shared" si="1"/>
        <v>604419.56526872038</v>
      </c>
      <c r="K28" s="73">
        <f t="shared" si="1"/>
        <v>724049.53554902074</v>
      </c>
      <c r="L28" s="73">
        <f t="shared" si="1"/>
        <v>849833.21286664286</v>
      </c>
      <c r="M28" s="73">
        <f t="shared" si="1"/>
        <v>982087.14089548693</v>
      </c>
      <c r="N28" s="73">
        <f t="shared" si="1"/>
        <v>1121144.1461608927</v>
      </c>
      <c r="O28" s="73">
        <f t="shared" si="1"/>
        <v>1267354.1756215356</v>
      </c>
      <c r="P28" s="73">
        <f t="shared" si="1"/>
        <v>1421085.1773361284</v>
      </c>
      <c r="Q28" s="73">
        <f t="shared" si="1"/>
        <v>1582724.0264311798</v>
      </c>
      <c r="R28" s="73">
        <f t="shared" si="1"/>
        <v>1752677.4987000916</v>
      </c>
      <c r="S28" s="73">
        <f t="shared" si="1"/>
        <v>1931373.2942837027</v>
      </c>
      <c r="T28" s="73">
        <f t="shared" si="1"/>
        <v>2119261.1140084737</v>
      </c>
      <c r="U28" s="73">
        <f t="shared" si="2"/>
        <v>2316813.7910909634</v>
      </c>
      <c r="V28" s="73">
        <f t="shared" si="2"/>
        <v>2524528.4810566432</v>
      </c>
      <c r="W28" s="73">
        <f t="shared" si="2"/>
        <v>2742927.9128675465</v>
      </c>
      <c r="X28" s="73">
        <f t="shared" si="2"/>
        <v>2972561.7044073106</v>
      </c>
    </row>
    <row r="29" spans="1:24">
      <c r="A29" s="73">
        <v>52</v>
      </c>
      <c r="B29" s="74">
        <v>1014.5</v>
      </c>
      <c r="C29" s="73">
        <v>4.9900802048313304</v>
      </c>
      <c r="D29" s="74">
        <v>1719</v>
      </c>
      <c r="E29" s="73">
        <f t="shared" si="1"/>
        <v>87023.281162505926</v>
      </c>
      <c r="F29" s="73">
        <f t="shared" si="1"/>
        <v>178389.09385189696</v>
      </c>
      <c r="G29" s="73">
        <f t="shared" si="1"/>
        <v>274314.13387428428</v>
      </c>
      <c r="H29" s="73">
        <f t="shared" si="1"/>
        <v>375025.91033030569</v>
      </c>
      <c r="I29" s="73">
        <f t="shared" si="1"/>
        <v>480763.2852071927</v>
      </c>
      <c r="J29" s="73">
        <f t="shared" si="1"/>
        <v>591777.03989691974</v>
      </c>
      <c r="K29" s="73">
        <f t="shared" si="1"/>
        <v>708330.46998405864</v>
      </c>
      <c r="L29" s="73">
        <f t="shared" si="1"/>
        <v>830700.0097140281</v>
      </c>
      <c r="M29" s="73">
        <f t="shared" si="1"/>
        <v>959175.88762280601</v>
      </c>
      <c r="N29" s="73">
        <f t="shared" si="1"/>
        <v>1094062.8148830929</v>
      </c>
      <c r="O29" s="73">
        <f t="shared" si="1"/>
        <v>1235680.7079995002</v>
      </c>
      <c r="P29" s="73">
        <f t="shared" si="1"/>
        <v>1384365.4475668094</v>
      </c>
      <c r="Q29" s="73">
        <f t="shared" si="1"/>
        <v>1540469.6748908716</v>
      </c>
      <c r="R29" s="73">
        <f t="shared" si="1"/>
        <v>1704363.6283615369</v>
      </c>
      <c r="S29" s="73">
        <f t="shared" si="1"/>
        <v>1876436.0215612568</v>
      </c>
      <c r="T29" s="73">
        <f t="shared" si="1"/>
        <v>2057094.9651920157</v>
      </c>
      <c r="U29" s="73">
        <f t="shared" si="2"/>
        <v>2246768.9350071503</v>
      </c>
      <c r="V29" s="73">
        <f t="shared" si="2"/>
        <v>2445907.7880437486</v>
      </c>
      <c r="W29" s="73">
        <f t="shared" si="2"/>
        <v>2654983.8295658533</v>
      </c>
      <c r="X29" s="73">
        <f t="shared" si="2"/>
        <v>2874492.9332489981</v>
      </c>
    </row>
    <row r="30" spans="1:24">
      <c r="A30" s="73">
        <v>53</v>
      </c>
      <c r="B30" s="74">
        <v>1031.44</v>
      </c>
      <c r="C30" s="73">
        <v>5.9991804782151696</v>
      </c>
      <c r="D30" s="74">
        <v>1738</v>
      </c>
      <c r="E30" s="73">
        <f t="shared" si="1"/>
        <v>107543.87210238546</v>
      </c>
      <c r="F30" s="73">
        <f t="shared" si="1"/>
        <v>221539.49518545394</v>
      </c>
      <c r="G30" s="73">
        <f t="shared" si="1"/>
        <v>342373.92143454141</v>
      </c>
      <c r="H30" s="73">
        <f t="shared" si="1"/>
        <v>470457.42299412761</v>
      </c>
      <c r="I30" s="73">
        <f t="shared" si="1"/>
        <v>606224.88497509109</v>
      </c>
      <c r="J30" s="73">
        <f t="shared" si="1"/>
        <v>750137.28203098441</v>
      </c>
      <c r="K30" s="73">
        <f t="shared" si="1"/>
        <v>902683.24351678637</v>
      </c>
      <c r="L30" s="73">
        <f t="shared" si="1"/>
        <v>1064380.7125443507</v>
      </c>
      <c r="M30" s="73">
        <f t="shared" si="1"/>
        <v>1235778.7045675842</v>
      </c>
      <c r="N30" s="73">
        <f t="shared" si="1"/>
        <v>1417459.1714683289</v>
      </c>
      <c r="O30" s="73">
        <f t="shared" si="1"/>
        <v>1610038.9774721123</v>
      </c>
      <c r="P30" s="73">
        <f t="shared" si="1"/>
        <v>1814171.9936026598</v>
      </c>
      <c r="Q30" s="73">
        <f t="shared" si="1"/>
        <v>2030551.3177865036</v>
      </c>
      <c r="R30" s="73">
        <f t="shared" si="1"/>
        <v>2259911.6281456775</v>
      </c>
      <c r="S30" s="73">
        <f t="shared" si="1"/>
        <v>2503031.6774686924</v>
      </c>
      <c r="T30" s="73">
        <f t="shared" si="1"/>
        <v>2760736.9373293221</v>
      </c>
      <c r="U30" s="73">
        <f t="shared" si="2"/>
        <v>3033902.4008308435</v>
      </c>
      <c r="V30" s="73">
        <f t="shared" si="2"/>
        <v>3323455.5534919747</v>
      </c>
      <c r="W30" s="73">
        <f t="shared" si="2"/>
        <v>3630379.5223616078</v>
      </c>
      <c r="X30" s="73">
        <f t="shared" si="2"/>
        <v>3955716.4140546322</v>
      </c>
    </row>
    <row r="31" spans="1:24">
      <c r="A31" s="73">
        <v>54</v>
      </c>
      <c r="B31" s="74">
        <v>1044.51</v>
      </c>
      <c r="C31" s="73">
        <v>5.4769702360594303</v>
      </c>
      <c r="D31" s="74">
        <v>1682</v>
      </c>
      <c r="E31" s="73">
        <f t="shared" si="1"/>
        <v>96223.018048901256</v>
      </c>
      <c r="F31" s="73">
        <f t="shared" si="1"/>
        <v>197716.14215657889</v>
      </c>
      <c r="G31" s="73">
        <f t="shared" si="1"/>
        <v>304768.01446328068</v>
      </c>
      <c r="H31" s="73">
        <f t="shared" si="1"/>
        <v>417683.08595336514</v>
      </c>
      <c r="I31" s="73">
        <f t="shared" si="1"/>
        <v>536782.48230098665</v>
      </c>
      <c r="J31" s="73">
        <f t="shared" si="1"/>
        <v>662404.91713789362</v>
      </c>
      <c r="K31" s="73">
        <f t="shared" si="1"/>
        <v>794907.65534063149</v>
      </c>
      <c r="L31" s="73">
        <f t="shared" si="1"/>
        <v>934667.52907669684</v>
      </c>
      <c r="M31" s="73">
        <f t="shared" si="1"/>
        <v>1082082.0094992407</v>
      </c>
      <c r="N31" s="73">
        <f t="shared" si="1"/>
        <v>1237570.3371381692</v>
      </c>
      <c r="O31" s="73">
        <f t="shared" si="1"/>
        <v>1401574.7142024275</v>
      </c>
      <c r="P31" s="73">
        <f t="shared" si="1"/>
        <v>1574561.5621843308</v>
      </c>
      <c r="Q31" s="73">
        <f t="shared" si="1"/>
        <v>1757022.8483425002</v>
      </c>
      <c r="R31" s="73">
        <f t="shared" si="1"/>
        <v>1949477.4848358829</v>
      </c>
      <c r="S31" s="73">
        <f t="shared" si="1"/>
        <v>2152472.8044879255</v>
      </c>
      <c r="T31" s="73">
        <f t="shared" si="1"/>
        <v>2366586.1173779038</v>
      </c>
      <c r="U31" s="73">
        <f t="shared" si="2"/>
        <v>2592426.3526863069</v>
      </c>
      <c r="V31" s="73">
        <f t="shared" si="2"/>
        <v>2830635.790463598</v>
      </c>
      <c r="W31" s="73">
        <f t="shared" si="2"/>
        <v>3081891.888247435</v>
      </c>
      <c r="X31" s="73">
        <f t="shared" si="2"/>
        <v>3346909.207723178</v>
      </c>
    </row>
    <row r="32" spans="1:24">
      <c r="A32" s="73">
        <v>55</v>
      </c>
      <c r="B32" s="74">
        <v>1028.52</v>
      </c>
      <c r="C32" s="73">
        <v>5.8005982166748096</v>
      </c>
      <c r="D32" s="74">
        <v>1676</v>
      </c>
      <c r="E32" s="73">
        <f t="shared" si="1"/>
        <v>99990.684216168782</v>
      </c>
      <c r="F32" s="73">
        <f t="shared" si="1"/>
        <v>205781.42627782148</v>
      </c>
      <c r="G32" s="73">
        <f t="shared" ref="G32:Y34" si="3">$D32*((1+$C32/100)^G$2-1)*$B32</f>
        <v>317708.66423690965</v>
      </c>
      <c r="H32" s="73">
        <f t="shared" si="3"/>
        <v>436128.35156502581</v>
      </c>
      <c r="I32" s="73">
        <f t="shared" si="3"/>
        <v>561417.0891644886</v>
      </c>
      <c r="J32" s="73">
        <f t="shared" si="3"/>
        <v>693973.32304284046</v>
      </c>
      <c r="K32" s="73">
        <f t="shared" si="3"/>
        <v>834218.61145963124</v>
      </c>
      <c r="L32" s="73">
        <f t="shared" si="3"/>
        <v>982598.96557529643</v>
      </c>
      <c r="M32" s="73">
        <f t="shared" si="3"/>
        <v>1139586.2678656909</v>
      </c>
      <c r="N32" s="73">
        <f t="shared" si="3"/>
        <v>1305679.7728131476</v>
      </c>
      <c r="O32" s="73">
        <f t="shared" si="3"/>
        <v>1481407.6946465997</v>
      </c>
      <c r="P32" s="73">
        <f t="shared" si="3"/>
        <v>1667328.8871801221</v>
      </c>
      <c r="Q32" s="73">
        <f t="shared" si="3"/>
        <v>1864034.6210921649</v>
      </c>
      <c r="R32" s="73">
        <f t="shared" si="3"/>
        <v>2072150.4642976068</v>
      </c>
      <c r="S32" s="73">
        <f t="shared" si="3"/>
        <v>2292338.2713926416</v>
      </c>
      <c r="T32" s="73">
        <f t="shared" si="3"/>
        <v>2525298.2884993656</v>
      </c>
      <c r="U32" s="73">
        <f t="shared" si="3"/>
        <v>2771771.3802039479</v>
      </c>
      <c r="V32" s="73">
        <f t="shared" si="3"/>
        <v>3032541.3856705287</v>
      </c>
      <c r="W32" s="73">
        <f t="shared" si="3"/>
        <v>3308437.6114238282</v>
      </c>
      <c r="X32" s="73">
        <f t="shared" si="3"/>
        <v>3600337.468728045</v>
      </c>
    </row>
    <row r="33" spans="1:24" ht="12.75">
      <c r="I33" s="72">
        <f>SUM(E3:I32)</f>
        <v>28275685.840928216</v>
      </c>
      <c r="X33" s="73">
        <f>SUM(E3:X32)</f>
        <v>513942328.25637251</v>
      </c>
    </row>
    <row r="35" spans="1:24">
      <c r="E35" s="73" t="s">
        <v>31</v>
      </c>
    </row>
    <row r="36" spans="1:24">
      <c r="A36" s="73" t="s">
        <v>0</v>
      </c>
      <c r="B36" s="73" t="s">
        <v>32</v>
      </c>
      <c r="C36" s="73" t="s">
        <v>33</v>
      </c>
      <c r="D36" s="73" t="s">
        <v>34</v>
      </c>
      <c r="E36" s="73">
        <v>1</v>
      </c>
      <c r="F36" s="73">
        <v>2</v>
      </c>
      <c r="G36" s="73">
        <v>3</v>
      </c>
      <c r="H36" s="73">
        <v>4</v>
      </c>
      <c r="I36" s="73">
        <v>5</v>
      </c>
      <c r="J36" s="73">
        <v>6</v>
      </c>
      <c r="K36" s="73">
        <v>7</v>
      </c>
      <c r="L36" s="73">
        <v>8</v>
      </c>
      <c r="M36" s="73">
        <v>9</v>
      </c>
      <c r="N36" s="73">
        <v>10</v>
      </c>
      <c r="O36" s="73">
        <v>11</v>
      </c>
      <c r="P36" s="73">
        <v>12</v>
      </c>
      <c r="Q36" s="73">
        <v>13</v>
      </c>
      <c r="R36" s="73">
        <v>14</v>
      </c>
      <c r="S36" s="73">
        <v>15</v>
      </c>
      <c r="T36" s="73">
        <v>16</v>
      </c>
      <c r="U36" s="73">
        <v>17</v>
      </c>
      <c r="V36" s="73">
        <v>18</v>
      </c>
      <c r="W36" s="73">
        <v>19</v>
      </c>
      <c r="X36" s="73">
        <v>20</v>
      </c>
    </row>
    <row r="37" spans="1:24">
      <c r="A37" s="73">
        <v>26</v>
      </c>
      <c r="B37" s="74">
        <v>491.85</v>
      </c>
      <c r="C37" s="73">
        <v>3.6199834500503898</v>
      </c>
      <c r="D37" s="74">
        <v>554</v>
      </c>
      <c r="E37" s="73">
        <f>$D37*((1+$C37/100)^E$2-1)*$B37</f>
        <v>9863.908283886356</v>
      </c>
      <c r="F37" s="73">
        <f t="shared" ref="F37:X51" si="4">$D37*((1+$C37/100)^F$2-1)*$B37</f>
        <v>20084.888415177575</v>
      </c>
      <c r="G37" s="73">
        <f t="shared" si="4"/>
        <v>30675.866335654446</v>
      </c>
      <c r="H37" s="73">
        <f t="shared" si="4"/>
        <v>41650.235904051086</v>
      </c>
      <c r="I37" s="73">
        <f t="shared" si="4"/>
        <v>53021.875834571008</v>
      </c>
      <c r="J37" s="73">
        <f t="shared" si="4"/>
        <v>64805.167248575162</v>
      </c>
      <c r="K37" s="73">
        <f t="shared" si="4"/>
        <v>77015.011861637409</v>
      </c>
      <c r="L37" s="73">
        <f t="shared" si="4"/>
        <v>89666.850828969371</v>
      </c>
      <c r="M37" s="73">
        <f t="shared" si="4"/>
        <v>102776.6842730458</v>
      </c>
      <c r="N37" s="73">
        <f t="shared" si="4"/>
        <v>116361.091518127</v>
      </c>
      <c r="O37" s="73">
        <f t="shared" si="4"/>
        <v>130437.25205726753</v>
      </c>
      <c r="P37" s="73">
        <f t="shared" si="4"/>
        <v>145022.9672783275</v>
      </c>
      <c r="Q37" s="73">
        <f t="shared" si="4"/>
        <v>160136.68297646128</v>
      </c>
      <c r="R37" s="73">
        <f t="shared" si="4"/>
        <v>175797.51268155521</v>
      </c>
      <c r="S37" s="73">
        <f t="shared" si="4"/>
        <v>192025.26183011418</v>
      </c>
      <c r="T37" s="73">
        <f t="shared" si="4"/>
        <v>208840.45281216659</v>
      </c>
      <c r="U37" s="73">
        <f t="shared" si="4"/>
        <v>226264.35092486365</v>
      </c>
      <c r="V37" s="73">
        <f t="shared" si="4"/>
        <v>244318.99126559406</v>
      </c>
      <c r="W37" s="73">
        <f t="shared" si="4"/>
        <v>263027.20659862499</v>
      </c>
      <c r="X37" s="73">
        <f t="shared" si="4"/>
        <v>282412.65623051138</v>
      </c>
    </row>
    <row r="38" spans="1:24">
      <c r="A38" s="73">
        <v>27</v>
      </c>
      <c r="B38" s="74">
        <v>522.34</v>
      </c>
      <c r="C38" s="73">
        <v>4.1909581588592904</v>
      </c>
      <c r="D38" s="74">
        <v>507</v>
      </c>
      <c r="E38" s="73">
        <f t="shared" ref="E38:T66" si="5">$D38*((1+$C38/100)^E$2-1)*$B38</f>
        <v>11098.762779421686</v>
      </c>
      <c r="F38" s="73">
        <f t="shared" si="5"/>
        <v>22662.670063079982</v>
      </c>
      <c r="G38" s="73">
        <f t="shared" si="5"/>
        <v>34711.2158625257</v>
      </c>
      <c r="H38" s="73">
        <f t="shared" si="5"/>
        <v>47264.711175177144</v>
      </c>
      <c r="I38" s="73">
        <f t="shared" si="5"/>
        <v>60344.318223856179</v>
      </c>
      <c r="J38" s="73">
        <f t="shared" si="5"/>
        <v>73972.086131288583</v>
      </c>
      <c r="K38" s="73">
        <f t="shared" si="5"/>
        <v>88170.988089707942</v>
      </c>
      <c r="L38" s="73">
        <f t="shared" si="5"/>
        <v>102964.96008822205</v>
      </c>
      <c r="M38" s="73">
        <f t="shared" si="5"/>
        <v>118378.94126322729</v>
      </c>
      <c r="N38" s="73">
        <f t="shared" si="5"/>
        <v>134438.91593989142</v>
      </c>
      <c r="O38" s="73">
        <f t="shared" si="5"/>
        <v>151171.95743557805</v>
      </c>
      <c r="P38" s="73">
        <f t="shared" si="5"/>
        <v>168606.2736990533</v>
      </c>
      <c r="Q38" s="73">
        <f t="shared" si="5"/>
        <v>186771.25486241403</v>
      </c>
      <c r="R38" s="73">
        <f t="shared" si="5"/>
        <v>205697.52278589597</v>
      </c>
      <c r="S38" s="73">
        <f t="shared" si="5"/>
        <v>225416.98267908458</v>
      </c>
      <c r="T38" s="73">
        <f t="shared" si="5"/>
        <v>245962.87688554978</v>
      </c>
      <c r="U38" s="73">
        <f t="shared" si="4"/>
        <v>267369.84092157142</v>
      </c>
      <c r="V38" s="73">
        <f t="shared" si="4"/>
        <v>289673.96186342475</v>
      </c>
      <c r="W38" s="73">
        <f t="shared" si="4"/>
        <v>312912.8391816527</v>
      </c>
      <c r="X38" s="73">
        <f t="shared" si="4"/>
        <v>337125.64812487602</v>
      </c>
    </row>
    <row r="39" spans="1:24">
      <c r="A39" s="73">
        <v>28</v>
      </c>
      <c r="B39" s="74">
        <v>557.70000000000005</v>
      </c>
      <c r="C39" s="73">
        <v>4.3218937786115301</v>
      </c>
      <c r="D39" s="74">
        <v>464</v>
      </c>
      <c r="E39" s="73">
        <f t="shared" si="5"/>
        <v>11183.885543938886</v>
      </c>
      <c r="F39" s="73">
        <f t="shared" si="4"/>
        <v>22851.126741408323</v>
      </c>
      <c r="G39" s="73">
        <f t="shared" si="4"/>
        <v>35022.613710326754</v>
      </c>
      <c r="H39" s="73">
        <f t="shared" si="4"/>
        <v>47720.139417319457</v>
      </c>
      <c r="I39" s="73">
        <f t="shared" si="4"/>
        <v>60966.438697880207</v>
      </c>
      <c r="J39" s="73">
        <f t="shared" si="4"/>
        <v>74785.228962943846</v>
      </c>
      <c r="K39" s="73">
        <f t="shared" si="4"/>
        <v>89201.252664752581</v>
      </c>
      <c r="L39" s="73">
        <f t="shared" si="4"/>
        <v>104240.32159805301</v>
      </c>
      <c r="M39" s="73">
        <f t="shared" si="4"/>
        <v>119929.36311594282</v>
      </c>
      <c r="N39" s="73">
        <f t="shared" si="4"/>
        <v>136296.46834311806</v>
      </c>
      <c r="O39" s="73">
        <f t="shared" si="4"/>
        <v>153370.9424728454</v>
      </c>
      <c r="P39" s="73">
        <f t="shared" si="4"/>
        <v>171183.35723771618</v>
      </c>
      <c r="Q39" s="73">
        <f t="shared" si="4"/>
        <v>189765.60564813024</v>
      </c>
      <c r="R39" s="73">
        <f t="shared" si="4"/>
        <v>209150.95909652024</v>
      </c>
      <c r="S39" s="73">
        <f t="shared" si="4"/>
        <v>229374.126929558</v>
      </c>
      <c r="T39" s="73">
        <f t="shared" si="4"/>
        <v>250471.31859501003</v>
      </c>
      <c r="U39" s="73">
        <f t="shared" si="4"/>
        <v>272480.30847451295</v>
      </c>
      <c r="V39" s="73">
        <f t="shared" si="4"/>
        <v>295440.50351835339</v>
      </c>
      <c r="W39" s="73">
        <f t="shared" si="4"/>
        <v>319393.01380335056</v>
      </c>
      <c r="X39" s="73">
        <f t="shared" si="4"/>
        <v>344380.72614017641</v>
      </c>
    </row>
    <row r="40" spans="1:24">
      <c r="A40" s="73">
        <v>29</v>
      </c>
      <c r="B40" s="74">
        <v>605.42999999999995</v>
      </c>
      <c r="C40" s="73">
        <v>4.7001672296495602</v>
      </c>
      <c r="D40" s="74">
        <v>446</v>
      </c>
      <c r="E40" s="73">
        <f t="shared" si="5"/>
        <v>12691.475216476443</v>
      </c>
      <c r="F40" s="73">
        <f t="shared" si="4"/>
        <v>25979.47099203679</v>
      </c>
      <c r="G40" s="73">
        <f t="shared" si="4"/>
        <v>39892.024790517258</v>
      </c>
      <c r="H40" s="73">
        <f t="shared" si="4"/>
        <v>54458.491883441246</v>
      </c>
      <c r="I40" s="73">
        <f t="shared" si="4"/>
        <v>69709.607289184554</v>
      </c>
      <c r="J40" s="73">
        <f t="shared" si="4"/>
        <v>85677.550623384639</v>
      </c>
      <c r="K40" s="73">
        <f t="shared" si="4"/>
        <v>102396.0139974278</v>
      </c>
      <c r="L40" s="73">
        <f t="shared" si="4"/>
        <v>119900.27310827868</v>
      </c>
      <c r="M40" s="73">
        <f t="shared" si="4"/>
        <v>138227.26166965076</v>
      </c>
      <c r="N40" s="73">
        <f t="shared" si="4"/>
        <v>157415.64934156605</v>
      </c>
      <c r="O40" s="73">
        <f t="shared" si="4"/>
        <v>177505.92332273486</v>
      </c>
      <c r="P40" s="73">
        <f t="shared" si="4"/>
        <v>198540.47377791334</v>
      </c>
      <c r="Q40" s="73">
        <f t="shared" si="4"/>
        <v>220563.68328049022</v>
      </c>
      <c r="R40" s="73">
        <f t="shared" si="4"/>
        <v>243622.02045902435</v>
      </c>
      <c r="S40" s="73">
        <f t="shared" si="4"/>
        <v>267764.13804532593</v>
      </c>
      <c r="T40" s="73">
        <f t="shared" si="4"/>
        <v>293040.97553096246</v>
      </c>
      <c r="U40" s="73">
        <f t="shared" si="4"/>
        <v>319505.86664879054</v>
      </c>
      <c r="V40" s="73">
        <f t="shared" si="4"/>
        <v>347214.65190630127</v>
      </c>
      <c r="W40" s="73">
        <f t="shared" si="4"/>
        <v>376225.7964082195</v>
      </c>
      <c r="X40" s="73">
        <f t="shared" si="4"/>
        <v>406600.51321696304</v>
      </c>
    </row>
    <row r="41" spans="1:24">
      <c r="A41" s="73">
        <v>30</v>
      </c>
      <c r="B41" s="74">
        <v>665.38</v>
      </c>
      <c r="C41" s="73">
        <v>4.25765773015672</v>
      </c>
      <c r="D41" s="74">
        <v>412</v>
      </c>
      <c r="E41" s="73">
        <f t="shared" si="5"/>
        <v>11671.796438025705</v>
      </c>
      <c r="F41" s="73">
        <f t="shared" si="4"/>
        <v>23840.538019343181</v>
      </c>
      <c r="G41" s="73">
        <f t="shared" si="4"/>
        <v>36527.382967260419</v>
      </c>
      <c r="H41" s="73">
        <f t="shared" si="4"/>
        <v>49754.390349815636</v>
      </c>
      <c r="I41" s="73">
        <f t="shared" si="4"/>
        <v>63544.558434662635</v>
      </c>
      <c r="J41" s="73">
        <f t="shared" si="4"/>
        <v>77921.864676975689</v>
      </c>
      <c r="K41" s="73">
        <f t="shared" si="4"/>
        <v>92911.307409902933</v>
      </c>
      <c r="L41" s="73">
        <f t="shared" si="4"/>
        <v>108538.94931005606</v>
      </c>
      <c r="M41" s="73">
        <f t="shared" si="4"/>
        <v>124831.96271361223</v>
      </c>
      <c r="N41" s="73">
        <f t="shared" si="4"/>
        <v>141818.67686182048</v>
      </c>
      <c r="O41" s="73">
        <f t="shared" si="4"/>
        <v>159528.62715805942</v>
      </c>
      <c r="P41" s="73">
        <f t="shared" si="4"/>
        <v>177992.60652209312</v>
      </c>
      <c r="Q41" s="73">
        <f t="shared" si="4"/>
        <v>197242.71893081418</v>
      </c>
      <c r="R41" s="73">
        <f t="shared" si="4"/>
        <v>217312.43523856899</v>
      </c>
      <c r="S41" s="73">
        <f t="shared" si="4"/>
        <v>238236.65137412146</v>
      </c>
      <c r="T41" s="73">
        <f t="shared" si="4"/>
        <v>260051.74901544399</v>
      </c>
      <c r="U41" s="73">
        <f t="shared" si="4"/>
        <v>282795.65884783346</v>
      </c>
      <c r="V41" s="73">
        <f t="shared" si="4"/>
        <v>306507.92651534162</v>
      </c>
      <c r="W41" s="73">
        <f t="shared" si="4"/>
        <v>331229.78138019081</v>
      </c>
      <c r="X41" s="73">
        <f t="shared" si="4"/>
        <v>357004.20820973156</v>
      </c>
    </row>
    <row r="42" spans="1:24">
      <c r="A42" s="73">
        <v>31</v>
      </c>
      <c r="B42" s="74">
        <v>738.37</v>
      </c>
      <c r="C42" s="73">
        <v>3.9116837013954</v>
      </c>
      <c r="D42" s="74">
        <v>396</v>
      </c>
      <c r="E42" s="73">
        <f t="shared" si="5"/>
        <v>11437.548782613336</v>
      </c>
      <c r="F42" s="73">
        <f t="shared" si="4"/>
        <v>23322.498296795278</v>
      </c>
      <c r="G42" s="73">
        <f t="shared" si="4"/>
        <v>35672.349444042586</v>
      </c>
      <c r="H42" s="73">
        <f t="shared" si="4"/>
        <v>48505.287705763287</v>
      </c>
      <c r="I42" s="73">
        <f t="shared" si="4"/>
        <v>61840.209921877911</v>
      </c>
      <c r="J42" s="73">
        <f t="shared" si="4"/>
        <v>75696.752116914009</v>
      </c>
      <c r="K42" s="73">
        <f t="shared" si="4"/>
        <v>90095.318414570342</v>
      </c>
      <c r="L42" s="73">
        <f t="shared" si="4"/>
        <v>105057.11108332669</v>
      </c>
      <c r="M42" s="73">
        <f t="shared" si="4"/>
        <v>120604.16175734336</v>
      </c>
      <c r="N42" s="73">
        <f t="shared" si="4"/>
        <v>136759.36387862326</v>
      </c>
      <c r="O42" s="73">
        <f t="shared" si="4"/>
        <v>153546.50640820875</v>
      </c>
      <c r="P42" s="73">
        <f t="shared" si="4"/>
        <v>170990.30885605398</v>
      </c>
      <c r="Q42" s="73">
        <f t="shared" si="4"/>
        <v>189116.45768115521</v>
      </c>
      <c r="R42" s="73">
        <f t="shared" si="4"/>
        <v>207951.64411553857</v>
      </c>
      <c r="S42" s="73">
        <f t="shared" si="4"/>
        <v>227523.60346780322</v>
      </c>
      <c r="T42" s="73">
        <f t="shared" si="4"/>
        <v>247861.15596409407</v>
      </c>
      <c r="U42" s="73">
        <f t="shared" si="4"/>
        <v>268994.24918664515</v>
      </c>
      <c r="V42" s="73">
        <f t="shared" si="4"/>
        <v>290954.00217238336</v>
      </c>
      <c r="W42" s="73">
        <f t="shared" si="4"/>
        <v>313772.75123653148</v>
      </c>
      <c r="X42" s="73">
        <f t="shared" si="4"/>
        <v>337484.09758868412</v>
      </c>
    </row>
    <row r="43" spans="1:24">
      <c r="A43" s="73">
        <v>32</v>
      </c>
      <c r="B43" s="74">
        <v>837.91</v>
      </c>
      <c r="C43" s="73">
        <v>3.5414883290647499</v>
      </c>
      <c r="D43" s="74">
        <v>396</v>
      </c>
      <c r="E43" s="73">
        <f t="shared" si="5"/>
        <v>11751.096003794335</v>
      </c>
      <c r="F43" s="73">
        <f t="shared" si="4"/>
        <v>23918.355701100219</v>
      </c>
      <c r="G43" s="73">
        <f t="shared" si="4"/>
        <v>36516.517480553215</v>
      </c>
      <c r="H43" s="73">
        <f t="shared" si="4"/>
        <v>49560.841689102206</v>
      </c>
      <c r="I43" s="73">
        <f t="shared" si="4"/>
        <v>63067.129117102384</v>
      </c>
      <c r="J43" s="73">
        <f t="shared" si="4"/>
        <v>77051.740138055029</v>
      </c>
      <c r="K43" s="73">
        <f t="shared" si="4"/>
        <v>91531.614526179939</v>
      </c>
      <c r="L43" s="73">
        <f t="shared" si="4"/>
        <v>106524.29197582345</v>
      </c>
      <c r="M43" s="73">
        <f t="shared" si="4"/>
        <v>122047.93334756045</v>
      </c>
      <c r="N43" s="73">
        <f t="shared" si="4"/>
        <v>138121.34266672333</v>
      </c>
      <c r="O43" s="73">
        <f t="shared" si="4"/>
        <v>154763.98990100721</v>
      </c>
      <c r="P43" s="73">
        <f t="shared" si="4"/>
        <v>171996.03454474063</v>
      </c>
      <c r="Q43" s="73">
        <f t="shared" si="4"/>
        <v>189838.35003839116</v>
      </c>
      <c r="R43" s="73">
        <f t="shared" si="4"/>
        <v>208312.54905288416</v>
      </c>
      <c r="S43" s="73">
        <f t="shared" si="4"/>
        <v>227441.00966936376</v>
      </c>
      <c r="T43" s="73">
        <f t="shared" si="4"/>
        <v>247246.90248610557</v>
      </c>
      <c r="U43" s="73">
        <f t="shared" si="4"/>
        <v>267754.21868541947</v>
      </c>
      <c r="V43" s="73">
        <f t="shared" si="4"/>
        <v>288987.79909453646</v>
      </c>
      <c r="W43" s="73">
        <f t="shared" si="4"/>
        <v>310973.36427568493</v>
      </c>
      <c r="X43" s="73">
        <f t="shared" si="4"/>
        <v>333737.54568180261</v>
      </c>
    </row>
    <row r="44" spans="1:24">
      <c r="A44" s="73">
        <v>33</v>
      </c>
      <c r="B44" s="74">
        <v>935.55</v>
      </c>
      <c r="C44" s="73">
        <v>4.5287470525386802</v>
      </c>
      <c r="D44" s="74">
        <v>391</v>
      </c>
      <c r="E44" s="73">
        <f t="shared" si="5"/>
        <v>16566.158982559991</v>
      </c>
      <c r="F44" s="73">
        <f t="shared" si="4"/>
        <v>33882.557401761514</v>
      </c>
      <c r="G44" s="73">
        <f t="shared" si="4"/>
        <v>51983.171703978463</v>
      </c>
      <c r="H44" s="73">
        <f t="shared" si="4"/>
        <v>70903.517042898471</v>
      </c>
      <c r="I44" s="73">
        <f t="shared" si="4"/>
        <v>90680.716963684958</v>
      </c>
      <c r="J44" s="73">
        <f t="shared" si="4"/>
        <v>111353.57624295872</v>
      </c>
      <c r="K44" s="73">
        <f t="shared" si="4"/>
        <v>132962.65702751811</v>
      </c>
      <c r="L44" s="73">
        <f t="shared" si="4"/>
        <v>155550.35842118892</v>
      </c>
      <c r="M44" s="73">
        <f t="shared" si="4"/>
        <v>179160.99967596188</v>
      </c>
      <c r="N44" s="73">
        <f t="shared" si="4"/>
        <v>203840.90715064574</v>
      </c>
      <c r="O44" s="73">
        <f t="shared" si="4"/>
        <v>229638.50520765866</v>
      </c>
      <c r="P44" s="73">
        <f t="shared" si="4"/>
        <v>256604.41122630425</v>
      </c>
      <c r="Q44" s="73">
        <f t="shared" si="4"/>
        <v>284791.53491895978</v>
      </c>
      <c r="R44" s="73">
        <f t="shared" si="4"/>
        <v>314255.1821450417</v>
      </c>
      <c r="S44" s="73">
        <f t="shared" si="4"/>
        <v>345053.16342644533</v>
      </c>
      <c r="T44" s="73">
        <f t="shared" si="4"/>
        <v>377245.90737737186</v>
      </c>
      <c r="U44" s="73">
        <f t="shared" si="4"/>
        <v>410896.57927110733</v>
      </c>
      <c r="V44" s="73">
        <f t="shared" si="4"/>
        <v>446071.20497638982</v>
      </c>
      <c r="W44" s="73">
        <f t="shared" si="4"/>
        <v>482838.80050654168</v>
      </c>
      <c r="X44" s="73">
        <f t="shared" si="4"/>
        <v>521271.50743555464</v>
      </c>
    </row>
    <row r="45" spans="1:24">
      <c r="A45" s="73">
        <v>34</v>
      </c>
      <c r="B45" s="74">
        <v>1067.51</v>
      </c>
      <c r="C45" s="73">
        <v>4.286442018012</v>
      </c>
      <c r="D45" s="74">
        <v>378</v>
      </c>
      <c r="E45" s="73">
        <f t="shared" si="5"/>
        <v>17296.598536489422</v>
      </c>
      <c r="F45" s="73">
        <f t="shared" si="4"/>
        <v>35334.605740333769</v>
      </c>
      <c r="G45" s="73">
        <f t="shared" si="4"/>
        <v>54145.801664175771</v>
      </c>
      <c r="H45" s="73">
        <f t="shared" si="4"/>
        <v>73763.328594187784</v>
      </c>
      <c r="I45" s="73">
        <f t="shared" si="4"/>
        <v>94221.749441422711</v>
      </c>
      <c r="J45" s="73">
        <f t="shared" si="4"/>
        <v>115557.10863607531</v>
      </c>
      <c r="K45" s="73">
        <f t="shared" si="4"/>
        <v>137806.99563194124</v>
      </c>
      <c r="L45" s="73">
        <f t="shared" si="4"/>
        <v>161010.61113295809</v>
      </c>
      <c r="M45" s="73">
        <f t="shared" si="4"/>
        <v>185208.83615850858</v>
      </c>
      <c r="N45" s="73">
        <f t="shared" si="4"/>
        <v>210444.30406916729</v>
      </c>
      <c r="O45" s="73">
        <f t="shared" si="4"/>
        <v>236761.47567979046</v>
      </c>
      <c r="P45" s="73">
        <f t="shared" si="4"/>
        <v>264206.71759228356</v>
      </c>
      <c r="Q45" s="73">
        <f t="shared" si="4"/>
        <v>292828.38388605893</v>
      </c>
      <c r="R45" s="73">
        <f t="shared" si="4"/>
        <v>322676.90131010592</v>
      </c>
      <c r="S45" s="73">
        <f t="shared" si="4"/>
        <v>353804.85812677088</v>
      </c>
      <c r="T45" s="73">
        <f t="shared" si="4"/>
        <v>386267.09676377382</v>
      </c>
      <c r="U45" s="73">
        <f t="shared" si="4"/>
        <v>420120.81043770077</v>
      </c>
      <c r="V45" s="73">
        <f t="shared" si="4"/>
        <v>455425.64391920442</v>
      </c>
      <c r="W45" s="73">
        <f t="shared" si="4"/>
        <v>492243.79861744837</v>
      </c>
      <c r="X45" s="73">
        <f t="shared" si="4"/>
        <v>530640.14216893422</v>
      </c>
    </row>
    <row r="46" spans="1:24">
      <c r="A46" s="73">
        <v>35</v>
      </c>
      <c r="B46" s="74">
        <v>1211.42</v>
      </c>
      <c r="C46" s="73">
        <v>4.31854210041696</v>
      </c>
      <c r="D46" s="74">
        <v>308</v>
      </c>
      <c r="E46" s="73">
        <f t="shared" si="5"/>
        <v>16113.230275564294</v>
      </c>
      <c r="F46" s="73">
        <f t="shared" si="4"/>
        <v>32922.317184315994</v>
      </c>
      <c r="G46" s="73">
        <f t="shared" si="4"/>
        <v>50457.311587917771</v>
      </c>
      <c r="H46" s="73">
        <f t="shared" si="4"/>
        <v>68749.56210714487</v>
      </c>
      <c r="I46" s="73">
        <f t="shared" si="4"/>
        <v>87831.771166158534</v>
      </c>
      <c r="J46" s="73">
        <f t="shared" si="4"/>
        <v>107738.05345707524</v>
      </c>
      <c r="K46" s="73">
        <f t="shared" si="4"/>
        <v>128503.99692935313</v>
      </c>
      <c r="L46" s="73">
        <f t="shared" si="4"/>
        <v>150166.72641303006</v>
      </c>
      <c r="M46" s="73">
        <f t="shared" si="4"/>
        <v>172764.969989559</v>
      </c>
      <c r="N46" s="73">
        <f t="shared" si="4"/>
        <v>196339.1282288951</v>
      </c>
      <c r="O46" s="73">
        <f t="shared" si="4"/>
        <v>220931.34641661594</v>
      </c>
      <c r="P46" s="73">
        <f t="shared" si="4"/>
        <v>246585.58990019985</v>
      </c>
      <c r="Q46" s="73">
        <f t="shared" si="4"/>
        <v>273347.72268916573</v>
      </c>
      <c r="R46" s="73">
        <f t="shared" si="4"/>
        <v>301265.58944959263</v>
      </c>
      <c r="S46" s="73">
        <f t="shared" si="4"/>
        <v>330389.10103960702</v>
      </c>
      <c r="T46" s="73">
        <f t="shared" si="4"/>
        <v>360770.32373875583</v>
      </c>
      <c r="U46" s="73">
        <f t="shared" si="4"/>
        <v>392463.57233078894</v>
      </c>
      <c r="V46" s="73">
        <f t="shared" si="4"/>
        <v>425525.50720625866</v>
      </c>
      <c r="W46" s="73">
        <f t="shared" si="4"/>
        <v>460015.23565853806</v>
      </c>
      <c r="X46" s="73">
        <f t="shared" si="4"/>
        <v>495994.41755434853</v>
      </c>
    </row>
    <row r="47" spans="1:24">
      <c r="A47" s="73">
        <v>36</v>
      </c>
      <c r="B47" s="74">
        <v>1384.2</v>
      </c>
      <c r="C47" s="73">
        <v>4.3547453367423499</v>
      </c>
      <c r="D47" s="74">
        <v>317</v>
      </c>
      <c r="E47" s="73">
        <f t="shared" si="5"/>
        <v>19108.24802952652</v>
      </c>
      <c r="F47" s="73">
        <f t="shared" si="4"/>
        <v>39048.611599052048</v>
      </c>
      <c r="G47" s="73">
        <f t="shared" si="4"/>
        <v>59857.327221250911</v>
      </c>
      <c r="H47" s="73">
        <f t="shared" si="4"/>
        <v>81572.209416643571</v>
      </c>
      <c r="I47" s="73">
        <f t="shared" si="4"/>
        <v>104232.7194318191</v>
      </c>
      <c r="J47" s="73">
        <f t="shared" si="4"/>
        <v>127880.03695016258</v>
      </c>
      <c r="K47" s="73">
        <f t="shared" si="4"/>
        <v>152557.13492540066</v>
      </c>
      <c r="L47" s="73">
        <f t="shared" si="4"/>
        <v>178308.85767395902</v>
      </c>
      <c r="M47" s="73">
        <f t="shared" si="4"/>
        <v>205182.00236804088</v>
      </c>
      <c r="N47" s="73">
        <f t="shared" si="4"/>
        <v>233225.40407752426</v>
      </c>
      <c r="O47" s="73">
        <f t="shared" si="4"/>
        <v>262490.02451521525</v>
      </c>
      <c r="P47" s="73">
        <f t="shared" si="4"/>
        <v>293029.04464673216</v>
      </c>
      <c r="Q47" s="73">
        <f t="shared" si="4"/>
        <v>324897.96133331297</v>
      </c>
      <c r="R47" s="73">
        <f t="shared" si="4"/>
        <v>358154.68818317301</v>
      </c>
      <c r="S47" s="73">
        <f t="shared" si="4"/>
        <v>392859.6607946803</v>
      </c>
      <c r="T47" s="73">
        <f t="shared" si="4"/>
        <v>429075.94658260531</v>
      </c>
      <c r="U47" s="73">
        <f t="shared" si="4"/>
        <v>466869.35938702093</v>
      </c>
      <c r="V47" s="73">
        <f t="shared" si="4"/>
        <v>506308.57907313289</v>
      </c>
      <c r="W47" s="73">
        <f t="shared" si="4"/>
        <v>547465.27633937297</v>
      </c>
      <c r="X47" s="73">
        <f t="shared" si="4"/>
        <v>590414.24296057224</v>
      </c>
    </row>
    <row r="48" spans="1:24">
      <c r="A48" s="73">
        <v>37</v>
      </c>
      <c r="B48" s="74">
        <v>1565.36</v>
      </c>
      <c r="C48" s="73">
        <v>4.0540152137043801</v>
      </c>
      <c r="D48" s="74">
        <v>315</v>
      </c>
      <c r="E48" s="73">
        <f t="shared" si="5"/>
        <v>19989.878753011541</v>
      </c>
      <c r="F48" s="73">
        <f t="shared" si="4"/>
        <v>40790.150231871237</v>
      </c>
      <c r="G48" s="73">
        <f t="shared" si="4"/>
        <v>62433.667880975721</v>
      </c>
      <c r="H48" s="73">
        <f t="shared" si="4"/>
        <v>84954.617028355686</v>
      </c>
      <c r="I48" s="73">
        <f t="shared" si="4"/>
        <v>108388.568880441</v>
      </c>
      <c r="J48" s="73">
        <f t="shared" si="4"/>
        <v>132772.53670578217</v>
      </c>
      <c r="K48" s="73">
        <f t="shared" si="4"/>
        <v>158145.03429646735</v>
      </c>
      <c r="L48" s="73">
        <f t="shared" si="4"/>
        <v>184546.13679957564</v>
      </c>
      <c r="M48" s="73">
        <f t="shared" si="4"/>
        <v>212017.54401474574</v>
      </c>
      <c r="N48" s="73">
        <f t="shared" si="4"/>
        <v>240602.64625783742</v>
      </c>
      <c r="O48" s="73">
        <f t="shared" si="4"/>
        <v>270346.59289471712</v>
      </c>
      <c r="P48" s="73">
        <f t="shared" si="4"/>
        <v>301296.3636534118</v>
      </c>
      <c r="Q48" s="73">
        <f t="shared" si="4"/>
        <v>333500.8428272708</v>
      </c>
      <c r="R48" s="73">
        <f t="shared" si="4"/>
        <v>367010.89648633235</v>
      </c>
      <c r="S48" s="73">
        <f t="shared" si="4"/>
        <v>401879.45281885256</v>
      </c>
      <c r="T48" s="73">
        <f t="shared" si="4"/>
        <v>438161.58572989231</v>
      </c>
      <c r="U48" s="73">
        <f t="shared" si="4"/>
        <v>475914.60182900209</v>
      </c>
      <c r="V48" s="73">
        <f t="shared" si="4"/>
        <v>515198.1309444019</v>
      </c>
      <c r="W48" s="73">
        <f t="shared" si="4"/>
        <v>556074.22030662012</v>
      </c>
      <c r="X48" s="73">
        <f t="shared" si="4"/>
        <v>598607.43255035032</v>
      </c>
    </row>
    <row r="49" spans="1:24">
      <c r="A49" s="73">
        <v>38</v>
      </c>
      <c r="B49" s="74">
        <v>4003.31</v>
      </c>
      <c r="C49" s="73">
        <v>4.64065057397075</v>
      </c>
      <c r="D49" s="74">
        <v>300</v>
      </c>
      <c r="E49" s="73">
        <f t="shared" si="5"/>
        <v>55733.888547848401</v>
      </c>
      <c r="F49" s="73">
        <f t="shared" si="4"/>
        <v>114054.19211448869</v>
      </c>
      <c r="G49" s="73">
        <f t="shared" si="4"/>
        <v>175080.93718333589</v>
      </c>
      <c r="H49" s="73">
        <f t="shared" si="4"/>
        <v>238939.72024749606</v>
      </c>
      <c r="I49" s="73">
        <f t="shared" si="4"/>
        <v>305761.966294454</v>
      </c>
      <c r="J49" s="73">
        <f t="shared" si="4"/>
        <v>375685.1992861302</v>
      </c>
      <c r="K49" s="73">
        <f t="shared" si="4"/>
        <v>448853.32519097347</v>
      </c>
      <c r="L49" s="73">
        <f t="shared" si="4"/>
        <v>525416.92815058364</v>
      </c>
      <c r="M49" s="73">
        <f t="shared" si="4"/>
        <v>605533.58039039164</v>
      </c>
      <c r="N49" s="73">
        <f t="shared" si="4"/>
        <v>689368.16651221225</v>
      </c>
      <c r="O49" s="73">
        <f t="shared" si="4"/>
        <v>777093.22283608117</v>
      </c>
      <c r="P49" s="73">
        <f t="shared" si="4"/>
        <v>868889.29248975997</v>
      </c>
      <c r="Q49" s="73">
        <f t="shared" si="4"/>
        <v>964945.29697670485</v>
      </c>
      <c r="R49" s="73">
        <f t="shared" si="4"/>
        <v>1065458.9249872062</v>
      </c>
      <c r="S49" s="73">
        <f t="shared" si="4"/>
        <v>1170637.0392528956</v>
      </c>
      <c r="T49" s="73">
        <f t="shared" si="4"/>
        <v>1280696.1022819481</v>
      </c>
      <c r="U49" s="73">
        <f t="shared" si="4"/>
        <v>1395862.6218511646</v>
      </c>
      <c r="V49" s="73">
        <f t="shared" si="4"/>
        <v>1516373.6171717914</v>
      </c>
      <c r="W49" s="73">
        <f t="shared" si="4"/>
        <v>1642477.1066884641</v>
      </c>
      <c r="X49" s="73">
        <f t="shared" si="4"/>
        <v>1774432.6185151888</v>
      </c>
    </row>
    <row r="50" spans="1:24">
      <c r="A50" s="73">
        <v>39</v>
      </c>
      <c r="B50" s="74">
        <v>1973.98</v>
      </c>
      <c r="C50" s="73">
        <v>5.2953628980956404</v>
      </c>
      <c r="D50" s="74">
        <v>286</v>
      </c>
      <c r="E50" s="73">
        <f t="shared" si="5"/>
        <v>29895.409697246931</v>
      </c>
      <c r="F50" s="73">
        <f t="shared" si="4"/>
        <v>61373.889827835541</v>
      </c>
      <c r="G50" s="73">
        <f t="shared" si="4"/>
        <v>94519.269716143725</v>
      </c>
      <c r="H50" s="73">
        <f t="shared" si="4"/>
        <v>129419.81775349028</v>
      </c>
      <c r="I50" s="73">
        <f t="shared" si="4"/>
        <v>166168.4764628385</v>
      </c>
      <c r="J50" s="73">
        <f t="shared" si="4"/>
        <v>204863.11001102935</v>
      </c>
      <c r="K50" s="73">
        <f t="shared" si="4"/>
        <v>245606.76482768523</v>
      </c>
      <c r="L50" s="73">
        <f t="shared" si="4"/>
        <v>288507.9440248303</v>
      </c>
      <c r="M50" s="73">
        <f t="shared" si="4"/>
        <v>333680.8963480267</v>
      </c>
      <c r="N50" s="73">
        <f t="shared" si="4"/>
        <v>381245.92042851995</v>
      </c>
      <c r="O50" s="73">
        <f t="shared" si="4"/>
        <v>431329.68514664186</v>
      </c>
      <c r="P50" s="73">
        <f t="shared" si="4"/>
        <v>484065.56695961684</v>
      </c>
      <c r="Q50" s="73">
        <f t="shared" si="4"/>
        <v>539594.00509209954</v>
      </c>
      <c r="R50" s="73">
        <f t="shared" si="4"/>
        <v>598062.87553534191</v>
      </c>
      <c r="S50" s="73">
        <f t="shared" si="4"/>
        <v>659627.88485097117</v>
      </c>
      <c r="T50" s="73">
        <f t="shared" si="4"/>
        <v>724452.9848281095</v>
      </c>
      <c r="U50" s="73">
        <f t="shared" si="4"/>
        <v>792710.80909809063</v>
      </c>
      <c r="V50" s="73">
        <f t="shared" si="4"/>
        <v>864583.13286951149</v>
      </c>
      <c r="W50" s="73">
        <f t="shared" si="4"/>
        <v>940261.35700792354</v>
      </c>
      <c r="X50" s="73">
        <f t="shared" si="4"/>
        <v>1019947.0177492986</v>
      </c>
    </row>
    <row r="51" spans="1:24">
      <c r="A51" s="73">
        <v>40</v>
      </c>
      <c r="B51" s="74">
        <v>2217.71</v>
      </c>
      <c r="C51" s="73">
        <v>4.5630655179063204</v>
      </c>
      <c r="D51" s="74">
        <v>300</v>
      </c>
      <c r="E51" s="73">
        <f t="shared" si="5"/>
        <v>30358.668089148134</v>
      </c>
      <c r="F51" s="73">
        <f t="shared" si="4"/>
        <v>62102.622093567814</v>
      </c>
      <c r="G51" s="73">
        <f t="shared" si="4"/>
        <v>95295.07351718322</v>
      </c>
      <c r="H51" s="73">
        <f t="shared" si="4"/>
        <v>130002.11824625739</v>
      </c>
      <c r="I51" s="73">
        <f t="shared" si="4"/>
        <v>166292.86816564834</v>
      </c>
      <c r="J51" s="73">
        <f t="shared" ref="J51:X65" si="6">$D51*((1+$C51/100)^J$2-1)*$B51</f>
        <v>204239.58878080064</v>
      </c>
      <c r="K51" s="73">
        <f t="shared" si="6"/>
        <v>243917.84311951915</v>
      </c>
      <c r="L51" s="73">
        <f t="shared" si="6"/>
        <v>285406.64220007492</v>
      </c>
      <c r="M51" s="73">
        <f t="shared" si="6"/>
        <v>328788.60236526886</v>
      </c>
      <c r="N51" s="73">
        <f t="shared" si="6"/>
        <v>374150.10979575285</v>
      </c>
      <c r="O51" s="73">
        <f t="shared" si="6"/>
        <v>421581.49253019952</v>
      </c>
      <c r="P51" s="73">
        <f t="shared" si="6"/>
        <v>471177.20033486804</v>
      </c>
      <c r="Q51" s="73">
        <f t="shared" si="6"/>
        <v>523035.99278073298</v>
      </c>
      <c r="R51" s="73">
        <f t="shared" si="6"/>
        <v>577261.13590269792</v>
      </c>
      <c r="S51" s="73">
        <f t="shared" si="6"/>
        <v>633960.60783249629</v>
      </c>
      <c r="T51" s="73">
        <f t="shared" si="6"/>
        <v>693247.31381475856</v>
      </c>
      <c r="U51" s="73">
        <f t="shared" si="6"/>
        <v>755239.31103440002</v>
      </c>
      <c r="V51" s="73">
        <f t="shared" si="6"/>
        <v>820060.04370303196</v>
      </c>
      <c r="W51" s="73">
        <f t="shared" si="6"/>
        <v>887838.58887252084</v>
      </c>
      <c r="X51" s="73">
        <f t="shared" si="6"/>
        <v>958709.91346517706</v>
      </c>
    </row>
    <row r="52" spans="1:24">
      <c r="A52" s="73">
        <v>41</v>
      </c>
      <c r="B52" s="74">
        <v>5637.43</v>
      </c>
      <c r="C52" s="73">
        <v>4.8425634702278604</v>
      </c>
      <c r="D52" s="74">
        <v>250</v>
      </c>
      <c r="E52" s="73">
        <f t="shared" si="5"/>
        <v>68249.031459916718</v>
      </c>
      <c r="F52" s="73">
        <f t="shared" si="5"/>
        <v>139803.06558609562</v>
      </c>
      <c r="G52" s="73">
        <f t="shared" si="5"/>
        <v>214822.14923034338</v>
      </c>
      <c r="H52" s="73">
        <f t="shared" si="5"/>
        <v>293474.07961484697</v>
      </c>
      <c r="I52" s="73">
        <f t="shared" si="5"/>
        <v>375934.77964877972</v>
      </c>
      <c r="J52" s="73">
        <f t="shared" si="5"/>
        <v>462388.69141984964</v>
      </c>
      <c r="K52" s="73">
        <f t="shared" si="5"/>
        <v>553029.18874092901</v>
      </c>
      <c r="L52" s="73">
        <f t="shared" si="5"/>
        <v>648059.00967451103</v>
      </c>
      <c r="M52" s="73">
        <f t="shared" si="5"/>
        <v>747690.7100024462</v>
      </c>
      <c r="N52" s="73">
        <f t="shared" si="5"/>
        <v>852147.13865522866</v>
      </c>
      <c r="O52" s="73">
        <f t="shared" si="5"/>
        <v>961661.93616425549</v>
      </c>
      <c r="P52" s="73">
        <f t="shared" si="5"/>
        <v>1076480.0572519484</v>
      </c>
      <c r="Q52" s="73">
        <f t="shared" si="5"/>
        <v>1196858.318728636</v>
      </c>
      <c r="R52" s="73">
        <f t="shared" si="5"/>
        <v>1323065.9739216885</v>
      </c>
      <c r="S52" s="73">
        <f t="shared" si="5"/>
        <v>1455385.3149217525</v>
      </c>
      <c r="T52" s="73">
        <f t="shared" si="5"/>
        <v>1594112.3039931299</v>
      </c>
      <c r="U52" s="73">
        <f t="shared" si="6"/>
        <v>1739557.2355606256</v>
      </c>
      <c r="V52" s="73">
        <f t="shared" si="6"/>
        <v>1892045.4302535069</v>
      </c>
      <c r="W52" s="73">
        <f t="shared" si="6"/>
        <v>2051917.9625589957</v>
      </c>
      <c r="X52" s="73">
        <f t="shared" si="6"/>
        <v>2219532.423712838</v>
      </c>
    </row>
    <row r="53" spans="1:24">
      <c r="A53" s="73">
        <v>42</v>
      </c>
      <c r="B53" s="74">
        <v>2715.92</v>
      </c>
      <c r="C53" s="73">
        <v>4.30971053863981</v>
      </c>
      <c r="D53" s="74">
        <v>242</v>
      </c>
      <c r="E53" s="73">
        <f t="shared" si="5"/>
        <v>28325.686291568301</v>
      </c>
      <c r="F53" s="73">
        <f t="shared" si="5"/>
        <v>57872.127670386421</v>
      </c>
      <c r="G53" s="73">
        <f t="shared" si="5"/>
        <v>88691.935147100434</v>
      </c>
      <c r="H53" s="73">
        <f t="shared" si="5"/>
        <v>120839.98711462702</v>
      </c>
      <c r="I53" s="73">
        <f t="shared" si="5"/>
        <v>154373.52706576532</v>
      </c>
      <c r="J53" s="73">
        <f t="shared" si="5"/>
        <v>189352.26552215702</v>
      </c>
      <c r="K53" s="73">
        <f t="shared" si="5"/>
        <v>225838.48635608688</v>
      </c>
      <c r="L53" s="73">
        <f t="shared" si="5"/>
        <v>263897.15769444819</v>
      </c>
      <c r="M53" s="73">
        <f t="shared" si="5"/>
        <v>303596.047602345</v>
      </c>
      <c r="N53" s="73">
        <f t="shared" si="5"/>
        <v>345005.84475232556</v>
      </c>
      <c r="O53" s="73">
        <f t="shared" si="5"/>
        <v>388200.2842941081</v>
      </c>
      <c r="P53" s="73">
        <f t="shared" si="5"/>
        <v>433256.27914892934</v>
      </c>
      <c r="Q53" s="73">
        <f t="shared" si="5"/>
        <v>480254.05696229771</v>
      </c>
      <c r="R53" s="73">
        <f t="shared" si="5"/>
        <v>529277.30295901548</v>
      </c>
      <c r="S53" s="73">
        <f t="shared" si="5"/>
        <v>580413.30895483692</v>
      </c>
      <c r="T53" s="73">
        <f t="shared" si="5"/>
        <v>633753.12879009999</v>
      </c>
      <c r="U53" s="73">
        <f t="shared" si="6"/>
        <v>689391.74046209455</v>
      </c>
      <c r="V53" s="73">
        <f t="shared" si="6"/>
        <v>747428.21524487028</v>
      </c>
      <c r="W53" s="73">
        <f t="shared" si="6"/>
        <v>807965.89409761422</v>
      </c>
      <c r="X53" s="73">
        <f t="shared" si="6"/>
        <v>871112.57167572272</v>
      </c>
    </row>
    <row r="54" spans="1:24">
      <c r="A54" s="73">
        <v>43</v>
      </c>
      <c r="B54" s="74">
        <v>2992.57</v>
      </c>
      <c r="C54" s="73">
        <v>4.5596221556596896</v>
      </c>
      <c r="D54" s="74">
        <v>250</v>
      </c>
      <c r="E54" s="73">
        <f t="shared" si="5"/>
        <v>34112.471185906237</v>
      </c>
      <c r="F54" s="73">
        <f t="shared" si="5"/>
        <v>69780.342165848153</v>
      </c>
      <c r="G54" s="73">
        <f t="shared" si="5"/>
        <v>107074.53329344356</v>
      </c>
      <c r="H54" s="73">
        <f t="shared" si="5"/>
        <v>146069.19862246685</v>
      </c>
      <c r="I54" s="73">
        <f t="shared" si="5"/>
        <v>186841.87335135767</v>
      </c>
      <c r="J54" s="73">
        <f t="shared" si="5"/>
        <v>229473.62799064207</v>
      </c>
      <c r="K54" s="73">
        <f t="shared" si="5"/>
        <v>274049.22955980565</v>
      </c>
      <c r="L54" s="73">
        <f t="shared" si="5"/>
        <v>320657.31013413554</v>
      </c>
      <c r="M54" s="73">
        <f t="shared" si="5"/>
        <v>369390.54307666019</v>
      </c>
      <c r="N54" s="73">
        <f t="shared" si="5"/>
        <v>420345.8273056015</v>
      </c>
      <c r="O54" s="73">
        <f t="shared" si="5"/>
        <v>473624.47996372497</v>
      </c>
      <c r="P54" s="73">
        <f t="shared" si="5"/>
        <v>529332.43787268514</v>
      </c>
      <c r="Q54" s="73">
        <f t="shared" si="5"/>
        <v>587580.46817292797</v>
      </c>
      <c r="R54" s="73">
        <f t="shared" si="5"/>
        <v>648484.38856797596</v>
      </c>
      <c r="S54" s="73">
        <f t="shared" si="5"/>
        <v>712165.2976110219</v>
      </c>
      <c r="T54" s="73">
        <f t="shared" si="5"/>
        <v>778749.8154917201</v>
      </c>
      <c r="U54" s="73">
        <f t="shared" si="6"/>
        <v>848370.33580194577</v>
      </c>
      <c r="V54" s="73">
        <f t="shared" si="6"/>
        <v>921165.28878112207</v>
      </c>
      <c r="W54" s="73">
        <f t="shared" si="6"/>
        <v>997279.41656453884</v>
      </c>
      <c r="X54" s="73">
        <f t="shared" si="6"/>
        <v>1076864.0609819554</v>
      </c>
    </row>
    <row r="55" spans="1:24">
      <c r="A55" s="73">
        <v>44</v>
      </c>
      <c r="B55" s="74">
        <v>3307.39</v>
      </c>
      <c r="C55" s="73">
        <v>4.7133076956446596</v>
      </c>
      <c r="D55" s="74">
        <v>239</v>
      </c>
      <c r="E55" s="73">
        <f t="shared" si="5"/>
        <v>37257.104707400707</v>
      </c>
      <c r="F55" s="73">
        <f t="shared" si="5"/>
        <v>76270.251398149703</v>
      </c>
      <c r="G55" s="73">
        <f t="shared" si="5"/>
        <v>117122.20773418689</v>
      </c>
      <c r="H55" s="73">
        <f t="shared" si="5"/>
        <v>159899.64247203193</v>
      </c>
      <c r="I55" s="73">
        <f t="shared" si="5"/>
        <v>204693.30933337516</v>
      </c>
      <c r="J55" s="73">
        <f t="shared" si="5"/>
        <v>251598.23954205558</v>
      </c>
      <c r="K55" s="73">
        <f t="shared" si="5"/>
        <v>300713.94343589846</v>
      </c>
      <c r="L55" s="73">
        <f t="shared" si="5"/>
        <v>352144.6215811398</v>
      </c>
      <c r="M55" s="73">
        <f t="shared" si="5"/>
        <v>405999.38583732321</v>
      </c>
      <c r="N55" s="73">
        <f t="shared" si="5"/>
        <v>462392.49084166455</v>
      </c>
      <c r="O55" s="73">
        <f t="shared" si="5"/>
        <v>521443.57640398835</v>
      </c>
      <c r="P55" s="73">
        <f t="shared" si="5"/>
        <v>583277.92132648302</v>
      </c>
      <c r="Q55" s="73">
        <f t="shared" si="5"/>
        <v>648026.70918676094</v>
      </c>
      <c r="R55" s="73">
        <f t="shared" si="5"/>
        <v>715827.30664809421</v>
      </c>
      <c r="S55" s="73">
        <f t="shared" si="5"/>
        <v>786823.55488726532</v>
      </c>
      <c r="T55" s="73">
        <f t="shared" si="5"/>
        <v>861166.07475831232</v>
      </c>
      <c r="U55" s="73">
        <f t="shared" si="6"/>
        <v>939012.58633957745</v>
      </c>
      <c r="V55" s="73">
        <f t="shared" si="6"/>
        <v>1020528.2435419934</v>
      </c>
      <c r="W55" s="73">
        <f t="shared" si="6"/>
        <v>1105885.9844884863</v>
      </c>
      <c r="X55" s="73">
        <f t="shared" si="6"/>
        <v>1195266.8984078385</v>
      </c>
    </row>
    <row r="56" spans="1:24">
      <c r="A56" s="73">
        <v>45</v>
      </c>
      <c r="B56" s="74">
        <v>3655.49</v>
      </c>
      <c r="C56" s="73">
        <v>3.97722331387518</v>
      </c>
      <c r="D56" s="74">
        <v>209</v>
      </c>
      <c r="E56" s="73">
        <f t="shared" si="5"/>
        <v>30385.883107922527</v>
      </c>
      <c r="F56" s="73">
        <f t="shared" si="5"/>
        <v>61980.28064294027</v>
      </c>
      <c r="G56" s="73">
        <f t="shared" si="5"/>
        <v>94831.25792259899</v>
      </c>
      <c r="H56" s="73">
        <f t="shared" si="5"/>
        <v>128988.79192946035</v>
      </c>
      <c r="I56" s="73">
        <f t="shared" si="5"/>
        <v>164504.84734228728</v>
      </c>
      <c r="J56" s="73">
        <f t="shared" si="5"/>
        <v>201433.45559116223</v>
      </c>
      <c r="K56" s="73">
        <f t="shared" si="5"/>
        <v>239830.79705680071</v>
      </c>
      <c r="L56" s="73">
        <f t="shared" si="5"/>
        <v>279755.2865391192</v>
      </c>
      <c r="M56" s="73">
        <f t="shared" si="5"/>
        <v>321267.66212507396</v>
      </c>
      <c r="N56" s="73">
        <f t="shared" si="5"/>
        <v>364431.07759097655</v>
      </c>
      <c r="O56" s="73">
        <f t="shared" si="5"/>
        <v>409311.19847985392</v>
      </c>
      <c r="P56" s="73">
        <f t="shared" si="5"/>
        <v>455976.30200001929</v>
      </c>
      <c r="Q56" s="73">
        <f t="shared" si="5"/>
        <v>504497.38089683239</v>
      </c>
      <c r="R56" s="73">
        <f t="shared" si="5"/>
        <v>554948.25145567372</v>
      </c>
      <c r="S56" s="73">
        <f t="shared" si="5"/>
        <v>607405.66580043361</v>
      </c>
      <c r="T56" s="73">
        <f t="shared" si="5"/>
        <v>661949.42865836993</v>
      </c>
      <c r="U56" s="73">
        <f t="shared" si="6"/>
        <v>718662.51876895677</v>
      </c>
      <c r="V56" s="73">
        <f t="shared" si="6"/>
        <v>777631.21512144106</v>
      </c>
      <c r="W56" s="73">
        <f t="shared" si="6"/>
        <v>838945.22821314423</v>
      </c>
      <c r="X56" s="73">
        <f t="shared" si="6"/>
        <v>902697.83652820322</v>
      </c>
    </row>
    <row r="57" spans="1:24">
      <c r="A57" s="73">
        <v>46</v>
      </c>
      <c r="B57" s="74">
        <v>3990.59</v>
      </c>
      <c r="C57" s="73">
        <v>4.9954797175261101</v>
      </c>
      <c r="D57" s="74">
        <v>213</v>
      </c>
      <c r="E57" s="73">
        <f t="shared" si="5"/>
        <v>42461.361294700248</v>
      </c>
      <c r="F57" s="73">
        <f t="shared" si="5"/>
        <v>87043.871280662832</v>
      </c>
      <c r="G57" s="73">
        <f t="shared" si="5"/>
        <v>133853.49151053809</v>
      </c>
      <c r="H57" s="73">
        <f t="shared" si="5"/>
        <v>183001.47682484798</v>
      </c>
      <c r="I57" s="73">
        <f t="shared" si="5"/>
        <v>234604.63977710676</v>
      </c>
      <c r="J57" s="73">
        <f t="shared" si="5"/>
        <v>288785.6282682477</v>
      </c>
      <c r="K57" s="73">
        <f t="shared" si="5"/>
        <v>345673.21705021861</v>
      </c>
      <c r="L57" s="73">
        <f t="shared" si="5"/>
        <v>405402.61379158276</v>
      </c>
      <c r="M57" s="73">
        <f t="shared" si="5"/>
        <v>468115.78043256234</v>
      </c>
      <c r="N57" s="73">
        <f t="shared" si="5"/>
        <v>533961.77059331047</v>
      </c>
      <c r="O57" s="73">
        <f t="shared" si="5"/>
        <v>603097.08383734268</v>
      </c>
      <c r="P57" s="73">
        <f t="shared" si="5"/>
        <v>675686.03763212927</v>
      </c>
      <c r="Q57" s="73">
        <f t="shared" si="5"/>
        <v>751901.15789089841</v>
      </c>
      <c r="R57" s="73">
        <f t="shared" si="5"/>
        <v>831923.58902388264</v>
      </c>
      <c r="S57" s="73">
        <f t="shared" si="5"/>
        <v>915943.52447358612</v>
      </c>
      <c r="T57" s="73">
        <f t="shared" si="5"/>
        <v>1004160.6587573588</v>
      </c>
      <c r="U57" s="73">
        <f t="shared" si="6"/>
        <v>1096784.6620916596</v>
      </c>
      <c r="V57" s="73">
        <f t="shared" si="6"/>
        <v>1194035.6787260862</v>
      </c>
      <c r="W57" s="73">
        <f t="shared" si="6"/>
        <v>1296144.8501715735</v>
      </c>
      <c r="X57" s="73">
        <f t="shared" si="6"/>
        <v>1403354.8645663543</v>
      </c>
    </row>
    <row r="58" spans="1:24">
      <c r="A58" s="73">
        <v>47</v>
      </c>
      <c r="B58" s="74">
        <v>4377.05</v>
      </c>
      <c r="C58" s="73">
        <v>5.4628516390183801</v>
      </c>
      <c r="D58" s="74">
        <v>238</v>
      </c>
      <c r="E58" s="73">
        <f t="shared" si="5"/>
        <v>56908.595944425702</v>
      </c>
      <c r="F58" s="73">
        <f t="shared" si="5"/>
        <v>116926.02405514391</v>
      </c>
      <c r="G58" s="73">
        <f t="shared" si="5"/>
        <v>180222.11522110505</v>
      </c>
      <c r="H58" s="73">
        <f t="shared" si="5"/>
        <v>246975.97794076058</v>
      </c>
      <c r="I58" s="73">
        <f t="shared" si="5"/>
        <v>317376.50514410483</v>
      </c>
      <c r="J58" s="73">
        <f t="shared" si="5"/>
        <v>391622.90870165476</v>
      </c>
      <c r="K58" s="73">
        <f t="shared" si="5"/>
        <v>469925.28313286009</v>
      </c>
      <c r="L58" s="73">
        <f t="shared" si="5"/>
        <v>552505.2001090711</v>
      </c>
      <c r="M58" s="73">
        <f t="shared" si="5"/>
        <v>639596.33543331688</v>
      </c>
      <c r="N58" s="73">
        <f t="shared" si="5"/>
        <v>731445.1302710633</v>
      </c>
      <c r="O58" s="73">
        <f t="shared" si="5"/>
        <v>828311.48850302177</v>
      </c>
      <c r="P58" s="73">
        <f t="shared" si="5"/>
        <v>930469.51217331248</v>
      </c>
      <c r="Q58" s="73">
        <f t="shared" si="5"/>
        <v>1038208.2771140647</v>
      </c>
      <c r="R58" s="73">
        <f t="shared" si="5"/>
        <v>1151832.6509412404</v>
      </c>
      <c r="S58" s="73">
        <f t="shared" si="5"/>
        <v>1271664.1557363584</v>
      </c>
      <c r="T58" s="73">
        <f t="shared" si="5"/>
        <v>1398041.8778552373</v>
      </c>
      <c r="U58" s="73">
        <f t="shared" si="6"/>
        <v>1531323.4274382414</v>
      </c>
      <c r="V58" s="73">
        <f t="shared" si="6"/>
        <v>1671885.9503371499</v>
      </c>
      <c r="W58" s="73">
        <f t="shared" si="6"/>
        <v>1820127.1953220868</v>
      </c>
      <c r="X58" s="73">
        <f t="shared" si="6"/>
        <v>1976466.6395883842</v>
      </c>
    </row>
    <row r="59" spans="1:24">
      <c r="A59" s="73">
        <v>48</v>
      </c>
      <c r="B59" s="74">
        <v>4782.2299999999996</v>
      </c>
      <c r="C59" s="73">
        <v>4.49237805623439</v>
      </c>
      <c r="D59" s="74">
        <v>200</v>
      </c>
      <c r="E59" s="73">
        <f t="shared" si="5"/>
        <v>42967.170223731584</v>
      </c>
      <c r="F59" s="73">
        <f t="shared" si="5"/>
        <v>87864.588173979049</v>
      </c>
      <c r="G59" s="73">
        <f t="shared" si="5"/>
        <v>134778.96787603921</v>
      </c>
      <c r="H59" s="73">
        <f t="shared" si="5"/>
        <v>183800.91887705319</v>
      </c>
      <c r="I59" s="73">
        <f t="shared" si="5"/>
        <v>235025.12124757463</v>
      </c>
      <c r="J59" s="73">
        <f t="shared" si="5"/>
        <v>288550.50844487065</v>
      </c>
      <c r="K59" s="73">
        <f t="shared" si="5"/>
        <v>344480.45839113253</v>
      </c>
      <c r="L59" s="73">
        <f t="shared" si="5"/>
        <v>402922.99313564284</v>
      </c>
      <c r="M59" s="73">
        <f t="shared" si="5"/>
        <v>463990.98748652288</v>
      </c>
      <c r="N59" s="73">
        <f t="shared" si="5"/>
        <v>527802.38701500441</v>
      </c>
      <c r="O59" s="73">
        <f t="shared" si="5"/>
        <v>594480.43585327931</v>
      </c>
      <c r="P59" s="73">
        <f t="shared" si="5"/>
        <v>664153.91472589015</v>
      </c>
      <c r="Q59" s="73">
        <f t="shared" si="5"/>
        <v>736957.38967438939</v>
      </c>
      <c r="R59" s="73">
        <f t="shared" si="5"/>
        <v>813031.47195565107</v>
      </c>
      <c r="S59" s="73">
        <f t="shared" si="5"/>
        <v>892523.08961579809</v>
      </c>
      <c r="T59" s="73">
        <f t="shared" si="5"/>
        <v>975585.77126425481</v>
      </c>
      <c r="U59" s="73">
        <f t="shared" si="6"/>
        <v>1062379.9425960064</v>
      </c>
      <c r="V59" s="73">
        <f t="shared" si="6"/>
        <v>1153073.2362347571</v>
      </c>
      <c r="W59" s="73">
        <f t="shared" si="6"/>
        <v>1247840.8154954105</v>
      </c>
      <c r="X59" s="73">
        <f t="shared" si="6"/>
        <v>1346865.7126911941</v>
      </c>
    </row>
    <row r="60" spans="1:24">
      <c r="A60" s="73">
        <v>49</v>
      </c>
      <c r="B60" s="74">
        <v>5138</v>
      </c>
      <c r="C60" s="73">
        <v>4.6313448834716198</v>
      </c>
      <c r="D60" s="74">
        <v>192</v>
      </c>
      <c r="E60" s="73">
        <f t="shared" si="5"/>
        <v>45688.0320216521</v>
      </c>
      <c r="F60" s="73">
        <f t="shared" si="5"/>
        <v>93492.034376697906</v>
      </c>
      <c r="G60" s="73">
        <f t="shared" si="5"/>
        <v>143510.00494890873</v>
      </c>
      <c r="H60" s="73">
        <f t="shared" si="5"/>
        <v>195844.48024203206</v>
      </c>
      <c r="I60" s="73">
        <f t="shared" si="5"/>
        <v>250602.74557893511</v>
      </c>
      <c r="J60" s="73">
        <f t="shared" si="5"/>
        <v>307897.0550357966</v>
      </c>
      <c r="K60" s="73">
        <f t="shared" si="5"/>
        <v>367844.8615622088</v>
      </c>
      <c r="L60" s="73">
        <f t="shared" si="5"/>
        <v>430569.05775893567</v>
      </c>
      <c r="M60" s="73">
        <f t="shared" si="5"/>
        <v>496198.22780691821</v>
      </c>
      <c r="N60" s="73">
        <f t="shared" si="5"/>
        <v>564866.91106398276</v>
      </c>
      <c r="O60" s="73">
        <f t="shared" si="5"/>
        <v>636715.87786962092</v>
      </c>
      <c r="P60" s="73">
        <f t="shared" si="5"/>
        <v>711892.41812323907</v>
      </c>
      <c r="Q60" s="73">
        <f t="shared" si="5"/>
        <v>790550.64322746417</v>
      </c>
      <c r="R60" s="73">
        <f t="shared" si="5"/>
        <v>872851.80201548326</v>
      </c>
      <c r="S60" s="73">
        <f t="shared" si="5"/>
        <v>958964.61131006933</v>
      </c>
      <c r="T60" s="73">
        <f t="shared" si="5"/>
        <v>1049065.6017919339</v>
      </c>
      <c r="U60" s="73">
        <f t="shared" si="6"/>
        <v>1143339.4798864373</v>
      </c>
      <c r="V60" s="73">
        <f t="shared" si="6"/>
        <v>1241979.506410521</v>
      </c>
      <c r="W60" s="73">
        <f t="shared" si="6"/>
        <v>1345187.8927560828</v>
      </c>
      <c r="X60" s="73">
        <f t="shared" si="6"/>
        <v>1453176.2154219737</v>
      </c>
    </row>
    <row r="61" spans="1:24">
      <c r="A61" s="73">
        <v>50</v>
      </c>
      <c r="B61" s="74">
        <v>5484.16</v>
      </c>
      <c r="C61" s="73">
        <v>4.6784808843725303</v>
      </c>
      <c r="D61" s="74">
        <v>173</v>
      </c>
      <c r="E61" s="73">
        <f t="shared" si="5"/>
        <v>44387.540267433957</v>
      </c>
      <c r="F61" s="73">
        <f t="shared" si="5"/>
        <v>90851.743121322943</v>
      </c>
      <c r="G61" s="73">
        <f t="shared" si="5"/>
        <v>139489.76482380729</v>
      </c>
      <c r="H61" s="73">
        <f t="shared" si="5"/>
        <v>190403.30707417917</v>
      </c>
      <c r="I61" s="73">
        <f t="shared" si="5"/>
        <v>243698.82966629168</v>
      </c>
      <c r="J61" s="73">
        <f t="shared" si="5"/>
        <v>299487.77309510269</v>
      </c>
      <c r="K61" s="73">
        <f t="shared" si="5"/>
        <v>357886.79157782404</v>
      </c>
      <c r="L61" s="73">
        <f t="shared" si="5"/>
        <v>419017.99697692046</v>
      </c>
      <c r="M61" s="73">
        <f t="shared" si="5"/>
        <v>483009.21413500025</v>
      </c>
      <c r="N61" s="73">
        <f t="shared" si="5"/>
        <v>549994.2481554983</v>
      </c>
      <c r="O61" s="73">
        <f t="shared" si="5"/>
        <v>620113.16418803553</v>
      </c>
      <c r="P61" s="73">
        <f t="shared" si="5"/>
        <v>693512.58030348434</v>
      </c>
      <c r="Q61" s="73">
        <f t="shared" si="5"/>
        <v>770345.97407113551</v>
      </c>
      <c r="R61" s="73">
        <f t="shared" si="5"/>
        <v>850774.00347902079</v>
      </c>
      <c r="S61" s="73">
        <f t="shared" si="5"/>
        <v>934964.8428684317</v>
      </c>
      <c r="T61" s="73">
        <f t="shared" si="5"/>
        <v>1023094.5345850685</v>
      </c>
      <c r="U61" s="73">
        <f t="shared" si="6"/>
        <v>1115347.3570821248</v>
      </c>
      <c r="V61" s="73">
        <f t="shared" si="6"/>
        <v>1211916.2102450002</v>
      </c>
      <c r="W61" s="73">
        <f t="shared" si="6"/>
        <v>1313003.0187433588</v>
      </c>
      <c r="X61" s="73">
        <f t="shared" si="6"/>
        <v>1418819.1542539347</v>
      </c>
    </row>
    <row r="62" spans="1:24">
      <c r="A62" s="73">
        <v>51</v>
      </c>
      <c r="B62" s="74">
        <v>5810.95</v>
      </c>
      <c r="C62" s="73">
        <v>5.1439509872841098</v>
      </c>
      <c r="D62" s="74">
        <v>179</v>
      </c>
      <c r="E62" s="73">
        <f t="shared" si="5"/>
        <v>53505.323161309861</v>
      </c>
      <c r="F62" s="73">
        <f t="shared" si="5"/>
        <v>109762.93392162555</v>
      </c>
      <c r="G62" s="73">
        <f t="shared" si="5"/>
        <v>168914.40860606878</v>
      </c>
      <c r="H62" s="73">
        <f t="shared" si="5"/>
        <v>231108.60615653571</v>
      </c>
      <c r="I62" s="73">
        <f t="shared" si="5"/>
        <v>296502.04274593329</v>
      </c>
      <c r="J62" s="73">
        <f t="shared" si="5"/>
        <v>365259.28566239023</v>
      </c>
      <c r="K62" s="73">
        <f t="shared" si="5"/>
        <v>437553.36745467735</v>
      </c>
      <c r="L62" s="73">
        <f t="shared" si="5"/>
        <v>513566.22138106707</v>
      </c>
      <c r="M62" s="73">
        <f t="shared" si="5"/>
        <v>593489.13925746607</v>
      </c>
      <c r="N62" s="73">
        <f t="shared" si="5"/>
        <v>677523.25285703444</v>
      </c>
      <c r="O62" s="73">
        <f t="shared" si="5"/>
        <v>765880.04007276299</v>
      </c>
      <c r="P62" s="73">
        <f t="shared" si="5"/>
        <v>858781.85711680783</v>
      </c>
      <c r="Q62" s="73">
        <f t="shared" si="5"/>
        <v>956462.49809589447</v>
      </c>
      <c r="R62" s="73">
        <f t="shared" si="5"/>
        <v>1059167.7833710103</v>
      </c>
      <c r="S62" s="73">
        <f t="shared" si="5"/>
        <v>1167156.1781820282</v>
      </c>
      <c r="T62" s="73">
        <f t="shared" si="5"/>
        <v>1280699.4430940803</v>
      </c>
      <c r="U62" s="73">
        <f t="shared" si="6"/>
        <v>1400083.3179025704</v>
      </c>
      <c r="V62" s="73">
        <f t="shared" si="6"/>
        <v>1525608.2407179296</v>
      </c>
      <c r="W62" s="73">
        <f t="shared" si="6"/>
        <v>1657590.104039737</v>
      </c>
      <c r="X62" s="73">
        <f t="shared" si="6"/>
        <v>1796361.0497229227</v>
      </c>
    </row>
    <row r="63" spans="1:24">
      <c r="A63" s="73">
        <v>52</v>
      </c>
      <c r="B63" s="74">
        <v>6127.82</v>
      </c>
      <c r="C63" s="73">
        <v>4.9900802048313304</v>
      </c>
      <c r="D63" s="74">
        <v>150</v>
      </c>
      <c r="E63" s="73">
        <f t="shared" si="5"/>
        <v>45867.469921154348</v>
      </c>
      <c r="F63" s="73">
        <f t="shared" si="5"/>
        <v>94023.763379301279</v>
      </c>
      <c r="G63" s="73">
        <f t="shared" si="5"/>
        <v>144583.09450468357</v>
      </c>
      <c r="H63" s="73">
        <f t="shared" si="5"/>
        <v>197665.37680424881</v>
      </c>
      <c r="I63" s="73">
        <f t="shared" si="5"/>
        <v>253396.50756511727</v>
      </c>
      <c r="J63" s="73">
        <f t="shared" si="5"/>
        <v>311908.66645001259</v>
      </c>
      <c r="K63" s="73">
        <f t="shared" si="5"/>
        <v>373340.62899284234</v>
      </c>
      <c r="L63" s="73">
        <f t="shared" si="5"/>
        <v>437838.09573796153</v>
      </c>
      <c r="M63" s="73">
        <f t="shared" si="5"/>
        <v>505554.03780374647</v>
      </c>
      <c r="N63" s="73">
        <f t="shared" si="5"/>
        <v>576649.05969007115</v>
      </c>
      <c r="O63" s="73">
        <f t="shared" si="5"/>
        <v>651291.78019016562</v>
      </c>
      <c r="P63" s="73">
        <f t="shared" si="5"/>
        <v>729659.23231028323</v>
      </c>
      <c r="Q63" s="73">
        <f t="shared" si="5"/>
        <v>811937.28314567753</v>
      </c>
      <c r="R63" s="73">
        <f t="shared" si="5"/>
        <v>898321.07470872975</v>
      </c>
      <c r="S63" s="73">
        <f t="shared" si="5"/>
        <v>989015.48675475235</v>
      </c>
      <c r="T63" s="73">
        <f t="shared" si="5"/>
        <v>1084235.622703172</v>
      </c>
      <c r="U63" s="73">
        <f t="shared" si="6"/>
        <v>1184207.3198065669</v>
      </c>
      <c r="V63" s="73">
        <f t="shared" si="6"/>
        <v>1289167.684777553</v>
      </c>
      <c r="W63" s="73">
        <f t="shared" si="6"/>
        <v>1399365.6561438742</v>
      </c>
      <c r="X63" s="73">
        <f t="shared" si="6"/>
        <v>1515062.5946654724</v>
      </c>
    </row>
    <row r="64" spans="1:24">
      <c r="A64" s="73">
        <v>53</v>
      </c>
      <c r="B64" s="74">
        <v>6522.15</v>
      </c>
      <c r="C64" s="73">
        <v>5.9991804782151696</v>
      </c>
      <c r="D64" s="74">
        <v>179</v>
      </c>
      <c r="E64" s="73">
        <f t="shared" si="5"/>
        <v>70038.323371224033</v>
      </c>
      <c r="F64" s="73">
        <f t="shared" si="5"/>
        <v>144278.37216540374</v>
      </c>
      <c r="G64" s="73">
        <f t="shared" si="5"/>
        <v>222972.21547386117</v>
      </c>
      <c r="H64" s="73">
        <f t="shared" si="5"/>
        <v>306387.04446763697</v>
      </c>
      <c r="I64" s="73">
        <f t="shared" si="5"/>
        <v>394806.07959834399</v>
      </c>
      <c r="J64" s="73">
        <f t="shared" si="5"/>
        <v>488529.53222363844</v>
      </c>
      <c r="K64" s="73">
        <f t="shared" si="5"/>
        <v>587875.62392233871</v>
      </c>
      <c r="L64" s="73">
        <f t="shared" si="5"/>
        <v>693181.6669600975</v>
      </c>
      <c r="M64" s="73">
        <f t="shared" si="5"/>
        <v>804805.20957415819</v>
      </c>
      <c r="N64" s="73">
        <f t="shared" si="5"/>
        <v>923125.24996581383</v>
      </c>
      <c r="O64" s="73">
        <f t="shared" si="5"/>
        <v>1048543.5231224617</v>
      </c>
      <c r="P64" s="73">
        <f t="shared" si="5"/>
        <v>1181485.8648384381</v>
      </c>
      <c r="Q64" s="73">
        <f t="shared" si="5"/>
        <v>1322403.6575659218</v>
      </c>
      <c r="R64" s="73">
        <f t="shared" si="5"/>
        <v>1471775.3630050439</v>
      </c>
      <c r="S64" s="73">
        <f t="shared" si="5"/>
        <v>1630108.1466368465</v>
      </c>
      <c r="T64" s="73">
        <f t="shared" si="5"/>
        <v>1797939.5997149036</v>
      </c>
      <c r="U64" s="73">
        <f t="shared" si="6"/>
        <v>1975839.5645623242</v>
      </c>
      <c r="V64" s="73">
        <f t="shared" si="6"/>
        <v>2164412.069371623</v>
      </c>
      <c r="W64" s="73">
        <f t="shared" si="6"/>
        <v>2364297.3790767221</v>
      </c>
      <c r="X64" s="73">
        <f t="shared" si="6"/>
        <v>2576174.1692604693</v>
      </c>
    </row>
    <row r="65" spans="1:24">
      <c r="A65" s="73">
        <v>54</v>
      </c>
      <c r="B65" s="74">
        <v>15515.6</v>
      </c>
      <c r="C65" s="73">
        <v>5.4769702360594303</v>
      </c>
      <c r="D65" s="74">
        <v>150</v>
      </c>
      <c r="E65" s="73">
        <f t="shared" si="5"/>
        <v>127467.71909190531</v>
      </c>
      <c r="F65" s="73">
        <f t="shared" si="5"/>
        <v>261916.80721905801</v>
      </c>
      <c r="G65" s="73">
        <f t="shared" si="5"/>
        <v>403729.63188558805</v>
      </c>
      <c r="H65" s="73">
        <f t="shared" si="5"/>
        <v>553309.50275001919</v>
      </c>
      <c r="I65" s="73">
        <f t="shared" si="5"/>
        <v>711081.81862083159</v>
      </c>
      <c r="J65" s="73">
        <f t="shared" si="5"/>
        <v>877495.27727262955</v>
      </c>
      <c r="K65" s="73">
        <f t="shared" si="5"/>
        <v>1053023.1515235838</v>
      </c>
      <c r="L65" s="73">
        <f t="shared" si="5"/>
        <v>1238164.6352032505</v>
      </c>
      <c r="M65" s="73">
        <f t="shared" si="5"/>
        <v>1433446.2628386512</v>
      </c>
      <c r="N65" s="73">
        <f t="shared" si="5"/>
        <v>1639423.4070961357</v>
      </c>
      <c r="O65" s="73">
        <f t="shared" si="5"/>
        <v>1856681.858237687</v>
      </c>
      <c r="P65" s="73">
        <f t="shared" si="5"/>
        <v>2085839.4900835855</v>
      </c>
      <c r="Q65" s="73">
        <f t="shared" si="5"/>
        <v>2327548.0172193428</v>
      </c>
      <c r="R65" s="73">
        <f t="shared" si="5"/>
        <v>2582494.8484443417</v>
      </c>
      <c r="S65" s="73">
        <f t="shared" si="5"/>
        <v>2851405.0417333115</v>
      </c>
      <c r="T65" s="73">
        <f t="shared" si="5"/>
        <v>3135043.3662704481</v>
      </c>
      <c r="U65" s="73">
        <f t="shared" si="6"/>
        <v>3434216.4774205401</v>
      </c>
      <c r="V65" s="73">
        <f t="shared" si="6"/>
        <v>3749775.2108226167</v>
      </c>
      <c r="W65" s="73">
        <f t="shared" si="6"/>
        <v>4082617.0021304116</v>
      </c>
      <c r="X65" s="73">
        <f t="shared" si="6"/>
        <v>4433688.4392812997</v>
      </c>
    </row>
    <row r="66" spans="1:24">
      <c r="A66" s="73">
        <v>55</v>
      </c>
      <c r="B66" s="74">
        <v>6816.35</v>
      </c>
      <c r="C66" s="73">
        <v>5.8005982166748096</v>
      </c>
      <c r="D66" s="74">
        <v>164</v>
      </c>
      <c r="E66" s="73">
        <f t="shared" si="5"/>
        <v>64843.808552939307</v>
      </c>
      <c r="F66" s="73">
        <f t="shared" si="5"/>
        <v>133448.94590842436</v>
      </c>
      <c r="G66" s="73">
        <f t="shared" ref="G66:X66" si="7">$D66*((1+$C66/100)^G$2-1)*$B66</f>
        <v>206033.59163789914</v>
      </c>
      <c r="H66" s="73">
        <f t="shared" si="7"/>
        <v>282828.58103313739</v>
      </c>
      <c r="I66" s="73">
        <f t="shared" si="7"/>
        <v>364078.13921373145</v>
      </c>
      <c r="J66" s="73">
        <f t="shared" si="7"/>
        <v>450040.65781720536</v>
      </c>
      <c r="K66" s="73">
        <f t="shared" si="7"/>
        <v>540989.51674180105</v>
      </c>
      <c r="L66" s="73">
        <f t="shared" si="7"/>
        <v>637213.95355526276</v>
      </c>
      <c r="M66" s="73">
        <f t="shared" si="7"/>
        <v>739019.98333453154</v>
      </c>
      <c r="N66" s="73">
        <f t="shared" si="7"/>
        <v>846731.37186164397</v>
      </c>
      <c r="O66" s="73">
        <f t="shared" si="7"/>
        <v>960690.66527081595</v>
      </c>
      <c r="P66" s="73">
        <f t="shared" si="7"/>
        <v>1081260.2794212154</v>
      </c>
      <c r="Q66" s="73">
        <f t="shared" si="7"/>
        <v>1208823.6524598745</v>
      </c>
      <c r="R66" s="73">
        <f t="shared" si="7"/>
        <v>1343786.4642401449</v>
      </c>
      <c r="S66" s="73">
        <f t="shared" si="7"/>
        <v>1486577.9264737158</v>
      </c>
      <c r="T66" s="73">
        <f t="shared" si="7"/>
        <v>1637652.14771917</v>
      </c>
      <c r="U66" s="73">
        <f t="shared" si="7"/>
        <v>1797489.5775480443</v>
      </c>
      <c r="V66" s="73">
        <f t="shared" si="7"/>
        <v>1966598.5344811506</v>
      </c>
      <c r="W66" s="73">
        <f t="shared" si="7"/>
        <v>2145516.8225543564</v>
      </c>
      <c r="X66" s="73">
        <f t="shared" si="7"/>
        <v>2334813.4416548414</v>
      </c>
    </row>
    <row r="67" spans="1:24" ht="12.75">
      <c r="I67" s="72">
        <f>SUM(E37:I66)</f>
        <v>17259539.321642131</v>
      </c>
      <c r="X67" s="73">
        <f>SUM(E37:X66)</f>
        <v>315736199.01972657</v>
      </c>
    </row>
    <row r="69" spans="1:24">
      <c r="E69" s="73" t="s">
        <v>31</v>
      </c>
    </row>
    <row r="70" spans="1:24">
      <c r="A70" s="73" t="s">
        <v>0</v>
      </c>
      <c r="B70" s="73" t="s">
        <v>32</v>
      </c>
      <c r="C70" s="73" t="s">
        <v>33</v>
      </c>
      <c r="D70" s="73" t="s">
        <v>34</v>
      </c>
      <c r="E70" s="73">
        <v>1</v>
      </c>
      <c r="F70" s="73">
        <v>2</v>
      </c>
      <c r="G70" s="73">
        <v>3</v>
      </c>
      <c r="H70" s="73">
        <v>4</v>
      </c>
      <c r="I70" s="73">
        <v>5</v>
      </c>
      <c r="J70" s="73">
        <v>6</v>
      </c>
      <c r="K70" s="73">
        <v>7</v>
      </c>
      <c r="L70" s="73">
        <v>8</v>
      </c>
      <c r="M70" s="73">
        <v>9</v>
      </c>
      <c r="N70" s="73">
        <v>10</v>
      </c>
      <c r="O70" s="73">
        <v>11</v>
      </c>
      <c r="P70" s="73">
        <v>12</v>
      </c>
      <c r="Q70" s="73">
        <v>13</v>
      </c>
      <c r="R70" s="73">
        <v>14</v>
      </c>
      <c r="S70" s="73">
        <v>15</v>
      </c>
      <c r="T70" s="73">
        <v>16</v>
      </c>
      <c r="U70" s="73">
        <v>17</v>
      </c>
      <c r="V70" s="73">
        <v>18</v>
      </c>
      <c r="W70" s="73">
        <v>19</v>
      </c>
      <c r="X70" s="73">
        <v>20</v>
      </c>
    </row>
    <row r="71" spans="1:24">
      <c r="A71" s="73">
        <v>26</v>
      </c>
      <c r="B71" s="74">
        <v>180.39</v>
      </c>
      <c r="C71" s="73">
        <v>3.6199834500503898</v>
      </c>
      <c r="D71" s="74">
        <v>2776</v>
      </c>
      <c r="E71" s="73">
        <f>$D71*((1+$C71/100)^E$2-1)*$B71</f>
        <v>18127.524692035415</v>
      </c>
      <c r="F71" s="73">
        <f t="shared" ref="F71:X85" si="8">$D71*((1+$C71/100)^F$2-1)*$B71</f>
        <v>36911.262777826349</v>
      </c>
      <c r="G71" s="73">
        <f t="shared" si="8"/>
        <v>56374.969073623695</v>
      </c>
      <c r="H71" s="73">
        <f t="shared" si="8"/>
        <v>76543.258316095336</v>
      </c>
      <c r="I71" s="73">
        <f t="shared" si="8"/>
        <v>97441.636291302653</v>
      </c>
      <c r="J71" s="73">
        <f t="shared" si="8"/>
        <v>119096.53209054164</v>
      </c>
      <c r="K71" s="73">
        <f t="shared" si="8"/>
        <v>141535.33153383859</v>
      </c>
      <c r="L71" s="73">
        <f t="shared" si="8"/>
        <v>164786.4118033729</v>
      </c>
      <c r="M71" s="73">
        <f t="shared" si="8"/>
        <v>188879.1773306223</v>
      </c>
      <c r="N71" s="73">
        <f t="shared" si="8"/>
        <v>213844.09698261763</v>
      </c>
      <c r="O71" s="73">
        <f t="shared" si="8"/>
        <v>239712.74259433354</v>
      </c>
      <c r="P71" s="73">
        <f t="shared" si="8"/>
        <v>266517.8288959458</v>
      </c>
      <c r="Q71" s="73">
        <f t="shared" si="8"/>
        <v>294293.25488544797</v>
      </c>
      <c r="R71" s="73">
        <f t="shared" si="8"/>
        <v>323074.14669895126</v>
      </c>
      <c r="S71" s="73">
        <f t="shared" si="8"/>
        <v>352896.90203288035</v>
      </c>
      <c r="T71" s="73">
        <f t="shared" si="8"/>
        <v>383799.23617424659</v>
      </c>
      <c r="U71" s="73">
        <f t="shared" si="8"/>
        <v>415820.22969720949</v>
      </c>
      <c r="V71" s="73">
        <f t="shared" si="8"/>
        <v>449000.37788624543</v>
      </c>
      <c r="W71" s="73">
        <f t="shared" si="8"/>
        <v>483381.64194842672</v>
      </c>
      <c r="X71" s="73">
        <f t="shared" si="8"/>
        <v>519007.50207957695</v>
      </c>
    </row>
    <row r="72" spans="1:24">
      <c r="A72" s="73">
        <v>27</v>
      </c>
      <c r="B72" s="74">
        <v>185.77</v>
      </c>
      <c r="C72" s="73">
        <v>4.1909581588592904</v>
      </c>
      <c r="D72" s="74">
        <v>2590</v>
      </c>
      <c r="E72" s="73">
        <f t="shared" ref="E72:T100" si="9">$D72*((1+$C72/100)^E$2-1)*$B72</f>
        <v>20164.55629673638</v>
      </c>
      <c r="F72" s="73">
        <f t="shared" si="9"/>
        <v>41174.200710788609</v>
      </c>
      <c r="G72" s="73">
        <f t="shared" si="9"/>
        <v>63064.350531558921</v>
      </c>
      <c r="H72" s="73">
        <f t="shared" si="9"/>
        <v>85871.907372229238</v>
      </c>
      <c r="I72" s="73">
        <f t="shared" si="9"/>
        <v>109635.31937715014</v>
      </c>
      <c r="J72" s="73">
        <f t="shared" si="9"/>
        <v>134394.6460363146</v>
      </c>
      <c r="K72" s="73">
        <f t="shared" si="9"/>
        <v>160191.62571618002</v>
      </c>
      <c r="L72" s="73">
        <f t="shared" si="9"/>
        <v>187069.74602067791</v>
      </c>
      <c r="M72" s="73">
        <f t="shared" si="9"/>
        <v>215074.31710102526</v>
      </c>
      <c r="N72" s="73">
        <f t="shared" si="9"/>
        <v>244252.54803791788</v>
      </c>
      <c r="O72" s="73">
        <f t="shared" si="9"/>
        <v>274653.62642487121</v>
      </c>
      <c r="P72" s="73">
        <f t="shared" si="9"/>
        <v>306328.80128686351</v>
      </c>
      <c r="Q72" s="73">
        <f t="shared" si="9"/>
        <v>339331.46947406745</v>
      </c>
      <c r="R72" s="73">
        <f t="shared" si="9"/>
        <v>373717.26567630447</v>
      </c>
      <c r="S72" s="73">
        <f t="shared" si="9"/>
        <v>409544.1562099678</v>
      </c>
      <c r="T72" s="73">
        <f t="shared" si="9"/>
        <v>446872.53673551715</v>
      </c>
      <c r="U72" s="73">
        <f t="shared" si="8"/>
        <v>485765.3340702721</v>
      </c>
      <c r="V72" s="73">
        <f t="shared" si="8"/>
        <v>526288.11226813658</v>
      </c>
      <c r="W72" s="73">
        <f t="shared" si="8"/>
        <v>568509.18314508104</v>
      </c>
      <c r="X72" s="73">
        <f t="shared" si="8"/>
        <v>612499.72143670043</v>
      </c>
    </row>
    <row r="73" spans="1:24">
      <c r="A73" s="73">
        <v>28</v>
      </c>
      <c r="B73" s="74">
        <v>193.17</v>
      </c>
      <c r="C73" s="73">
        <v>4.3218937786115301</v>
      </c>
      <c r="D73" s="74">
        <v>2492</v>
      </c>
      <c r="E73" s="73">
        <f t="shared" si="9"/>
        <v>20804.71671266263</v>
      </c>
      <c r="F73" s="73">
        <f t="shared" si="8"/>
        <v>42508.591182587617</v>
      </c>
      <c r="G73" s="73">
        <f t="shared" si="8"/>
        <v>65150.484052945889</v>
      </c>
      <c r="H73" s="73">
        <f t="shared" si="8"/>
        <v>88770.935482628192</v>
      </c>
      <c r="I73" s="73">
        <f t="shared" si="8"/>
        <v>113412.23773312975</v>
      </c>
      <c r="J73" s="73">
        <f t="shared" si="8"/>
        <v>139118.51089256472</v>
      </c>
      <c r="K73" s="73">
        <f t="shared" si="8"/>
        <v>165935.78187239013</v>
      </c>
      <c r="L73" s="73">
        <f t="shared" si="8"/>
        <v>193912.06681828605</v>
      </c>
      <c r="M73" s="73">
        <f t="shared" si="8"/>
        <v>223097.45708274527</v>
      </c>
      <c r="N73" s="73">
        <f t="shared" si="8"/>
        <v>253544.20891330758</v>
      </c>
      <c r="O73" s="73">
        <f t="shared" si="8"/>
        <v>285306.83701702429</v>
      </c>
      <c r="P73" s="73">
        <f t="shared" si="8"/>
        <v>318442.21216867922</v>
      </c>
      <c r="Q73" s="73">
        <f t="shared" si="8"/>
        <v>353009.66303753288</v>
      </c>
      <c r="R73" s="73">
        <f t="shared" si="8"/>
        <v>389071.08241491235</v>
      </c>
      <c r="S73" s="73">
        <f t="shared" si="8"/>
        <v>426691.03803284164</v>
      </c>
      <c r="T73" s="73">
        <f t="shared" si="8"/>
        <v>465936.88817213872</v>
      </c>
      <c r="U73" s="73">
        <f t="shared" si="8"/>
        <v>506878.90226696921</v>
      </c>
      <c r="V73" s="73">
        <f t="shared" si="8"/>
        <v>549590.38672180264</v>
      </c>
      <c r="W73" s="73">
        <f t="shared" si="8"/>
        <v>594147.81616604177</v>
      </c>
      <c r="X73" s="73">
        <f t="shared" si="8"/>
        <v>640630.97038134106</v>
      </c>
    </row>
    <row r="74" spans="1:24">
      <c r="A74" s="73">
        <v>29</v>
      </c>
      <c r="B74" s="74">
        <v>204.75</v>
      </c>
      <c r="C74" s="73">
        <v>4.7001672296495602</v>
      </c>
      <c r="D74" s="74">
        <v>2392</v>
      </c>
      <c r="E74" s="73">
        <f t="shared" si="9"/>
        <v>23019.633027276304</v>
      </c>
      <c r="F74" s="73">
        <f t="shared" si="8"/>
        <v>47121.227302486208</v>
      </c>
      <c r="G74" s="73">
        <f t="shared" si="8"/>
        <v>72355.636813642646</v>
      </c>
      <c r="H74" s="73">
        <f t="shared" si="8"/>
        <v>98776.105771237984</v>
      </c>
      <c r="I74" s="73">
        <f t="shared" si="8"/>
        <v>126438.38095269799</v>
      </c>
      <c r="J74" s="73">
        <f t="shared" si="8"/>
        <v>155400.82932721244</v>
      </c>
      <c r="K74" s="73">
        <f t="shared" si="8"/>
        <v>185724.56120913001</v>
      </c>
      <c r="L74" s="73">
        <f t="shared" si="8"/>
        <v>217473.55919976821</v>
      </c>
      <c r="M74" s="73">
        <f t="shared" si="8"/>
        <v>250714.81318970455</v>
      </c>
      <c r="N74" s="73">
        <f t="shared" si="8"/>
        <v>285518.46170640038</v>
      </c>
      <c r="O74" s="73">
        <f t="shared" si="8"/>
        <v>321957.9399054005</v>
      </c>
      <c r="P74" s="73">
        <f t="shared" si="8"/>
        <v>360110.13451736525</v>
      </c>
      <c r="Q74" s="73">
        <f t="shared" si="8"/>
        <v>400055.54607787362</v>
      </c>
      <c r="R74" s="73">
        <f t="shared" si="8"/>
        <v>441878.45878229779</v>
      </c>
      <c r="S74" s="73">
        <f t="shared" si="8"/>
        <v>485667.11832414014</v>
      </c>
      <c r="T74" s="73">
        <f t="shared" si="8"/>
        <v>531513.91809207108</v>
      </c>
      <c r="U74" s="73">
        <f t="shared" si="8"/>
        <v>579515.59411853726</v>
      </c>
      <c r="V74" s="73">
        <f t="shared" si="8"/>
        <v>629773.42919128202</v>
      </c>
      <c r="W74" s="73">
        <f t="shared" si="8"/>
        <v>682393.46655844734</v>
      </c>
      <c r="X74" s="73">
        <f t="shared" si="8"/>
        <v>737486.73367817316</v>
      </c>
    </row>
    <row r="75" spans="1:24">
      <c r="A75" s="73">
        <v>30</v>
      </c>
      <c r="B75" s="74">
        <v>215.17</v>
      </c>
      <c r="C75" s="73">
        <v>4.25765773015672</v>
      </c>
      <c r="D75" s="74">
        <v>2300</v>
      </c>
      <c r="E75" s="73">
        <f t="shared" si="9"/>
        <v>21070.764917349876</v>
      </c>
      <c r="F75" s="73">
        <f t="shared" si="8"/>
        <v>43038.650886006471</v>
      </c>
      <c r="G75" s="73">
        <f t="shared" si="8"/>
        <v>65941.854249759592</v>
      </c>
      <c r="H75" s="73">
        <f t="shared" si="8"/>
        <v>89820.197621983025</v>
      </c>
      <c r="I75" s="73">
        <f t="shared" si="8"/>
        <v>114715.19912662735</v>
      </c>
      <c r="J75" s="73">
        <f t="shared" si="8"/>
        <v>140670.14458725671</v>
      </c>
      <c r="K75" s="73">
        <f t="shared" si="8"/>
        <v>167730.16278964857</v>
      </c>
      <c r="L75" s="73">
        <f t="shared" si="8"/>
        <v>195942.30394881644</v>
      </c>
      <c r="M75" s="73">
        <f t="shared" si="8"/>
        <v>225355.62151689021</v>
      </c>
      <c r="N75" s="73">
        <f t="shared" si="8"/>
        <v>256021.25747409684</v>
      </c>
      <c r="O75" s="73">
        <f t="shared" si="8"/>
        <v>287992.53125113697</v>
      </c>
      <c r="P75" s="73">
        <f t="shared" si="8"/>
        <v>321325.03243757488</v>
      </c>
      <c r="Q75" s="73">
        <f t="shared" si="8"/>
        <v>356076.71743743174</v>
      </c>
      <c r="R75" s="73">
        <f t="shared" si="8"/>
        <v>392308.01024004474</v>
      </c>
      <c r="S75" s="73">
        <f t="shared" si="8"/>
        <v>430081.90748140396</v>
      </c>
      <c r="T75" s="73">
        <f t="shared" si="8"/>
        <v>469464.08797864133</v>
      </c>
      <c r="U75" s="73">
        <f t="shared" si="8"/>
        <v>510523.02692812355</v>
      </c>
      <c r="V75" s="73">
        <f t="shared" si="8"/>
        <v>553330.11496570881</v>
      </c>
      <c r="W75" s="73">
        <f t="shared" si="8"/>
        <v>597959.78229618119</v>
      </c>
      <c r="X75" s="73">
        <f t="shared" si="8"/>
        <v>644489.62810769281</v>
      </c>
    </row>
    <row r="76" spans="1:24">
      <c r="A76" s="73">
        <v>31</v>
      </c>
      <c r="B76" s="74">
        <v>228.34</v>
      </c>
      <c r="C76" s="73">
        <v>3.9116837013954</v>
      </c>
      <c r="D76" s="74">
        <v>2283</v>
      </c>
      <c r="E76" s="73">
        <f t="shared" si="9"/>
        <v>20391.6157410784</v>
      </c>
      <c r="F76" s="73">
        <f t="shared" si="8"/>
        <v>41580.886991551706</v>
      </c>
      <c r="G76" s="73">
        <f t="shared" si="8"/>
        <v>63599.015511974292</v>
      </c>
      <c r="H76" s="73">
        <f t="shared" si="8"/>
        <v>86478.423577082402</v>
      </c>
      <c r="I76" s="73">
        <f t="shared" si="8"/>
        <v>110252.80171844923</v>
      </c>
      <c r="J76" s="73">
        <f t="shared" si="8"/>
        <v>134957.15833467993</v>
      </c>
      <c r="K76" s="73">
        <f t="shared" si="8"/>
        <v>160627.87124220238</v>
      </c>
      <c r="L76" s="73">
        <f t="shared" si="8"/>
        <v>187302.74124256038</v>
      </c>
      <c r="M76" s="73">
        <f t="shared" si="8"/>
        <v>215021.04778509081</v>
      </c>
      <c r="N76" s="73">
        <f t="shared" si="8"/>
        <v>243823.6068069482</v>
      </c>
      <c r="O76" s="73">
        <f t="shared" si="8"/>
        <v>273752.83083564846</v>
      </c>
      <c r="P76" s="73">
        <f t="shared" si="8"/>
        <v>304852.79144263332</v>
      </c>
      <c r="Q76" s="73">
        <f t="shared" si="8"/>
        <v>337169.28413982212</v>
      </c>
      <c r="R76" s="73">
        <f t="shared" si="8"/>
        <v>370749.89581470937</v>
      </c>
      <c r="S76" s="73">
        <f t="shared" si="8"/>
        <v>405644.07480331219</v>
      </c>
      <c r="T76" s="73">
        <f t="shared" si="8"/>
        <v>441903.20370414795</v>
      </c>
      <c r="U76" s="73">
        <f t="shared" si="8"/>
        <v>479580.67504046566</v>
      </c>
      <c r="V76" s="73">
        <f t="shared" si="8"/>
        <v>518731.96988214389</v>
      </c>
      <c r="W76" s="73">
        <f t="shared" si="8"/>
        <v>559414.73954302946</v>
      </c>
      <c r="X76" s="73">
        <f t="shared" si="8"/>
        <v>601688.89047401608</v>
      </c>
    </row>
    <row r="77" spans="1:24">
      <c r="A77" s="73">
        <v>32</v>
      </c>
      <c r="B77" s="74">
        <v>243.03</v>
      </c>
      <c r="C77" s="73">
        <v>3.5414883290647499</v>
      </c>
      <c r="D77" s="74">
        <v>2117</v>
      </c>
      <c r="E77" s="73">
        <f t="shared" si="9"/>
        <v>18220.76302532891</v>
      </c>
      <c r="F77" s="73">
        <f t="shared" si="8"/>
        <v>37086.812246666355</v>
      </c>
      <c r="G77" s="73">
        <f t="shared" si="8"/>
        <v>56621.000399333105</v>
      </c>
      <c r="H77" s="73">
        <f t="shared" si="8"/>
        <v>76846.989545604083</v>
      </c>
      <c r="I77" s="73">
        <f t="shared" si="8"/>
        <v>97789.279736928191</v>
      </c>
      <c r="J77" s="73">
        <f t="shared" si="8"/>
        <v>119473.23869121677</v>
      </c>
      <c r="K77" s="73">
        <f t="shared" si="8"/>
        <v>141925.13252115092</v>
      </c>
      <c r="L77" s="73">
        <f t="shared" si="8"/>
        <v>165172.157550726</v>
      </c>
      <c r="M77" s="73">
        <f t="shared" si="8"/>
        <v>189242.47325857836</v>
      </c>
      <c r="N77" s="73">
        <f t="shared" si="8"/>
        <v>214165.23638799327</v>
      </c>
      <c r="O77" s="73">
        <f t="shared" si="8"/>
        <v>239970.63626491689</v>
      </c>
      <c r="P77" s="73">
        <f t="shared" si="8"/>
        <v>266689.93136675021</v>
      </c>
      <c r="Q77" s="73">
        <f t="shared" si="8"/>
        <v>294355.48718622338</v>
      </c>
      <c r="R77" s="73">
        <f t="shared" si="8"/>
        <v>323000.81543621403</v>
      </c>
      <c r="S77" s="73">
        <f t="shared" si="8"/>
        <v>352660.61464300053</v>
      </c>
      <c r="T77" s="73">
        <f t="shared" si="8"/>
        <v>383370.81217711925</v>
      </c>
      <c r="U77" s="73">
        <f t="shared" si="8"/>
        <v>415168.60777274158</v>
      </c>
      <c r="V77" s="73">
        <f t="shared" si="8"/>
        <v>448092.51858828281</v>
      </c>
      <c r="W77" s="73">
        <f t="shared" si="8"/>
        <v>482182.42586282804</v>
      </c>
      <c r="X77" s="73">
        <f t="shared" si="8"/>
        <v>517479.62322489033</v>
      </c>
    </row>
    <row r="78" spans="1:24">
      <c r="A78" s="73">
        <v>33</v>
      </c>
      <c r="B78" s="74">
        <v>258.26</v>
      </c>
      <c r="C78" s="73">
        <v>4.5287470525386802</v>
      </c>
      <c r="D78" s="74">
        <v>2133</v>
      </c>
      <c r="E78" s="73">
        <f t="shared" si="9"/>
        <v>24947.444580111642</v>
      </c>
      <c r="F78" s="73">
        <f t="shared" si="8"/>
        <v>51024.695821328765</v>
      </c>
      <c r="G78" s="73">
        <f t="shared" si="8"/>
        <v>78282.919809515588</v>
      </c>
      <c r="H78" s="73">
        <f t="shared" si="8"/>
        <v>106775.59981314185</v>
      </c>
      <c r="I78" s="73">
        <f t="shared" si="8"/>
        <v>136558.64122262161</v>
      </c>
      <c r="J78" s="73">
        <f t="shared" si="8"/>
        <v>167690.4812420895</v>
      </c>
      <c r="K78" s="73">
        <f t="shared" si="8"/>
        <v>200232.20354884019</v>
      </c>
      <c r="L78" s="73">
        <f t="shared" si="8"/>
        <v>234247.65814540317</v>
      </c>
      <c r="M78" s="73">
        <f t="shared" si="8"/>
        <v>269803.58663941571</v>
      </c>
      <c r="N78" s="73">
        <f t="shared" si="8"/>
        <v>306969.75319710339</v>
      </c>
      <c r="O78" s="73">
        <f t="shared" si="8"/>
        <v>345819.08142731403</v>
      </c>
      <c r="P78" s="73">
        <f t="shared" si="8"/>
        <v>386427.79746468127</v>
      </c>
      <c r="Q78" s="73">
        <f t="shared" si="8"/>
        <v>428875.57953266485</v>
      </c>
      <c r="R78" s="73">
        <f t="shared" si="8"/>
        <v>473245.71427992004</v>
      </c>
      <c r="S78" s="73">
        <f t="shared" si="8"/>
        <v>519625.26019674918</v>
      </c>
      <c r="T78" s="73">
        <f t="shared" si="8"/>
        <v>568105.21843226755</v>
      </c>
      <c r="U78" s="73">
        <f t="shared" si="8"/>
        <v>618780.71134744887</v>
      </c>
      <c r="V78" s="73">
        <f t="shared" si="8"/>
        <v>671751.16915438592</v>
      </c>
      <c r="W78" s="73">
        <f t="shared" si="8"/>
        <v>727120.52500797051</v>
      </c>
      <c r="X78" s="73">
        <f t="shared" si="8"/>
        <v>784997.41893278435</v>
      </c>
    </row>
    <row r="79" spans="1:24">
      <c r="A79" s="73">
        <v>34</v>
      </c>
      <c r="B79" s="74">
        <v>273.2</v>
      </c>
      <c r="C79" s="73">
        <v>4.286442018012</v>
      </c>
      <c r="D79" s="74">
        <v>1998</v>
      </c>
      <c r="E79" s="73">
        <f t="shared" si="9"/>
        <v>23397.698067231173</v>
      </c>
      <c r="F79" s="73">
        <f t="shared" si="8"/>
        <v>47798.324895663718</v>
      </c>
      <c r="G79" s="73">
        <f t="shared" si="8"/>
        <v>73244.870445128559</v>
      </c>
      <c r="H79" s="73">
        <f t="shared" si="8"/>
        <v>99782.167415158081</v>
      </c>
      <c r="I79" s="73">
        <f t="shared" si="8"/>
        <v>127456.97023295565</v>
      </c>
      <c r="J79" s="73">
        <f t="shared" si="8"/>
        <v>156318.03742713731</v>
      </c>
      <c r="K79" s="73">
        <f t="shared" si="8"/>
        <v>186416.21753237705</v>
      </c>
      <c r="L79" s="73">
        <f t="shared" si="8"/>
        <v>217804.5386763046</v>
      </c>
      <c r="M79" s="73">
        <f t="shared" si="8"/>
        <v>250538.30200649417</v>
      </c>
      <c r="N79" s="73">
        <f t="shared" si="8"/>
        <v>284675.17912214552</v>
      </c>
      <c r="O79" s="73">
        <f t="shared" si="8"/>
        <v>320275.31368211925</v>
      </c>
      <c r="P79" s="73">
        <f t="shared" si="8"/>
        <v>357401.42736834037</v>
      </c>
      <c r="Q79" s="73">
        <f t="shared" si="8"/>
        <v>396118.93039126275</v>
      </c>
      <c r="R79" s="73">
        <f t="shared" si="8"/>
        <v>436496.03673208476</v>
      </c>
      <c r="S79" s="73">
        <f t="shared" si="8"/>
        <v>478603.88432475715</v>
      </c>
      <c r="T79" s="73">
        <f t="shared" si="8"/>
        <v>522516.66038952215</v>
      </c>
      <c r="U79" s="73">
        <f t="shared" si="8"/>
        <v>568311.73213880288</v>
      </c>
      <c r="V79" s="73">
        <f t="shared" si="8"/>
        <v>616069.78308572364</v>
      </c>
      <c r="W79" s="73">
        <f t="shared" si="8"/>
        <v>665874.95519541681</v>
      </c>
      <c r="X79" s="73">
        <f t="shared" si="8"/>
        <v>717814.99712956254</v>
      </c>
    </row>
    <row r="80" spans="1:24">
      <c r="A80" s="73">
        <v>35</v>
      </c>
      <c r="B80" s="74">
        <v>292.45999999999998</v>
      </c>
      <c r="C80" s="73">
        <v>4.31854210041696</v>
      </c>
      <c r="D80" s="74">
        <v>1971</v>
      </c>
      <c r="E80" s="73">
        <f t="shared" si="9"/>
        <v>24893.746215179348</v>
      </c>
      <c r="F80" s="73">
        <f t="shared" si="8"/>
        <v>50862.539341032214</v>
      </c>
      <c r="G80" s="73">
        <f t="shared" si="8"/>
        <v>77952.805730995169</v>
      </c>
      <c r="H80" s="73">
        <f t="shared" si="8"/>
        <v>106212.97668012381</v>
      </c>
      <c r="I80" s="73">
        <f t="shared" si="8"/>
        <v>135693.57500934039</v>
      </c>
      <c r="J80" s="73">
        <f t="shared" si="8"/>
        <v>166447.30538885892</v>
      </c>
      <c r="K80" s="73">
        <f t="shared" si="8"/>
        <v>198529.14856226585</v>
      </c>
      <c r="L80" s="73">
        <f t="shared" si="8"/>
        <v>231996.45963970598</v>
      </c>
      <c r="M80" s="73">
        <f t="shared" si="8"/>
        <v>266909.07063590293</v>
      </c>
      <c r="N80" s="73">
        <f t="shared" si="8"/>
        <v>303329.39743632532</v>
      </c>
      <c r="O80" s="73">
        <f t="shared" si="8"/>
        <v>341322.55138273351</v>
      </c>
      <c r="P80" s="73">
        <f t="shared" si="8"/>
        <v>380956.45567759353</v>
      </c>
      <c r="Q80" s="73">
        <f t="shared" si="8"/>
        <v>422301.966815466</v>
      </c>
      <c r="R80" s="73">
        <f t="shared" si="8"/>
        <v>465433.00125846005</v>
      </c>
      <c r="S80" s="73">
        <f t="shared" si="8"/>
        <v>510426.66758222028</v>
      </c>
      <c r="T80" s="73">
        <f t="shared" si="8"/>
        <v>557363.40432869317</v>
      </c>
      <c r="U80" s="73">
        <f t="shared" si="8"/>
        <v>606327.12381212437</v>
      </c>
      <c r="V80" s="73">
        <f t="shared" si="8"/>
        <v>657405.36213537771</v>
      </c>
      <c r="W80" s="73">
        <f t="shared" si="8"/>
        <v>710689.43568477174</v>
      </c>
      <c r="X80" s="73">
        <f t="shared" si="8"/>
        <v>766274.60438321368</v>
      </c>
    </row>
    <row r="81" spans="1:24">
      <c r="A81" s="73">
        <v>36</v>
      </c>
      <c r="B81" s="74">
        <v>310.74</v>
      </c>
      <c r="C81" s="73">
        <v>4.3547453367423499</v>
      </c>
      <c r="D81" s="74">
        <v>2014</v>
      </c>
      <c r="E81" s="73">
        <f t="shared" si="9"/>
        <v>27253.318418017931</v>
      </c>
      <c r="F81" s="73">
        <f t="shared" si="8"/>
        <v>55693.449448952109</v>
      </c>
      <c r="G81" s="73">
        <f t="shared" si="8"/>
        <v>85372.075759719213</v>
      </c>
      <c r="H81" s="73">
        <f t="shared" si="8"/>
        <v>116343.13066576383</v>
      </c>
      <c r="I81" s="73">
        <f t="shared" si="8"/>
        <v>148662.89614106918</v>
      </c>
      <c r="J81" s="73">
        <f t="shared" si="8"/>
        <v>182390.10509625654</v>
      </c>
      <c r="K81" s="73">
        <f t="shared" si="8"/>
        <v>217586.04811063316</v>
      </c>
      <c r="L81" s="73">
        <f t="shared" si="8"/>
        <v>254314.6848121511</v>
      </c>
      <c r="M81" s="73">
        <f t="shared" si="8"/>
        <v>292642.76010767731</v>
      </c>
      <c r="N81" s="73">
        <f t="shared" si="8"/>
        <v>332639.92547479848</v>
      </c>
      <c r="O81" s="73">
        <f t="shared" si="8"/>
        <v>374378.86553557334</v>
      </c>
      <c r="P81" s="73">
        <f t="shared" si="8"/>
        <v>417935.4301422509</v>
      </c>
      <c r="Q81" s="73">
        <f t="shared" si="8"/>
        <v>463388.7722149826</v>
      </c>
      <c r="R81" s="73">
        <f t="shared" si="8"/>
        <v>510821.4915820203</v>
      </c>
      <c r="S81" s="73">
        <f t="shared" si="8"/>
        <v>560319.78508378391</v>
      </c>
      <c r="T81" s="73">
        <f t="shared" si="8"/>
        <v>611973.60321358312</v>
      </c>
      <c r="U81" s="73">
        <f t="shared" si="8"/>
        <v>665876.81357963872</v>
      </c>
      <c r="V81" s="73">
        <f t="shared" si="8"/>
        <v>722127.37148546497</v>
      </c>
      <c r="W81" s="73">
        <f t="shared" si="8"/>
        <v>780827.49793858605</v>
      </c>
      <c r="X81" s="73">
        <f t="shared" si="8"/>
        <v>842083.86541108694</v>
      </c>
    </row>
    <row r="82" spans="1:24">
      <c r="A82" s="73">
        <v>37</v>
      </c>
      <c r="B82" s="74">
        <v>334.2</v>
      </c>
      <c r="C82" s="73">
        <v>4.0540152137043801</v>
      </c>
      <c r="D82" s="74">
        <v>1958</v>
      </c>
      <c r="E82" s="73">
        <f t="shared" si="9"/>
        <v>26527.999896943718</v>
      </c>
      <c r="F82" s="73">
        <f t="shared" si="8"/>
        <v>54131.44894560102</v>
      </c>
      <c r="G82" s="73">
        <f t="shared" si="8"/>
        <v>82853.946018198039</v>
      </c>
      <c r="H82" s="73">
        <f t="shared" si="8"/>
        <v>112740.85749187392</v>
      </c>
      <c r="I82" s="73">
        <f t="shared" si="8"/>
        <v>143839.38890359894</v>
      </c>
      <c r="J82" s="73">
        <f t="shared" si="8"/>
        <v>176198.65950999409</v>
      </c>
      <c r="K82" s="73">
        <f t="shared" si="8"/>
        <v>209869.77986981612</v>
      </c>
      <c r="L82" s="73">
        <f t="shared" si="8"/>
        <v>244905.93257165005</v>
      </c>
      <c r="M82" s="73">
        <f t="shared" si="8"/>
        <v>281362.45623431308</v>
      </c>
      <c r="N82" s="73">
        <f t="shared" si="8"/>
        <v>319296.93291264819</v>
      </c>
      <c r="O82" s="73">
        <f t="shared" si="8"/>
        <v>358769.27904676221</v>
      </c>
      <c r="P82" s="73">
        <f t="shared" si="8"/>
        <v>399841.8400983591</v>
      </c>
      <c r="Q82" s="73">
        <f t="shared" si="8"/>
        <v>442579.48902364587</v>
      </c>
      <c r="R82" s="73">
        <f t="shared" si="8"/>
        <v>487049.72873834346</v>
      </c>
      <c r="S82" s="73">
        <f t="shared" si="8"/>
        <v>533322.79873664537</v>
      </c>
      <c r="T82" s="73">
        <f t="shared" si="8"/>
        <v>581471.78603252675</v>
      </c>
      <c r="U82" s="73">
        <f t="shared" si="8"/>
        <v>631572.74059862772</v>
      </c>
      <c r="V82" s="73">
        <f t="shared" si="8"/>
        <v>683704.79548504937</v>
      </c>
      <c r="W82" s="73">
        <f t="shared" si="8"/>
        <v>737950.29180778365</v>
      </c>
      <c r="X82" s="73">
        <f t="shared" si="8"/>
        <v>794394.90880419081</v>
      </c>
    </row>
    <row r="83" spans="1:24">
      <c r="A83" s="73">
        <v>38</v>
      </c>
      <c r="B83" s="74">
        <v>349.72</v>
      </c>
      <c r="C83" s="73">
        <v>4.64065057397075</v>
      </c>
      <c r="D83" s="74">
        <v>1995</v>
      </c>
      <c r="E83" s="73">
        <f t="shared" si="9"/>
        <v>32377.419958644488</v>
      </c>
      <c r="F83" s="73">
        <f t="shared" si="8"/>
        <v>66257.362842436691</v>
      </c>
      <c r="G83" s="73">
        <f t="shared" si="8"/>
        <v>101709.55549012666</v>
      </c>
      <c r="H83" s="73">
        <f t="shared" si="8"/>
        <v>138806.96051940677</v>
      </c>
      <c r="I83" s="73">
        <f t="shared" si="8"/>
        <v>177625.92648810646</v>
      </c>
      <c r="J83" s="73">
        <f t="shared" si="8"/>
        <v>218246.34502384212</v>
      </c>
      <c r="K83" s="73">
        <f t="shared" si="8"/>
        <v>260751.81524550566</v>
      </c>
      <c r="L83" s="73">
        <f t="shared" si="8"/>
        <v>305229.8158149799</v>
      </c>
      <c r="M83" s="73">
        <f t="shared" si="8"/>
        <v>351771.88497317216</v>
      </c>
      <c r="N83" s="73">
        <f t="shared" si="8"/>
        <v>400473.80893089174</v>
      </c>
      <c r="O83" s="73">
        <f t="shared" si="8"/>
        <v>451435.8190022902</v>
      </c>
      <c r="P83" s="73">
        <f t="shared" si="8"/>
        <v>504762.797886574</v>
      </c>
      <c r="Q83" s="73">
        <f t="shared" si="8"/>
        <v>560564.49552253261</v>
      </c>
      <c r="R83" s="73">
        <f t="shared" si="8"/>
        <v>618955.75496011949</v>
      </c>
      <c r="S83" s="73">
        <f t="shared" si="8"/>
        <v>680056.74871394574</v>
      </c>
      <c r="T83" s="73">
        <f t="shared" si="8"/>
        <v>743993.2260851108</v>
      </c>
      <c r="U83" s="73">
        <f t="shared" si="8"/>
        <v>810896.77196037758</v>
      </c>
      <c r="V83" s="73">
        <f t="shared" si="8"/>
        <v>880905.07762131118</v>
      </c>
      <c r="W83" s="73">
        <f t="shared" si="8"/>
        <v>954162.22412072669</v>
      </c>
      <c r="X83" s="73">
        <f t="shared" si="8"/>
        <v>1030818.9788096417</v>
      </c>
    </row>
    <row r="84" spans="1:24">
      <c r="A84" s="73">
        <v>39</v>
      </c>
      <c r="B84" s="74">
        <v>369.76</v>
      </c>
      <c r="C84" s="73">
        <v>5.2953628980956404</v>
      </c>
      <c r="D84" s="74">
        <v>1891</v>
      </c>
      <c r="E84" s="73">
        <f t="shared" si="9"/>
        <v>37026.033114129088</v>
      </c>
      <c r="F84" s="73">
        <f t="shared" si="8"/>
        <v>76012.72904842034</v>
      </c>
      <c r="G84" s="73">
        <f t="shared" si="8"/>
        <v>117063.9120144094</v>
      </c>
      <c r="H84" s="73">
        <f t="shared" si="8"/>
        <v>160288.90409240883</v>
      </c>
      <c r="I84" s="73">
        <f t="shared" si="8"/>
        <v>205802.8163636114</v>
      </c>
      <c r="J84" s="73">
        <f t="shared" si="8"/>
        <v>253726.85545869503</v>
      </c>
      <c r="K84" s="73">
        <f t="shared" si="8"/>
        <v>304188.64633928868</v>
      </c>
      <c r="L84" s="73">
        <f t="shared" si="8"/>
        <v>357322.57217188767</v>
      </c>
      <c r="M84" s="73">
        <f t="shared" si="8"/>
        <v>413270.13219932799</v>
      </c>
      <c r="N84" s="73">
        <f t="shared" si="8"/>
        <v>472180.31856285105</v>
      </c>
      <c r="O84" s="73">
        <f t="shared" si="8"/>
        <v>534210.01307826699</v>
      </c>
      <c r="P84" s="73">
        <f t="shared" si="8"/>
        <v>599524.40502285468</v>
      </c>
      <c r="Q84" s="73">
        <f t="shared" si="8"/>
        <v>668297.43104559253</v>
      </c>
      <c r="R84" s="73">
        <f t="shared" si="8"/>
        <v>740712.23837223626</v>
      </c>
      <c r="S84" s="73">
        <f t="shared" si="8"/>
        <v>816961.67253878247</v>
      </c>
      <c r="T84" s="73">
        <f t="shared" si="8"/>
        <v>897248.7909521918</v>
      </c>
      <c r="U84" s="73">
        <f t="shared" si="8"/>
        <v>981787.40364601486</v>
      </c>
      <c r="V84" s="73">
        <f t="shared" si="8"/>
        <v>1070802.6426709916</v>
      </c>
      <c r="W84" s="73">
        <f t="shared" si="8"/>
        <v>1164531.561636948</v>
      </c>
      <c r="X84" s="73">
        <f t="shared" si="8"/>
        <v>1263223.767002614</v>
      </c>
    </row>
    <row r="85" spans="1:24">
      <c r="A85" s="73">
        <v>40</v>
      </c>
      <c r="B85" s="74">
        <v>388.75</v>
      </c>
      <c r="C85" s="73">
        <v>4.5630655179063204</v>
      </c>
      <c r="D85" s="74">
        <v>1854</v>
      </c>
      <c r="E85" s="73">
        <f t="shared" si="9"/>
        <v>32887.952490396019</v>
      </c>
      <c r="F85" s="73">
        <f t="shared" si="8"/>
        <v>67276.603800426703</v>
      </c>
      <c r="G85" s="73">
        <f t="shared" si="8"/>
        <v>103234.43180045848</v>
      </c>
      <c r="H85" s="73">
        <f t="shared" si="8"/>
        <v>140833.0390509477</v>
      </c>
      <c r="I85" s="73">
        <f t="shared" si="8"/>
        <v>180147.29538409712</v>
      </c>
      <c r="J85" s="73">
        <f t="shared" ref="J85:X99" si="10">$D85*((1+$C85/100)^J$2-1)*$B85</f>
        <v>221255.48699160575</v>
      </c>
      <c r="K85" s="73">
        <f t="shared" si="10"/>
        <v>264239.47231539147</v>
      </c>
      <c r="L85" s="73">
        <f t="shared" si="10"/>
        <v>309184.84505170869</v>
      </c>
      <c r="M85" s="73">
        <f t="shared" si="10"/>
        <v>356181.10459325131</v>
      </c>
      <c r="N85" s="73">
        <f t="shared" si="10"/>
        <v>405321.83424863993</v>
      </c>
      <c r="O85" s="73">
        <f t="shared" si="10"/>
        <v>456704.887594181</v>
      </c>
      <c r="P85" s="73">
        <f t="shared" si="10"/>
        <v>510432.5833289799</v>
      </c>
      <c r="Q85" s="73">
        <f t="shared" si="10"/>
        <v>566611.90902141912</v>
      </c>
      <c r="R85" s="73">
        <f t="shared" si="10"/>
        <v>625354.73415272241</v>
      </c>
      <c r="S85" s="73">
        <f t="shared" si="10"/>
        <v>686778.03288183606</v>
      </c>
      <c r="T85" s="73">
        <f t="shared" si="10"/>
        <v>751004.11697521876</v>
      </c>
      <c r="U85" s="73">
        <f t="shared" si="10"/>
        <v>818160.87936536793</v>
      </c>
      <c r="V85" s="73">
        <f t="shared" si="10"/>
        <v>888382.0488230841</v>
      </c>
      <c r="W85" s="73">
        <f t="shared" si="10"/>
        <v>961807.45625059598</v>
      </c>
      <c r="X85" s="73">
        <f t="shared" si="10"/>
        <v>1038583.3131258149</v>
      </c>
    </row>
    <row r="86" spans="1:24">
      <c r="A86" s="73">
        <v>41</v>
      </c>
      <c r="B86" s="74">
        <v>413.41</v>
      </c>
      <c r="C86" s="73">
        <v>4.8425634702278604</v>
      </c>
      <c r="D86" s="74">
        <v>1850</v>
      </c>
      <c r="E86" s="73">
        <f t="shared" si="9"/>
        <v>37036.3370381977</v>
      </c>
      <c r="F86" s="73">
        <f t="shared" si="9"/>
        <v>75866.182204517594</v>
      </c>
      <c r="G86" s="73">
        <f t="shared" si="9"/>
        <v>116576.38726840782</v>
      </c>
      <c r="H86" s="73">
        <f t="shared" si="9"/>
        <v>159258.00985137673</v>
      </c>
      <c r="I86" s="73">
        <f t="shared" si="9"/>
        <v>204006.51709804911</v>
      </c>
      <c r="J86" s="73">
        <f t="shared" si="9"/>
        <v>250921.99921012096</v>
      </c>
      <c r="K86" s="73">
        <f t="shared" si="9"/>
        <v>300109.39332083362</v>
      </c>
      <c r="L86" s="73">
        <f t="shared" si="9"/>
        <v>351678.71821070829</v>
      </c>
      <c r="M86" s="73">
        <f t="shared" si="9"/>
        <v>405745.32038954337</v>
      </c>
      <c r="N86" s="73">
        <f t="shared" si="9"/>
        <v>462430.13209508406</v>
      </c>
      <c r="O86" s="73">
        <f t="shared" si="9"/>
        <v>521859.9417854448</v>
      </c>
      <c r="P86" s="73">
        <f t="shared" si="9"/>
        <v>584167.67773029685</v>
      </c>
      <c r="Q86" s="73">
        <f t="shared" si="9"/>
        <v>649492.70533514034</v>
      </c>
      <c r="R86" s="73">
        <f t="shared" si="9"/>
        <v>717981.13886369194</v>
      </c>
      <c r="S86" s="73">
        <f t="shared" si="9"/>
        <v>789786.16825562925</v>
      </c>
      <c r="T86" s="73">
        <f t="shared" si="9"/>
        <v>865068.40177068615</v>
      </c>
      <c r="U86" s="73">
        <f t="shared" si="10"/>
        <v>943996.22522551497</v>
      </c>
      <c r="V86" s="73">
        <f t="shared" si="10"/>
        <v>1026746.1786268136</v>
      </c>
      <c r="W86" s="73">
        <f t="shared" si="10"/>
        <v>1113503.3510431538</v>
      </c>
      <c r="X86" s="73">
        <f t="shared" si="10"/>
        <v>1204461.7945987303</v>
      </c>
    </row>
    <row r="87" spans="1:24">
      <c r="A87" s="73">
        <v>42</v>
      </c>
      <c r="B87" s="74">
        <v>437.92</v>
      </c>
      <c r="C87" s="73">
        <v>4.30971053863981</v>
      </c>
      <c r="D87" s="74">
        <v>1839</v>
      </c>
      <c r="E87" s="73">
        <f t="shared" si="9"/>
        <v>34707.60219470218</v>
      </c>
      <c r="F87" s="73">
        <f t="shared" si="9"/>
        <v>70911.001578898678</v>
      </c>
      <c r="G87" s="73">
        <f t="shared" si="9"/>
        <v>108674.66268170169</v>
      </c>
      <c r="H87" s="73">
        <f t="shared" si="9"/>
        <v>148065.82826682855</v>
      </c>
      <c r="I87" s="73">
        <f t="shared" si="9"/>
        <v>189154.63906647047</v>
      </c>
      <c r="J87" s="73">
        <f t="shared" si="9"/>
        <v>232014.25867534662</v>
      </c>
      <c r="K87" s="73">
        <f t="shared" si="9"/>
        <v>276721.00382732711</v>
      </c>
      <c r="L87" s="73">
        <f t="shared" si="9"/>
        <v>323354.4802866056</v>
      </c>
      <c r="M87" s="73">
        <f t="shared" si="9"/>
        <v>371997.72459538362</v>
      </c>
      <c r="N87" s="73">
        <f t="shared" si="9"/>
        <v>422737.35193047341</v>
      </c>
      <c r="O87" s="73">
        <f t="shared" si="9"/>
        <v>475663.71033209004</v>
      </c>
      <c r="P87" s="73">
        <f t="shared" si="9"/>
        <v>530871.04157945944</v>
      </c>
      <c r="Q87" s="73">
        <f t="shared" si="9"/>
        <v>588457.64899969846</v>
      </c>
      <c r="R87" s="73">
        <f t="shared" si="9"/>
        <v>648526.07250877284</v>
      </c>
      <c r="S87" s="73">
        <f t="shared" si="9"/>
        <v>711183.27119621227</v>
      </c>
      <c r="T87" s="73">
        <f t="shared" si="9"/>
        <v>776540.81377870112</v>
      </c>
      <c r="U87" s="73">
        <f t="shared" si="10"/>
        <v>844715.07726166316</v>
      </c>
      <c r="V87" s="73">
        <f t="shared" si="10"/>
        <v>915827.45416259102</v>
      </c>
      <c r="W87" s="73">
        <f t="shared" si="10"/>
        <v>990004.56866509479</v>
      </c>
      <c r="X87" s="73">
        <f t="shared" si="10"/>
        <v>1067378.5020885721</v>
      </c>
    </row>
    <row r="88" spans="1:24">
      <c r="A88" s="73">
        <v>43</v>
      </c>
      <c r="B88" s="74">
        <v>462.56</v>
      </c>
      <c r="C88" s="73">
        <v>4.5596221556596896</v>
      </c>
      <c r="D88" s="74">
        <v>1778</v>
      </c>
      <c r="E88" s="73">
        <f t="shared" si="9"/>
        <v>37499.77709644413</v>
      </c>
      <c r="F88" s="73">
        <f t="shared" si="9"/>
        <v>76709.402337700812</v>
      </c>
      <c r="G88" s="73">
        <f t="shared" si="9"/>
        <v>117706.8383386089</v>
      </c>
      <c r="H88" s="73">
        <f t="shared" si="9"/>
        <v>160573.6025146668</v>
      </c>
      <c r="I88" s="73">
        <f t="shared" si="9"/>
        <v>205394.92916751062</v>
      </c>
      <c r="J88" s="73">
        <f t="shared" si="9"/>
        <v>252259.93896087812</v>
      </c>
      <c r="K88" s="73">
        <f t="shared" si="9"/>
        <v>301261.81612403604</v>
      </c>
      <c r="L88" s="73">
        <f t="shared" si="9"/>
        <v>352497.99373501452</v>
      </c>
      <c r="M88" s="73">
        <f t="shared" si="9"/>
        <v>406070.34745205624</v>
      </c>
      <c r="N88" s="73">
        <f t="shared" si="9"/>
        <v>462085.39807848859</v>
      </c>
      <c r="O88" s="73">
        <f t="shared" si="9"/>
        <v>520654.5233637878</v>
      </c>
      <c r="P88" s="73">
        <f t="shared" si="9"/>
        <v>581894.17946197162</v>
      </c>
      <c r="Q88" s="73">
        <f t="shared" si="9"/>
        <v>645926.13248765806</v>
      </c>
      <c r="R88" s="73">
        <f t="shared" si="9"/>
        <v>712877.7006302051</v>
      </c>
      <c r="S88" s="73">
        <f t="shared" si="9"/>
        <v>782882.00730734144</v>
      </c>
      <c r="T88" s="73">
        <f t="shared" si="9"/>
        <v>856078.24586164439</v>
      </c>
      <c r="U88" s="73">
        <f t="shared" si="10"/>
        <v>932611.95632617897</v>
      </c>
      <c r="V88" s="73">
        <f t="shared" si="10"/>
        <v>1012635.3148096029</v>
      </c>
      <c r="W88" s="73">
        <f t="shared" si="10"/>
        <v>1096307.4360761398</v>
      </c>
      <c r="X88" s="73">
        <f t="shared" si="10"/>
        <v>1183794.6899220564</v>
      </c>
    </row>
    <row r="89" spans="1:24">
      <c r="A89" s="73">
        <v>44</v>
      </c>
      <c r="B89" s="74">
        <v>480.42</v>
      </c>
      <c r="C89" s="73">
        <v>4.7133076956446596</v>
      </c>
      <c r="D89" s="74">
        <v>1779</v>
      </c>
      <c r="E89" s="73">
        <f t="shared" si="9"/>
        <v>40283.09396708924</v>
      </c>
      <c r="F89" s="73">
        <f t="shared" si="9"/>
        <v>82464.85410217302</v>
      </c>
      <c r="G89" s="73">
        <f t="shared" si="9"/>
        <v>126634.77038386208</v>
      </c>
      <c r="H89" s="73">
        <f t="shared" si="9"/>
        <v>172886.55072881581</v>
      </c>
      <c r="I89" s="73">
        <f t="shared" si="9"/>
        <v>221318.31979614089</v>
      </c>
      <c r="J89" s="73">
        <f t="shared" si="9"/>
        <v>272032.82716205309</v>
      </c>
      <c r="K89" s="73">
        <f t="shared" si="9"/>
        <v>325137.66530645115</v>
      </c>
      <c r="L89" s="73">
        <f t="shared" si="9"/>
        <v>380745.49787386856</v>
      </c>
      <c r="M89" s="73">
        <f t="shared" si="9"/>
        <v>438974.29869306751</v>
      </c>
      <c r="N89" s="73">
        <f t="shared" si="9"/>
        <v>499947.60206235916</v>
      </c>
      <c r="O89" s="73">
        <f t="shared" si="9"/>
        <v>563794.7648316446</v>
      </c>
      <c r="P89" s="73">
        <f t="shared" si="9"/>
        <v>630651.24083718529</v>
      </c>
      <c r="Q89" s="73">
        <f t="shared" si="9"/>
        <v>700658.86827133212</v>
      </c>
      <c r="R89" s="73">
        <f t="shared" si="9"/>
        <v>773966.17059687094</v>
      </c>
      <c r="S89" s="73">
        <f t="shared" si="9"/>
        <v>850728.67164438858</v>
      </c>
      <c r="T89" s="73">
        <f t="shared" si="9"/>
        <v>931109.22556114825</v>
      </c>
      <c r="U89" s="73">
        <f t="shared" si="10"/>
        <v>1015278.3623114685</v>
      </c>
      <c r="V89" s="73">
        <f t="shared" si="10"/>
        <v>1103414.6494615991</v>
      </c>
      <c r="W89" s="73">
        <f t="shared" si="10"/>
        <v>1195705.0710166327</v>
      </c>
      <c r="X89" s="73">
        <f t="shared" si="10"/>
        <v>1292345.4241131623</v>
      </c>
    </row>
    <row r="90" spans="1:24">
      <c r="A90" s="73">
        <v>45</v>
      </c>
      <c r="B90" s="74">
        <v>507.3</v>
      </c>
      <c r="C90" s="73">
        <v>3.97722331387518</v>
      </c>
      <c r="D90" s="74">
        <v>1760</v>
      </c>
      <c r="E90" s="73">
        <f t="shared" si="9"/>
        <v>35510.558813468248</v>
      </c>
      <c r="F90" s="73">
        <f t="shared" si="9"/>
        <v>72433.451850953192</v>
      </c>
      <c r="G90" s="73">
        <f t="shared" si="9"/>
        <v>110824.85079848199</v>
      </c>
      <c r="H90" s="73">
        <f t="shared" si="9"/>
        <v>150743.16141547498</v>
      </c>
      <c r="I90" s="73">
        <f t="shared" si="9"/>
        <v>192249.11238883194</v>
      </c>
      <c r="J90" s="73">
        <f t="shared" si="9"/>
        <v>235405.84772094717</v>
      </c>
      <c r="K90" s="73">
        <f t="shared" si="9"/>
        <v>280279.02279219829</v>
      </c>
      <c r="L90" s="73">
        <f t="shared" si="9"/>
        <v>326936.90424405958</v>
      </c>
      <c r="M90" s="73">
        <f t="shared" si="9"/>
        <v>375450.47383478441</v>
      </c>
      <c r="N90" s="73">
        <f t="shared" si="9"/>
        <v>425893.53642566444</v>
      </c>
      <c r="O90" s="73">
        <f t="shared" si="9"/>
        <v>478342.83226214157</v>
      </c>
      <c r="P90" s="73">
        <f t="shared" si="9"/>
        <v>532878.15372059087</v>
      </c>
      <c r="Q90" s="73">
        <f t="shared" si="9"/>
        <v>589582.46669838193</v>
      </c>
      <c r="R90" s="73">
        <f t="shared" si="9"/>
        <v>648542.03683189908</v>
      </c>
      <c r="S90" s="73">
        <f t="shared" si="9"/>
        <v>709846.56073452614</v>
      </c>
      <c r="T90" s="73">
        <f t="shared" si="9"/>
        <v>773589.30245426926</v>
      </c>
      <c r="U90" s="73">
        <f t="shared" si="10"/>
        <v>839867.23535859317</v>
      </c>
      <c r="V90" s="73">
        <f t="shared" si="10"/>
        <v>908781.18966234266</v>
      </c>
      <c r="W90" s="73">
        <f t="shared" si="10"/>
        <v>980436.00582317356</v>
      </c>
      <c r="X90" s="73">
        <f t="shared" si="10"/>
        <v>1054940.6940378677</v>
      </c>
    </row>
    <row r="91" spans="1:24">
      <c r="A91" s="73">
        <v>46</v>
      </c>
      <c r="B91" s="74">
        <v>544.16999999999996</v>
      </c>
      <c r="C91" s="73">
        <v>4.9954797175261101</v>
      </c>
      <c r="D91" s="74">
        <v>1685</v>
      </c>
      <c r="E91" s="73">
        <f t="shared" si="9"/>
        <v>45804.874834382266</v>
      </c>
      <c r="F91" s="73">
        <f t="shared" si="9"/>
        <v>93897.92290075442</v>
      </c>
      <c r="G91" s="73">
        <f t="shared" si="9"/>
        <v>144393.44942882215</v>
      </c>
      <c r="H91" s="73">
        <f t="shared" si="9"/>
        <v>197411.46974285773</v>
      </c>
      <c r="I91" s="73">
        <f t="shared" si="9"/>
        <v>253077.9945083147</v>
      </c>
      <c r="J91" s="73">
        <f t="shared" si="9"/>
        <v>311525.32922788186</v>
      </c>
      <c r="K91" s="73">
        <f t="shared" si="9"/>
        <v>372892.38869879936</v>
      </c>
      <c r="L91" s="73">
        <f t="shared" si="9"/>
        <v>437325.02717882901</v>
      </c>
      <c r="M91" s="73">
        <f t="shared" si="9"/>
        <v>504976.38504559535</v>
      </c>
      <c r="N91" s="73">
        <f t="shared" si="9"/>
        <v>576007.25277322705</v>
      </c>
      <c r="O91" s="73">
        <f t="shared" si="9"/>
        <v>650586.45309137518</v>
      </c>
      <c r="P91" s="73">
        <f t="shared" si="9"/>
        <v>728891.24223490991</v>
      </c>
      <c r="Q91" s="73">
        <f t="shared" si="9"/>
        <v>811107.73123796133</v>
      </c>
      <c r="R91" s="73">
        <f t="shared" si="9"/>
        <v>897431.32827362244</v>
      </c>
      <c r="S91" s="73">
        <f t="shared" si="9"/>
        <v>988067.20309063862</v>
      </c>
      <c r="T91" s="73">
        <f t="shared" si="9"/>
        <v>1083230.7746509418</v>
      </c>
      <c r="U91" s="73">
        <f t="shared" si="10"/>
        <v>1183148.2231270131</v>
      </c>
      <c r="V91" s="73">
        <f t="shared" si="10"/>
        <v>1288057.0274759759</v>
      </c>
      <c r="W91" s="73">
        <f t="shared" si="10"/>
        <v>1398206.5298680905</v>
      </c>
      <c r="X91" s="73">
        <f t="shared" si="10"/>
        <v>1513858.5283111592</v>
      </c>
    </row>
    <row r="92" spans="1:24">
      <c r="A92" s="73">
        <v>47</v>
      </c>
      <c r="B92" s="74">
        <v>578.26</v>
      </c>
      <c r="C92" s="73">
        <v>5.4628516390183801</v>
      </c>
      <c r="D92" s="74">
        <v>1766</v>
      </c>
      <c r="E92" s="73">
        <f t="shared" si="9"/>
        <v>55787.032077833101</v>
      </c>
      <c r="F92" s="73">
        <f t="shared" si="9"/>
        <v>114621.62695188991</v>
      </c>
      <c r="G92" s="73">
        <f t="shared" si="9"/>
        <v>176670.26845633387</v>
      </c>
      <c r="H92" s="73">
        <f t="shared" si="9"/>
        <v>242108.53519019202</v>
      </c>
      <c r="I92" s="73">
        <f t="shared" si="9"/>
        <v>311121.59735086601</v>
      </c>
      <c r="J92" s="73">
        <f t="shared" si="9"/>
        <v>383904.74070892122</v>
      </c>
      <c r="K92" s="73">
        <f t="shared" si="9"/>
        <v>460663.91920684074</v>
      </c>
      <c r="L92" s="73">
        <f t="shared" si="9"/>
        <v>541616.33774543111</v>
      </c>
      <c r="M92" s="73">
        <f t="shared" si="9"/>
        <v>626991.06680698169</v>
      </c>
      <c r="N92" s="73">
        <f t="shared" si="9"/>
        <v>717029.69065437908</v>
      </c>
      <c r="O92" s="73">
        <f t="shared" si="9"/>
        <v>811986.99094037327</v>
      </c>
      <c r="P92" s="73">
        <f t="shared" si="9"/>
        <v>912131.66766140878</v>
      </c>
      <c r="Q92" s="73">
        <f t="shared" si="9"/>
        <v>1017747.099496089</v>
      </c>
      <c r="R92" s="73">
        <f t="shared" si="9"/>
        <v>1129132.1456798064</v>
      </c>
      <c r="S92" s="73">
        <f t="shared" si="9"/>
        <v>1246601.9916845919</v>
      </c>
      <c r="T92" s="73">
        <f t="shared" si="9"/>
        <v>1370489.041097203</v>
      </c>
      <c r="U92" s="73">
        <f t="shared" si="10"/>
        <v>1501143.8562191818</v>
      </c>
      <c r="V92" s="73">
        <f t="shared" si="10"/>
        <v>1638936.1500505086</v>
      </c>
      <c r="W92" s="73">
        <f t="shared" si="10"/>
        <v>1784255.832463841</v>
      </c>
      <c r="X92" s="73">
        <f t="shared" si="10"/>
        <v>1937514.1135297059</v>
      </c>
    </row>
    <row r="93" spans="1:24">
      <c r="A93" s="73">
        <v>48</v>
      </c>
      <c r="B93" s="74">
        <v>613.83000000000004</v>
      </c>
      <c r="C93" s="73">
        <v>4.49237805623439</v>
      </c>
      <c r="D93" s="74">
        <v>1735</v>
      </c>
      <c r="E93" s="73">
        <f t="shared" si="9"/>
        <v>47843.603926182492</v>
      </c>
      <c r="F93" s="73">
        <f t="shared" si="9"/>
        <v>97836.523416456592</v>
      </c>
      <c r="G93" s="73">
        <f t="shared" si="9"/>
        <v>150075.31385158261</v>
      </c>
      <c r="H93" s="73">
        <f t="shared" si="9"/>
        <v>204660.86824505849</v>
      </c>
      <c r="I93" s="73">
        <f t="shared" si="9"/>
        <v>261698.61210598072</v>
      </c>
      <c r="J93" s="73">
        <f t="shared" si="9"/>
        <v>321298.70705588238</v>
      </c>
      <c r="K93" s="73">
        <f t="shared" si="9"/>
        <v>383576.26359280833</v>
      </c>
      <c r="L93" s="73">
        <f t="shared" si="9"/>
        <v>448651.56341355777</v>
      </c>
      <c r="M93" s="73">
        <f t="shared" si="9"/>
        <v>516650.29172348347</v>
      </c>
      <c r="N93" s="73">
        <f t="shared" si="9"/>
        <v>587703.77998252283</v>
      </c>
      <c r="O93" s="73">
        <f t="shared" si="9"/>
        <v>661949.25955630024</v>
      </c>
      <c r="P93" s="73">
        <f t="shared" si="9"/>
        <v>739530.12676219584</v>
      </c>
      <c r="Q93" s="73">
        <f t="shared" si="9"/>
        <v>820596.2198222857</v>
      </c>
      <c r="R93" s="73">
        <f t="shared" si="9"/>
        <v>905304.10825805354</v>
      </c>
      <c r="S93" s="73">
        <f t="shared" si="9"/>
        <v>993817.39528580965</v>
      </c>
      <c r="T93" s="73">
        <f t="shared" si="9"/>
        <v>1086307.0337968518</v>
      </c>
      <c r="U93" s="73">
        <f t="shared" si="10"/>
        <v>1182951.6565326545</v>
      </c>
      <c r="V93" s="73">
        <f t="shared" si="10"/>
        <v>1283937.9210927717</v>
      </c>
      <c r="W93" s="73">
        <f t="shared" si="10"/>
        <v>1389460.8704417977</v>
      </c>
      <c r="X93" s="73">
        <f t="shared" si="10"/>
        <v>1499724.3096116711</v>
      </c>
    </row>
    <row r="94" spans="1:24">
      <c r="A94" s="73">
        <v>49</v>
      </c>
      <c r="B94" s="74">
        <v>634.79999999999995</v>
      </c>
      <c r="C94" s="73">
        <v>4.6313448834716198</v>
      </c>
      <c r="D94" s="74">
        <v>1578</v>
      </c>
      <c r="E94" s="73">
        <f t="shared" si="9"/>
        <v>46392.848611398345</v>
      </c>
      <c r="F94" s="73">
        <f t="shared" si="9"/>
        <v>94934.310043257457</v>
      </c>
      <c r="G94" s="73">
        <f t="shared" si="9"/>
        <v>145723.89396550326</v>
      </c>
      <c r="H94" s="73">
        <f t="shared" si="9"/>
        <v>198865.71868406865</v>
      </c>
      <c r="I94" s="73">
        <f t="shared" si="9"/>
        <v>254468.72458272066</v>
      </c>
      <c r="J94" s="73">
        <f t="shared" si="9"/>
        <v>312646.89745011629</v>
      </c>
      <c r="K94" s="73">
        <f t="shared" si="9"/>
        <v>373519.50214990327</v>
      </c>
      <c r="L94" s="73">
        <f t="shared" si="9"/>
        <v>437211.32711289002</v>
      </c>
      <c r="M94" s="73">
        <f t="shared" si="9"/>
        <v>503852.94015248952</v>
      </c>
      <c r="N94" s="73">
        <f t="shared" si="9"/>
        <v>573580.9561278614</v>
      </c>
      <c r="O94" s="73">
        <f t="shared" si="9"/>
        <v>646538.31700345525</v>
      </c>
      <c r="P94" s="73">
        <f t="shared" si="9"/>
        <v>722874.58487907646</v>
      </c>
      <c r="Q94" s="73">
        <f t="shared" si="9"/>
        <v>802746.24859118857</v>
      </c>
      <c r="R94" s="73">
        <f t="shared" si="9"/>
        <v>886317.04451397527</v>
      </c>
      <c r="S94" s="73">
        <f t="shared" si="9"/>
        <v>973758.29221780843</v>
      </c>
      <c r="T94" s="73">
        <f t="shared" si="9"/>
        <v>1065249.2456732171</v>
      </c>
      <c r="U94" s="73">
        <f t="shared" si="10"/>
        <v>1160977.4607203216</v>
      </c>
      <c r="V94" s="73">
        <f t="shared" si="10"/>
        <v>1261139.1795570496</v>
      </c>
      <c r="W94" s="73">
        <f t="shared" si="10"/>
        <v>1365939.7330343192</v>
      </c>
      <c r="X94" s="73">
        <f t="shared" si="10"/>
        <v>1475593.9615829084</v>
      </c>
    </row>
    <row r="95" spans="1:24">
      <c r="A95" s="73">
        <v>50</v>
      </c>
      <c r="B95" s="74">
        <v>659.43</v>
      </c>
      <c r="C95" s="73">
        <v>4.6784808843725303</v>
      </c>
      <c r="D95" s="74">
        <v>1708</v>
      </c>
      <c r="E95" s="73">
        <f t="shared" si="9"/>
        <v>52694.031494856725</v>
      </c>
      <c r="F95" s="73">
        <f t="shared" si="9"/>
        <v>107853.34318040553</v>
      </c>
      <c r="G95" s="73">
        <f t="shared" si="9"/>
        <v>165593.27271911429</v>
      </c>
      <c r="H95" s="73">
        <f t="shared" si="9"/>
        <v>226034.55382394153</v>
      </c>
      <c r="I95" s="73">
        <f t="shared" si="9"/>
        <v>289303.56871152803</v>
      </c>
      <c r="J95" s="73">
        <f t="shared" si="9"/>
        <v>355532.61236636119</v>
      </c>
      <c r="K95" s="73">
        <f t="shared" si="9"/>
        <v>424860.16916848847</v>
      </c>
      <c r="L95" s="73">
        <f t="shared" si="9"/>
        <v>497431.2024632055</v>
      </c>
      <c r="M95" s="73">
        <f t="shared" si="9"/>
        <v>573397.45767820755</v>
      </c>
      <c r="N95" s="73">
        <f t="shared" si="9"/>
        <v>652917.77962201741</v>
      </c>
      <c r="O95" s="73">
        <f t="shared" si="9"/>
        <v>736158.44462715974</v>
      </c>
      <c r="P95" s="73">
        <f t="shared" si="9"/>
        <v>823293.50823259226</v>
      </c>
      <c r="Q95" s="73">
        <f t="shared" si="9"/>
        <v>914505.16913239064</v>
      </c>
      <c r="R95" s="73">
        <f t="shared" si="9"/>
        <v>1009984.1501517049</v>
      </c>
      <c r="S95" s="73">
        <f t="shared" si="9"/>
        <v>1109930.0970466016</v>
      </c>
      <c r="T95" s="73">
        <f t="shared" si="9"/>
        <v>1214551.9959616805</v>
      </c>
      <c r="U95" s="73">
        <f t="shared" si="10"/>
        <v>1324068.6104183693</v>
      </c>
      <c r="V95" s="73">
        <f t="shared" si="10"/>
        <v>1438708.9387476265</v>
      </c>
      <c r="W95" s="73">
        <f t="shared" si="10"/>
        <v>1558712.69292355</v>
      </c>
      <c r="X95" s="73">
        <f t="shared" si="10"/>
        <v>1684330.7997991231</v>
      </c>
    </row>
    <row r="96" spans="1:24">
      <c r="A96" s="73">
        <v>51</v>
      </c>
      <c r="B96" s="74">
        <v>687.03</v>
      </c>
      <c r="C96" s="73">
        <v>5.1439509872841098</v>
      </c>
      <c r="D96" s="74">
        <v>1583</v>
      </c>
      <c r="E96" s="73">
        <f t="shared" si="9"/>
        <v>55943.990078745861</v>
      </c>
      <c r="F96" s="73">
        <f t="shared" si="9"/>
        <v>114765.71158747356</v>
      </c>
      <c r="G96" s="73">
        <f t="shared" si="9"/>
        <v>176613.1936204868</v>
      </c>
      <c r="H96" s="73">
        <f t="shared" si="9"/>
        <v>241642.07981614777</v>
      </c>
      <c r="I96" s="73">
        <f t="shared" si="9"/>
        <v>310016.02004529029</v>
      </c>
      <c r="J96" s="73">
        <f t="shared" si="9"/>
        <v>381907.08224789484</v>
      </c>
      <c r="K96" s="73">
        <f t="shared" si="9"/>
        <v>457496.18545443902</v>
      </c>
      <c r="L96" s="73">
        <f t="shared" si="9"/>
        <v>536973.55508165574</v>
      </c>
      <c r="M96" s="73">
        <f t="shared" si="9"/>
        <v>620539.20164847909</v>
      </c>
      <c r="N96" s="73">
        <f t="shared" si="9"/>
        <v>708403.42411690694</v>
      </c>
      <c r="O96" s="73">
        <f t="shared" si="9"/>
        <v>800787.33912446874</v>
      </c>
      <c r="P96" s="73">
        <f t="shared" si="9"/>
        <v>897923.43744015403</v>
      </c>
      <c r="Q96" s="73">
        <f t="shared" si="9"/>
        <v>1000056.1690441578</v>
      </c>
      <c r="R96" s="73">
        <f t="shared" si="9"/>
        <v>1107442.5583038465</v>
      </c>
      <c r="S96" s="73">
        <f t="shared" si="9"/>
        <v>1220352.8507940669</v>
      </c>
      <c r="T96" s="73">
        <f t="shared" si="9"/>
        <v>1339071.1933895845</v>
      </c>
      <c r="U96" s="73">
        <f t="shared" si="10"/>
        <v>1463896.3493411313</v>
      </c>
      <c r="V96" s="73">
        <f t="shared" si="10"/>
        <v>1595142.4501346261</v>
      </c>
      <c r="W96" s="73">
        <f t="shared" si="10"/>
        <v>1733139.7860256601</v>
      </c>
      <c r="X96" s="73">
        <f t="shared" si="10"/>
        <v>1878235.6372386864</v>
      </c>
    </row>
    <row r="97" spans="1:24">
      <c r="A97" s="73">
        <v>52</v>
      </c>
      <c r="B97" s="74">
        <v>707.35</v>
      </c>
      <c r="C97" s="73">
        <v>4.9900802048313304</v>
      </c>
      <c r="D97" s="74">
        <v>1673</v>
      </c>
      <c r="E97" s="73">
        <f t="shared" si="9"/>
        <v>59052.43698620698</v>
      </c>
      <c r="F97" s="73">
        <f t="shared" si="9"/>
        <v>121051.63794093332</v>
      </c>
      <c r="G97" s="73">
        <f t="shared" si="9"/>
        <v>186144.64874965485</v>
      </c>
      <c r="H97" s="73">
        <f t="shared" si="9"/>
        <v>254485.85300547135</v>
      </c>
      <c r="I97" s="73">
        <f t="shared" si="9"/>
        <v>326237.3381666005</v>
      </c>
      <c r="J97" s="73">
        <f t="shared" si="9"/>
        <v>401569.27998542786</v>
      </c>
      <c r="K97" s="73">
        <f t="shared" si="9"/>
        <v>480660.34612087125</v>
      </c>
      <c r="L97" s="73">
        <f t="shared" si="9"/>
        <v>563698.1198913299</v>
      </c>
      <c r="M97" s="73">
        <f t="shared" si="9"/>
        <v>650879.54517324059</v>
      </c>
      <c r="N97" s="73">
        <f t="shared" si="9"/>
        <v>742411.39350043389</v>
      </c>
      <c r="O97" s="73">
        <f t="shared" si="9"/>
        <v>838510.75447211822</v>
      </c>
      <c r="P97" s="73">
        <f t="shared" si="9"/>
        <v>939405.55063262058</v>
      </c>
      <c r="Q97" s="73">
        <f t="shared" si="9"/>
        <v>1045335.078044033</v>
      </c>
      <c r="R97" s="73">
        <f t="shared" si="9"/>
        <v>1156550.5738338737</v>
      </c>
      <c r="S97" s="73">
        <f t="shared" si="9"/>
        <v>1273315.8120638276</v>
      </c>
      <c r="T97" s="73">
        <f t="shared" si="9"/>
        <v>1395907.7293328193</v>
      </c>
      <c r="U97" s="73">
        <f t="shared" si="10"/>
        <v>1524617.0815981738</v>
      </c>
      <c r="V97" s="73">
        <f t="shared" si="10"/>
        <v>1659749.1337726892</v>
      </c>
      <c r="W97" s="73">
        <f t="shared" si="10"/>
        <v>1801624.3837331464</v>
      </c>
      <c r="X97" s="73">
        <f t="shared" si="10"/>
        <v>1950579.3224574355</v>
      </c>
    </row>
    <row r="98" spans="1:24">
      <c r="A98" s="73">
        <v>53</v>
      </c>
      <c r="B98" s="74">
        <v>720.4</v>
      </c>
      <c r="C98" s="73">
        <v>5.9991804782151696</v>
      </c>
      <c r="D98" s="74">
        <v>1673</v>
      </c>
      <c r="E98" s="73">
        <f t="shared" si="9"/>
        <v>72303.874884148885</v>
      </c>
      <c r="F98" s="73">
        <f t="shared" si="9"/>
        <v>148945.38971534075</v>
      </c>
      <c r="G98" s="73">
        <f t="shared" si="9"/>
        <v>230184.76734249375</v>
      </c>
      <c r="H98" s="73">
        <f t="shared" si="9"/>
        <v>316297.84185287851</v>
      </c>
      <c r="I98" s="73">
        <f t="shared" si="9"/>
        <v>407576.99511848128</v>
      </c>
      <c r="J98" s="73">
        <f t="shared" si="9"/>
        <v>504332.14952747396</v>
      </c>
      <c r="K98" s="73">
        <f t="shared" si="9"/>
        <v>606891.82027143787</v>
      </c>
      <c r="L98" s="73">
        <f t="shared" si="9"/>
        <v>715604.23076119565</v>
      </c>
      <c r="M98" s="73">
        <f t="shared" si="9"/>
        <v>830838.49495845207</v>
      </c>
      <c r="N98" s="73">
        <f t="shared" si="9"/>
        <v>952985.87063764525</v>
      </c>
      <c r="O98" s="73">
        <f t="shared" si="9"/>
        <v>1082461.0878332364</v>
      </c>
      <c r="P98" s="73">
        <f t="shared" si="9"/>
        <v>1219703.7569829524</v>
      </c>
      <c r="Q98" s="73">
        <f t="shared" si="9"/>
        <v>1365179.8615480799</v>
      </c>
      <c r="R98" s="73">
        <f t="shared" si="9"/>
        <v>1519383.340178746</v>
      </c>
      <c r="S98" s="73">
        <f t="shared" si="9"/>
        <v>1682837.7637961514</v>
      </c>
      <c r="T98" s="73">
        <f t="shared" si="9"/>
        <v>1856098.1132859918</v>
      </c>
      <c r="U98" s="73">
        <f t="shared" si="10"/>
        <v>2039752.6638389141</v>
      </c>
      <c r="V98" s="73">
        <f t="shared" si="10"/>
        <v>2234424.9823359614</v>
      </c>
      <c r="W98" s="73">
        <f t="shared" si="10"/>
        <v>2440776.0445607714</v>
      </c>
      <c r="X98" s="73">
        <f t="shared" si="10"/>
        <v>2659506.4794271626</v>
      </c>
    </row>
    <row r="99" spans="1:24">
      <c r="A99" s="73">
        <v>54</v>
      </c>
      <c r="B99" s="74">
        <v>725.44</v>
      </c>
      <c r="C99" s="73">
        <v>5.4769702360594303</v>
      </c>
      <c r="D99" s="74">
        <v>1593</v>
      </c>
      <c r="E99" s="73">
        <f t="shared" si="9"/>
        <v>63293.287678587847</v>
      </c>
      <c r="F99" s="73">
        <f t="shared" si="9"/>
        <v>130053.12988475538</v>
      </c>
      <c r="G99" s="73">
        <f t="shared" si="9"/>
        <v>200469.38877819487</v>
      </c>
      <c r="H99" s="73">
        <f t="shared" si="9"/>
        <v>274742.32521257468</v>
      </c>
      <c r="I99" s="73">
        <f t="shared" si="9"/>
        <v>353083.16826891288</v>
      </c>
      <c r="J99" s="73">
        <f t="shared" si="9"/>
        <v>435714.7159821245</v>
      </c>
      <c r="K99" s="73">
        <f t="shared" si="9"/>
        <v>522871.96896918415</v>
      </c>
      <c r="L99" s="73">
        <f t="shared" si="9"/>
        <v>614802.79876091192</v>
      </c>
      <c r="M99" s="73">
        <f t="shared" si="9"/>
        <v>711768.65273809514</v>
      </c>
      <c r="N99" s="73">
        <f t="shared" si="9"/>
        <v>814045.29767674964</v>
      </c>
      <c r="O99" s="73">
        <f t="shared" si="9"/>
        <v>921923.60401713406</v>
      </c>
      <c r="P99" s="73">
        <f t="shared" si="9"/>
        <v>1035710.3730869467</v>
      </c>
      <c r="Q99" s="73">
        <f t="shared" si="9"/>
        <v>1155729.2096312866</v>
      </c>
      <c r="R99" s="73">
        <f t="shared" si="9"/>
        <v>1282321.4421308243</v>
      </c>
      <c r="S99" s="73">
        <f t="shared" si="9"/>
        <v>1415847.0935255256</v>
      </c>
      <c r="T99" s="73">
        <f t="shared" si="9"/>
        <v>1556685.9051046188</v>
      </c>
      <c r="U99" s="73">
        <f t="shared" si="10"/>
        <v>1705238.4164747184</v>
      </c>
      <c r="V99" s="73">
        <f t="shared" si="10"/>
        <v>1861927.1046774779</v>
      </c>
      <c r="W99" s="73">
        <f t="shared" si="10"/>
        <v>2027197.5856963738</v>
      </c>
      <c r="X99" s="73">
        <f t="shared" si="10"/>
        <v>2201519.8817696669</v>
      </c>
    </row>
    <row r="100" spans="1:24">
      <c r="A100" s="73">
        <v>55</v>
      </c>
      <c r="B100" s="74">
        <v>713.07</v>
      </c>
      <c r="C100" s="73">
        <v>5.8005982166748096</v>
      </c>
      <c r="D100" s="74">
        <v>1619</v>
      </c>
      <c r="E100" s="73">
        <f t="shared" si="9"/>
        <v>66965.605314198037</v>
      </c>
      <c r="F100" s="73">
        <f t="shared" si="9"/>
        <v>137815.61633603682</v>
      </c>
      <c r="G100" s="73">
        <f t="shared" ref="G100:X100" si="11">$D100*((1+$C100/100)^G$2-1)*$B100</f>
        <v>212775.3518337225</v>
      </c>
      <c r="H100" s="73">
        <f t="shared" si="11"/>
        <v>292083.20041191089</v>
      </c>
      <c r="I100" s="73">
        <f t="shared" si="11"/>
        <v>375991.37864040892</v>
      </c>
      <c r="J100" s="73">
        <f t="shared" si="11"/>
        <v>464766.73315887351</v>
      </c>
      <c r="K100" s="73">
        <f t="shared" si="11"/>
        <v>558691.58930838306</v>
      </c>
      <c r="L100" s="73">
        <f t="shared" si="11"/>
        <v>658064.64898871502</v>
      </c>
      <c r="M100" s="73">
        <f t="shared" si="11"/>
        <v>763201.94059671974</v>
      </c>
      <c r="N100" s="73">
        <f t="shared" si="11"/>
        <v>874437.82406679832</v>
      </c>
      <c r="O100" s="73">
        <f t="shared" si="11"/>
        <v>992126.05420974514</v>
      </c>
      <c r="P100" s="73">
        <f t="shared" si="11"/>
        <v>1116640.9057315998</v>
      </c>
      <c r="Q100" s="73">
        <f t="shared" si="11"/>
        <v>1248378.363510326</v>
      </c>
      <c r="R100" s="73">
        <f t="shared" si="11"/>
        <v>1387757.3819156582</v>
      </c>
      <c r="S100" s="73">
        <f t="shared" si="11"/>
        <v>1535221.2171770292</v>
      </c>
      <c r="T100" s="73">
        <f t="shared" si="11"/>
        <v>1691238.8370368108</v>
      </c>
      <c r="U100" s="73">
        <f t="shared" si="11"/>
        <v>1856306.4121718782</v>
      </c>
      <c r="V100" s="73">
        <f t="shared" si="11"/>
        <v>2030948.8941265377</v>
      </c>
      <c r="W100" s="73">
        <f t="shared" si="11"/>
        <v>2215721.6847750163</v>
      </c>
      <c r="X100" s="73">
        <f t="shared" si="11"/>
        <v>2411212.4026227505</v>
      </c>
    </row>
    <row r="101" spans="1:24" ht="12.75">
      <c r="I101" s="72">
        <f>SUM(E71:I100)</f>
        <v>17957674.250216987</v>
      </c>
      <c r="X101" s="73">
        <f>SUM(E71:X100)</f>
        <v>326724271.45475233</v>
      </c>
    </row>
    <row r="103" spans="1:24">
      <c r="E103" s="73" t="s">
        <v>31</v>
      </c>
    </row>
    <row r="104" spans="1:24">
      <c r="A104" s="73" t="s">
        <v>0</v>
      </c>
      <c r="B104" s="73" t="s">
        <v>32</v>
      </c>
      <c r="C104" s="73" t="s">
        <v>33</v>
      </c>
      <c r="D104" s="73" t="s">
        <v>34</v>
      </c>
      <c r="E104" s="73">
        <v>1</v>
      </c>
      <c r="F104" s="73">
        <v>2</v>
      </c>
      <c r="G104" s="73">
        <v>3</v>
      </c>
      <c r="H104" s="73">
        <v>4</v>
      </c>
      <c r="I104" s="73">
        <v>5</v>
      </c>
      <c r="J104" s="73">
        <v>6</v>
      </c>
      <c r="K104" s="73">
        <v>7</v>
      </c>
      <c r="L104" s="73">
        <v>8</v>
      </c>
      <c r="M104" s="73">
        <v>9</v>
      </c>
      <c r="N104" s="73">
        <v>10</v>
      </c>
      <c r="O104" s="73">
        <v>11</v>
      </c>
      <c r="P104" s="73">
        <v>12</v>
      </c>
      <c r="Q104" s="73">
        <v>13</v>
      </c>
      <c r="R104" s="73">
        <v>14</v>
      </c>
      <c r="S104" s="73">
        <v>15</v>
      </c>
      <c r="T104" s="73">
        <v>16</v>
      </c>
      <c r="U104" s="73">
        <v>17</v>
      </c>
      <c r="V104" s="73">
        <v>18</v>
      </c>
      <c r="W104" s="73">
        <v>19</v>
      </c>
      <c r="X104" s="73">
        <v>20</v>
      </c>
    </row>
    <row r="105" spans="1:24">
      <c r="A105" s="73">
        <v>26</v>
      </c>
      <c r="B105" s="74">
        <v>331.24</v>
      </c>
      <c r="C105" s="73">
        <v>3.6199834500503898</v>
      </c>
      <c r="D105" s="74">
        <v>278</v>
      </c>
      <c r="E105" s="73">
        <f>$D105*((1+$C105/100)^E$2-1)*$B105</f>
        <v>3333.4516240252415</v>
      </c>
      <c r="F105" s="73">
        <f t="shared" ref="F105:X119" si="12">$D105*((1+$C105/100)^F$2-1)*$B105</f>
        <v>6787.5736451556422</v>
      </c>
      <c r="G105" s="73">
        <f t="shared" si="12"/>
        <v>10366.734311795501</v>
      </c>
      <c r="H105" s="73">
        <f t="shared" si="12"/>
        <v>14075.460002218439</v>
      </c>
      <c r="I105" s="73">
        <f t="shared" si="12"/>
        <v>17918.440948842439</v>
      </c>
      <c r="J105" s="73">
        <f t="shared" si="12"/>
        <v>21900.537169722851</v>
      </c>
      <c r="K105" s="73">
        <f t="shared" si="12"/>
        <v>26026.78461476419</v>
      </c>
      <c r="L105" s="73">
        <f t="shared" si="12"/>
        <v>30302.401534424156</v>
      </c>
      <c r="M105" s="73">
        <f t="shared" si="12"/>
        <v>34732.795078963369</v>
      </c>
      <c r="N105" s="73">
        <f t="shared" si="12"/>
        <v>39323.568136587011</v>
      </c>
      <c r="O105" s="73">
        <f t="shared" si="12"/>
        <v>44080.526419125992</v>
      </c>
      <c r="P105" s="73">
        <f t="shared" si="12"/>
        <v>49009.685804218694</v>
      </c>
      <c r="Q105" s="73">
        <f t="shared" si="12"/>
        <v>54117.279943278343</v>
      </c>
      <c r="R105" s="73">
        <f t="shared" si="12"/>
        <v>59409.768144867703</v>
      </c>
      <c r="S105" s="73">
        <f t="shared" si="12"/>
        <v>64893.843543450479</v>
      </c>
      <c r="T105" s="73">
        <f t="shared" si="12"/>
        <v>70576.441563850225</v>
      </c>
      <c r="U105" s="73">
        <f t="shared" si="12"/>
        <v>76464.748692121328</v>
      </c>
      <c r="V105" s="73">
        <f t="shared" si="12"/>
        <v>82566.211563923993</v>
      </c>
      <c r="W105" s="73">
        <f t="shared" si="12"/>
        <v>88888.546381896886</v>
      </c>
      <c r="X105" s="73">
        <f t="shared" si="12"/>
        <v>95439.748673937152</v>
      </c>
    </row>
    <row r="106" spans="1:24">
      <c r="A106" s="73">
        <v>27</v>
      </c>
      <c r="B106" s="74">
        <v>349.58</v>
      </c>
      <c r="C106" s="73">
        <v>4.1909581588592904</v>
      </c>
      <c r="D106" s="74">
        <v>263</v>
      </c>
      <c r="E106" s="73">
        <f t="shared" ref="E106:T134" si="13">$D106*((1+$C106/100)^E$2-1)*$B106</f>
        <v>3853.1476528476924</v>
      </c>
      <c r="F106" s="73">
        <f t="shared" si="13"/>
        <v>7867.7791116253002</v>
      </c>
      <c r="G106" s="73">
        <f t="shared" si="13"/>
        <v>12050.662095072688</v>
      </c>
      <c r="H106" s="73">
        <f t="shared" si="13"/>
        <v>16408.847954190383</v>
      </c>
      <c r="I106" s="73">
        <f t="shared" si="13"/>
        <v>20949.683559149031</v>
      </c>
      <c r="J106" s="73">
        <f t="shared" si="13"/>
        <v>25680.823684374078</v>
      </c>
      <c r="K106" s="73">
        <f t="shared" si="13"/>
        <v>30610.243912684324</v>
      </c>
      <c r="L106" s="73">
        <f t="shared" si="13"/>
        <v>35746.254080237377</v>
      </c>
      <c r="M106" s="73">
        <f t="shared" si="13"/>
        <v>41097.512284947348</v>
      </c>
      <c r="N106" s="73">
        <f t="shared" si="13"/>
        <v>46673.039481989232</v>
      </c>
      <c r="O106" s="73">
        <f t="shared" si="13"/>
        <v>52482.234690994992</v>
      </c>
      <c r="P106" s="73">
        <f t="shared" si="13"/>
        <v>58534.890840576591</v>
      </c>
      <c r="Q106" s="73">
        <f t="shared" si="13"/>
        <v>64841.211276886796</v>
      </c>
      <c r="R106" s="73">
        <f t="shared" si="13"/>
        <v>71411.82696404637</v>
      </c>
      <c r="S106" s="73">
        <f t="shared" si="13"/>
        <v>78257.814405434241</v>
      </c>
      <c r="T106" s="73">
        <f t="shared" si="13"/>
        <v>85390.714316051439</v>
      </c>
      <c r="U106" s="73">
        <f t="shared" si="12"/>
        <v>92822.551077435899</v>
      </c>
      <c r="V106" s="73">
        <f t="shared" si="12"/>
        <v>100565.8530079247</v>
      </c>
      <c r="W106" s="73">
        <f t="shared" si="12"/>
        <v>108633.67348243449</v>
      </c>
      <c r="X106" s="73">
        <f t="shared" si="12"/>
        <v>117039.61293736281</v>
      </c>
    </row>
    <row r="107" spans="1:24">
      <c r="A107" s="73">
        <v>28</v>
      </c>
      <c r="B107" s="74">
        <v>413.82</v>
      </c>
      <c r="C107" s="73">
        <v>4.3218937786115301</v>
      </c>
      <c r="D107" s="74">
        <v>228</v>
      </c>
      <c r="E107" s="73">
        <f t="shared" si="13"/>
        <v>4077.7482703002634</v>
      </c>
      <c r="F107" s="73">
        <f t="shared" si="12"/>
        <v>8331.7324894020803</v>
      </c>
      <c r="G107" s="73">
        <f t="shared" si="12"/>
        <v>12769.569387812362</v>
      </c>
      <c r="H107" s="73">
        <f t="shared" si="12"/>
        <v>17399.204883039991</v>
      </c>
      <c r="I107" s="73">
        <f t="shared" si="12"/>
        <v>22228.928306708229</v>
      </c>
      <c r="J107" s="73">
        <f t="shared" si="12"/>
        <v>27267.387246548147</v>
      </c>
      <c r="K107" s="73">
        <f t="shared" si="12"/>
        <v>32523.603029846894</v>
      </c>
      <c r="L107" s="73">
        <f t="shared" si="12"/>
        <v>38006.986876074436</v>
      </c>
      <c r="M107" s="73">
        <f t="shared" si="12"/>
        <v>43727.356747609469</v>
      </c>
      <c r="N107" s="73">
        <f t="shared" si="12"/>
        <v>49694.954928735933</v>
      </c>
      <c r="O107" s="73">
        <f t="shared" si="12"/>
        <v>55920.466364385036</v>
      </c>
      <c r="P107" s="73">
        <f t="shared" si="12"/>
        <v>62415.03779145825</v>
      </c>
      <c r="Q107" s="73">
        <f t="shared" si="12"/>
        <v>69190.297696985581</v>
      </c>
      <c r="R107" s="73">
        <f t="shared" si="12"/>
        <v>76258.377138854688</v>
      </c>
      <c r="S107" s="73">
        <f t="shared" si="12"/>
        <v>83631.931466389229</v>
      </c>
      <c r="T107" s="73">
        <f t="shared" si="12"/>
        <v>91324.16297966805</v>
      </c>
      <c r="U107" s="73">
        <f t="shared" si="12"/>
        <v>99348.844568155648</v>
      </c>
      <c r="V107" s="73">
        <f t="shared" si="12"/>
        <v>107720.34437096951</v>
      </c>
      <c r="W107" s="73">
        <f t="shared" si="12"/>
        <v>116453.65150293762</v>
      </c>
      <c r="X107" s="73">
        <f t="shared" si="12"/>
        <v>125564.40289250933</v>
      </c>
    </row>
    <row r="108" spans="1:24">
      <c r="A108" s="73">
        <v>29</v>
      </c>
      <c r="B108" s="74">
        <v>480.2</v>
      </c>
      <c r="C108" s="73">
        <v>4.7001672296495602</v>
      </c>
      <c r="D108" s="74">
        <v>201</v>
      </c>
      <c r="E108" s="73">
        <f t="shared" si="13"/>
        <v>4536.6108103922197</v>
      </c>
      <c r="F108" s="73">
        <f t="shared" si="12"/>
        <v>9286.4499154312289</v>
      </c>
      <c r="G108" s="73">
        <f t="shared" si="12"/>
        <v>14259.539401546364</v>
      </c>
      <c r="H108" s="73">
        <f t="shared" si="12"/>
        <v>19466.372409989024</v>
      </c>
      <c r="I108" s="73">
        <f t="shared" si="12"/>
        <v>24917.935277197088</v>
      </c>
      <c r="J108" s="73">
        <f t="shared" si="12"/>
        <v>30625.730715793408</v>
      </c>
      <c r="K108" s="73">
        <f t="shared" si="12"/>
        <v>36601.802085130061</v>
      </c>
      <c r="L108" s="73">
        <f t="shared" si="12"/>
        <v>42858.758802588738</v>
      </c>
      <c r="M108" s="73">
        <f t="shared" si="12"/>
        <v>49409.802949254787</v>
      </c>
      <c r="N108" s="73">
        <f t="shared" si="12"/>
        <v>56268.757126102289</v>
      </c>
      <c r="O108" s="73">
        <f t="shared" si="12"/>
        <v>63450.093619466672</v>
      </c>
      <c r="P108" s="73">
        <f t="shared" si="12"/>
        <v>70968.964937343029</v>
      </c>
      <c r="Q108" s="73">
        <f t="shared" si="12"/>
        <v>78841.235780941715</v>
      </c>
      <c r="R108" s="73">
        <f t="shared" si="12"/>
        <v>87083.516518960518</v>
      </c>
      <c r="S108" s="73">
        <f t="shared" si="12"/>
        <v>95713.198235203381</v>
      </c>
      <c r="T108" s="73">
        <f t="shared" si="12"/>
        <v>104748.48942349612</v>
      </c>
      <c r="U108" s="73">
        <f t="shared" si="12"/>
        <v>114208.45440732446</v>
      </c>
      <c r="V108" s="73">
        <f t="shared" si="12"/>
        <v>124113.053565259</v>
      </c>
      <c r="W108" s="73">
        <f t="shared" si="12"/>
        <v>134483.18544704295</v>
      </c>
      <c r="X108" s="73">
        <f t="shared" si="12"/>
        <v>145340.73086920587</v>
      </c>
    </row>
    <row r="109" spans="1:24">
      <c r="A109" s="73">
        <v>30</v>
      </c>
      <c r="B109" s="74">
        <v>581.23</v>
      </c>
      <c r="C109" s="73">
        <v>4.25765773015672</v>
      </c>
      <c r="D109" s="74">
        <v>209</v>
      </c>
      <c r="E109" s="73">
        <f t="shared" si="13"/>
        <v>5172.077861222886</v>
      </c>
      <c r="F109" s="73">
        <f t="shared" si="12"/>
        <v>10564.365095313859</v>
      </c>
      <c r="G109" s="73">
        <f t="shared" si="12"/>
        <v>16186.237463659359</v>
      </c>
      <c r="H109" s="73">
        <f t="shared" si="12"/>
        <v>22047.46991547526</v>
      </c>
      <c r="I109" s="73">
        <f t="shared" si="12"/>
        <v>28158.253583858364</v>
      </c>
      <c r="J109" s="73">
        <f t="shared" si="12"/>
        <v>34529.213505471518</v>
      </c>
      <c r="K109" s="73">
        <f t="shared" si="12"/>
        <v>41171.427094672435</v>
      </c>
      <c r="L109" s="73">
        <f t="shared" si="12"/>
        <v>48096.443404207494</v>
      </c>
      <c r="M109" s="73">
        <f t="shared" si="12"/>
        <v>55316.303205960059</v>
      </c>
      <c r="N109" s="73">
        <f t="shared" si="12"/>
        <v>62843.559926668466</v>
      </c>
      <c r="O109" s="73">
        <f t="shared" si="12"/>
        <v>70691.301475014814</v>
      </c>
      <c r="P109" s="73">
        <f t="shared" si="12"/>
        <v>78873.172998037058</v>
      </c>
      <c r="Q109" s="73">
        <f t="shared" si="12"/>
        <v>87403.400606430761</v>
      </c>
      <c r="R109" s="73">
        <f t="shared" si="12"/>
        <v>96296.816109993175</v>
      </c>
      <c r="S109" s="73">
        <f t="shared" si="12"/>
        <v>105568.88280621801</v>
      </c>
      <c r="T109" s="73">
        <f t="shared" si="12"/>
        <v>115235.72236687994</v>
      </c>
      <c r="U109" s="73">
        <f t="shared" si="12"/>
        <v>125314.1428693582</v>
      </c>
      <c r="V109" s="73">
        <f t="shared" si="12"/>
        <v>135821.66802143797</v>
      </c>
      <c r="W109" s="73">
        <f t="shared" si="12"/>
        <v>146776.56763040338</v>
      </c>
      <c r="X109" s="73">
        <f t="shared" si="12"/>
        <v>158197.88936940092</v>
      </c>
    </row>
    <row r="110" spans="1:24">
      <c r="A110" s="73">
        <v>31</v>
      </c>
      <c r="B110" s="74">
        <v>718.28</v>
      </c>
      <c r="C110" s="73">
        <v>3.9116837013954</v>
      </c>
      <c r="D110" s="74">
        <v>187</v>
      </c>
      <c r="E110" s="73">
        <f t="shared" si="13"/>
        <v>5254.1093961016086</v>
      </c>
      <c r="F110" s="73">
        <f t="shared" si="12"/>
        <v>10713.742933103997</v>
      </c>
      <c r="G110" s="73">
        <f t="shared" si="12"/>
        <v>16386.94006532924</v>
      </c>
      <c r="H110" s="73">
        <f t="shared" si="12"/>
        <v>22282.054725123737</v>
      </c>
      <c r="I110" s="73">
        <f t="shared" si="12"/>
        <v>28407.767624244014</v>
      </c>
      <c r="J110" s="73">
        <f t="shared" si="12"/>
        <v>34773.099036433436</v>
      </c>
      <c r="K110" s="73">
        <f t="shared" si="12"/>
        <v>41387.42208001329</v>
      </c>
      <c r="L110" s="73">
        <f t="shared" si="12"/>
        <v>48260.476520046497</v>
      </c>
      <c r="M110" s="73">
        <f t="shared" si="12"/>
        <v>55402.383110398507</v>
      </c>
      <c r="N110" s="73">
        <f t="shared" si="12"/>
        <v>62823.658496814212</v>
      </c>
      <c r="O110" s="73">
        <f t="shared" si="12"/>
        <v>70535.230702956018</v>
      </c>
      <c r="P110" s="73">
        <f t="shared" si="12"/>
        <v>78548.455222206772</v>
      </c>
      <c r="Q110" s="73">
        <f t="shared" si="12"/>
        <v>86875.131738933298</v>
      </c>
      <c r="R110" s="73">
        <f t="shared" si="12"/>
        <v>95527.521503832526</v>
      </c>
      <c r="S110" s="73">
        <f t="shared" si="12"/>
        <v>104518.36538894653</v>
      </c>
      <c r="T110" s="73">
        <f t="shared" si="12"/>
        <v>113860.90264893246</v>
      </c>
      <c r="U110" s="73">
        <f t="shared" si="12"/>
        <v>123568.89041621407</v>
      </c>
      <c r="V110" s="73">
        <f t="shared" si="12"/>
        <v>133656.62395872182</v>
      </c>
      <c r="W110" s="73">
        <f t="shared" si="12"/>
        <v>144138.95773005212</v>
      </c>
      <c r="X110" s="73">
        <f t="shared" si="12"/>
        <v>155031.32724304136</v>
      </c>
    </row>
    <row r="111" spans="1:24">
      <c r="A111" s="73">
        <v>32</v>
      </c>
      <c r="B111" s="74">
        <v>870.12</v>
      </c>
      <c r="C111" s="73">
        <v>3.5414883290647499</v>
      </c>
      <c r="D111" s="74">
        <v>165</v>
      </c>
      <c r="E111" s="73">
        <f t="shared" si="13"/>
        <v>5084.507711061613</v>
      </c>
      <c r="F111" s="73">
        <f t="shared" si="12"/>
        <v>10349.082669300862</v>
      </c>
      <c r="G111" s="73">
        <f t="shared" si="12"/>
        <v>15800.101935261027</v>
      </c>
      <c r="H111" s="73">
        <f t="shared" si="12"/>
        <v>21444.168412340237</v>
      </c>
      <c r="I111" s="73">
        <f t="shared" si="12"/>
        <v>27288.118844989876</v>
      </c>
      <c r="J111" s="73">
        <f t="shared" si="12"/>
        <v>33339.032100168093</v>
      </c>
      <c r="K111" s="73">
        <f t="shared" si="12"/>
        <v>39604.237742080339</v>
      </c>
      <c r="L111" s="73">
        <f t="shared" si="12"/>
        <v>46091.324910592775</v>
      </c>
      <c r="M111" s="73">
        <f t="shared" si="12"/>
        <v>52808.151514074358</v>
      </c>
      <c r="N111" s="73">
        <f t="shared" si="12"/>
        <v>59762.853747801732</v>
      </c>
      <c r="O111" s="73">
        <f t="shared" si="12"/>
        <v>66963.855949457778</v>
      </c>
      <c r="P111" s="73">
        <f t="shared" si="12"/>
        <v>74419.880803661159</v>
      </c>
      <c r="Q111" s="73">
        <f t="shared" si="12"/>
        <v>82139.959907888348</v>
      </c>
      <c r="R111" s="73">
        <f t="shared" si="12"/>
        <v>90133.444712586264</v>
      </c>
      <c r="S111" s="73">
        <f t="shared" si="12"/>
        <v>98410.017848728181</v>
      </c>
      <c r="T111" s="73">
        <f t="shared" si="12"/>
        <v>106979.70485653302</v>
      </c>
      <c r="U111" s="73">
        <f t="shared" si="12"/>
        <v>115852.88632955667</v>
      </c>
      <c r="V111" s="73">
        <f t="shared" si="12"/>
        <v>125040.3104888642</v>
      </c>
      <c r="W111" s="73">
        <f t="shared" si="12"/>
        <v>134553.10620251525</v>
      </c>
      <c r="X111" s="73">
        <f t="shared" si="12"/>
        <v>144402.79646613306</v>
      </c>
    </row>
    <row r="112" spans="1:24">
      <c r="A112" s="73">
        <v>33</v>
      </c>
      <c r="B112" s="74">
        <v>1056.1600000000001</v>
      </c>
      <c r="C112" s="73">
        <v>4.5287470525386802</v>
      </c>
      <c r="D112" s="74">
        <v>127</v>
      </c>
      <c r="E112" s="73">
        <f t="shared" si="13"/>
        <v>6074.5134885017414</v>
      </c>
      <c r="F112" s="73">
        <f t="shared" si="12"/>
        <v>12424.126327570058</v>
      </c>
      <c r="G112" s="73">
        <f t="shared" si="12"/>
        <v>19061.297070935296</v>
      </c>
      <c r="H112" s="73">
        <f t="shared" si="12"/>
        <v>25999.048488712651</v>
      </c>
      <c r="I112" s="73">
        <f t="shared" si="12"/>
        <v>33250.993119335064</v>
      </c>
      <c r="J112" s="73">
        <f t="shared" si="12"/>
        <v>40831.359978668508</v>
      </c>
      <c r="K112" s="73">
        <f t="shared" si="12"/>
        <v>48755.022478715655</v>
      </c>
      <c r="L112" s="73">
        <f t="shared" si="12"/>
        <v>57037.527610686797</v>
      </c>
      <c r="M112" s="73">
        <f t="shared" si="12"/>
        <v>65695.126449698451</v>
      </c>
      <c r="N112" s="73">
        <f t="shared" si="12"/>
        <v>74744.806040952448</v>
      </c>
      <c r="O112" s="73">
        <f t="shared" si="12"/>
        <v>84204.32272995956</v>
      </c>
      <c r="P112" s="73">
        <f t="shared" si="12"/>
        <v>94092.237002204463</v>
      </c>
      <c r="Q112" s="73">
        <f t="shared" si="12"/>
        <v>104427.94990061125</v>
      </c>
      <c r="R112" s="73">
        <f t="shared" si="12"/>
        <v>115231.74109226344</v>
      </c>
      <c r="S112" s="73">
        <f t="shared" si="12"/>
        <v>126524.80865907006</v>
      </c>
      <c r="T112" s="73">
        <f t="shared" si="12"/>
        <v>138329.31069044964</v>
      </c>
      <c r="U112" s="73">
        <f t="shared" si="12"/>
        <v>150668.40875964219</v>
      </c>
      <c r="V112" s="73">
        <f t="shared" si="12"/>
        <v>163566.31336895312</v>
      </c>
      <c r="W112" s="73">
        <f t="shared" si="12"/>
        <v>177048.33145309743</v>
      </c>
      <c r="X112" s="73">
        <f t="shared" si="12"/>
        <v>191140.9160338502</v>
      </c>
    </row>
    <row r="113" spans="1:24">
      <c r="A113" s="73">
        <v>34</v>
      </c>
      <c r="B113" s="74">
        <v>1251.46</v>
      </c>
      <c r="C113" s="73">
        <v>4.286442018012</v>
      </c>
      <c r="D113" s="74">
        <v>125</v>
      </c>
      <c r="E113" s="73">
        <f t="shared" si="13"/>
        <v>6705.388409826629</v>
      </c>
      <c r="F113" s="73">
        <f t="shared" si="12"/>
        <v>13698.199405922973</v>
      </c>
      <c r="G113" s="73">
        <f t="shared" si="12"/>
        <v>20990.753190796167</v>
      </c>
      <c r="H113" s="73">
        <f t="shared" si="12"/>
        <v>28595.89806529025</v>
      </c>
      <c r="I113" s="73">
        <f t="shared" si="12"/>
        <v>36527.033065215357</v>
      </c>
      <c r="J113" s="73">
        <f t="shared" si="12"/>
        <v>44798.13156828253</v>
      </c>
      <c r="K113" s="73">
        <f t="shared" si="12"/>
        <v>53423.765912936316</v>
      </c>
      <c r="L113" s="73">
        <f t="shared" si="12"/>
        <v>62419.133072459401</v>
      </c>
      <c r="M113" s="73">
        <f t="shared" si="12"/>
        <v>71800.081429582759</v>
      </c>
      <c r="N113" s="73">
        <f t="shared" si="12"/>
        <v>81583.138698773866</v>
      </c>
      <c r="O113" s="73">
        <f t="shared" si="12"/>
        <v>91785.541045397738</v>
      </c>
      <c r="P113" s="73">
        <f t="shared" si="12"/>
        <v>102425.26345305391</v>
      </c>
      <c r="Q113" s="73">
        <f t="shared" si="12"/>
        <v>113521.05139259173</v>
      </c>
      <c r="R113" s="73">
        <f t="shared" si="12"/>
        <v>125092.45384859944</v>
      </c>
      <c r="S113" s="73">
        <f t="shared" si="12"/>
        <v>137159.85776155471</v>
      </c>
      <c r="T113" s="73">
        <f t="shared" si="12"/>
        <v>149744.52394631808</v>
      </c>
      <c r="U113" s="73">
        <f t="shared" si="12"/>
        <v>162868.62455025173</v>
      </c>
      <c r="V113" s="73">
        <f t="shared" si="12"/>
        <v>176555.28211695858</v>
      </c>
      <c r="W113" s="73">
        <f t="shared" si="12"/>
        <v>190828.61032446616</v>
      </c>
      <c r="X113" s="73">
        <f t="shared" si="12"/>
        <v>205713.75646962904</v>
      </c>
    </row>
    <row r="114" spans="1:24">
      <c r="A114" s="73">
        <v>35</v>
      </c>
      <c r="B114" s="74">
        <v>1483.26</v>
      </c>
      <c r="C114" s="73">
        <v>4.31854210041696</v>
      </c>
      <c r="D114" s="74">
        <v>107</v>
      </c>
      <c r="E114" s="73">
        <f t="shared" si="13"/>
        <v>6853.9072087749655</v>
      </c>
      <c r="F114" s="73">
        <f t="shared" si="12"/>
        <v>14003.803285884402</v>
      </c>
      <c r="G114" s="73">
        <f t="shared" si="12"/>
        <v>21462.470635219859</v>
      </c>
      <c r="H114" s="73">
        <f t="shared" si="12"/>
        <v>29243.243674166424</v>
      </c>
      <c r="I114" s="73">
        <f t="shared" si="12"/>
        <v>37360.032672537789</v>
      </c>
      <c r="J114" s="73">
        <f t="shared" si="12"/>
        <v>45827.348621005825</v>
      </c>
      <c r="K114" s="73">
        <f t="shared" si="12"/>
        <v>54660.329173483799</v>
      </c>
      <c r="L114" s="73">
        <f t="shared" si="12"/>
        <v>63874.765709842155</v>
      </c>
      <c r="M114" s="73">
        <f t="shared" si="12"/>
        <v>73487.131567339355</v>
      </c>
      <c r="N114" s="73">
        <f t="shared" si="12"/>
        <v>83514.611491238669</v>
      </c>
      <c r="O114" s="73">
        <f t="shared" si="12"/>
        <v>93975.132357262439</v>
      </c>
      <c r="P114" s="73">
        <f t="shared" si="12"/>
        <v>104887.39522080836</v>
      </c>
      <c r="Q114" s="73">
        <f t="shared" si="12"/>
        <v>116270.90875022465</v>
      </c>
      <c r="R114" s="73">
        <f t="shared" si="12"/>
        <v>128146.02410391544</v>
      </c>
      <c r="S114" s="73">
        <f t="shared" si="12"/>
        <v>140533.97131362848</v>
      </c>
      <c r="T114" s="73">
        <f t="shared" si="12"/>
        <v>153456.89723897038</v>
      </c>
      <c r="U114" s="73">
        <f t="shared" si="12"/>
        <v>166937.9051610039</v>
      </c>
      <c r="V114" s="73">
        <f t="shared" si="12"/>
        <v>181001.09608571097</v>
      </c>
      <c r="W114" s="73">
        <f t="shared" si="12"/>
        <v>195671.61183116352</v>
      </c>
      <c r="X114" s="73">
        <f t="shared" si="12"/>
        <v>210975.67997543167</v>
      </c>
    </row>
    <row r="115" spans="1:24">
      <c r="A115" s="73">
        <v>36</v>
      </c>
      <c r="B115" s="74">
        <v>1821.31</v>
      </c>
      <c r="C115" s="73">
        <v>4.3547453367423499</v>
      </c>
      <c r="D115" s="74">
        <v>111</v>
      </c>
      <c r="E115" s="73">
        <f t="shared" si="13"/>
        <v>8803.7887644810726</v>
      </c>
      <c r="F115" s="73">
        <f t="shared" si="12"/>
        <v>17990.960109640055</v>
      </c>
      <c r="G115" s="73">
        <f t="shared" si="12"/>
        <v>27578.209370530851</v>
      </c>
      <c r="H115" s="73">
        <f t="shared" si="12"/>
        <v>37582.958921532212</v>
      </c>
      <c r="I115" s="73">
        <f t="shared" si="12"/>
        <v>48023.389837058508</v>
      </c>
      <c r="J115" s="73">
        <f t="shared" si="12"/>
        <v>58918.474931014527</v>
      </c>
      <c r="K115" s="73">
        <f t="shared" si="12"/>
        <v>70288.013235033635</v>
      </c>
      <c r="L115" s="73">
        <f t="shared" si="12"/>
        <v>82152.665978156292</v>
      </c>
      <c r="M115" s="73">
        <f t="shared" si="12"/>
        <v>94533.994133330663</v>
      </c>
      <c r="N115" s="73">
        <f t="shared" si="12"/>
        <v>107454.49759896926</v>
      </c>
      <c r="O115" s="73">
        <f t="shared" si="12"/>
        <v>120937.65608676136</v>
      </c>
      <c r="P115" s="73">
        <f t="shared" si="12"/>
        <v>135007.97179004629</v>
      </c>
      <c r="Q115" s="73">
        <f t="shared" si="12"/>
        <v>149691.01391028482</v>
      </c>
      <c r="R115" s="73">
        <f t="shared" si="12"/>
        <v>165013.46512254645</v>
      </c>
      <c r="S115" s="73">
        <f t="shared" si="12"/>
        <v>181003.17006444855</v>
      </c>
      <c r="T115" s="73">
        <f t="shared" si="12"/>
        <v>197689.18593666717</v>
      </c>
      <c r="U115" s="73">
        <f t="shared" si="12"/>
        <v>215101.83530696918</v>
      </c>
      <c r="V115" s="73">
        <f t="shared" si="12"/>
        <v>233272.76121372779</v>
      </c>
      <c r="W115" s="73">
        <f t="shared" si="12"/>
        <v>252234.98466905372</v>
      </c>
      <c r="X115" s="73">
        <f t="shared" si="12"/>
        <v>272022.96466604335</v>
      </c>
    </row>
    <row r="116" spans="1:24">
      <c r="A116" s="73">
        <v>37</v>
      </c>
      <c r="B116" s="74">
        <v>2196.7399999999998</v>
      </c>
      <c r="C116" s="73">
        <v>4.0540152137043801</v>
      </c>
      <c r="D116" s="74">
        <v>85</v>
      </c>
      <c r="E116" s="73">
        <f t="shared" si="13"/>
        <v>7569.7747734700288</v>
      </c>
      <c r="F116" s="73">
        <f t="shared" si="12"/>
        <v>15446.429367899689</v>
      </c>
      <c r="G116" s="73">
        <f t="shared" si="12"/>
        <v>23642.404737918474</v>
      </c>
      <c r="H116" s="73">
        <f t="shared" si="12"/>
        <v>32170.646196349284</v>
      </c>
      <c r="I116" s="73">
        <f t="shared" si="12"/>
        <v>41044.623860966312</v>
      </c>
      <c r="J116" s="73">
        <f t="shared" si="12"/>
        <v>50278.353930167686</v>
      </c>
      <c r="K116" s="73">
        <f t="shared" si="12"/>
        <v>59886.42082116683</v>
      </c>
      <c r="L116" s="73">
        <f t="shared" si="12"/>
        <v>69884.000205669974</v>
      </c>
      <c r="M116" s="73">
        <f t="shared" si="12"/>
        <v>80286.882979423099</v>
      </c>
      <c r="N116" s="73">
        <f t="shared" si="12"/>
        <v>91111.500203487958</v>
      </c>
      <c r="O116" s="73">
        <f t="shared" si="12"/>
        <v>102374.94905664169</v>
      </c>
      <c r="P116" s="73">
        <f t="shared" si="12"/>
        <v>114095.01983989008</v>
      </c>
      <c r="Q116" s="73">
        <f t="shared" si="12"/>
        <v>126290.22407574828</v>
      </c>
      <c r="R116" s="73">
        <f t="shared" si="12"/>
        <v>138979.82374667056</v>
      </c>
      <c r="S116" s="73">
        <f t="shared" si="12"/>
        <v>152183.86171881008</v>
      </c>
      <c r="T116" s="73">
        <f t="shared" si="12"/>
        <v>165923.19339916352</v>
      </c>
      <c r="U116" s="73">
        <f t="shared" si="12"/>
        <v>180219.51967609979</v>
      </c>
      <c r="V116" s="73">
        <f t="shared" si="12"/>
        <v>195095.42119530385</v>
      </c>
      <c r="W116" s="73">
        <f t="shared" si="12"/>
        <v>210574.39402527217</v>
      </c>
      <c r="X116" s="73">
        <f t="shared" si="12"/>
        <v>226680.88676869255</v>
      </c>
    </row>
    <row r="117" spans="1:24">
      <c r="A117" s="73">
        <v>38</v>
      </c>
      <c r="B117" s="74">
        <v>2535.25</v>
      </c>
      <c r="C117" s="73">
        <v>4.64065057397075</v>
      </c>
      <c r="D117" s="74">
        <v>63</v>
      </c>
      <c r="E117" s="73">
        <f t="shared" si="13"/>
        <v>7412.0819016253699</v>
      </c>
      <c r="F117" s="73">
        <f t="shared" si="12"/>
        <v>15168.132624561691</v>
      </c>
      <c r="G117" s="73">
        <f t="shared" si="12"/>
        <v>23284.114559889433</v>
      </c>
      <c r="H117" s="73">
        <f t="shared" si="12"/>
        <v>31776.730857482318</v>
      </c>
      <c r="I117" s="73">
        <f t="shared" si="12"/>
        <v>40663.45980203458</v>
      </c>
      <c r="J117" s="73">
        <f t="shared" si="12"/>
        <v>49962.590784359425</v>
      </c>
      <c r="K117" s="73">
        <f t="shared" si="12"/>
        <v>59693.261941989818</v>
      </c>
      <c r="L117" s="73">
        <f t="shared" si="12"/>
        <v>69875.499546548017</v>
      </c>
      <c r="M117" s="73">
        <f t="shared" si="12"/>
        <v>80530.259218945197</v>
      </c>
      <c r="N117" s="73">
        <f t="shared" si="12"/>
        <v>91679.469057234644</v>
      </c>
      <c r="O117" s="73">
        <f t="shared" si="12"/>
        <v>103346.07476587793</v>
      </c>
      <c r="P117" s="73">
        <f t="shared" si="12"/>
        <v>115554.08687930224</v>
      </c>
      <c r="Q117" s="73">
        <f t="shared" si="12"/>
        <v>128328.63017693859</v>
      </c>
      <c r="R117" s="73">
        <f t="shared" si="12"/>
        <v>141695.99539143883</v>
      </c>
      <c r="S117" s="73">
        <f t="shared" si="12"/>
        <v>155683.69331649056</v>
      </c>
      <c r="T117" s="73">
        <f t="shared" si="12"/>
        <v>170320.51142558653</v>
      </c>
      <c r="U117" s="73">
        <f t="shared" si="12"/>
        <v>185636.57311827331</v>
      </c>
      <c r="V117" s="73">
        <f t="shared" si="12"/>
        <v>201663.39971581136</v>
      </c>
      <c r="W117" s="73">
        <f t="shared" si="12"/>
        <v>218433.97533383747</v>
      </c>
      <c r="X117" s="73">
        <f t="shared" si="12"/>
        <v>235982.81476553972</v>
      </c>
    </row>
    <row r="118" spans="1:24">
      <c r="A118" s="73">
        <v>39</v>
      </c>
      <c r="B118" s="74">
        <v>2880.54</v>
      </c>
      <c r="C118" s="73">
        <v>5.2953628980956404</v>
      </c>
      <c r="D118" s="74">
        <v>49</v>
      </c>
      <c r="E118" s="73">
        <f t="shared" si="13"/>
        <v>7474.2172748154117</v>
      </c>
      <c r="F118" s="73">
        <f t="shared" si="12"/>
        <v>15344.221478124446</v>
      </c>
      <c r="G118" s="73">
        <f t="shared" si="12"/>
        <v>23630.970964094075</v>
      </c>
      <c r="H118" s="73">
        <f t="shared" si="12"/>
        <v>32356.533907801873</v>
      </c>
      <c r="I118" s="73">
        <f t="shared" si="12"/>
        <v>41544.147074280751</v>
      </c>
      <c r="J118" s="73">
        <f t="shared" si="12"/>
        <v>51218.277699597907</v>
      </c>
      <c r="K118" s="73">
        <f t="shared" si="12"/>
        <v>61404.688648761432</v>
      </c>
      <c r="L118" s="73">
        <f t="shared" si="12"/>
        <v>72130.507023974482</v>
      </c>
      <c r="M118" s="73">
        <f t="shared" si="12"/>
        <v>83424.296405945715</v>
      </c>
      <c r="N118" s="73">
        <f t="shared" si="12"/>
        <v>95316.132920638905</v>
      </c>
      <c r="O118" s="73">
        <f t="shared" si="12"/>
        <v>107837.68533403332</v>
      </c>
      <c r="P118" s="73">
        <f t="shared" si="12"/>
        <v>121022.29938819227</v>
      </c>
      <c r="Q118" s="73">
        <f t="shared" si="12"/>
        <v>134905.08660323222</v>
      </c>
      <c r="R118" s="73">
        <f t="shared" si="12"/>
        <v>149523.01778167899</v>
      </c>
      <c r="S118" s="73">
        <f t="shared" si="12"/>
        <v>164915.02146421839</v>
      </c>
      <c r="T118" s="73">
        <f t="shared" si="12"/>
        <v>181122.08759903646</v>
      </c>
      <c r="U118" s="73">
        <f t="shared" si="12"/>
        <v>198187.37670082753</v>
      </c>
      <c r="V118" s="73">
        <f t="shared" si="12"/>
        <v>216156.33479016763</v>
      </c>
      <c r="W118" s="73">
        <f t="shared" si="12"/>
        <v>235076.81441934497</v>
      </c>
      <c r="X118" s="73">
        <f t="shared" si="12"/>
        <v>254999.20210694754</v>
      </c>
    </row>
    <row r="119" spans="1:24">
      <c r="A119" s="73">
        <v>40</v>
      </c>
      <c r="B119" s="74">
        <v>3319.97</v>
      </c>
      <c r="C119" s="73">
        <v>4.5630655179063204</v>
      </c>
      <c r="D119" s="74">
        <v>48</v>
      </c>
      <c r="E119" s="73">
        <f t="shared" si="13"/>
        <v>7271.6355011920668</v>
      </c>
      <c r="F119" s="73">
        <f t="shared" si="12"/>
        <v>14875.080494526863</v>
      </c>
      <c r="G119" s="73">
        <f t="shared" si="12"/>
        <v>22825.475664525497</v>
      </c>
      <c r="H119" s="73">
        <f t="shared" si="12"/>
        <v>31138.652575063621</v>
      </c>
      <c r="I119" s="73">
        <f t="shared" si="12"/>
        <v>39831.165194649075</v>
      </c>
      <c r="J119" s="73">
        <f t="shared" ref="J119:X133" si="14">$D119*((1+$C119/100)^J$2-1)*$B119</f>
        <v>48920.32286021849</v>
      </c>
      <c r="K119" s="73">
        <f t="shared" si="14"/>
        <v>58424.224745093634</v>
      </c>
      <c r="L119" s="73">
        <f t="shared" si="14"/>
        <v>68361.795899733159</v>
      </c>
      <c r="M119" s="73">
        <f t="shared" si="14"/>
        <v>78752.824937047437</v>
      </c>
      <c r="N119" s="73">
        <f t="shared" si="14"/>
        <v>89618.003437319057</v>
      </c>
      <c r="O119" s="73">
        <f t="shared" si="14"/>
        <v>100978.96715119552</v>
      </c>
      <c r="P119" s="73">
        <f t="shared" si="14"/>
        <v>112858.33908280176</v>
      </c>
      <c r="Q119" s="73">
        <f t="shared" si="14"/>
        <v>125279.77453876295</v>
      </c>
      <c r="R119" s="73">
        <f t="shared" si="14"/>
        <v>138268.00823284412</v>
      </c>
      <c r="S119" s="73">
        <f t="shared" si="14"/>
        <v>151848.90354000498</v>
      </c>
      <c r="T119" s="73">
        <f t="shared" si="14"/>
        <v>166049.50399794988</v>
      </c>
      <c r="U119" s="73">
        <f t="shared" si="14"/>
        <v>180898.08715872694</v>
      </c>
      <c r="V119" s="73">
        <f t="shared" si="14"/>
        <v>196424.22089761094</v>
      </c>
      <c r="W119" s="73">
        <f t="shared" si="14"/>
        <v>212658.82229139807</v>
      </c>
      <c r="X119" s="73">
        <f t="shared" si="14"/>
        <v>229634.21918335458</v>
      </c>
    </row>
    <row r="120" spans="1:24">
      <c r="A120" s="73">
        <v>41</v>
      </c>
      <c r="B120" s="74">
        <v>3790.09</v>
      </c>
      <c r="C120" s="73">
        <v>4.8425634702278604</v>
      </c>
      <c r="D120" s="74">
        <v>33</v>
      </c>
      <c r="E120" s="73">
        <f t="shared" si="13"/>
        <v>6056.7379563490595</v>
      </c>
      <c r="F120" s="73">
        <f t="shared" si="13"/>
        <v>12406.777292459697</v>
      </c>
      <c r="G120" s="73">
        <f t="shared" si="13"/>
        <v>19064.321313805947</v>
      </c>
      <c r="H120" s="73">
        <f t="shared" si="13"/>
        <v>26044.261129944225</v>
      </c>
      <c r="I120" s="73">
        <f t="shared" si="13"/>
        <v>33362.208961862721</v>
      </c>
      <c r="J120" s="73">
        <f t="shared" si="13"/>
        <v>41034.533062260009</v>
      </c>
      <c r="K120" s="73">
        <f t="shared" si="13"/>
        <v>49078.394326860682</v>
      </c>
      <c r="L120" s="73">
        <f t="shared" si="13"/>
        <v>57511.784678656644</v>
      </c>
      <c r="M120" s="73">
        <f t="shared" si="13"/>
        <v>66353.567310930448</v>
      </c>
      <c r="N120" s="73">
        <f t="shared" si="13"/>
        <v>75623.518879071678</v>
      </c>
      <c r="O120" s="73">
        <f t="shared" si="13"/>
        <v>85342.373735559522</v>
      </c>
      <c r="P120" s="73">
        <f t="shared" si="13"/>
        <v>95531.87030705213</v>
      </c>
      <c r="Q120" s="73">
        <f t="shared" si="13"/>
        <v>106214.79971731595</v>
      </c>
      <c r="R120" s="73">
        <f t="shared" si="13"/>
        <v>117415.0567647514</v>
      </c>
      <c r="S120" s="73">
        <f t="shared" si="13"/>
        <v>129157.6933685377</v>
      </c>
      <c r="T120" s="73">
        <f t="shared" si="13"/>
        <v>141468.97460294043</v>
      </c>
      <c r="U120" s="73">
        <f t="shared" si="14"/>
        <v>154376.43744511739</v>
      </c>
      <c r="V120" s="73">
        <f t="shared" si="14"/>
        <v>167908.9523678229</v>
      </c>
      <c r="W120" s="73">
        <f t="shared" si="14"/>
        <v>182096.78791477846</v>
      </c>
      <c r="X120" s="73">
        <f t="shared" si="14"/>
        <v>196971.67840314686</v>
      </c>
    </row>
    <row r="121" spans="1:24">
      <c r="A121" s="73">
        <v>42</v>
      </c>
      <c r="B121" s="74">
        <v>4309.24</v>
      </c>
      <c r="C121" s="73">
        <v>4.30971053863981</v>
      </c>
      <c r="D121" s="74">
        <v>34</v>
      </c>
      <c r="E121" s="73">
        <f t="shared" si="13"/>
        <v>6314.3361941195772</v>
      </c>
      <c r="F121" s="73">
        <f t="shared" si="13"/>
        <v>12900.802000642283</v>
      </c>
      <c r="G121" s="73">
        <f t="shared" si="13"/>
        <v>19771.125418152591</v>
      </c>
      <c r="H121" s="73">
        <f t="shared" si="13"/>
        <v>26937.539888026007</v>
      </c>
      <c r="I121" s="73">
        <f t="shared" si="13"/>
        <v>34412.806077550129</v>
      </c>
      <c r="J121" s="73">
        <f t="shared" si="13"/>
        <v>42210.234601835597</v>
      </c>
      <c r="K121" s="73">
        <f t="shared" si="13"/>
        <v>50343.709724975051</v>
      </c>
      <c r="L121" s="73">
        <f t="shared" si="13"/>
        <v>58827.714082654136</v>
      </c>
      <c r="M121" s="73">
        <f t="shared" si="13"/>
        <v>67677.354470234743</v>
      </c>
      <c r="N121" s="73">
        <f t="shared" si="13"/>
        <v>76908.388742230673</v>
      </c>
      <c r="O121" s="73">
        <f t="shared" si="13"/>
        <v>86537.253871072229</v>
      </c>
      <c r="P121" s="73">
        <f t="shared" si="13"/>
        <v>96581.095215122899</v>
      </c>
      <c r="Q121" s="73">
        <f t="shared" si="13"/>
        <v>107057.79704806236</v>
      </c>
      <c r="R121" s="73">
        <f t="shared" si="13"/>
        <v>117986.01440399792</v>
      </c>
      <c r="S121" s="73">
        <f t="shared" si="13"/>
        <v>129385.20629500767</v>
      </c>
      <c r="T121" s="73">
        <f t="shared" si="13"/>
        <v>141275.67036026408</v>
      </c>
      <c r="U121" s="73">
        <f t="shared" si="14"/>
        <v>153678.57900843397</v>
      </c>
      <c r="V121" s="73">
        <f t="shared" si="14"/>
        <v>166616.01711771195</v>
      </c>
      <c r="W121" s="73">
        <f t="shared" si="14"/>
        <v>180111.02136061544</v>
      </c>
      <c r="X121" s="73">
        <f t="shared" si="14"/>
        <v>194187.62122356525</v>
      </c>
    </row>
    <row r="122" spans="1:24">
      <c r="A122" s="73">
        <v>43</v>
      </c>
      <c r="B122" s="74">
        <v>4839.9799999999996</v>
      </c>
      <c r="C122" s="73">
        <v>4.5596221556596896</v>
      </c>
      <c r="D122" s="74">
        <v>29</v>
      </c>
      <c r="E122" s="73">
        <f t="shared" si="13"/>
        <v>6399.8592118754259</v>
      </c>
      <c r="F122" s="73">
        <f t="shared" si="13"/>
        <v>13091.527822306565</v>
      </c>
      <c r="G122" s="73">
        <f t="shared" si="13"/>
        <v>20088.311237282236</v>
      </c>
      <c r="H122" s="73">
        <f t="shared" si="13"/>
        <v>27404.121539030661</v>
      </c>
      <c r="I122" s="73">
        <f t="shared" si="13"/>
        <v>35053.50514816364</v>
      </c>
      <c r="J122" s="73">
        <f t="shared" si="13"/>
        <v>43051.671747110049</v>
      </c>
      <c r="K122" s="73">
        <f t="shared" si="13"/>
        <v>51414.524522348584</v>
      </c>
      <c r="L122" s="73">
        <f t="shared" si="13"/>
        <v>60158.691785572104</v>
      </c>
      <c r="M122" s="73">
        <f t="shared" si="13"/>
        <v>69301.560036657494</v>
      </c>
      <c r="N122" s="73">
        <f t="shared" si="13"/>
        <v>78861.308534182172</v>
      </c>
      <c r="O122" s="73">
        <f t="shared" si="13"/>
        <v>88856.945442225304</v>
      </c>
      <c r="P122" s="73">
        <f t="shared" si="13"/>
        <v>99308.345625326881</v>
      </c>
      <c r="Q122" s="73">
        <f t="shared" si="13"/>
        <v>110236.29016675382</v>
      </c>
      <c r="R122" s="73">
        <f t="shared" si="13"/>
        <v>121662.50768864986</v>
      </c>
      <c r="S122" s="73">
        <f t="shared" si="13"/>
        <v>133609.71755622813</v>
      </c>
      <c r="T122" s="73">
        <f t="shared" si="13"/>
        <v>146101.67505191168</v>
      </c>
      <c r="U122" s="73">
        <f t="shared" si="14"/>
        <v>159163.21860924398</v>
      </c>
      <c r="V122" s="73">
        <f t="shared" si="14"/>
        <v>172820.3192004876</v>
      </c>
      <c r="W122" s="73">
        <f t="shared" si="14"/>
        <v>187100.13197611022</v>
      </c>
      <c r="X122" s="73">
        <f t="shared" si="14"/>
        <v>202031.05025883688</v>
      </c>
    </row>
    <row r="123" spans="1:24">
      <c r="A123" s="73">
        <v>44</v>
      </c>
      <c r="B123" s="74">
        <v>5434.62</v>
      </c>
      <c r="C123" s="73">
        <v>4.7133076956446596</v>
      </c>
      <c r="D123" s="74">
        <v>30</v>
      </c>
      <c r="E123" s="73">
        <f t="shared" si="13"/>
        <v>7684.5108806713206</v>
      </c>
      <c r="F123" s="73">
        <f t="shared" si="13"/>
        <v>15731.21640405397</v>
      </c>
      <c r="G123" s="73">
        <f t="shared" si="13"/>
        <v>24157.187918116077</v>
      </c>
      <c r="H123" s="73">
        <f t="shared" si="13"/>
        <v>32980.301395983297</v>
      </c>
      <c r="I123" s="73">
        <f t="shared" si="13"/>
        <v>42219.275360398293</v>
      </c>
      <c r="J123" s="73">
        <f t="shared" si="13"/>
        <v>51893.710595676683</v>
      </c>
      <c r="K123" s="73">
        <f t="shared" si="13"/>
        <v>62024.131731409594</v>
      </c>
      <c r="L123" s="73">
        <f t="shared" si="13"/>
        <v>72632.030786134201</v>
      </c>
      <c r="M123" s="73">
        <f t="shared" si="13"/>
        <v>83739.9127633514</v>
      </c>
      <c r="N123" s="73">
        <f t="shared" si="13"/>
        <v>95371.343396623881</v>
      </c>
      <c r="O123" s="73">
        <f t="shared" si="13"/>
        <v>107550.99914504797</v>
      </c>
      <c r="P123" s="73">
        <f t="shared" si="13"/>
        <v>120304.71954516554</v>
      </c>
      <c r="Q123" s="73">
        <f t="shared" si="13"/>
        <v>133659.56203038286</v>
      </c>
      <c r="R123" s="73">
        <f t="shared" si="13"/>
        <v>147643.85933419719</v>
      </c>
      <c r="S123" s="73">
        <f t="shared" si="13"/>
        <v>162287.27959901397</v>
      </c>
      <c r="T123" s="73">
        <f t="shared" si="13"/>
        <v>177620.88931807797</v>
      </c>
      <c r="U123" s="73">
        <f t="shared" si="14"/>
        <v>193677.21924405074</v>
      </c>
      <c r="V123" s="73">
        <f t="shared" si="14"/>
        <v>210490.33340406246</v>
      </c>
      <c r="W123" s="73">
        <f t="shared" si="14"/>
        <v>228095.90136765561</v>
      </c>
      <c r="X123" s="73">
        <f t="shared" si="14"/>
        <v>246531.27392093866</v>
      </c>
    </row>
    <row r="124" spans="1:24">
      <c r="A124" s="73">
        <v>45</v>
      </c>
      <c r="B124" s="74">
        <v>6075.93</v>
      </c>
      <c r="C124" s="73">
        <v>3.97722331387518</v>
      </c>
      <c r="D124" s="74">
        <v>27</v>
      </c>
      <c r="E124" s="73">
        <f t="shared" si="13"/>
        <v>6524.6392213578747</v>
      </c>
      <c r="F124" s="73">
        <f t="shared" si="13"/>
        <v>13308.777914973853</v>
      </c>
      <c r="G124" s="73">
        <f t="shared" si="13"/>
        <v>20362.736954357919</v>
      </c>
      <c r="H124" s="73">
        <f t="shared" si="13"/>
        <v>27697.247697207618</v>
      </c>
      <c r="I124" s="73">
        <f t="shared" si="13"/>
        <v>35323.46831128058</v>
      </c>
      <c r="J124" s="73">
        <f t="shared" si="13"/>
        <v>43253.000749584062</v>
      </c>
      <c r="K124" s="73">
        <f t="shared" si="13"/>
        <v>51497.908400704968</v>
      </c>
      <c r="L124" s="73">
        <f t="shared" si="13"/>
        <v>60070.734441133805</v>
      </c>
      <c r="M124" s="73">
        <f t="shared" si="13"/>
        <v>68984.520917500515</v>
      </c>
      <c r="N124" s="73">
        <f t="shared" si="13"/>
        <v>78252.828587754295</v>
      </c>
      <c r="O124" s="73">
        <f t="shared" si="13"/>
        <v>87889.757551471121</v>
      </c>
      <c r="P124" s="73">
        <f t="shared" si="13"/>
        <v>97909.968700674523</v>
      </c>
      <c r="Q124" s="73">
        <f t="shared" si="13"/>
        <v>108328.70602380348</v>
      </c>
      <c r="R124" s="73">
        <f t="shared" si="13"/>
        <v>119161.81979675945</v>
      </c>
      <c r="S124" s="73">
        <f t="shared" si="13"/>
        <v>130425.79069631192</v>
      </c>
      <c r="T124" s="73">
        <f t="shared" si="13"/>
        <v>142137.75487254959</v>
      </c>
      <c r="U124" s="73">
        <f t="shared" si="14"/>
        <v>154315.53001851725</v>
      </c>
      <c r="V124" s="73">
        <f t="shared" si="14"/>
        <v>166977.6424767017</v>
      </c>
      <c r="W124" s="73">
        <f t="shared" si="14"/>
        <v>180143.35542360207</v>
      </c>
      <c r="X124" s="73">
        <f t="shared" si="14"/>
        <v>193832.69817526446</v>
      </c>
    </row>
    <row r="125" spans="1:24">
      <c r="A125" s="73">
        <v>46</v>
      </c>
      <c r="B125" s="74">
        <v>6640.42</v>
      </c>
      <c r="C125" s="73">
        <v>4.9954797175261101</v>
      </c>
      <c r="D125" s="74">
        <v>13</v>
      </c>
      <c r="E125" s="73">
        <f t="shared" si="13"/>
        <v>4312.3708453611225</v>
      </c>
      <c r="F125" s="73">
        <f t="shared" si="13"/>
        <v>8840.165301646779</v>
      </c>
      <c r="G125" s="73">
        <f t="shared" si="13"/>
        <v>13594.144811647446</v>
      </c>
      <c r="H125" s="73">
        <f t="shared" si="13"/>
        <v>18585.608403845563</v>
      </c>
      <c r="I125" s="73">
        <f t="shared" si="13"/>
        <v>23826.419547399622</v>
      </c>
      <c r="J125" s="73">
        <f t="shared" si="13"/>
        <v>29329.034348663787</v>
      </c>
      <c r="K125" s="73">
        <f t="shared" si="13"/>
        <v>35106.531156258672</v>
      </c>
      <c r="L125" s="73">
        <f t="shared" si="13"/>
        <v>41172.641645057702</v>
      </c>
      <c r="M125" s="73">
        <f t="shared" si="13"/>
        <v>47541.7834529674</v>
      </c>
      <c r="N125" s="73">
        <f t="shared" si="13"/>
        <v>54229.094448071708</v>
      </c>
      <c r="O125" s="73">
        <f t="shared" si="13"/>
        <v>61250.468707584332</v>
      </c>
      <c r="P125" s="73">
        <f t="shared" si="13"/>
        <v>68622.594294122537</v>
      </c>
      <c r="Q125" s="73">
        <f t="shared" si="13"/>
        <v>76362.992919086784</v>
      </c>
      <c r="R125" s="73">
        <f t="shared" si="13"/>
        <v>84490.061587416814</v>
      </c>
      <c r="S125" s="73">
        <f t="shared" si="13"/>
        <v>93023.116322702655</v>
      </c>
      <c r="T125" s="73">
        <f t="shared" si="13"/>
        <v>101982.43807657517</v>
      </c>
      <c r="U125" s="73">
        <f t="shared" si="14"/>
        <v>111389.32093149025</v>
      </c>
      <c r="V125" s="73">
        <f t="shared" si="14"/>
        <v>121266.12271147406</v>
      </c>
      <c r="W125" s="73">
        <f t="shared" si="14"/>
        <v>131636.31812111719</v>
      </c>
      <c r="X125" s="73">
        <f t="shared" si="14"/>
        <v>142524.55453911691</v>
      </c>
    </row>
    <row r="126" spans="1:24">
      <c r="A126" s="73">
        <v>47</v>
      </c>
      <c r="B126" s="74">
        <v>7266.32</v>
      </c>
      <c r="C126" s="73">
        <v>5.4628516390183801</v>
      </c>
      <c r="D126" s="74">
        <v>20</v>
      </c>
      <c r="E126" s="73">
        <f t="shared" si="13"/>
        <v>7938.9656243264135</v>
      </c>
      <c r="F126" s="73">
        <f t="shared" si="13"/>
        <v>16311.625162382463</v>
      </c>
      <c r="G126" s="73">
        <f t="shared" si="13"/>
        <v>25141.67066924262</v>
      </c>
      <c r="H126" s="73">
        <f t="shared" si="13"/>
        <v>34454.088461800369</v>
      </c>
      <c r="I126" s="73">
        <f t="shared" si="13"/>
        <v>44275.229822371097</v>
      </c>
      <c r="J126" s="73">
        <f t="shared" si="13"/>
        <v>54632.885564728087</v>
      </c>
      <c r="K126" s="73">
        <f t="shared" si="13"/>
        <v>65556.364673570264</v>
      </c>
      <c r="L126" s="73">
        <f t="shared" si="13"/>
        <v>77076.577239947685</v>
      </c>
      <c r="M126" s="73">
        <f t="shared" si="13"/>
        <v>89226.121927325832</v>
      </c>
      <c r="N126" s="73">
        <f t="shared" si="13"/>
        <v>102039.37821579176</v>
      </c>
      <c r="O126" s="73">
        <f t="shared" si="13"/>
        <v>115552.60368542369</v>
      </c>
      <c r="P126" s="73">
        <f t="shared" si="13"/>
        <v>129804.0366141077</v>
      </c>
      <c r="Q126" s="73">
        <f t="shared" si="13"/>
        <v>144834.00418011995</v>
      </c>
      <c r="R126" s="73">
        <f t="shared" si="13"/>
        <v>160685.03657565601</v>
      </c>
      <c r="S126" s="73">
        <f t="shared" si="13"/>
        <v>177401.98735421291</v>
      </c>
      <c r="T126" s="73">
        <f t="shared" si="13"/>
        <v>195032.16035237018</v>
      </c>
      <c r="U126" s="73">
        <f t="shared" si="14"/>
        <v>213625.44354511899</v>
      </c>
      <c r="V126" s="73">
        <f t="shared" si="14"/>
        <v>233234.45021351028</v>
      </c>
      <c r="W126" s="73">
        <f t="shared" si="14"/>
        <v>253914.66782408097</v>
      </c>
      <c r="X126" s="73">
        <f t="shared" si="14"/>
        <v>275724.61504134326</v>
      </c>
    </row>
    <row r="127" spans="1:24">
      <c r="A127" s="73">
        <v>48</v>
      </c>
      <c r="B127" s="74">
        <v>7965.13</v>
      </c>
      <c r="C127" s="73">
        <v>4.49237805623439</v>
      </c>
      <c r="D127" s="74">
        <v>13</v>
      </c>
      <c r="E127" s="73">
        <f t="shared" si="13"/>
        <v>4651.708779517051</v>
      </c>
      <c r="F127" s="73">
        <f t="shared" si="13"/>
        <v>9512.3899034850638</v>
      </c>
      <c r="G127" s="73">
        <f t="shared" si="13"/>
        <v>14591.431199649736</v>
      </c>
      <c r="H127" s="73">
        <f t="shared" si="13"/>
        <v>19898.642232470393</v>
      </c>
      <c r="I127" s="73">
        <f t="shared" si="13"/>
        <v>25444.273249127527</v>
      </c>
      <c r="J127" s="73">
        <f t="shared" si="13"/>
        <v>31239.034976656709</v>
      </c>
      <c r="K127" s="73">
        <f t="shared" si="13"/>
        <v>37294.119308444489</v>
      </c>
      <c r="L127" s="73">
        <f t="shared" si="13"/>
        <v>43621.220920039959</v>
      </c>
      <c r="M127" s="73">
        <f t="shared" si="13"/>
        <v>50232.559856030413</v>
      </c>
      <c r="N127" s="73">
        <f t="shared" si="13"/>
        <v>57140.905131604603</v>
      </c>
      <c r="O127" s="73">
        <f t="shared" si="13"/>
        <v>64359.599394387558</v>
      </c>
      <c r="P127" s="73">
        <f t="shared" si="13"/>
        <v>71902.58469417844</v>
      </c>
      <c r="Q127" s="73">
        <f t="shared" si="13"/>
        <v>79784.429410362121</v>
      </c>
      <c r="R127" s="73">
        <f t="shared" si="13"/>
        <v>88020.356389002103</v>
      </c>
      <c r="S127" s="73">
        <f t="shared" si="13"/>
        <v>96626.272343958015</v>
      </c>
      <c r="T127" s="73">
        <f t="shared" si="13"/>
        <v>105618.79857881229</v>
      </c>
      <c r="U127" s="73">
        <f t="shared" si="14"/>
        <v>115015.30308894228</v>
      </c>
      <c r="V127" s="73">
        <f t="shared" si="14"/>
        <v>124833.9341057385</v>
      </c>
      <c r="W127" s="73">
        <f t="shared" si="14"/>
        <v>135093.65514775581</v>
      </c>
      <c r="X127" s="73">
        <f t="shared" si="14"/>
        <v>145814.28164649566</v>
      </c>
    </row>
    <row r="128" spans="1:24">
      <c r="A128" s="73">
        <v>49</v>
      </c>
      <c r="B128" s="74">
        <v>8624.74</v>
      </c>
      <c r="C128" s="73">
        <v>4.6313448834716198</v>
      </c>
      <c r="D128" s="74">
        <v>13</v>
      </c>
      <c r="E128" s="73">
        <f t="shared" si="13"/>
        <v>5192.7389111354823</v>
      </c>
      <c r="F128" s="73">
        <f t="shared" si="13"/>
        <v>10625.971470143882</v>
      </c>
      <c r="G128" s="73">
        <f t="shared" si="13"/>
        <v>16310.835767281025</v>
      </c>
      <c r="H128" s="73">
        <f t="shared" si="13"/>
        <v>22258.98573617595</v>
      </c>
      <c r="I128" s="73">
        <f t="shared" si="13"/>
        <v>28482.615044316495</v>
      </c>
      <c r="J128" s="73">
        <f t="shared" si="13"/>
        <v>34994.482089985846</v>
      </c>
      <c r="K128" s="73">
        <f t="shared" si="13"/>
        <v>41807.936156893265</v>
      </c>
      <c r="L128" s="73">
        <f t="shared" si="13"/>
        <v>48936.944780116122</v>
      </c>
      <c r="M128" s="73">
        <f t="shared" si="13"/>
        <v>56396.122379452841</v>
      </c>
      <c r="N128" s="73">
        <f t="shared" si="13"/>
        <v>64200.760218885494</v>
      </c>
      <c r="O128" s="73">
        <f t="shared" si="13"/>
        <v>72366.857753568227</v>
      </c>
      <c r="P128" s="73">
        <f t="shared" si="13"/>
        <v>80911.155428602768</v>
      </c>
      <c r="Q128" s="73">
        <f t="shared" si="13"/>
        <v>89851.16899683862</v>
      </c>
      <c r="R128" s="73">
        <f t="shared" si="13"/>
        <v>99205.225426048608</v>
      </c>
      <c r="S128" s="73">
        <f t="shared" si="13"/>
        <v>108992.50046908988</v>
      </c>
      <c r="T128" s="73">
        <f t="shared" si="13"/>
        <v>119233.05797406836</v>
      </c>
      <c r="U128" s="73">
        <f t="shared" si="14"/>
        <v>129947.89101509257</v>
      </c>
      <c r="V128" s="73">
        <f t="shared" si="14"/>
        <v>141158.96492793484</v>
      </c>
      <c r="W128" s="73">
        <f t="shared" si="14"/>
        <v>152889.26233882172</v>
      </c>
      <c r="X128" s="73">
        <f t="shared" si="14"/>
        <v>165162.83027866372</v>
      </c>
    </row>
    <row r="129" spans="1:24">
      <c r="A129" s="73">
        <v>50</v>
      </c>
      <c r="B129" s="74">
        <v>9385.08</v>
      </c>
      <c r="C129" s="73">
        <v>4.6784808843725303</v>
      </c>
      <c r="D129" s="74">
        <v>12</v>
      </c>
      <c r="E129" s="73">
        <f t="shared" si="13"/>
        <v>5268.9500853968293</v>
      </c>
      <c r="F129" s="73">
        <f t="shared" si="13"/>
        <v>10784.406993346078</v>
      </c>
      <c r="G129" s="73">
        <f t="shared" si="13"/>
        <v>16557.903498419546</v>
      </c>
      <c r="H129" s="73">
        <f t="shared" si="13"/>
        <v>22601.511933842772</v>
      </c>
      <c r="I129" s="73">
        <f t="shared" si="13"/>
        <v>28927.86943464361</v>
      </c>
      <c r="J129" s="73">
        <f t="shared" si="13"/>
        <v>35550.204361796488</v>
      </c>
      <c r="K129" s="73">
        <f t="shared" si="13"/>
        <v>42482.363962615345</v>
      </c>
      <c r="L129" s="73">
        <f t="shared" si="13"/>
        <v>49738.843325232672</v>
      </c>
      <c r="M129" s="73">
        <f t="shared" si="13"/>
        <v>57334.815687708506</v>
      </c>
      <c r="N129" s="73">
        <f t="shared" si="13"/>
        <v>65286.164165145005</v>
      </c>
      <c r="O129" s="73">
        <f t="shared" si="13"/>
        <v>73609.514961148205</v>
      </c>
      <c r="P129" s="73">
        <f t="shared" si="13"/>
        <v>82322.272133081686</v>
      </c>
      <c r="Q129" s="73">
        <f t="shared" si="13"/>
        <v>91442.653983805882</v>
      </c>
      <c r="R129" s="73">
        <f t="shared" si="13"/>
        <v>100989.73115599799</v>
      </c>
      <c r="S129" s="73">
        <f t="shared" si="13"/>
        <v>110983.46650870738</v>
      </c>
      <c r="T129" s="73">
        <f t="shared" si="13"/>
        <v>121444.75685952802</v>
      </c>
      <c r="U129" s="73">
        <f t="shared" si="14"/>
        <v>132395.47667967054</v>
      </c>
      <c r="V129" s="73">
        <f t="shared" si="14"/>
        <v>143858.52383329967</v>
      </c>
      <c r="W129" s="73">
        <f t="shared" si="14"/>
        <v>155857.86745677795</v>
      </c>
      <c r="X129" s="73">
        <f t="shared" si="14"/>
        <v>168418.59807793077</v>
      </c>
    </row>
    <row r="130" spans="1:24">
      <c r="A130" s="73">
        <v>51</v>
      </c>
      <c r="B130" s="74">
        <v>10042.43</v>
      </c>
      <c r="C130" s="73">
        <v>5.1439509872841098</v>
      </c>
      <c r="D130" s="74">
        <v>21</v>
      </c>
      <c r="E130" s="73">
        <f t="shared" si="13"/>
        <v>10848.131219778623</v>
      </c>
      <c r="F130" s="73">
        <f t="shared" si="13"/>
        <v>22254.284992538942</v>
      </c>
      <c r="G130" s="73">
        <f t="shared" si="13"/>
        <v>34247.165724904276</v>
      </c>
      <c r="H130" s="73">
        <f t="shared" si="13"/>
        <v>46856.95436410595</v>
      </c>
      <c r="I130" s="73">
        <f t="shared" si="13"/>
        <v>60115.384350508277</v>
      </c>
      <c r="J130" s="73">
        <f t="shared" si="13"/>
        <v>74055.82147709452</v>
      </c>
      <c r="K130" s="73">
        <f t="shared" si="13"/>
        <v>88713.347856885477</v>
      </c>
      <c r="L130" s="73">
        <f t="shared" si="13"/>
        <v>104124.85020960117</v>
      </c>
      <c r="M130" s="73">
        <f t="shared" si="13"/>
        <v>120329.11268974467</v>
      </c>
      <c r="N130" s="73">
        <f t="shared" si="13"/>
        <v>137366.91448971766</v>
      </c>
      <c r="O130" s="73">
        <f t="shared" si="13"/>
        <v>155281.13246359178</v>
      </c>
      <c r="P130" s="73">
        <f t="shared" si="13"/>
        <v>174116.8490297973</v>
      </c>
      <c r="Q130" s="73">
        <f t="shared" si="13"/>
        <v>193921.46562427218</v>
      </c>
      <c r="R130" s="73">
        <f t="shared" si="13"/>
        <v>214744.82198958637</v>
      </c>
      <c r="S130" s="73">
        <f t="shared" si="13"/>
        <v>236639.32160023975</v>
      </c>
      <c r="T130" s="73">
        <f t="shared" si="13"/>
        <v>259660.06353977643</v>
      </c>
      <c r="U130" s="73">
        <f t="shared" si="14"/>
        <v>283864.98116159195</v>
      </c>
      <c r="V130" s="73">
        <f t="shared" si="14"/>
        <v>309314.98788238614</v>
      </c>
      <c r="W130" s="73">
        <f t="shared" si="14"/>
        <v>336074.13047515845</v>
      </c>
      <c r="X130" s="73">
        <f t="shared" si="14"/>
        <v>364209.75024752051</v>
      </c>
    </row>
    <row r="131" spans="1:24">
      <c r="A131" s="73">
        <v>52</v>
      </c>
      <c r="B131" s="74">
        <v>10640.57</v>
      </c>
      <c r="C131" s="73">
        <v>4.9900802048313304</v>
      </c>
      <c r="D131" s="74">
        <v>24</v>
      </c>
      <c r="E131" s="73">
        <f t="shared" si="13"/>
        <v>12743.351454029324</v>
      </c>
      <c r="F131" s="73">
        <f t="shared" si="13"/>
        <v>26122.606366398279</v>
      </c>
      <c r="G131" s="73">
        <f t="shared" si="13"/>
        <v>40169.496829703239</v>
      </c>
      <c r="H131" s="73">
        <f t="shared" si="13"/>
        <v>54917.33839341197</v>
      </c>
      <c r="I131" s="73">
        <f t="shared" si="13"/>
        <v>70401.109079631191</v>
      </c>
      <c r="J131" s="73">
        <f t="shared" si="13"/>
        <v>86657.532341824932</v>
      </c>
      <c r="K131" s="73">
        <f t="shared" si="13"/>
        <v>103725.16416323895</v>
      </c>
      <c r="L131" s="73">
        <f t="shared" si="13"/>
        <v>121644.48450160693</v>
      </c>
      <c r="M131" s="73">
        <f t="shared" si="13"/>
        <v>140457.99329702009</v>
      </c>
      <c r="N131" s="73">
        <f t="shared" si="13"/>
        <v>160210.31127066736</v>
      </c>
      <c r="O131" s="73">
        <f t="shared" si="13"/>
        <v>180948.28575351287</v>
      </c>
      <c r="P131" s="73">
        <f t="shared" si="13"/>
        <v>202721.10179590996</v>
      </c>
      <c r="Q131" s="73">
        <f t="shared" si="13"/>
        <v>225580.39882167301</v>
      </c>
      <c r="R131" s="73">
        <f t="shared" si="13"/>
        <v>249580.39310328226</v>
      </c>
      <c r="S131" s="73">
        <f t="shared" si="13"/>
        <v>274778.00634869863</v>
      </c>
      <c r="T131" s="73">
        <f t="shared" si="13"/>
        <v>301233.00070476462</v>
      </c>
      <c r="U131" s="73">
        <f t="shared" si="14"/>
        <v>329008.12049738178</v>
      </c>
      <c r="V131" s="73">
        <f t="shared" si="14"/>
        <v>358169.24104463868</v>
      </c>
      <c r="W131" s="73">
        <f t="shared" si="14"/>
        <v>388785.52489583113</v>
      </c>
      <c r="X131" s="73">
        <f t="shared" si="14"/>
        <v>420929.58586693701</v>
      </c>
    </row>
    <row r="132" spans="1:24">
      <c r="A132" s="73">
        <v>53</v>
      </c>
      <c r="B132" s="74">
        <v>11220.38</v>
      </c>
      <c r="C132" s="73">
        <v>5.9991804782151696</v>
      </c>
      <c r="D132" s="74">
        <v>33</v>
      </c>
      <c r="E132" s="73">
        <f t="shared" si="13"/>
        <v>22213.317935871459</v>
      </c>
      <c r="F132" s="73">
        <f t="shared" si="13"/>
        <v>45759.252904915586</v>
      </c>
      <c r="G132" s="73">
        <f t="shared" si="13"/>
        <v>70717.751008035819</v>
      </c>
      <c r="H132" s="73">
        <f t="shared" si="13"/>
        <v>97173.554457014179</v>
      </c>
      <c r="I132" s="73">
        <f t="shared" si="13"/>
        <v>125216.48930185864</v>
      </c>
      <c r="J132" s="73">
        <f t="shared" si="13"/>
        <v>154941.77041943357</v>
      </c>
      <c r="K132" s="73">
        <f t="shared" si="13"/>
        <v>186450.32479890861</v>
      </c>
      <c r="L132" s="73">
        <f t="shared" si="13"/>
        <v>219849.134221685</v>
      </c>
      <c r="M132" s="73">
        <f t="shared" si="13"/>
        <v>255251.59849930889</v>
      </c>
      <c r="N132" s="73">
        <f t="shared" si="13"/>
        <v>292777.92050268309</v>
      </c>
      <c r="O132" s="73">
        <f t="shared" si="13"/>
        <v>332555.51428987575</v>
      </c>
      <c r="P132" s="73">
        <f t="shared" si="13"/>
        <v>374719.43771825347</v>
      </c>
      <c r="Q132" s="73">
        <f t="shared" si="13"/>
        <v>419412.85100979614</v>
      </c>
      <c r="R132" s="73">
        <f t="shared" si="13"/>
        <v>466787.50282657292</v>
      </c>
      <c r="S132" s="73">
        <f t="shared" si="13"/>
        <v>517004.24550676416</v>
      </c>
      <c r="T132" s="73">
        <f t="shared" si="13"/>
        <v>570233.58121062105</v>
      </c>
      <c r="U132" s="73">
        <f t="shared" si="14"/>
        <v>626656.24083070748</v>
      </c>
      <c r="V132" s="73">
        <f t="shared" si="14"/>
        <v>686463.7976320117</v>
      </c>
      <c r="W132" s="73">
        <f t="shared" si="14"/>
        <v>749859.31770543719</v>
      </c>
      <c r="X132" s="73">
        <f t="shared" si="14"/>
        <v>817058.04944317078</v>
      </c>
    </row>
    <row r="133" spans="1:24">
      <c r="A133" s="73">
        <v>54</v>
      </c>
      <c r="B133" s="74">
        <v>11704.88</v>
      </c>
      <c r="C133" s="73">
        <v>5.4769702360594303</v>
      </c>
      <c r="D133" s="74">
        <v>31</v>
      </c>
      <c r="E133" s="73">
        <f t="shared" si="13"/>
        <v>19873.256606760624</v>
      </c>
      <c r="F133" s="73">
        <f t="shared" si="13"/>
        <v>40834.965562809237</v>
      </c>
      <c r="G133" s="73">
        <f t="shared" si="13"/>
        <v>62944.741079349995</v>
      </c>
      <c r="H133" s="73">
        <f t="shared" si="13"/>
        <v>86265.462420191281</v>
      </c>
      <c r="I133" s="73">
        <f t="shared" si="13"/>
        <v>110863.45272770482</v>
      </c>
      <c r="J133" s="73">
        <f t="shared" si="13"/>
        <v>136808.66764302959</v>
      </c>
      <c r="K133" s="73">
        <f t="shared" si="13"/>
        <v>164174.89425694841</v>
      </c>
      <c r="L133" s="73">
        <f t="shared" si="13"/>
        <v>193039.96095724407</v>
      </c>
      <c r="M133" s="73">
        <f t="shared" si="13"/>
        <v>223485.95876933367</v>
      </c>
      <c r="N133" s="73">
        <f t="shared" si="13"/>
        <v>255599.47481966275</v>
      </c>
      <c r="O133" s="73">
        <f t="shared" si="13"/>
        <v>289471.8385858204</v>
      </c>
      <c r="P133" s="73">
        <f t="shared" si="13"/>
        <v>325199.3816337004</v>
      </c>
      <c r="Q133" s="73">
        <f t="shared" si="13"/>
        <v>362883.71158038813</v>
      </c>
      <c r="R133" s="73">
        <f t="shared" si="13"/>
        <v>402632.00106191414</v>
      </c>
      <c r="S133" s="73">
        <f t="shared" si="13"/>
        <v>444557.29252768634</v>
      </c>
      <c r="T133" s="73">
        <f t="shared" si="13"/>
        <v>488778.81972841988</v>
      </c>
      <c r="U133" s="73">
        <f t="shared" si="14"/>
        <v>535422.34681186848</v>
      </c>
      <c r="V133" s="73">
        <f t="shared" si="14"/>
        <v>584620.52599072596</v>
      </c>
      <c r="W133" s="73">
        <f t="shared" si="14"/>
        <v>636513.27479989268</v>
      </c>
      <c r="X133" s="73">
        <f t="shared" si="14"/>
        <v>691248.17401601048</v>
      </c>
    </row>
    <row r="134" spans="1:24">
      <c r="A134" s="73">
        <v>55</v>
      </c>
      <c r="B134" s="74">
        <v>12062.85</v>
      </c>
      <c r="C134" s="73">
        <v>5.8005982166748096</v>
      </c>
      <c r="D134" s="74">
        <v>35</v>
      </c>
      <c r="E134" s="73">
        <f t="shared" si="13"/>
        <v>24490.11116930547</v>
      </c>
      <c r="F134" s="73">
        <f t="shared" si="13"/>
        <v>50400.795290359318</v>
      </c>
      <c r="G134" s="73">
        <f t="shared" ref="G134:X134" si="15">$D134*((1+$C134/100)^G$2-1)*$B134</f>
        <v>77814.45409246732</v>
      </c>
      <c r="H134" s="73">
        <f t="shared" si="15"/>
        <v>106818.26909817566</v>
      </c>
      <c r="I134" s="73">
        <f t="shared" si="15"/>
        <v>137504.4788798728</v>
      </c>
      <c r="J134" s="73">
        <f t="shared" si="15"/>
        <v>169970.67239893216</v>
      </c>
      <c r="K134" s="73">
        <f t="shared" si="15"/>
        <v>204320.09936028029</v>
      </c>
      <c r="L134" s="73">
        <f t="shared" si="15"/>
        <v>240661.99856938628</v>
      </c>
      <c r="M134" s="73">
        <f t="shared" si="15"/>
        <v>279111.94533592148</v>
      </c>
      <c r="N134" s="73">
        <f t="shared" si="15"/>
        <v>319792.2190289087</v>
      </c>
      <c r="O134" s="73">
        <f t="shared" si="15"/>
        <v>362832.19195226987</v>
      </c>
      <c r="P134" s="73">
        <f t="shared" si="15"/>
        <v>408368.74077748077</v>
      </c>
      <c r="Q134" s="73">
        <f t="shared" si="15"/>
        <v>456546.68184178206</v>
      </c>
      <c r="R134" s="73">
        <f t="shared" si="15"/>
        <v>507519.23169629002</v>
      </c>
      <c r="S134" s="73">
        <f t="shared" si="15"/>
        <v>561448.49436865235</v>
      </c>
      <c r="T134" s="73">
        <f t="shared" si="15"/>
        <v>618505.97688985313</v>
      </c>
      <c r="U134" s="73">
        <f t="shared" si="15"/>
        <v>678873.13472465856</v>
      </c>
      <c r="V134" s="73">
        <f t="shared" si="15"/>
        <v>742741.94884028682</v>
      </c>
      <c r="W134" s="73">
        <f t="shared" si="15"/>
        <v>810315.53624851757</v>
      </c>
      <c r="X134" s="73">
        <f t="shared" si="15"/>
        <v>881808.7959628934</v>
      </c>
    </row>
    <row r="135" spans="1:24" ht="12.75">
      <c r="I135" s="72">
        <f>SUM(E105:I134)</f>
        <v>3843979.6856649779</v>
      </c>
      <c r="X135" s="73">
        <f>SUM(E105:X134)</f>
        <v>70248448.014443099</v>
      </c>
    </row>
    <row r="137" spans="1:24" ht="12.75">
      <c r="I137" s="72">
        <f>SUM(I33,I67,I101,I135)</f>
        <v>67336879.098452315</v>
      </c>
      <c r="X137" s="73">
        <f>SUM(X33,X67,X101,X135)</f>
        <v>1226651246.7452946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7046D-5312-5746-934F-807CAD8A5771}">
  <sheetPr codeName="Sheet27">
    <tabColor rgb="FF00B0F0"/>
  </sheetPr>
  <dimension ref="A1:X137"/>
  <sheetViews>
    <sheetView topLeftCell="H1" workbookViewId="0">
      <selection activeCell="I33" sqref="I33"/>
    </sheetView>
  </sheetViews>
  <sheetFormatPr defaultColWidth="10.85546875" defaultRowHeight="12.95"/>
  <cols>
    <col min="1" max="4" width="10.85546875" style="73"/>
    <col min="5" max="6" width="11.7109375" style="73" bestFit="1" customWidth="1"/>
    <col min="7" max="8" width="12.7109375" style="73" bestFit="1" customWidth="1"/>
    <col min="9" max="9" width="14.7109375" style="73" bestFit="1" customWidth="1"/>
    <col min="10" max="18" width="12.7109375" style="73" bestFit="1" customWidth="1"/>
    <col min="19" max="24" width="14.140625" style="73" bestFit="1" customWidth="1"/>
    <col min="25" max="16384" width="10.85546875" style="73"/>
  </cols>
  <sheetData>
    <row r="1" spans="1:24">
      <c r="E1" s="73" t="s">
        <v>31</v>
      </c>
    </row>
    <row r="2" spans="1:24">
      <c r="A2" s="73" t="s">
        <v>0</v>
      </c>
      <c r="B2" s="73" t="s">
        <v>32</v>
      </c>
      <c r="C2" s="73" t="s">
        <v>33</v>
      </c>
      <c r="D2" s="73" t="s">
        <v>34</v>
      </c>
      <c r="E2" s="73">
        <v>1</v>
      </c>
      <c r="F2" s="73">
        <v>2</v>
      </c>
      <c r="G2" s="73">
        <v>3</v>
      </c>
      <c r="H2" s="73">
        <v>4</v>
      </c>
      <c r="I2" s="73">
        <v>5</v>
      </c>
      <c r="J2" s="73">
        <v>6</v>
      </c>
      <c r="K2" s="73">
        <v>7</v>
      </c>
      <c r="L2" s="73">
        <v>8</v>
      </c>
      <c r="M2" s="73">
        <v>9</v>
      </c>
      <c r="N2" s="73">
        <v>10</v>
      </c>
      <c r="O2" s="73">
        <v>11</v>
      </c>
      <c r="P2" s="73">
        <v>12</v>
      </c>
      <c r="Q2" s="73">
        <v>13</v>
      </c>
      <c r="R2" s="73">
        <v>14</v>
      </c>
      <c r="S2" s="73">
        <v>15</v>
      </c>
      <c r="T2" s="73">
        <v>16</v>
      </c>
      <c r="U2" s="73">
        <v>17</v>
      </c>
      <c r="V2" s="73">
        <v>18</v>
      </c>
      <c r="W2" s="73">
        <v>19</v>
      </c>
      <c r="X2" s="73">
        <v>20</v>
      </c>
    </row>
    <row r="3" spans="1:24">
      <c r="A3" s="73">
        <v>26</v>
      </c>
      <c r="B3" s="74">
        <v>671.42</v>
      </c>
      <c r="C3" s="73">
        <v>3.6199834500503898</v>
      </c>
      <c r="D3" s="74">
        <v>2208</v>
      </c>
      <c r="E3" s="73">
        <f>$D3*((1+$C3/100)^E$2-1)*$B3</f>
        <v>53666.086679764958</v>
      </c>
      <c r="F3" s="73">
        <f t="shared" ref="F3:X17" si="0">$D3*((1+$C3/100)^F$2-1)*$B3</f>
        <v>109274.87681562721</v>
      </c>
      <c r="G3" s="73">
        <f t="shared" si="0"/>
        <v>166896.69595118085</v>
      </c>
      <c r="H3" s="73">
        <f t="shared" si="0"/>
        <v>226604.41540305951</v>
      </c>
      <c r="I3" s="73">
        <f t="shared" si="0"/>
        <v>288473.54441749846</v>
      </c>
      <c r="J3" s="73">
        <f t="shared" si="0"/>
        <v>352582.32566295093</v>
      </c>
      <c r="K3" s="73">
        <f t="shared" si="0"/>
        <v>419011.83417951752</v>
      </c>
      <c r="L3" s="73">
        <f t="shared" si="0"/>
        <v>487846.0799103335</v>
      </c>
      <c r="M3" s="73">
        <f t="shared" si="0"/>
        <v>559172.11394457216</v>
      </c>
      <c r="N3" s="73">
        <f t="shared" si="0"/>
        <v>633080.1386064277</v>
      </c>
      <c r="O3" s="73">
        <f t="shared" si="0"/>
        <v>709663.6215293014</v>
      </c>
      <c r="P3" s="73">
        <f t="shared" si="0"/>
        <v>789019.41385945561</v>
      </c>
      <c r="Q3" s="73">
        <f t="shared" si="0"/>
        <v>871247.87273861712</v>
      </c>
      <c r="R3" s="73">
        <f t="shared" si="0"/>
        <v>956452.98822043627</v>
      </c>
      <c r="S3" s="73">
        <f t="shared" si="0"/>
        <v>1044742.5147812937</v>
      </c>
      <c r="T3" s="73">
        <f t="shared" si="0"/>
        <v>1136228.1075917818</v>
      </c>
      <c r="U3" s="73">
        <f t="shared" si="0"/>
        <v>1231025.4637211899</v>
      </c>
      <c r="V3" s="73">
        <f t="shared" si="0"/>
        <v>1329254.4684535682</v>
      </c>
      <c r="W3" s="73">
        <f t="shared" si="0"/>
        <v>1431039.3469004077</v>
      </c>
      <c r="X3" s="73">
        <f t="shared" si="0"/>
        <v>1536508.8211016762</v>
      </c>
    </row>
    <row r="4" spans="1:24">
      <c r="A4" s="73">
        <v>27</v>
      </c>
      <c r="B4" s="74">
        <v>710.66</v>
      </c>
      <c r="C4" s="73">
        <v>4.1909581588592904</v>
      </c>
      <c r="D4" s="74">
        <v>2144</v>
      </c>
      <c r="E4" s="73">
        <f t="shared" ref="E4:T32" si="1">$D4*((1+$C4/100)^E$2-1)*$B4</f>
        <v>63855.745211750647</v>
      </c>
      <c r="F4" s="73">
        <f t="shared" si="1"/>
        <v>130387.65798735357</v>
      </c>
      <c r="G4" s="73">
        <f t="shared" si="1"/>
        <v>199707.89538967086</v>
      </c>
      <c r="H4" s="73">
        <f t="shared" si="1"/>
        <v>271933.31493714097</v>
      </c>
      <c r="I4" s="73">
        <f t="shared" si="1"/>
        <v>347185.67159790616</v>
      </c>
      <c r="J4" s="73">
        <f t="shared" si="1"/>
        <v>425591.82303987967</v>
      </c>
      <c r="K4" s="73">
        <f t="shared" si="1"/>
        <v>507283.94348275819</v>
      </c>
      <c r="L4" s="73">
        <f t="shared" si="1"/>
        <v>592399.74651248252</v>
      </c>
      <c r="M4" s="73">
        <f t="shared" si="1"/>
        <v>681082.71723375982</v>
      </c>
      <c r="N4" s="73">
        <f t="shared" si="1"/>
        <v>773482.35415199911</v>
      </c>
      <c r="O4" s="73">
        <f t="shared" si="1"/>
        <v>869754.42119242018</v>
      </c>
      <c r="P4" s="73">
        <f t="shared" si="1"/>
        <v>970061.21028117347</v>
      </c>
      <c r="Q4" s="73">
        <f t="shared" si="1"/>
        <v>1074571.8149311319</v>
      </c>
      <c r="R4" s="73">
        <f t="shared" si="1"/>
        <v>1183462.4152935413</v>
      </c>
      <c r="S4" s="73">
        <f t="shared" si="1"/>
        <v>1296916.5751560698</v>
      </c>
      <c r="T4" s="73">
        <f t="shared" si="1"/>
        <v>1415125.5513879221</v>
      </c>
      <c r="U4" s="73">
        <f t="shared" si="0"/>
        <v>1538288.6163536671</v>
      </c>
      <c r="V4" s="73">
        <f t="shared" si="0"/>
        <v>1666613.3938392955</v>
      </c>
      <c r="W4" s="73">
        <f t="shared" si="0"/>
        <v>1800316.209056796</v>
      </c>
      <c r="X4" s="73">
        <f t="shared" si="0"/>
        <v>1939622.4533172783</v>
      </c>
    </row>
    <row r="5" spans="1:24">
      <c r="A5" s="73">
        <v>28</v>
      </c>
      <c r="B5" s="74">
        <v>722.41</v>
      </c>
      <c r="C5" s="73">
        <v>4.3218937786115301</v>
      </c>
      <c r="D5" s="74">
        <v>2129</v>
      </c>
      <c r="E5" s="73">
        <f t="shared" si="1"/>
        <v>66471.196969277982</v>
      </c>
      <c r="F5" s="73">
        <f t="shared" si="0"/>
        <v>135815.20846493993</v>
      </c>
      <c r="G5" s="73">
        <f t="shared" si="0"/>
        <v>208156.19447927238</v>
      </c>
      <c r="H5" s="73">
        <f t="shared" si="0"/>
        <v>283623.68106754485</v>
      </c>
      <c r="I5" s="73">
        <f t="shared" si="0"/>
        <v>362352.79226354999</v>
      </c>
      <c r="J5" s="73">
        <f t="shared" si="0"/>
        <v>444484.49201829173</v>
      </c>
      <c r="K5" s="73">
        <f t="shared" si="0"/>
        <v>530165.8365950014</v>
      </c>
      <c r="L5" s="73">
        <f t="shared" si="0"/>
        <v>619550.23787240277</v>
      </c>
      <c r="M5" s="73">
        <f t="shared" si="0"/>
        <v>712797.73802766122</v>
      </c>
      <c r="N5" s="73">
        <f t="shared" si="0"/>
        <v>810075.29609084048</v>
      </c>
      <c r="O5" s="73">
        <f t="shared" si="0"/>
        <v>911557.08688393736</v>
      </c>
      <c r="P5" s="73">
        <f t="shared" si="0"/>
        <v>1017424.8128797453</v>
      </c>
      <c r="Q5" s="73">
        <f t="shared" si="0"/>
        <v>1127868.0295389227</v>
      </c>
      <c r="R5" s="73">
        <f t="shared" si="0"/>
        <v>1243084.4847077925</v>
      </c>
      <c r="S5" s="73">
        <f t="shared" si="0"/>
        <v>1363280.472684542</v>
      </c>
      <c r="T5" s="73">
        <f t="shared" si="0"/>
        <v>1488671.2035877993</v>
      </c>
      <c r="U5" s="73">
        <f t="shared" si="0"/>
        <v>1619481.1886889201</v>
      </c>
      <c r="V5" s="73">
        <f t="shared" si="0"/>
        <v>1755944.642397929</v>
      </c>
      <c r="W5" s="73">
        <f t="shared" si="0"/>
        <v>1898305.9016228653</v>
      </c>
      <c r="X5" s="73">
        <f t="shared" si="0"/>
        <v>2046819.8632533979</v>
      </c>
    </row>
    <row r="6" spans="1:24">
      <c r="A6" s="73">
        <v>29</v>
      </c>
      <c r="B6" s="74">
        <v>738.83</v>
      </c>
      <c r="C6" s="73">
        <v>4.7001672296495602</v>
      </c>
      <c r="D6" s="74">
        <v>2105</v>
      </c>
      <c r="E6" s="73">
        <f t="shared" si="1"/>
        <v>73098.746867635855</v>
      </c>
      <c r="F6" s="73">
        <f t="shared" si="0"/>
        <v>149633.25708082871</v>
      </c>
      <c r="G6" s="73">
        <f t="shared" si="0"/>
        <v>229765.01726243494</v>
      </c>
      <c r="H6" s="73">
        <f t="shared" si="0"/>
        <v>313663.10417663824</v>
      </c>
      <c r="I6" s="73">
        <f t="shared" si="0"/>
        <v>401504.54147828603</v>
      </c>
      <c r="J6" s="73">
        <f t="shared" si="0"/>
        <v>493474.67323003896</v>
      </c>
      <c r="K6" s="73">
        <f t="shared" si="0"/>
        <v>589767.55497545318</v>
      </c>
      <c r="L6" s="73">
        <f t="shared" si="0"/>
        <v>690586.36319315061</v>
      </c>
      <c r="M6" s="73">
        <f t="shared" si="0"/>
        <v>796143.82399601955</v>
      </c>
      <c r="N6" s="73">
        <f t="shared" si="0"/>
        <v>906662.66197999497</v>
      </c>
      <c r="O6" s="73">
        <f t="shared" si="0"/>
        <v>1022376.0701694831</v>
      </c>
      <c r="P6" s="73">
        <f t="shared" si="0"/>
        <v>1143528.2020510039</v>
      </c>
      <c r="Q6" s="73">
        <f t="shared" si="0"/>
        <v>1270374.6867332417</v>
      </c>
      <c r="R6" s="73">
        <f t="shared" si="0"/>
        <v>1403183.1683204768</v>
      </c>
      <c r="S6" s="73">
        <f t="shared" si="0"/>
        <v>1542233.8706374699</v>
      </c>
      <c r="T6" s="73">
        <f t="shared" si="0"/>
        <v>1687820.1884973641</v>
      </c>
      <c r="U6" s="73">
        <f t="shared" si="0"/>
        <v>1840249.3067601628</v>
      </c>
      <c r="V6" s="73">
        <f t="shared" si="0"/>
        <v>1999842.8484879928</v>
      </c>
      <c r="W6" s="73">
        <f t="shared" si="0"/>
        <v>2166937.553564752</v>
      </c>
      <c r="X6" s="73">
        <f t="shared" si="0"/>
        <v>2341885.9892120073</v>
      </c>
    </row>
    <row r="7" spans="1:24">
      <c r="A7" s="73">
        <v>30</v>
      </c>
      <c r="B7" s="74">
        <v>753.49</v>
      </c>
      <c r="C7" s="73">
        <v>4.25765773015672</v>
      </c>
      <c r="D7" s="74">
        <v>2012</v>
      </c>
      <c r="E7" s="73">
        <f t="shared" si="1"/>
        <v>64547.022764687179</v>
      </c>
      <c r="F7" s="73">
        <f t="shared" si="0"/>
        <v>131842.23683370117</v>
      </c>
      <c r="G7" s="73">
        <f t="shared" si="0"/>
        <v>202002.65078655005</v>
      </c>
      <c r="H7" s="73">
        <f t="shared" si="0"/>
        <v>275150.25502757228</v>
      </c>
      <c r="I7" s="73">
        <f t="shared" si="0"/>
        <v>351412.23389498692</v>
      </c>
      <c r="J7" s="73">
        <f t="shared" si="0"/>
        <v>430921.18680082029</v>
      </c>
      <c r="K7" s="73">
        <f t="shared" si="0"/>
        <v>513815.35878621577</v>
      </c>
      <c r="L7" s="73">
        <f t="shared" si="0"/>
        <v>600238.88089299691</v>
      </c>
      <c r="M7" s="73">
        <f t="shared" si="0"/>
        <v>690342.02076943079</v>
      </c>
      <c r="N7" s="73">
        <f t="shared" si="0"/>
        <v>784281.44394592824</v>
      </c>
      <c r="O7" s="73">
        <f t="shared" si="0"/>
        <v>882220.48623496364</v>
      </c>
      <c r="P7" s="73">
        <f t="shared" si="0"/>
        <v>984329.43772885995</v>
      </c>
      <c r="Q7" s="73">
        <f t="shared" si="0"/>
        <v>1090785.8388892182</v>
      </c>
      <c r="R7" s="73">
        <f t="shared" si="0"/>
        <v>1201774.7892428269</v>
      </c>
      <c r="S7" s="73">
        <f t="shared" si="0"/>
        <v>1317489.2692207862</v>
      </c>
      <c r="T7" s="73">
        <f t="shared" si="0"/>
        <v>1438130.4757004376</v>
      </c>
      <c r="U7" s="73">
        <f t="shared" si="0"/>
        <v>1563908.171833524</v>
      </c>
      <c r="V7" s="73">
        <f t="shared" si="0"/>
        <v>1695041.0517688342</v>
      </c>
      <c r="W7" s="73">
        <f t="shared" si="0"/>
        <v>1831757.1209034866</v>
      </c>
      <c r="X7" s="73">
        <f t="shared" si="0"/>
        <v>1974294.0923240175</v>
      </c>
    </row>
    <row r="8" spans="1:24">
      <c r="A8" s="73">
        <v>31</v>
      </c>
      <c r="B8" s="74">
        <v>760.2</v>
      </c>
      <c r="C8" s="73">
        <v>3.9116837013954</v>
      </c>
      <c r="D8" s="74">
        <v>1980</v>
      </c>
      <c r="E8" s="73">
        <f t="shared" si="1"/>
        <v>58878.506606055627</v>
      </c>
      <c r="F8" s="73">
        <f t="shared" si="0"/>
        <v>120060.15415864522</v>
      </c>
      <c r="G8" s="73">
        <f t="shared" si="0"/>
        <v>183635.03424679479</v>
      </c>
      <c r="H8" s="73">
        <f t="shared" si="0"/>
        <v>249696.76255753386</v>
      </c>
      <c r="I8" s="73">
        <f t="shared" si="0"/>
        <v>318342.61672746448</v>
      </c>
      <c r="J8" s="73">
        <f t="shared" si="0"/>
        <v>389673.67958664376</v>
      </c>
      <c r="K8" s="73">
        <f t="shared" si="0"/>
        <v>463794.98800571781</v>
      </c>
      <c r="L8" s="73">
        <f t="shared" si="0"/>
        <v>540815.68756548176</v>
      </c>
      <c r="M8" s="73">
        <f t="shared" si="0"/>
        <v>620849.19327662571</v>
      </c>
      <c r="N8" s="73">
        <f t="shared" si="0"/>
        <v>704013.35658632801</v>
      </c>
      <c r="O8" s="73">
        <f t="shared" si="0"/>
        <v>790430.63891761773</v>
      </c>
      <c r="P8" s="73">
        <f t="shared" si="0"/>
        <v>880228.29199704924</v>
      </c>
      <c r="Q8" s="73">
        <f t="shared" si="0"/>
        <v>973538.54523622431</v>
      </c>
      <c r="R8" s="73">
        <f t="shared" si="0"/>
        <v>1070498.800443087</v>
      </c>
      <c r="S8" s="73">
        <f t="shared" si="0"/>
        <v>1171251.8341497083</v>
      </c>
      <c r="T8" s="73">
        <f t="shared" si="0"/>
        <v>1275946.0078544926</v>
      </c>
      <c r="U8" s="73">
        <f t="shared" si="0"/>
        <v>1384735.4864883977</v>
      </c>
      <c r="V8" s="73">
        <f t="shared" si="0"/>
        <v>1497780.465426858</v>
      </c>
      <c r="W8" s="73">
        <f t="shared" si="0"/>
        <v>1615247.4063817004</v>
      </c>
      <c r="X8" s="73">
        <f t="shared" si="0"/>
        <v>1737309.2825204008</v>
      </c>
    </row>
    <row r="9" spans="1:24">
      <c r="A9" s="73">
        <v>32</v>
      </c>
      <c r="B9" s="74">
        <v>786.79</v>
      </c>
      <c r="C9" s="73">
        <v>3.5414883290647499</v>
      </c>
      <c r="D9" s="74">
        <v>1956</v>
      </c>
      <c r="E9" s="73">
        <f t="shared" si="1"/>
        <v>54502.132703430267</v>
      </c>
      <c r="F9" s="73">
        <f t="shared" si="0"/>
        <v>110934.45207564379</v>
      </c>
      <c r="G9" s="73">
        <f t="shared" si="0"/>
        <v>169365.31545224489</v>
      </c>
      <c r="H9" s="73">
        <f t="shared" si="0"/>
        <v>229865.50103590003</v>
      </c>
      <c r="I9" s="73">
        <f t="shared" si="0"/>
        <v>292508.29363106302</v>
      </c>
      <c r="J9" s="73">
        <f t="shared" si="0"/>
        <v>357369.57341498346</v>
      </c>
      <c r="K9" s="73">
        <f t="shared" si="0"/>
        <v>424527.90785253415</v>
      </c>
      <c r="L9" s="73">
        <f t="shared" si="0"/>
        <v>494064.64686618454</v>
      </c>
      <c r="M9" s="73">
        <f t="shared" si="0"/>
        <v>566064.02137641585</v>
      </c>
      <c r="N9" s="73">
        <f t="shared" si="0"/>
        <v>640613.24533192627</v>
      </c>
      <c r="O9" s="73">
        <f t="shared" si="0"/>
        <v>717802.62135322974</v>
      </c>
      <c r="P9" s="73">
        <f t="shared" si="0"/>
        <v>797725.65011760523</v>
      </c>
      <c r="Q9" s="73">
        <f t="shared" si="0"/>
        <v>880479.14361790661</v>
      </c>
      <c r="R9" s="73">
        <f t="shared" si="0"/>
        <v>966163.34243241395</v>
      </c>
      <c r="S9" s="73">
        <f t="shared" si="0"/>
        <v>1054882.0371477904</v>
      </c>
      <c r="T9" s="73">
        <f t="shared" si="0"/>
        <v>1146742.6940822101</v>
      </c>
      <c r="U9" s="73">
        <f t="shared" si="0"/>
        <v>1241856.5854609644</v>
      </c>
      <c r="V9" s="73">
        <f t="shared" si="0"/>
        <v>1340338.924202217</v>
      </c>
      <c r="W9" s="73">
        <f t="shared" si="0"/>
        <v>1442309.0034761806</v>
      </c>
      <c r="X9" s="73">
        <f t="shared" si="0"/>
        <v>1547890.3412067699</v>
      </c>
    </row>
    <row r="10" spans="1:24">
      <c r="A10" s="73">
        <v>33</v>
      </c>
      <c r="B10" s="74">
        <v>814.5</v>
      </c>
      <c r="C10" s="73">
        <v>4.5287470525386802</v>
      </c>
      <c r="D10" s="74">
        <v>1841</v>
      </c>
      <c r="E10" s="73">
        <f t="shared" si="1"/>
        <v>67908.312971729509</v>
      </c>
      <c r="F10" s="73">
        <f t="shared" si="0"/>
        <v>138892.02166559483</v>
      </c>
      <c r="G10" s="73">
        <f t="shared" si="0"/>
        <v>213090.40297471621</v>
      </c>
      <c r="H10" s="73">
        <f t="shared" si="0"/>
        <v>290649.04129040585</v>
      </c>
      <c r="I10" s="73">
        <f t="shared" si="0"/>
        <v>371720.11415280646</v>
      </c>
      <c r="J10" s="73">
        <f t="shared" si="0"/>
        <v>456462.69083792443</v>
      </c>
      <c r="K10" s="73">
        <f t="shared" si="0"/>
        <v>545043.04446691507</v>
      </c>
      <c r="L10" s="73">
        <f t="shared" si="0"/>
        <v>637634.97825000703</v>
      </c>
      <c r="M10" s="73">
        <f t="shared" si="0"/>
        <v>734420.1665051895</v>
      </c>
      <c r="N10" s="73">
        <f t="shared" si="0"/>
        <v>835588.51112077211</v>
      </c>
      <c r="O10" s="73">
        <f t="shared" si="0"/>
        <v>941338.5141612353</v>
      </c>
      <c r="P10" s="73">
        <f t="shared" si="0"/>
        <v>1051877.6673474526</v>
      </c>
      <c r="Q10" s="73">
        <f t="shared" si="0"/>
        <v>1167422.8591754928</v>
      </c>
      <c r="R10" s="73">
        <f t="shared" si="0"/>
        <v>1288200.8004727946</v>
      </c>
      <c r="S10" s="73">
        <f t="shared" si="0"/>
        <v>1414448.4692267152</v>
      </c>
      <c r="T10" s="73">
        <f t="shared" si="0"/>
        <v>1546413.575558228</v>
      </c>
      <c r="U10" s="73">
        <f t="shared" si="0"/>
        <v>1684355.0477531084</v>
      </c>
      <c r="V10" s="73">
        <f t="shared" si="0"/>
        <v>1828543.5403042431</v>
      </c>
      <c r="W10" s="73">
        <f t="shared" si="0"/>
        <v>1979261.9649618866</v>
      </c>
      <c r="X10" s="73">
        <f t="shared" si="0"/>
        <v>2136806.0458338466</v>
      </c>
    </row>
    <row r="11" spans="1:24">
      <c r="A11" s="73">
        <v>34</v>
      </c>
      <c r="B11" s="74">
        <v>834.87</v>
      </c>
      <c r="C11" s="73">
        <v>4.286442018012</v>
      </c>
      <c r="D11" s="74">
        <v>1846</v>
      </c>
      <c r="E11" s="73">
        <f t="shared" si="1"/>
        <v>66061.359306284008</v>
      </c>
      <c r="F11" s="73">
        <f t="shared" si="0"/>
        <v>134954.40047554247</v>
      </c>
      <c r="G11" s="73">
        <f t="shared" si="0"/>
        <v>206800.50190896643</v>
      </c>
      <c r="H11" s="73">
        <f t="shared" si="0"/>
        <v>281726.24482253578</v>
      </c>
      <c r="I11" s="73">
        <f t="shared" si="0"/>
        <v>359863.63626266032</v>
      </c>
      <c r="J11" s="73">
        <f t="shared" si="0"/>
        <v>441350.34168125299</v>
      </c>
      <c r="K11" s="73">
        <f t="shared" si="0"/>
        <v>526329.92748000182</v>
      </c>
      <c r="L11" s="73">
        <f t="shared" si="0"/>
        <v>614952.11395116046</v>
      </c>
      <c r="M11" s="73">
        <f t="shared" si="0"/>
        <v>707373.03906050022</v>
      </c>
      <c r="N11" s="73">
        <f t="shared" si="0"/>
        <v>803755.53353716189</v>
      </c>
      <c r="O11" s="73">
        <f t="shared" si="0"/>
        <v>904269.40775507933</v>
      </c>
      <c r="P11" s="73">
        <f t="shared" si="0"/>
        <v>1009091.7509114051</v>
      </c>
      <c r="Q11" s="73">
        <f t="shared" si="0"/>
        <v>1118407.2430290484</v>
      </c>
      <c r="R11" s="73">
        <f t="shared" si="0"/>
        <v>1232408.4803330195</v>
      </c>
      <c r="S11" s="73">
        <f t="shared" si="0"/>
        <v>1351296.3145738412</v>
      </c>
      <c r="T11" s="73">
        <f t="shared" si="0"/>
        <v>1475280.2068958657</v>
      </c>
      <c r="U11" s="73">
        <f t="shared" si="0"/>
        <v>1604578.5968739484</v>
      </c>
      <c r="V11" s="73">
        <f t="shared" si="0"/>
        <v>1739419.287368665</v>
      </c>
      <c r="W11" s="73">
        <f t="shared" si="0"/>
        <v>1880039.8458781249</v>
      </c>
      <c r="X11" s="73">
        <f t="shared" si="0"/>
        <v>2026688.023093496</v>
      </c>
    </row>
    <row r="12" spans="1:24">
      <c r="A12" s="73">
        <v>35</v>
      </c>
      <c r="B12" s="74">
        <v>863.52</v>
      </c>
      <c r="C12" s="73">
        <v>4.31854210041696</v>
      </c>
      <c r="D12" s="74">
        <v>1846</v>
      </c>
      <c r="E12" s="73">
        <f t="shared" si="1"/>
        <v>68840.06238023084</v>
      </c>
      <c r="F12" s="73">
        <f t="shared" si="0"/>
        <v>140653.01183630535</v>
      </c>
      <c r="G12" s="73">
        <f t="shared" si="0"/>
        <v>215567.23374819144</v>
      </c>
      <c r="H12" s="73">
        <f t="shared" si="0"/>
        <v>293716.65787254222</v>
      </c>
      <c r="I12" s="73">
        <f t="shared" si="0"/>
        <v>375240.99777893646</v>
      </c>
      <c r="J12" s="73">
        <f t="shared" si="0"/>
        <v>460286.00062627526</v>
      </c>
      <c r="K12" s="73">
        <f t="shared" si="0"/>
        <v>549003.70772587752</v>
      </c>
      <c r="L12" s="73">
        <f t="shared" si="0"/>
        <v>641552.72635710042</v>
      </c>
      <c r="M12" s="73">
        <f t="shared" si="0"/>
        <v>738098.51332143554</v>
      </c>
      <c r="N12" s="73">
        <f t="shared" si="0"/>
        <v>838813.67074200406</v>
      </c>
      <c r="O12" s="73">
        <f t="shared" si="0"/>
        <v>943878.25463728141</v>
      </c>
      <c r="P12" s="73">
        <f t="shared" si="0"/>
        <v>1053480.0968207044</v>
      </c>
      <c r="Q12" s="73">
        <f t="shared" si="0"/>
        <v>1167815.1407016504</v>
      </c>
      <c r="R12" s="73">
        <f t="shared" si="0"/>
        <v>1287087.7915881253</v>
      </c>
      <c r="S12" s="73">
        <f t="shared" si="0"/>
        <v>1411511.2821174166</v>
      </c>
      <c r="T12" s="73">
        <f t="shared" si="0"/>
        <v>1541308.0534680234</v>
      </c>
      <c r="U12" s="73">
        <f t="shared" si="0"/>
        <v>1676710.1530343879</v>
      </c>
      <c r="V12" s="73">
        <f t="shared" si="0"/>
        <v>1817959.6492753746</v>
      </c>
      <c r="W12" s="73">
        <f t="shared" si="0"/>
        <v>1965309.064478155</v>
      </c>
      <c r="X12" s="73">
        <f t="shared" si="0"/>
        <v>2119021.8262111847</v>
      </c>
    </row>
    <row r="13" spans="1:24">
      <c r="A13" s="73">
        <v>36</v>
      </c>
      <c r="B13" s="74">
        <v>902.54</v>
      </c>
      <c r="C13" s="73">
        <v>4.3547453367423499</v>
      </c>
      <c r="D13" s="74">
        <v>1911</v>
      </c>
      <c r="E13" s="73">
        <f t="shared" si="1"/>
        <v>75108.641772430128</v>
      </c>
      <c r="F13" s="73">
        <f t="shared" si="0"/>
        <v>153488.07361993587</v>
      </c>
      <c r="G13" s="73">
        <f t="shared" si="0"/>
        <v>235280.73012078577</v>
      </c>
      <c r="H13" s="73">
        <f t="shared" si="0"/>
        <v>320635.24851640459</v>
      </c>
      <c r="I13" s="73">
        <f t="shared" si="0"/>
        <v>409706.73882155522</v>
      </c>
      <c r="J13" s="73">
        <f t="shared" si="0"/>
        <v>502657.06569713639</v>
      </c>
      <c r="K13" s="73">
        <f t="shared" si="0"/>
        <v>599655.1425978184</v>
      </c>
      <c r="L13" s="73">
        <f t="shared" si="0"/>
        <v>700877.23872906354</v>
      </c>
      <c r="M13" s="73">
        <f t="shared" si="0"/>
        <v>806507.29937133635</v>
      </c>
      <c r="N13" s="73">
        <f t="shared" si="0"/>
        <v>916737.28015362669</v>
      </c>
      <c r="O13" s="73">
        <f t="shared" si="0"/>
        <v>1031767.4958837251</v>
      </c>
      <c r="P13" s="73">
        <f t="shared" si="0"/>
        <v>1151806.9845691761</v>
      </c>
      <c r="Q13" s="73">
        <f t="shared" si="0"/>
        <v>1277073.8872904053</v>
      </c>
      <c r="R13" s="73">
        <f t="shared" si="0"/>
        <v>1407795.8446163691</v>
      </c>
      <c r="S13" s="73">
        <f t="shared" si="0"/>
        <v>1544210.4102830829</v>
      </c>
      <c r="T13" s="73">
        <f t="shared" si="0"/>
        <v>1686565.4828868066</v>
      </c>
      <c r="U13" s="73">
        <f t="shared" si="0"/>
        <v>1835119.7563763561</v>
      </c>
      <c r="V13" s="73">
        <f t="shared" si="0"/>
        <v>1990143.1901632242</v>
      </c>
      <c r="W13" s="73">
        <f t="shared" si="0"/>
        <v>2151917.4997037826</v>
      </c>
      <c r="X13" s="73">
        <f t="shared" si="0"/>
        <v>2320736.6684451066</v>
      </c>
    </row>
    <row r="14" spans="1:24">
      <c r="A14" s="73">
        <v>37</v>
      </c>
      <c r="B14" s="74">
        <v>935</v>
      </c>
      <c r="C14" s="73">
        <v>4.0540152137043801</v>
      </c>
      <c r="D14" s="74">
        <v>1828</v>
      </c>
      <c r="E14" s="73">
        <f t="shared" si="1"/>
        <v>69290.41722959264</v>
      </c>
      <c r="F14" s="73">
        <f t="shared" si="0"/>
        <v>141389.87851531222</v>
      </c>
      <c r="G14" s="73">
        <f t="shared" si="0"/>
        <v>216412.26293055378</v>
      </c>
      <c r="H14" s="73">
        <f t="shared" si="0"/>
        <v>294476.066223673</v>
      </c>
      <c r="I14" s="73">
        <f t="shared" si="0"/>
        <v>375704.58797869144</v>
      </c>
      <c r="J14" s="73">
        <f t="shared" si="0"/>
        <v>460226.12636352587</v>
      </c>
      <c r="K14" s="73">
        <f t="shared" si="0"/>
        <v>548174.18077333819</v>
      </c>
      <c r="L14" s="73">
        <f t="shared" si="0"/>
        <v>639687.66268908116</v>
      </c>
      <c r="M14" s="73">
        <f t="shared" si="0"/>
        <v>734911.11508427933</v>
      </c>
      <c r="N14" s="73">
        <f t="shared" si="0"/>
        <v>833994.94072659302</v>
      </c>
      <c r="O14" s="73">
        <f t="shared" si="0"/>
        <v>937095.6397347668</v>
      </c>
      <c r="P14" s="73">
        <f t="shared" si="0"/>
        <v>1044376.0567661669</v>
      </c>
      <c r="Q14" s="73">
        <f t="shared" si="0"/>
        <v>1156005.6382253461</v>
      </c>
      <c r="R14" s="73">
        <f t="shared" si="0"/>
        <v>1272160.6998998751</v>
      </c>
      <c r="S14" s="73">
        <f t="shared" si="0"/>
        <v>1393024.7054461765</v>
      </c>
      <c r="T14" s="73">
        <f t="shared" si="0"/>
        <v>1518788.5561652177</v>
      </c>
      <c r="U14" s="73">
        <f t="shared" si="0"/>
        <v>1649650.8925257495</v>
      </c>
      <c r="V14" s="73">
        <f t="shared" si="0"/>
        <v>1785818.4079113458</v>
      </c>
      <c r="W14" s="73">
        <f t="shared" si="0"/>
        <v>1927506.1750867981</v>
      </c>
      <c r="X14" s="73">
        <f t="shared" si="0"/>
        <v>2074937.9858995015</v>
      </c>
    </row>
    <row r="15" spans="1:24">
      <c r="A15" s="73">
        <v>38</v>
      </c>
      <c r="B15" s="74">
        <v>970.07</v>
      </c>
      <c r="C15" s="73">
        <v>4.64065057397075</v>
      </c>
      <c r="D15" s="74">
        <v>1787</v>
      </c>
      <c r="E15" s="73">
        <f t="shared" si="1"/>
        <v>80446.377973954382</v>
      </c>
      <c r="F15" s="73">
        <f t="shared" si="0"/>
        <v>164625.99124909565</v>
      </c>
      <c r="G15" s="73">
        <f t="shared" si="0"/>
        <v>252712.08623085634</v>
      </c>
      <c r="H15" s="73">
        <f t="shared" si="0"/>
        <v>344885.94908497634</v>
      </c>
      <c r="I15" s="73">
        <f t="shared" si="0"/>
        <v>441337.2788346872</v>
      </c>
      <c r="J15" s="73">
        <f t="shared" si="0"/>
        <v>542264.57777203026</v>
      </c>
      <c r="K15" s="73">
        <f t="shared" si="0"/>
        <v>647875.5599868024</v>
      </c>
      <c r="L15" s="73">
        <f t="shared" si="0"/>
        <v>758387.57885390054</v>
      </c>
      <c r="M15" s="73">
        <f t="shared" si="0"/>
        <v>874028.07435886143</v>
      </c>
      <c r="N15" s="73">
        <f t="shared" si="0"/>
        <v>995035.04118221556</v>
      </c>
      <c r="O15" s="73">
        <f t="shared" si="0"/>
        <v>1121657.5185060024</v>
      </c>
      <c r="P15" s="73">
        <f t="shared" si="0"/>
        <v>1254156.1025504917</v>
      </c>
      <c r="Q15" s="73">
        <f t="shared" si="0"/>
        <v>1392803.4828959445</v>
      </c>
      <c r="R15" s="73">
        <f t="shared" si="0"/>
        <v>1537885.0036931939</v>
      </c>
      <c r="S15" s="73">
        <f t="shared" si="0"/>
        <v>1689699.2509180463</v>
      </c>
      <c r="T15" s="73">
        <f t="shared" si="0"/>
        <v>1848558.6668781086</v>
      </c>
      <c r="U15" s="73">
        <f t="shared" si="0"/>
        <v>2014790.1932367282</v>
      </c>
      <c r="V15" s="73">
        <f t="shared" si="0"/>
        <v>2188735.9438774278</v>
      </c>
      <c r="W15" s="73">
        <f t="shared" si="0"/>
        <v>2370753.9089936349</v>
      </c>
      <c r="X15" s="73">
        <f t="shared" si="0"/>
        <v>2561218.6918527363</v>
      </c>
    </row>
    <row r="16" spans="1:24">
      <c r="A16" s="73">
        <v>39</v>
      </c>
      <c r="B16" s="74">
        <v>994.53</v>
      </c>
      <c r="C16" s="73">
        <v>5.2953628980956404</v>
      </c>
      <c r="D16" s="74">
        <v>1823</v>
      </c>
      <c r="E16" s="73">
        <f t="shared" si="1"/>
        <v>96006.422105275036</v>
      </c>
      <c r="F16" s="73">
        <f t="shared" si="0"/>
        <v>197096.7326665018</v>
      </c>
      <c r="G16" s="73">
        <f t="shared" si="0"/>
        <v>303540.14202675741</v>
      </c>
      <c r="H16" s="73">
        <f t="shared" si="0"/>
        <v>415620.11619374412</v>
      </c>
      <c r="I16" s="73">
        <f t="shared" si="0"/>
        <v>533635.13172896462</v>
      </c>
      <c r="J16" s="73">
        <f t="shared" si="0"/>
        <v>657899.47061101894</v>
      </c>
      <c r="K16" s="73">
        <f t="shared" si="0"/>
        <v>788744.05718979763</v>
      </c>
      <c r="L16" s="73">
        <f t="shared" si="0"/>
        <v>926517.33946043509</v>
      </c>
      <c r="M16" s="73">
        <f t="shared" si="0"/>
        <v>1071586.217003921</v>
      </c>
      <c r="N16" s="73">
        <f t="shared" si="0"/>
        <v>1224337.0180655282</v>
      </c>
      <c r="O16" s="73">
        <f t="shared" si="0"/>
        <v>1385176.5283730954</v>
      </c>
      <c r="P16" s="73">
        <f t="shared" si="0"/>
        <v>1554533.0744349689</v>
      </c>
      <c r="Q16" s="73">
        <f t="shared" si="0"/>
        <v>1732857.6642024983</v>
      </c>
      <c r="R16" s="73">
        <f t="shared" si="0"/>
        <v>1920625.1881347594</v>
      </c>
      <c r="S16" s="73">
        <f t="shared" si="0"/>
        <v>2118335.6838640021</v>
      </c>
      <c r="T16" s="73">
        <f t="shared" si="0"/>
        <v>2326515.6678297319</v>
      </c>
      <c r="U16" s="73">
        <f t="shared" si="0"/>
        <v>2545719.5374276442</v>
      </c>
      <c r="V16" s="73">
        <f t="shared" si="0"/>
        <v>2776531.0474074348</v>
      </c>
      <c r="W16" s="73">
        <f t="shared" si="0"/>
        <v>3019564.8644512296</v>
      </c>
      <c r="X16" s="73">
        <f t="shared" si="0"/>
        <v>3275468.2040725872</v>
      </c>
    </row>
    <row r="17" spans="1:24">
      <c r="A17" s="73">
        <v>40</v>
      </c>
      <c r="B17" s="74">
        <v>1018.21</v>
      </c>
      <c r="C17" s="73">
        <v>4.5630655179063204</v>
      </c>
      <c r="D17" s="74">
        <v>1822</v>
      </c>
      <c r="E17" s="73">
        <f t="shared" si="1"/>
        <v>84653.015904790474</v>
      </c>
      <c r="F17" s="73">
        <f t="shared" si="0"/>
        <v>173168.80438820019</v>
      </c>
      <c r="G17" s="73">
        <f t="shared" si="0"/>
        <v>265723.62629379932</v>
      </c>
      <c r="H17" s="73">
        <f t="shared" si="0"/>
        <v>362501.78536293237</v>
      </c>
      <c r="I17" s="73">
        <f t="shared" si="0"/>
        <v>463695.99523741374</v>
      </c>
      <c r="J17" s="73">
        <f t="shared" ref="J17:AB31" si="2">$D17*((1+$C17/100)^J$2-1)*$B17</f>
        <v>569507.76320879522</v>
      </c>
      <c r="K17" s="73">
        <f t="shared" si="2"/>
        <v>680147.79147836589</v>
      </c>
      <c r="L17" s="73">
        <f t="shared" si="2"/>
        <v>795836.396726907</v>
      </c>
      <c r="M17" s="73">
        <f t="shared" si="2"/>
        <v>916803.94882969104</v>
      </c>
      <c r="N17" s="73">
        <f t="shared" si="2"/>
        <v>1043291.329590333</v>
      </c>
      <c r="O17" s="73">
        <f t="shared" si="2"/>
        <v>1175550.4124069661</v>
      </c>
      <c r="P17" s="73">
        <f t="shared" si="2"/>
        <v>1313844.5638259046</v>
      </c>
      <c r="Q17" s="73">
        <f t="shared" si="2"/>
        <v>1458449.1679815217</v>
      </c>
      <c r="R17" s="73">
        <f t="shared" si="2"/>
        <v>1609652.1749666692</v>
      </c>
      <c r="S17" s="73">
        <f t="shared" si="2"/>
        <v>1767754.6742255928</v>
      </c>
      <c r="T17" s="73">
        <f t="shared" si="2"/>
        <v>1933071.4941111491</v>
      </c>
      <c r="U17" s="73">
        <f t="shared" si="2"/>
        <v>2105931.8288002023</v>
      </c>
      <c r="V17" s="73">
        <f t="shared" si="2"/>
        <v>2286679.8938155882</v>
      </c>
      <c r="W17" s="73">
        <f t="shared" si="2"/>
        <v>2475675.6114599751</v>
      </c>
      <c r="X17" s="73">
        <f t="shared" si="2"/>
        <v>2673295.3275265121</v>
      </c>
    </row>
    <row r="18" spans="1:24">
      <c r="A18" s="73">
        <v>41</v>
      </c>
      <c r="B18" s="74">
        <v>1051.8900000000001</v>
      </c>
      <c r="C18" s="73">
        <v>4.8425634702278604</v>
      </c>
      <c r="D18" s="74">
        <v>1776</v>
      </c>
      <c r="E18" s="73">
        <f t="shared" si="1"/>
        <v>90466.671015276341</v>
      </c>
      <c r="F18" s="73">
        <f t="shared" si="1"/>
        <v>185314.24799386956</v>
      </c>
      <c r="G18" s="73">
        <f t="shared" si="1"/>
        <v>284754.87908762466</v>
      </c>
      <c r="H18" s="73">
        <f t="shared" si="1"/>
        <v>389010.98585728963</v>
      </c>
      <c r="I18" s="73">
        <f t="shared" si="1"/>
        <v>498315.76076886436</v>
      </c>
      <c r="J18" s="73">
        <f t="shared" si="1"/>
        <v>612913.68878152152</v>
      </c>
      <c r="K18" s="73">
        <f t="shared" si="1"/>
        <v>733061.09419375833</v>
      </c>
      <c r="L18" s="73">
        <f t="shared" si="1"/>
        <v>859026.7139709139</v>
      </c>
      <c r="M18" s="73">
        <f t="shared" si="1"/>
        <v>991092.2988364445</v>
      </c>
      <c r="N18" s="73">
        <f t="shared" si="1"/>
        <v>1129553.2434714162</v>
      </c>
      <c r="O18" s="73">
        <f t="shared" si="1"/>
        <v>1274719.2472318131</v>
      </c>
      <c r="P18" s="73">
        <f t="shared" si="1"/>
        <v>1426915.0068615009</v>
      </c>
      <c r="Q18" s="73">
        <f t="shared" si="1"/>
        <v>1586480.9427502516</v>
      </c>
      <c r="R18" s="73">
        <f t="shared" si="1"/>
        <v>1753773.9603612777</v>
      </c>
      <c r="S18" s="73">
        <f t="shared" si="1"/>
        <v>1929168.248531379</v>
      </c>
      <c r="T18" s="73">
        <f t="shared" si="1"/>
        <v>2113056.1164292698</v>
      </c>
      <c r="U18" s="73">
        <f t="shared" si="2"/>
        <v>2305848.871044165</v>
      </c>
      <c r="V18" s="73">
        <f t="shared" si="2"/>
        <v>2507977.7371672876</v>
      </c>
      <c r="W18" s="73">
        <f t="shared" si="2"/>
        <v>2719894.821924075</v>
      </c>
      <c r="X18" s="73">
        <f t="shared" si="2"/>
        <v>2942074.1260144655</v>
      </c>
    </row>
    <row r="19" spans="1:24">
      <c r="A19" s="73">
        <v>42</v>
      </c>
      <c r="B19" s="74">
        <v>1080.46</v>
      </c>
      <c r="C19" s="73">
        <v>4.30971053863981</v>
      </c>
      <c r="D19" s="74">
        <v>1844</v>
      </c>
      <c r="E19" s="73">
        <f t="shared" si="1"/>
        <v>85865.304007792292</v>
      </c>
      <c r="F19" s="73">
        <f t="shared" si="1"/>
        <v>175431.15407144366</v>
      </c>
      <c r="G19" s="73">
        <f t="shared" si="1"/>
        <v>268857.03301431035</v>
      </c>
      <c r="H19" s="73">
        <f t="shared" si="1"/>
        <v>366309.29690779495</v>
      </c>
      <c r="I19" s="73">
        <f t="shared" si="1"/>
        <v>467961.4712884397</v>
      </c>
      <c r="J19" s="73">
        <f t="shared" si="1"/>
        <v>573994.56014112418</v>
      </c>
      <c r="K19" s="73">
        <f t="shared" si="1"/>
        <v>684597.36819853762</v>
      </c>
      <c r="L19" s="73">
        <f t="shared" si="1"/>
        <v>799966.8371308333</v>
      </c>
      <c r="M19" s="73">
        <f t="shared" si="1"/>
        <v>920308.39622407663</v>
      </c>
      <c r="N19" s="73">
        <f t="shared" si="1"/>
        <v>1045836.3281719252</v>
      </c>
      <c r="O19" s="73">
        <f t="shared" si="1"/>
        <v>1176774.1506318664</v>
      </c>
      <c r="P19" s="73">
        <f t="shared" si="1"/>
        <v>1313355.0142254296</v>
      </c>
      <c r="Q19" s="73">
        <f t="shared" si="1"/>
        <v>1455822.1176910494</v>
      </c>
      <c r="R19" s="73">
        <f t="shared" si="1"/>
        <v>1604429.1409288223</v>
      </c>
      <c r="S19" s="73">
        <f t="shared" si="1"/>
        <v>1759440.6967082317</v>
      </c>
      <c r="T19" s="73">
        <f t="shared" si="1"/>
        <v>1921132.8018431768</v>
      </c>
      <c r="U19" s="73">
        <f t="shared" si="2"/>
        <v>2089793.3686732703</v>
      </c>
      <c r="V19" s="73">
        <f t="shared" si="2"/>
        <v>2265722.717726571</v>
      </c>
      <c r="W19" s="73">
        <f t="shared" si="2"/>
        <v>2449234.1124765812</v>
      </c>
      <c r="X19" s="73">
        <f t="shared" si="2"/>
        <v>2640654.3171457378</v>
      </c>
    </row>
    <row r="20" spans="1:24">
      <c r="A20" s="73">
        <v>43</v>
      </c>
      <c r="B20" s="74">
        <v>1119.6500000000001</v>
      </c>
      <c r="C20" s="73">
        <v>4.5596221556596896</v>
      </c>
      <c r="D20" s="74">
        <v>1811</v>
      </c>
      <c r="E20" s="73">
        <f t="shared" si="1"/>
        <v>92454.826942642816</v>
      </c>
      <c r="F20" s="73">
        <f t="shared" si="1"/>
        <v>189125.24465853936</v>
      </c>
      <c r="G20" s="73">
        <f t="shared" si="1"/>
        <v>290203.46815857862</v>
      </c>
      <c r="H20" s="73">
        <f t="shared" si="1"/>
        <v>395890.47673187277</v>
      </c>
      <c r="I20" s="73">
        <f t="shared" si="1"/>
        <v>506396.41356372886</v>
      </c>
      <c r="J20" s="73">
        <f t="shared" si="1"/>
        <v>621941.00357468962</v>
      </c>
      <c r="K20" s="73">
        <f t="shared" si="1"/>
        <v>742753.99031145615</v>
      </c>
      <c r="L20" s="73">
        <f t="shared" si="1"/>
        <v>869075.59275838663</v>
      </c>
      <c r="M20" s="73">
        <f t="shared" si="1"/>
        <v>1001156.9829778716</v>
      </c>
      <c r="N20" s="73">
        <f t="shared" si="1"/>
        <v>1139260.7855293076</v>
      </c>
      <c r="O20" s="73">
        <f t="shared" si="1"/>
        <v>1283661.5996596874</v>
      </c>
      <c r="P20" s="73">
        <f t="shared" si="1"/>
        <v>1434646.5453041089</v>
      </c>
      <c r="Q20" s="73">
        <f t="shared" si="1"/>
        <v>1592515.8339818441</v>
      </c>
      <c r="R20" s="73">
        <f t="shared" si="1"/>
        <v>1757583.3657231119</v>
      </c>
      <c r="S20" s="73">
        <f t="shared" si="1"/>
        <v>1930177.3532134551</v>
      </c>
      <c r="T20" s="73">
        <f t="shared" si="1"/>
        <v>2110640.9743967443</v>
      </c>
      <c r="U20" s="73">
        <f t="shared" si="2"/>
        <v>2299333.0548344124</v>
      </c>
      <c r="V20" s="73">
        <f t="shared" si="2"/>
        <v>2496628.7811776921</v>
      </c>
      <c r="W20" s="73">
        <f t="shared" si="2"/>
        <v>2702920.4471714892</v>
      </c>
      <c r="X20" s="73">
        <f t="shared" si="2"/>
        <v>2918618.2336732196</v>
      </c>
    </row>
    <row r="21" spans="1:24">
      <c r="A21" s="73">
        <v>44</v>
      </c>
      <c r="B21" s="74">
        <v>1160.02</v>
      </c>
      <c r="C21" s="73">
        <v>4.7133076956446596</v>
      </c>
      <c r="D21" s="74">
        <v>1775</v>
      </c>
      <c r="E21" s="73">
        <f t="shared" si="1"/>
        <v>97048.678677555581</v>
      </c>
      <c r="F21" s="73">
        <f t="shared" si="1"/>
        <v>198671.5601957418</v>
      </c>
      <c r="G21" s="73">
        <f t="shared" si="1"/>
        <v>305084.24080906046</v>
      </c>
      <c r="H21" s="73">
        <f t="shared" si="1"/>
        <v>416512.47848686855</v>
      </c>
      <c r="I21" s="73">
        <f t="shared" si="1"/>
        <v>533192.67186626594</v>
      </c>
      <c r="J21" s="73">
        <f t="shared" si="1"/>
        <v>655372.3617795076</v>
      </c>
      <c r="K21" s="73">
        <f t="shared" si="1"/>
        <v>783310.75641994493</v>
      </c>
      <c r="L21" s="73">
        <f t="shared" si="1"/>
        <v>917279.28126065386</v>
      </c>
      <c r="M21" s="73">
        <f t="shared" si="1"/>
        <v>1057562.154892422</v>
      </c>
      <c r="N21" s="73">
        <f t="shared" si="1"/>
        <v>1204456.9920027475</v>
      </c>
      <c r="O21" s="73">
        <f t="shared" si="1"/>
        <v>1358275.4347750989</v>
      </c>
      <c r="P21" s="73">
        <f t="shared" si="1"/>
        <v>1519343.8140479599</v>
      </c>
      <c r="Q21" s="73">
        <f t="shared" si="1"/>
        <v>1688003.841636339</v>
      </c>
      <c r="R21" s="73">
        <f t="shared" si="1"/>
        <v>1864613.3352845178</v>
      </c>
      <c r="S21" s="73">
        <f t="shared" si="1"/>
        <v>2049546.9777880546</v>
      </c>
      <c r="T21" s="73">
        <f t="shared" si="1"/>
        <v>2243197.1118955468</v>
      </c>
      <c r="U21" s="73">
        <f t="shared" si="2"/>
        <v>2445974.5726765543</v>
      </c>
      <c r="V21" s="73">
        <f t="shared" si="2"/>
        <v>2658309.559121585</v>
      </c>
      <c r="W21" s="73">
        <f t="shared" si="2"/>
        <v>2880652.5468232762</v>
      </c>
      <c r="X21" s="73">
        <f t="shared" si="2"/>
        <v>3113475.2436750373</v>
      </c>
    </row>
    <row r="22" spans="1:24">
      <c r="A22" s="73">
        <v>45</v>
      </c>
      <c r="B22" s="74">
        <v>1192.98</v>
      </c>
      <c r="C22" s="73">
        <v>3.97722331387518</v>
      </c>
      <c r="D22" s="74">
        <v>1744</v>
      </c>
      <c r="E22" s="73">
        <f t="shared" si="1"/>
        <v>82748.402835129964</v>
      </c>
      <c r="F22" s="73">
        <f t="shared" si="1"/>
        <v>168787.8944396782</v>
      </c>
      <c r="G22" s="73">
        <f t="shared" si="1"/>
        <v>258249.36876346188</v>
      </c>
      <c r="H22" s="73">
        <f t="shared" si="1"/>
        <v>351268.92570098804</v>
      </c>
      <c r="I22" s="73">
        <f t="shared" si="1"/>
        <v>447988.07814349647</v>
      </c>
      <c r="J22" s="73">
        <f t="shared" si="1"/>
        <v>548553.96726593142</v>
      </c>
      <c r="K22" s="73">
        <f t="shared" si="1"/>
        <v>653119.58637634874</v>
      </c>
      <c r="L22" s="73">
        <f t="shared" si="1"/>
        <v>761844.01366832468</v>
      </c>
      <c r="M22" s="73">
        <f t="shared" si="1"/>
        <v>874892.65423043387</v>
      </c>
      <c r="N22" s="73">
        <f t="shared" si="1"/>
        <v>992437.49168099777</v>
      </c>
      <c r="O22" s="73">
        <f t="shared" si="1"/>
        <v>1114657.3498109023</v>
      </c>
      <c r="P22" s="73">
        <f t="shared" si="1"/>
        <v>1241738.1646325353</v>
      </c>
      <c r="Q22" s="73">
        <f t="shared" si="1"/>
        <v>1373873.2672487155</v>
      </c>
      <c r="R22" s="73">
        <f t="shared" si="1"/>
        <v>1511263.6779719612</v>
      </c>
      <c r="S22" s="73">
        <f t="shared" si="1"/>
        <v>1654118.4121415187</v>
      </c>
      <c r="T22" s="73">
        <f t="shared" si="1"/>
        <v>1802654.7981034438</v>
      </c>
      <c r="U22" s="73">
        <f t="shared" si="2"/>
        <v>1957098.8078374332</v>
      </c>
      <c r="V22" s="73">
        <f t="shared" si="2"/>
        <v>2117685.4007334476</v>
      </c>
      <c r="W22" s="73">
        <f t="shared" si="2"/>
        <v>2284658.8810410788</v>
      </c>
      <c r="X22" s="73">
        <f t="shared" si="2"/>
        <v>2458273.2695354945</v>
      </c>
    </row>
    <row r="23" spans="1:24">
      <c r="A23" s="73">
        <v>46</v>
      </c>
      <c r="B23" s="74">
        <v>1232.1300000000001</v>
      </c>
      <c r="C23" s="73">
        <v>4.9954797175261101</v>
      </c>
      <c r="D23" s="74">
        <v>1796</v>
      </c>
      <c r="E23" s="73">
        <f t="shared" si="1"/>
        <v>110545.24442142401</v>
      </c>
      <c r="F23" s="73">
        <f t="shared" si="1"/>
        <v>226612.7541066102</v>
      </c>
      <c r="G23" s="73">
        <f t="shared" si="1"/>
        <v>348478.39269675716</v>
      </c>
      <c r="H23" s="73">
        <f t="shared" si="1"/>
        <v>476431.8045453091</v>
      </c>
      <c r="I23" s="73">
        <f t="shared" si="1"/>
        <v>610777.10313063778</v>
      </c>
      <c r="J23" s="73">
        <f t="shared" si="1"/>
        <v>751833.59385824681</v>
      </c>
      <c r="K23" s="73">
        <f t="shared" si="1"/>
        <v>899936.53297040693</v>
      </c>
      <c r="L23" s="73">
        <f t="shared" si="1"/>
        <v>1055437.9243669759</v>
      </c>
      <c r="M23" s="73">
        <f t="shared" si="1"/>
        <v>1218707.3562312312</v>
      </c>
      <c r="N23" s="73">
        <f t="shared" si="1"/>
        <v>1390132.8794491852</v>
      </c>
      <c r="O23" s="73">
        <f t="shared" si="1"/>
        <v>1570121.9299101548</v>
      </c>
      <c r="P23" s="73">
        <f t="shared" si="1"/>
        <v>1759102.2968806713</v>
      </c>
      <c r="Q23" s="73">
        <f t="shared" si="1"/>
        <v>1957523.1397533054</v>
      </c>
      <c r="R23" s="73">
        <f t="shared" si="1"/>
        <v>2165856.0555869862</v>
      </c>
      <c r="S23" s="73">
        <f t="shared" si="1"/>
        <v>2384596.1999760694</v>
      </c>
      <c r="T23" s="73">
        <f t="shared" si="1"/>
        <v>2614263.4639121979</v>
      </c>
      <c r="U23" s="73">
        <f t="shared" si="2"/>
        <v>2855403.709436052</v>
      </c>
      <c r="V23" s="73">
        <f t="shared" si="2"/>
        <v>3108590.0670158421</v>
      </c>
      <c r="W23" s="73">
        <f t="shared" si="2"/>
        <v>3374424.2977360738</v>
      </c>
      <c r="X23" s="73">
        <f t="shared" si="2"/>
        <v>3653538.223534178</v>
      </c>
    </row>
    <row r="24" spans="1:24">
      <c r="A24" s="73">
        <v>47</v>
      </c>
      <c r="B24" s="74">
        <v>1258.6500000000001</v>
      </c>
      <c r="C24" s="73">
        <v>5.4628516390183801</v>
      </c>
      <c r="D24" s="74">
        <v>1750</v>
      </c>
      <c r="E24" s="73">
        <f t="shared" si="1"/>
        <v>120326.81877038359</v>
      </c>
      <c r="F24" s="73">
        <f t="shared" si="1"/>
        <v>247226.91313214393</v>
      </c>
      <c r="G24" s="73">
        <f t="shared" si="1"/>
        <v>381059.37137866137</v>
      </c>
      <c r="H24" s="73">
        <f t="shared" si="1"/>
        <v>522202.8982640375</v>
      </c>
      <c r="I24" s="73">
        <f t="shared" si="1"/>
        <v>671056.88662123971</v>
      </c>
      <c r="J24" s="73">
        <f t="shared" si="1"/>
        <v>828042.54752115766</v>
      </c>
      <c r="K24" s="73">
        <f t="shared" si="1"/>
        <v>993604.10217057006</v>
      </c>
      <c r="L24" s="73">
        <f t="shared" si="1"/>
        <v>1168210.0389217325</v>
      </c>
      <c r="M24" s="73">
        <f t="shared" si="1"/>
        <v>1352354.4389505291</v>
      </c>
      <c r="N24" s="73">
        <f t="shared" si="1"/>
        <v>1546558.3743544603</v>
      </c>
      <c r="O24" s="73">
        <f t="shared" si="1"/>
        <v>1751371.3826266422</v>
      </c>
      <c r="P24" s="73">
        <f t="shared" si="1"/>
        <v>1967373.0216781446</v>
      </c>
      <c r="Q24" s="73">
        <f t="shared" si="1"/>
        <v>2195174.5098088784</v>
      </c>
      <c r="R24" s="73">
        <f t="shared" si="1"/>
        <v>2435420.4552676701</v>
      </c>
      <c r="S24" s="73">
        <f t="shared" si="1"/>
        <v>2688790.6802956322</v>
      </c>
      <c r="T24" s="73">
        <f t="shared" si="1"/>
        <v>2956002.1448143199</v>
      </c>
      <c r="U24" s="73">
        <f t="shared" si="2"/>
        <v>3237810.9752021115</v>
      </c>
      <c r="V24" s="73">
        <f t="shared" si="2"/>
        <v>3535014.603899641</v>
      </c>
      <c r="W24" s="73">
        <f t="shared" si="2"/>
        <v>3848454.0258986959</v>
      </c>
      <c r="X24" s="73">
        <f t="shared" si="2"/>
        <v>4179016.178499755</v>
      </c>
    </row>
    <row r="25" spans="1:24">
      <c r="A25" s="73">
        <v>48</v>
      </c>
      <c r="B25" s="74">
        <v>2532.81</v>
      </c>
      <c r="C25" s="73">
        <v>4.49237805623439</v>
      </c>
      <c r="D25" s="74">
        <v>1752</v>
      </c>
      <c r="E25" s="73">
        <f t="shared" si="1"/>
        <v>199348.51793198523</v>
      </c>
      <c r="F25" s="73">
        <f t="shared" si="1"/>
        <v>407652.52493897587</v>
      </c>
      <c r="G25" s="73">
        <f t="shared" si="1"/>
        <v>625314.33544700511</v>
      </c>
      <c r="H25" s="73">
        <f t="shared" si="1"/>
        <v>852754.33736709959</v>
      </c>
      <c r="I25" s="73">
        <f t="shared" si="1"/>
        <v>1090411.8040245511</v>
      </c>
      <c r="J25" s="73">
        <f t="shared" si="1"/>
        <v>1338745.7425631252</v>
      </c>
      <c r="K25" s="73">
        <f t="shared" si="1"/>
        <v>1598235.7804627893</v>
      </c>
      <c r="L25" s="73">
        <f t="shared" si="1"/>
        <v>1869383.0918831707</v>
      </c>
      <c r="M25" s="73">
        <f t="shared" si="1"/>
        <v>2152711.3656218718</v>
      </c>
      <c r="N25" s="73">
        <f t="shared" si="1"/>
        <v>2448767.8165571182</v>
      </c>
      <c r="O25" s="73">
        <f t="shared" si="1"/>
        <v>2758124.2425282453</v>
      </c>
      <c r="P25" s="73">
        <f t="shared" si="1"/>
        <v>3081378.1286952505</v>
      </c>
      <c r="Q25" s="73">
        <f t="shared" si="1"/>
        <v>3419153.8015103466</v>
      </c>
      <c r="R25" s="73">
        <f t="shared" si="1"/>
        <v>3772103.6345302872</v>
      </c>
      <c r="S25" s="73">
        <f t="shared" si="1"/>
        <v>4140909.308398332</v>
      </c>
      <c r="T25" s="73">
        <f t="shared" si="1"/>
        <v>4526283.1274293708</v>
      </c>
      <c r="U25" s="73">
        <f t="shared" si="2"/>
        <v>4928969.3953410322</v>
      </c>
      <c r="V25" s="73">
        <f t="shared" si="2"/>
        <v>5349745.8527878281</v>
      </c>
      <c r="W25" s="73">
        <f t="shared" si="2"/>
        <v>5789425.1794747626</v>
      </c>
      <c r="X25" s="73">
        <f t="shared" si="2"/>
        <v>6248856.5637515821</v>
      </c>
    </row>
    <row r="26" spans="1:24">
      <c r="A26" s="73">
        <v>49</v>
      </c>
      <c r="B26" s="74">
        <v>1323.21</v>
      </c>
      <c r="C26" s="73">
        <v>4.6313448834716198</v>
      </c>
      <c r="D26" s="74">
        <v>1752</v>
      </c>
      <c r="E26" s="73">
        <f t="shared" si="1"/>
        <v>107366.7974442884</v>
      </c>
      <c r="F26" s="73">
        <f t="shared" si="1"/>
        <v>219706.12156856028</v>
      </c>
      <c r="G26" s="73">
        <f t="shared" si="1"/>
        <v>337248.26723278809</v>
      </c>
      <c r="H26" s="73">
        <f t="shared" si="1"/>
        <v>460234.19504615915</v>
      </c>
      <c r="I26" s="73">
        <f t="shared" si="1"/>
        <v>588916.02533470467</v>
      </c>
      <c r="J26" s="73">
        <f t="shared" si="1"/>
        <v>723557.55498627631</v>
      </c>
      <c r="K26" s="73">
        <f t="shared" si="1"/>
        <v>864434.79823239369</v>
      </c>
      <c r="L26" s="73">
        <f t="shared" si="1"/>
        <v>1011836.5524755667</v>
      </c>
      <c r="M26" s="73">
        <f t="shared" si="1"/>
        <v>1166064.9903220278</v>
      </c>
      <c r="N26" s="73">
        <f t="shared" si="1"/>
        <v>1327436.2790335491</v>
      </c>
      <c r="O26" s="73">
        <f t="shared" si="1"/>
        <v>1496281.228668204</v>
      </c>
      <c r="P26" s="73">
        <f t="shared" si="1"/>
        <v>1672945.9702387636</v>
      </c>
      <c r="Q26" s="73">
        <f t="shared" si="1"/>
        <v>1857792.6652789495</v>
      </c>
      <c r="R26" s="73">
        <f t="shared" si="1"/>
        <v>2051200.2482721452</v>
      </c>
      <c r="S26" s="73">
        <f t="shared" si="1"/>
        <v>2253565.203464543</v>
      </c>
      <c r="T26" s="73">
        <f t="shared" si="1"/>
        <v>2465302.3776551834</v>
      </c>
      <c r="U26" s="73">
        <f t="shared" si="2"/>
        <v>2686845.8306291085</v>
      </c>
      <c r="V26" s="73">
        <f t="shared" si="2"/>
        <v>2918649.724977009</v>
      </c>
      <c r="W26" s="73">
        <f t="shared" si="2"/>
        <v>3161189.2571254782</v>
      </c>
      <c r="X26" s="73">
        <f t="shared" si="2"/>
        <v>3414961.6314865029</v>
      </c>
    </row>
    <row r="27" spans="1:24">
      <c r="A27" s="73">
        <v>50</v>
      </c>
      <c r="B27" s="74">
        <v>1362.37</v>
      </c>
      <c r="C27" s="73">
        <v>4.6784808843725303</v>
      </c>
      <c r="D27" s="74">
        <v>1793</v>
      </c>
      <c r="E27" s="73">
        <f t="shared" si="1"/>
        <v>114282.6285037958</v>
      </c>
      <c r="F27" s="73">
        <f t="shared" si="1"/>
        <v>233911.9479363001</v>
      </c>
      <c r="G27" s="73">
        <f t="shared" si="1"/>
        <v>359138.10221055924</v>
      </c>
      <c r="H27" s="73">
        <f t="shared" si="1"/>
        <v>490222.93817477417</v>
      </c>
      <c r="I27" s="73">
        <f t="shared" si="1"/>
        <v>627440.55313188594</v>
      </c>
      <c r="J27" s="73">
        <f t="shared" si="1"/>
        <v>771077.86797475838</v>
      </c>
      <c r="K27" s="73">
        <f t="shared" si="1"/>
        <v>921435.22713538073</v>
      </c>
      <c r="L27" s="73">
        <f t="shared" si="1"/>
        <v>1078827.0266025793</v>
      </c>
      <c r="M27" s="73">
        <f t="shared" si="1"/>
        <v>1243582.3713214211</v>
      </c>
      <c r="N27" s="73">
        <f t="shared" si="1"/>
        <v>1416045.7633489165</v>
      </c>
      <c r="O27" s="73">
        <f t="shared" si="1"/>
        <v>1596577.8222049582</v>
      </c>
      <c r="P27" s="73">
        <f t="shared" si="1"/>
        <v>1785556.0389247444</v>
      </c>
      <c r="Q27" s="73">
        <f t="shared" si="1"/>
        <v>1983375.5653893934</v>
      </c>
      <c r="R27" s="73">
        <f t="shared" si="1"/>
        <v>2190450.0405852473</v>
      </c>
      <c r="S27" s="73">
        <f t="shared" si="1"/>
        <v>2407212.4555195542</v>
      </c>
      <c r="T27" s="73">
        <f t="shared" si="1"/>
        <v>2634116.058601066</v>
      </c>
      <c r="U27" s="73">
        <f t="shared" si="2"/>
        <v>2871635.3033786998</v>
      </c>
      <c r="V27" s="73">
        <f t="shared" si="2"/>
        <v>3120266.8406199608</v>
      </c>
      <c r="W27" s="73">
        <f t="shared" si="2"/>
        <v>3380530.5568035766</v>
      </c>
      <c r="X27" s="73">
        <f t="shared" si="2"/>
        <v>3652970.6611977997</v>
      </c>
    </row>
    <row r="28" spans="1:24">
      <c r="A28" s="73">
        <v>51</v>
      </c>
      <c r="B28" s="74">
        <v>1398.55</v>
      </c>
      <c r="C28" s="73">
        <v>5.1439509872841098</v>
      </c>
      <c r="D28" s="74">
        <v>1735</v>
      </c>
      <c r="E28" s="73">
        <f t="shared" si="1"/>
        <v>124817.16053416836</v>
      </c>
      <c r="F28" s="73">
        <f t="shared" si="1"/>
        <v>256054.85462993424</v>
      </c>
      <c r="G28" s="73">
        <f t="shared" si="1"/>
        <v>394043.35138682788</v>
      </c>
      <c r="H28" s="73">
        <f t="shared" si="1"/>
        <v>539129.90878498647</v>
      </c>
      <c r="I28" s="73">
        <f t="shared" si="1"/>
        <v>691679.64758484426</v>
      </c>
      <c r="J28" s="73">
        <f t="shared" si="1"/>
        <v>852076.47017979657</v>
      </c>
      <c r="K28" s="73">
        <f t="shared" si="1"/>
        <v>1020724.0267141936</v>
      </c>
      <c r="L28" s="73">
        <f t="shared" si="1"/>
        <v>1198046.7308979733</v>
      </c>
      <c r="M28" s="73">
        <f t="shared" si="1"/>
        <v>1384490.8280742932</v>
      </c>
      <c r="N28" s="73">
        <f t="shared" si="1"/>
        <v>1580525.5182280473</v>
      </c>
      <c r="O28" s="73">
        <f t="shared" si="1"/>
        <v>1786644.1367613843</v>
      </c>
      <c r="P28" s="73">
        <f t="shared" si="1"/>
        <v>2003365.3960077439</v>
      </c>
      <c r="Q28" s="73">
        <f t="shared" si="1"/>
        <v>2231234.6906087603</v>
      </c>
      <c r="R28" s="73">
        <f t="shared" si="1"/>
        <v>2470825.4700391237</v>
      </c>
      <c r="S28" s="73">
        <f t="shared" si="1"/>
        <v>2722740.681733436</v>
      </c>
      <c r="T28" s="73">
        <f t="shared" si="1"/>
        <v>2987614.2884468185</v>
      </c>
      <c r="U28" s="73">
        <f t="shared" si="2"/>
        <v>3266112.8636677889</v>
      </c>
      <c r="V28" s="73">
        <f t="shared" si="2"/>
        <v>3558937.2690984095</v>
      </c>
      <c r="W28" s="73">
        <f t="shared" si="2"/>
        <v>3866824.4184231875</v>
      </c>
      <c r="X28" s="73">
        <f t="shared" si="2"/>
        <v>4190549.1318053789</v>
      </c>
    </row>
    <row r="29" spans="1:24">
      <c r="A29" s="73">
        <v>52</v>
      </c>
      <c r="B29" s="74">
        <v>1400.38</v>
      </c>
      <c r="C29" s="73">
        <v>4.9900802048313304</v>
      </c>
      <c r="D29" s="74">
        <v>1719</v>
      </c>
      <c r="E29" s="73">
        <f t="shared" si="1"/>
        <v>120123.86641138498</v>
      </c>
      <c r="F29" s="73">
        <f t="shared" si="1"/>
        <v>246242.01010184275</v>
      </c>
      <c r="G29" s="73">
        <f t="shared" si="1"/>
        <v>378653.55031529843</v>
      </c>
      <c r="H29" s="73">
        <f t="shared" si="1"/>
        <v>517672.5325858586</v>
      </c>
      <c r="I29" s="73">
        <f t="shared" si="1"/>
        <v>663628.67357165948</v>
      </c>
      <c r="J29" s="73">
        <f t="shared" si="1"/>
        <v>816868.14305652888</v>
      </c>
      <c r="K29" s="73">
        <f t="shared" si="1"/>
        <v>977754.38497415092</v>
      </c>
      <c r="L29" s="73">
        <f t="shared" si="1"/>
        <v>1146668.9794020017</v>
      </c>
      <c r="M29" s="73">
        <f t="shared" si="1"/>
        <v>1324012.5475694679</v>
      </c>
      <c r="N29" s="73">
        <f t="shared" si="1"/>
        <v>1510205.7020266</v>
      </c>
      <c r="O29" s="73">
        <f t="shared" si="1"/>
        <v>1705690.0442270481</v>
      </c>
      <c r="P29" s="73">
        <f t="shared" si="1"/>
        <v>1910929.2118911864</v>
      </c>
      <c r="Q29" s="73">
        <f t="shared" si="1"/>
        <v>2126409.9786334937</v>
      </c>
      <c r="R29" s="73">
        <f t="shared" si="1"/>
        <v>2352643.4084622269</v>
      </c>
      <c r="S29" s="73">
        <f t="shared" si="1"/>
        <v>2590166.0678895544</v>
      </c>
      <c r="T29" s="73">
        <f t="shared" si="1"/>
        <v>2839541.2985269544</v>
      </c>
      <c r="U29" s="73">
        <f t="shared" si="2"/>
        <v>3101360.5531841428</v>
      </c>
      <c r="V29" s="73">
        <f t="shared" si="2"/>
        <v>3376244.7986404188</v>
      </c>
      <c r="W29" s="73">
        <f t="shared" si="2"/>
        <v>3664845.988415407</v>
      </c>
      <c r="X29" s="73">
        <f t="shared" si="2"/>
        <v>3967848.6090322644</v>
      </c>
    </row>
    <row r="30" spans="1:24">
      <c r="A30" s="73">
        <v>53</v>
      </c>
      <c r="B30" s="74">
        <v>1392.72</v>
      </c>
      <c r="C30" s="73">
        <v>5.9991804782151696</v>
      </c>
      <c r="D30" s="74">
        <v>1738</v>
      </c>
      <c r="E30" s="73">
        <f t="shared" si="1"/>
        <v>145213.00468707271</v>
      </c>
      <c r="F30" s="73">
        <f t="shared" si="1"/>
        <v>299137.59960316197</v>
      </c>
      <c r="G30" s="73">
        <f t="shared" si="1"/>
        <v>462296.40876862878</v>
      </c>
      <c r="H30" s="73">
        <f t="shared" si="1"/>
        <v>635243.40936203895</v>
      </c>
      <c r="I30" s="73">
        <f t="shared" si="1"/>
        <v>818565.81265270768</v>
      </c>
      <c r="J30" s="73">
        <f t="shared" si="1"/>
        <v>1012886.0577737849</v>
      </c>
      <c r="K30" s="73">
        <f t="shared" si="1"/>
        <v>1218863.9251053852</v>
      </c>
      <c r="L30" s="73">
        <f t="shared" si="1"/>
        <v>1437198.7764433878</v>
      </c>
      <c r="M30" s="73">
        <f t="shared" si="1"/>
        <v>1668631.9295599996</v>
      </c>
      <c r="N30" s="73">
        <f t="shared" si="1"/>
        <v>1913949.1752185011</v>
      </c>
      <c r="O30" s="73">
        <f t="shared" si="1"/>
        <v>2173983.445188242</v>
      </c>
      <c r="P30" s="73">
        <f t="shared" si="1"/>
        <v>2449617.6403186768</v>
      </c>
      <c r="Q30" s="73">
        <f t="shared" si="1"/>
        <v>2741787.6282746638</v>
      </c>
      <c r="R30" s="73">
        <f t="shared" si="1"/>
        <v>3051485.4211113085</v>
      </c>
      <c r="S30" s="73">
        <f t="shared" si="1"/>
        <v>3379762.5434772721</v>
      </c>
      <c r="T30" s="73">
        <f t="shared" si="1"/>
        <v>3727733.6028826623</v>
      </c>
      <c r="U30" s="73">
        <f t="shared" si="2"/>
        <v>4096580.074153739</v>
      </c>
      <c r="V30" s="73">
        <f t="shared" si="2"/>
        <v>4487554.3109238958</v>
      </c>
      <c r="W30" s="73">
        <f t="shared" si="2"/>
        <v>4901983.7977812169</v>
      </c>
      <c r="X30" s="73">
        <f t="shared" si="2"/>
        <v>5341275.6575100515</v>
      </c>
    </row>
    <row r="31" spans="1:24">
      <c r="A31" s="73">
        <v>54</v>
      </c>
      <c r="B31" s="74">
        <v>1380.16</v>
      </c>
      <c r="C31" s="73">
        <v>5.4769702360594303</v>
      </c>
      <c r="D31" s="74">
        <v>1682</v>
      </c>
      <c r="E31" s="73">
        <f t="shared" si="1"/>
        <v>127143.98195361611</v>
      </c>
      <c r="F31" s="73">
        <f t="shared" si="1"/>
        <v>261251.60195577249</v>
      </c>
      <c r="G31" s="73">
        <f t="shared" si="1"/>
        <v>402704.25638973445</v>
      </c>
      <c r="H31" s="73">
        <f t="shared" si="1"/>
        <v>551904.2306051607</v>
      </c>
      <c r="I31" s="73">
        <f t="shared" si="1"/>
        <v>709275.84300057427</v>
      </c>
      <c r="J31" s="73">
        <f t="shared" si="1"/>
        <v>875266.65176689101</v>
      </c>
      <c r="K31" s="73">
        <f t="shared" si="1"/>
        <v>1050348.7277239338</v>
      </c>
      <c r="L31" s="73">
        <f t="shared" si="1"/>
        <v>1235019.9968698183</v>
      </c>
      <c r="M31" s="73">
        <f t="shared" si="1"/>
        <v>1429805.6564613762</v>
      </c>
      <c r="N31" s="73">
        <f t="shared" si="1"/>
        <v>1635259.668652876</v>
      </c>
      <c r="O31" s="73">
        <f t="shared" si="1"/>
        <v>1851966.3359408933</v>
      </c>
      <c r="P31" s="73">
        <f t="shared" si="1"/>
        <v>2080541.9628958325</v>
      </c>
      <c r="Q31" s="73">
        <f t="shared" si="1"/>
        <v>2321636.6089059804</v>
      </c>
      <c r="R31" s="73">
        <f t="shared" si="1"/>
        <v>2575935.9369188347</v>
      </c>
      <c r="S31" s="73">
        <f t="shared" si="1"/>
        <v>2844163.1634374545</v>
      </c>
      <c r="T31" s="73">
        <f t="shared" si="1"/>
        <v>3127081.1153175058</v>
      </c>
      <c r="U31" s="73">
        <f t="shared" si="2"/>
        <v>3425494.3992144964</v>
      </c>
      <c r="V31" s="73">
        <f t="shared" si="2"/>
        <v>3740251.689850973</v>
      </c>
      <c r="W31" s="73">
        <f t="shared" si="2"/>
        <v>4072248.1436114353</v>
      </c>
      <c r="X31" s="73">
        <f t="shared" si="2"/>
        <v>4422427.9443291323</v>
      </c>
    </row>
    <row r="32" spans="1:24">
      <c r="A32" s="73">
        <v>55</v>
      </c>
      <c r="B32" s="74">
        <v>1329.66</v>
      </c>
      <c r="C32" s="73">
        <v>5.8005982166748096</v>
      </c>
      <c r="D32" s="74">
        <v>1676</v>
      </c>
      <c r="E32" s="73">
        <f t="shared" si="1"/>
        <v>129266.92059937677</v>
      </c>
      <c r="F32" s="73">
        <f t="shared" si="1"/>
        <v>266032.09588979126</v>
      </c>
      <c r="G32" s="73">
        <f t="shared" ref="G32:Y34" si="3">$D32*((1+$C32/100)^G$2-1)*$B32</f>
        <v>410730.46949913399</v>
      </c>
      <c r="H32" s="73">
        <f t="shared" si="3"/>
        <v>563822.21438761742</v>
      </c>
      <c r="I32" s="73">
        <f t="shared" si="3"/>
        <v>725794.19629997865</v>
      </c>
      <c r="J32" s="73">
        <f t="shared" si="3"/>
        <v>897161.52210666134</v>
      </c>
      <c r="K32" s="73">
        <f t="shared" si="3"/>
        <v>1078469.1779580498</v>
      </c>
      <c r="L32" s="73">
        <f t="shared" si="3"/>
        <v>1270293.7624614483</v>
      </c>
      <c r="M32" s="73">
        <f t="shared" si="3"/>
        <v>1473245.3203926948</v>
      </c>
      <c r="N32" s="73">
        <f t="shared" si="3"/>
        <v>1687969.2827740151</v>
      </c>
      <c r="O32" s="73">
        <f t="shared" si="3"/>
        <v>1915148.5194880001</v>
      </c>
      <c r="P32" s="73">
        <f t="shared" si="3"/>
        <v>2155505.5109554711</v>
      </c>
      <c r="Q32" s="73">
        <f t="shared" si="3"/>
        <v>2409804.6457836581</v>
      </c>
      <c r="R32" s="73">
        <f t="shared" si="3"/>
        <v>2678854.6516917087</v>
      </c>
      <c r="S32" s="73">
        <f t="shared" si="3"/>
        <v>2963511.1674444247</v>
      </c>
      <c r="T32" s="73">
        <f t="shared" si="3"/>
        <v>3264679.4639735413</v>
      </c>
      <c r="U32" s="73">
        <f t="shared" si="3"/>
        <v>3583317.3233403158</v>
      </c>
      <c r="V32" s="73">
        <f t="shared" si="3"/>
        <v>3920438.0846951692</v>
      </c>
      <c r="W32" s="73">
        <f t="shared" si="3"/>
        <v>4277113.8669212144</v>
      </c>
      <c r="X32" s="73">
        <f t="shared" si="3"/>
        <v>4654478.9782103729</v>
      </c>
    </row>
    <row r="33" spans="1:24" ht="12.75">
      <c r="I33" s="72">
        <f>SUM(E3:I32)</f>
        <v>44606643.332370088</v>
      </c>
      <c r="X33" s="73">
        <f>SUM(E3:X32)</f>
        <v>808087113.76456892</v>
      </c>
    </row>
    <row r="35" spans="1:24">
      <c r="E35" s="73" t="s">
        <v>31</v>
      </c>
    </row>
    <row r="36" spans="1:24">
      <c r="A36" s="73" t="s">
        <v>0</v>
      </c>
      <c r="B36" s="73" t="s">
        <v>32</v>
      </c>
      <c r="C36" s="73" t="s">
        <v>33</v>
      </c>
      <c r="D36" s="73" t="s">
        <v>34</v>
      </c>
      <c r="E36" s="73">
        <v>1</v>
      </c>
      <c r="F36" s="73">
        <v>2</v>
      </c>
      <c r="G36" s="73">
        <v>3</v>
      </c>
      <c r="H36" s="73">
        <v>4</v>
      </c>
      <c r="I36" s="73">
        <v>5</v>
      </c>
      <c r="J36" s="73">
        <v>6</v>
      </c>
      <c r="K36" s="73">
        <v>7</v>
      </c>
      <c r="L36" s="73">
        <v>8</v>
      </c>
      <c r="M36" s="73">
        <v>9</v>
      </c>
      <c r="N36" s="73">
        <v>10</v>
      </c>
      <c r="O36" s="73">
        <v>11</v>
      </c>
      <c r="P36" s="73">
        <v>12</v>
      </c>
      <c r="Q36" s="73">
        <v>13</v>
      </c>
      <c r="R36" s="73">
        <v>14</v>
      </c>
      <c r="S36" s="73">
        <v>15</v>
      </c>
      <c r="T36" s="73">
        <v>16</v>
      </c>
      <c r="U36" s="73">
        <v>17</v>
      </c>
      <c r="V36" s="73">
        <v>18</v>
      </c>
      <c r="W36" s="73">
        <v>19</v>
      </c>
      <c r="X36" s="73">
        <v>20</v>
      </c>
    </row>
    <row r="37" spans="1:24">
      <c r="A37" s="73">
        <v>26</v>
      </c>
      <c r="B37" s="74">
        <v>935.7</v>
      </c>
      <c r="C37" s="73">
        <v>3.6199834500503898</v>
      </c>
      <c r="D37" s="74">
        <v>554</v>
      </c>
      <c r="E37" s="73">
        <f>$D37*((1+$C37/100)^E$2-1)*$B37</f>
        <v>18765.19056873531</v>
      </c>
      <c r="F37" s="73">
        <f t="shared" ref="F37:X51" si="4">$D37*((1+$C37/100)^F$2-1)*$B37</f>
        <v>38209.677930429309</v>
      </c>
      <c r="G37" s="73">
        <f t="shared" si="4"/>
        <v>58358.052516563723</v>
      </c>
      <c r="H37" s="73">
        <f t="shared" si="4"/>
        <v>79235.794928170377</v>
      </c>
      <c r="I37" s="73">
        <f t="shared" si="4"/>
        <v>100869.30815982126</v>
      </c>
      <c r="J37" s="73">
        <f t="shared" si="4"/>
        <v>123285.95099012255</v>
      </c>
      <c r="K37" s="73">
        <f t="shared" si="4"/>
        <v>146514.07258093753</v>
      </c>
      <c r="L37" s="73">
        <f t="shared" si="4"/>
        <v>170583.04832909757</v>
      </c>
      <c r="M37" s="73">
        <f t="shared" si="4"/>
        <v>195523.3170159377</v>
      </c>
      <c r="N37" s="73">
        <f t="shared" si="4"/>
        <v>221366.41930163957</v>
      </c>
      <c r="O37" s="73">
        <f t="shared" si="4"/>
        <v>248145.03761306338</v>
      </c>
      <c r="P37" s="73">
        <f t="shared" si="4"/>
        <v>275893.03747551295</v>
      </c>
      <c r="Q37" s="73">
        <f t="shared" si="4"/>
        <v>304645.51034070313</v>
      </c>
      <c r="R37" s="73">
        <f t="shared" si="4"/>
        <v>334438.81796509348</v>
      </c>
      <c r="S37" s="73">
        <f t="shared" si="4"/>
        <v>365310.63839470944</v>
      </c>
      <c r="T37" s="73">
        <f t="shared" si="4"/>
        <v>397300.01361460664</v>
      </c>
      <c r="U37" s="73">
        <f t="shared" si="4"/>
        <v>430447.39892323862</v>
      </c>
      <c r="V37" s="73">
        <f t="shared" si="4"/>
        <v>464794.71409416763</v>
      </c>
      <c r="W37" s="73">
        <f t="shared" si="4"/>
        <v>500385.3963898209</v>
      </c>
      <c r="X37" s="73">
        <f t="shared" si="4"/>
        <v>537264.45549433667</v>
      </c>
    </row>
    <row r="38" spans="1:24">
      <c r="A38" s="73">
        <v>27</v>
      </c>
      <c r="B38" s="74">
        <v>978.74</v>
      </c>
      <c r="C38" s="73">
        <v>4.1909581588592904</v>
      </c>
      <c r="D38" s="74">
        <v>507</v>
      </c>
      <c r="E38" s="73">
        <f t="shared" ref="E38:T66" si="5">$D38*((1+$C38/100)^E$2-1)*$B38</f>
        <v>20796.422029197802</v>
      </c>
      <c r="F38" s="73">
        <f t="shared" si="5"/>
        <v>42464.413404179082</v>
      </c>
      <c r="G38" s="73">
        <f t="shared" si="5"/>
        <v>65040.501231551098</v>
      </c>
      <c r="H38" s="73">
        <f t="shared" si="5"/>
        <v>88562.743453675517</v>
      </c>
      <c r="I38" s="73">
        <f t="shared" si="5"/>
        <v>113070.79300535475</v>
      </c>
      <c r="J38" s="73">
        <f t="shared" si="5"/>
        <v>138605.96465929734</v>
      </c>
      <c r="K38" s="73">
        <f t="shared" si="5"/>
        <v>165211.30467304963</v>
      </c>
      <c r="L38" s="73">
        <f t="shared" si="5"/>
        <v>192931.6633548004</v>
      </c>
      <c r="M38" s="73">
        <f t="shared" si="5"/>
        <v>221813.77067038915</v>
      </c>
      <c r="N38" s="73">
        <f t="shared" si="5"/>
        <v>251906.31501897101</v>
      </c>
      <c r="O38" s="73">
        <f t="shared" si="5"/>
        <v>283260.0253101383</v>
      </c>
      <c r="P38" s="73">
        <f t="shared" si="5"/>
        <v>315927.75648085808</v>
      </c>
      <c r="Q38" s="73">
        <f t="shared" si="5"/>
        <v>349964.57859639142</v>
      </c>
      <c r="R38" s="73">
        <f t="shared" si="5"/>
        <v>385427.8696853923</v>
      </c>
      <c r="S38" s="73">
        <f t="shared" si="5"/>
        <v>422377.41246568755</v>
      </c>
      <c r="T38" s="73">
        <f t="shared" si="5"/>
        <v>460875.49512379483</v>
      </c>
      <c r="U38" s="73">
        <f t="shared" si="4"/>
        <v>500987.01631806634</v>
      </c>
      <c r="V38" s="73">
        <f t="shared" si="4"/>
        <v>542779.59458247188</v>
      </c>
      <c r="W38" s="73">
        <f t="shared" si="4"/>
        <v>586323.68231544725</v>
      </c>
      <c r="X38" s="73">
        <f t="shared" si="4"/>
        <v>631692.68454596843</v>
      </c>
    </row>
    <row r="39" spans="1:24">
      <c r="A39" s="73">
        <v>28</v>
      </c>
      <c r="B39" s="74">
        <v>1028.47</v>
      </c>
      <c r="C39" s="73">
        <v>4.3218937786115301</v>
      </c>
      <c r="D39" s="74">
        <v>464</v>
      </c>
      <c r="E39" s="73">
        <f t="shared" si="5"/>
        <v>20624.512758427158</v>
      </c>
      <c r="F39" s="73">
        <f t="shared" si="4"/>
        <v>42140.395050629755</v>
      </c>
      <c r="G39" s="73">
        <f t="shared" si="4"/>
        <v>64586.170921032375</v>
      </c>
      <c r="H39" s="73">
        <f t="shared" si="4"/>
        <v>88002.02938233914</v>
      </c>
      <c r="I39" s="73">
        <f t="shared" si="4"/>
        <v>112429.89637369348</v>
      </c>
      <c r="J39" s="73">
        <f t="shared" si="4"/>
        <v>137913.50982879478</v>
      </c>
      <c r="K39" s="73">
        <f t="shared" si="4"/>
        <v>164498.49798837741</v>
      </c>
      <c r="L39" s="73">
        <f t="shared" si="4"/>
        <v>192232.46109727374</v>
      </c>
      <c r="M39" s="73">
        <f t="shared" si="4"/>
        <v>221165.05663233585</v>
      </c>
      <c r="N39" s="73">
        <f t="shared" si="4"/>
        <v>251348.08821381858</v>
      </c>
      <c r="O39" s="73">
        <f t="shared" si="4"/>
        <v>282835.59835941775</v>
      </c>
      <c r="P39" s="73">
        <f t="shared" si="4"/>
        <v>315683.96524703951</v>
      </c>
      <c r="Q39" s="73">
        <f t="shared" si="4"/>
        <v>349952.0036595526</v>
      </c>
      <c r="R39" s="73">
        <f t="shared" si="4"/>
        <v>385701.07029226853</v>
      </c>
      <c r="S39" s="73">
        <f t="shared" si="4"/>
        <v>422995.17361169535</v>
      </c>
      <c r="T39" s="73">
        <f t="shared" si="4"/>
        <v>461901.08846227353</v>
      </c>
      <c r="U39" s="73">
        <f t="shared" si="4"/>
        <v>502488.47562629066</v>
      </c>
      <c r="V39" s="73">
        <f t="shared" si="4"/>
        <v>544830.00655105058</v>
      </c>
      <c r="W39" s="73">
        <f t="shared" si="4"/>
        <v>589001.49346661626</v>
      </c>
      <c r="X39" s="73">
        <f t="shared" si="4"/>
        <v>635082.02512710635</v>
      </c>
    </row>
    <row r="40" spans="1:24">
      <c r="A40" s="73">
        <v>29</v>
      </c>
      <c r="B40" s="74">
        <v>1098.26</v>
      </c>
      <c r="C40" s="73">
        <v>4.7001672296495602</v>
      </c>
      <c r="D40" s="74">
        <v>446</v>
      </c>
      <c r="E40" s="73">
        <f t="shared" si="5"/>
        <v>23022.545250891795</v>
      </c>
      <c r="F40" s="73">
        <f t="shared" si="4"/>
        <v>47127.188629097218</v>
      </c>
      <c r="G40" s="73">
        <f t="shared" si="4"/>
        <v>72364.790556188964</v>
      </c>
      <c r="H40" s="73">
        <f t="shared" si="4"/>
        <v>98788.601978607243</v>
      </c>
      <c r="I40" s="73">
        <f t="shared" si="4"/>
        <v>126454.37672632646</v>
      </c>
      <c r="J40" s="73">
        <f t="shared" si="4"/>
        <v>155420.48915256665</v>
      </c>
      <c r="K40" s="73">
        <f t="shared" si="4"/>
        <v>185748.05730276837</v>
      </c>
      <c r="L40" s="73">
        <f t="shared" si="4"/>
        <v>217501.07187271552</v>
      </c>
      <c r="M40" s="73">
        <f t="shared" si="4"/>
        <v>250746.53122790522</v>
      </c>
      <c r="N40" s="73">
        <f t="shared" si="4"/>
        <v>285554.58276905399</v>
      </c>
      <c r="O40" s="73">
        <f t="shared" si="4"/>
        <v>321998.67094201938</v>
      </c>
      <c r="P40" s="73">
        <f t="shared" si="4"/>
        <v>360155.69220443506</v>
      </c>
      <c r="Q40" s="73">
        <f t="shared" si="4"/>
        <v>400106.15727603721</v>
      </c>
      <c r="R40" s="73">
        <f t="shared" si="4"/>
        <v>441934.36101502751</v>
      </c>
      <c r="S40" s="73">
        <f t="shared" si="4"/>
        <v>485728.5602789087</v>
      </c>
      <c r="T40" s="73">
        <f t="shared" si="4"/>
        <v>531581.16014507844</v>
      </c>
      <c r="U40" s="73">
        <f t="shared" si="4"/>
        <v>579588.90888410015</v>
      </c>
      <c r="V40" s="73">
        <f t="shared" si="4"/>
        <v>629853.10209704575</v>
      </c>
      <c r="W40" s="73">
        <f t="shared" si="4"/>
        <v>682479.79644763423</v>
      </c>
      <c r="X40" s="73">
        <f t="shared" si="4"/>
        <v>737580.03344013647</v>
      </c>
    </row>
    <row r="41" spans="1:24">
      <c r="A41" s="73">
        <v>30</v>
      </c>
      <c r="B41" s="74">
        <v>1186.8399999999999</v>
      </c>
      <c r="C41" s="73">
        <v>4.25765773015672</v>
      </c>
      <c r="D41" s="74">
        <v>412</v>
      </c>
      <c r="E41" s="73">
        <f t="shared" si="5"/>
        <v>20819.013021891893</v>
      </c>
      <c r="F41" s="73">
        <f t="shared" si="4"/>
        <v>42524.42836105272</v>
      </c>
      <c r="G41" s="73">
        <f t="shared" si="4"/>
        <v>65153.98599426396</v>
      </c>
      <c r="H41" s="73">
        <f t="shared" si="4"/>
        <v>88747.032737345857</v>
      </c>
      <c r="I41" s="73">
        <f t="shared" si="4"/>
        <v>113344.59065886409</v>
      </c>
      <c r="J41" s="73">
        <f t="shared" si="4"/>
        <v>138989.42840665756</v>
      </c>
      <c r="K41" s="73">
        <f t="shared" si="4"/>
        <v>165726.13557120619</v>
      </c>
      <c r="L41" s="73">
        <f t="shared" si="4"/>
        <v>193601.20021513561</v>
      </c>
      <c r="M41" s="73">
        <f t="shared" si="4"/>
        <v>222663.08970366337</v>
      </c>
      <c r="N41" s="73">
        <f t="shared" si="4"/>
        <v>252962.33497652921</v>
      </c>
      <c r="O41" s="73">
        <f t="shared" si="4"/>
        <v>284551.61840793415</v>
      </c>
      <c r="P41" s="73">
        <f t="shared" si="4"/>
        <v>317485.86540725752</v>
      </c>
      <c r="Q41" s="73">
        <f t="shared" si="4"/>
        <v>351822.33991981647</v>
      </c>
      <c r="R41" s="73">
        <f t="shared" si="4"/>
        <v>387620.74399372266</v>
      </c>
      <c r="S41" s="73">
        <f t="shared" si="4"/>
        <v>424943.32158595434</v>
      </c>
      <c r="T41" s="73">
        <f t="shared" si="4"/>
        <v>463854.96678813541</v>
      </c>
      <c r="U41" s="73">
        <f t="shared" si="4"/>
        <v>504423.33666019817</v>
      </c>
      <c r="V41" s="73">
        <f t="shared" si="4"/>
        <v>546718.96886811755</v>
      </c>
      <c r="W41" s="73">
        <f t="shared" si="4"/>
        <v>590815.40433025593</v>
      </c>
      <c r="X41" s="73">
        <f t="shared" si="4"/>
        <v>636789.31508557172</v>
      </c>
    </row>
    <row r="42" spans="1:24">
      <c r="A42" s="73">
        <v>31</v>
      </c>
      <c r="B42" s="74">
        <v>1295.3900000000001</v>
      </c>
      <c r="C42" s="73">
        <v>3.9116837013954</v>
      </c>
      <c r="D42" s="74">
        <v>396</v>
      </c>
      <c r="E42" s="73">
        <f t="shared" si="5"/>
        <v>20065.937561804367</v>
      </c>
      <c r="F42" s="73">
        <f t="shared" si="4"/>
        <v>40916.791132745966</v>
      </c>
      <c r="G42" s="73">
        <f t="shared" si="4"/>
        <v>62583.264144423971</v>
      </c>
      <c r="H42" s="73">
        <f t="shared" si="4"/>
        <v>85097.261049566892</v>
      </c>
      <c r="I42" s="73">
        <f t="shared" si="4"/>
        <v>108491.93430218106</v>
      </c>
      <c r="J42" s="73">
        <f t="shared" si="4"/>
        <v>132801.73317541237</v>
      </c>
      <c r="K42" s="73">
        <f t="shared" si="4"/>
        <v>158062.45448900995</v>
      </c>
      <c r="L42" s="73">
        <f t="shared" si="4"/>
        <v>184311.29532108642</v>
      </c>
      <c r="M42" s="73">
        <f t="shared" si="4"/>
        <v>211586.90778179641</v>
      </c>
      <c r="N42" s="73">
        <f t="shared" si="4"/>
        <v>239929.45592958786</v>
      </c>
      <c r="O42" s="73">
        <f t="shared" si="4"/>
        <v>269380.67491383664</v>
      </c>
      <c r="P42" s="73">
        <f t="shared" si="4"/>
        <v>299983.93243095436</v>
      </c>
      <c r="Q42" s="73">
        <f t="shared" si="4"/>
        <v>331784.29258446529</v>
      </c>
      <c r="R42" s="73">
        <f t="shared" si="4"/>
        <v>364828.58224308613</v>
      </c>
      <c r="S42" s="73">
        <f t="shared" si="4"/>
        <v>399165.4599945253</v>
      </c>
      <c r="T42" s="73">
        <f t="shared" si="4"/>
        <v>434845.48779653542</v>
      </c>
      <c r="U42" s="73">
        <f t="shared" si="4"/>
        <v>471921.20543073019</v>
      </c>
      <c r="V42" s="73">
        <f t="shared" si="4"/>
        <v>510447.20786879712</v>
      </c>
      <c r="W42" s="73">
        <f t="shared" si="4"/>
        <v>550480.22566503321</v>
      </c>
      <c r="X42" s="73">
        <f t="shared" si="4"/>
        <v>592079.20849358116</v>
      </c>
    </row>
    <row r="43" spans="1:24">
      <c r="A43" s="73">
        <v>32</v>
      </c>
      <c r="B43" s="74">
        <v>1445.09</v>
      </c>
      <c r="C43" s="73">
        <v>3.5414883290647499</v>
      </c>
      <c r="D43" s="74">
        <v>396</v>
      </c>
      <c r="E43" s="73">
        <f t="shared" si="5"/>
        <v>20266.366703014828</v>
      </c>
      <c r="F43" s="73">
        <f t="shared" si="4"/>
        <v>41250.46441754236</v>
      </c>
      <c r="G43" s="73">
        <f t="shared" si="4"/>
        <v>62977.711503589453</v>
      </c>
      <c r="H43" s="73">
        <f t="shared" si="4"/>
        <v>85474.426509415935</v>
      </c>
      <c r="I43" s="73">
        <f t="shared" si="4"/>
        <v>108767.86005159681</v>
      </c>
      <c r="J43" s="73">
        <f t="shared" si="4"/>
        <v>132886.22782411228</v>
      </c>
      <c r="K43" s="73">
        <f t="shared" si="4"/>
        <v>157858.74477645257</v>
      </c>
      <c r="L43" s="73">
        <f t="shared" si="4"/>
        <v>183715.66050213351</v>
      </c>
      <c r="M43" s="73">
        <f t="shared" si="4"/>
        <v>210488.29588049569</v>
      </c>
      <c r="N43" s="73">
        <f t="shared" si="4"/>
        <v>238209.0810161655</v>
      </c>
      <c r="O43" s="73">
        <f t="shared" si="4"/>
        <v>266911.59452214022</v>
      </c>
      <c r="P43" s="73">
        <f t="shared" si="4"/>
        <v>296630.6041940772</v>
      </c>
      <c r="Q43" s="73">
        <f t="shared" si="4"/>
        <v>327402.10912505962</v>
      </c>
      <c r="R43" s="73">
        <f t="shared" si="4"/>
        <v>359263.38331185014</v>
      </c>
      <c r="S43" s="73">
        <f t="shared" si="4"/>
        <v>392253.02080545749</v>
      </c>
      <c r="T43" s="73">
        <f t="shared" si="4"/>
        <v>426410.98246070137</v>
      </c>
      <c r="U43" s="73">
        <f t="shared" si="4"/>
        <v>461778.64434141229</v>
      </c>
      <c r="V43" s="73">
        <f t="shared" si="4"/>
        <v>498398.84783989174</v>
      </c>
      <c r="W43" s="73">
        <f t="shared" si="4"/>
        <v>536315.95157134952</v>
      </c>
      <c r="X43" s="73">
        <f t="shared" si="4"/>
        <v>575575.88510617625</v>
      </c>
    </row>
    <row r="44" spans="1:24">
      <c r="A44" s="73">
        <v>33</v>
      </c>
      <c r="B44" s="74">
        <v>1584.9</v>
      </c>
      <c r="C44" s="73">
        <v>4.5287470525386802</v>
      </c>
      <c r="D44" s="74">
        <v>391</v>
      </c>
      <c r="E44" s="73">
        <f t="shared" si="5"/>
        <v>28064.459805953004</v>
      </c>
      <c r="F44" s="73">
        <f t="shared" si="4"/>
        <v>57399.888008178961</v>
      </c>
      <c r="G44" s="73">
        <f t="shared" si="4"/>
        <v>88063.8435504628</v>
      </c>
      <c r="H44" s="73">
        <f t="shared" si="4"/>
        <v>120116.49207555961</v>
      </c>
      <c r="I44" s="73">
        <f t="shared" si="4"/>
        <v>153620.72397599733</v>
      </c>
      <c r="J44" s="73">
        <f t="shared" si="4"/>
        <v>188642.27779110181</v>
      </c>
      <c r="K44" s="73">
        <f t="shared" si="4"/>
        <v>225249.86919236113</v>
      </c>
      <c r="L44" s="73">
        <f t="shared" si="4"/>
        <v>263515.32581021043</v>
      </c>
      <c r="M44" s="73">
        <f t="shared" si="4"/>
        <v>303513.72816678107</v>
      </c>
      <c r="N44" s="73">
        <f t="shared" si="4"/>
        <v>345323.55699113727</v>
      </c>
      <c r="O44" s="73">
        <f t="shared" si="4"/>
        <v>389026.84720604809</v>
      </c>
      <c r="P44" s="73">
        <f t="shared" si="4"/>
        <v>434709.34888842888</v>
      </c>
      <c r="Q44" s="73">
        <f t="shared" si="4"/>
        <v>482460.69551927684</v>
      </c>
      <c r="R44" s="73">
        <f t="shared" si="4"/>
        <v>532374.57985321642</v>
      </c>
      <c r="S44" s="73">
        <f t="shared" si="4"/>
        <v>584548.93775273708</v>
      </c>
      <c r="T44" s="73">
        <f t="shared" si="4"/>
        <v>639086.14034781326</v>
      </c>
      <c r="U44" s="73">
        <f t="shared" si="4"/>
        <v>696093.19489795109</v>
      </c>
      <c r="V44" s="73">
        <f t="shared" si="4"/>
        <v>755681.95475076721</v>
      </c>
      <c r="W44" s="73">
        <f t="shared" si="4"/>
        <v>817969.33880906203</v>
      </c>
      <c r="X44" s="73">
        <f t="shared" si="4"/>
        <v>883077.56093700032</v>
      </c>
    </row>
    <row r="45" spans="1:24">
      <c r="A45" s="73">
        <v>34</v>
      </c>
      <c r="B45" s="74">
        <v>1774.82</v>
      </c>
      <c r="C45" s="73">
        <v>4.286442018012</v>
      </c>
      <c r="D45" s="74">
        <v>378</v>
      </c>
      <c r="E45" s="73">
        <f t="shared" si="5"/>
        <v>28756.96622470249</v>
      </c>
      <c r="F45" s="73">
        <f t="shared" si="4"/>
        <v>58746.583132766129</v>
      </c>
      <c r="G45" s="73">
        <f t="shared" si="4"/>
        <v>90021.687581017919</v>
      </c>
      <c r="H45" s="73">
        <f t="shared" si="4"/>
        <v>122637.38124751652</v>
      </c>
      <c r="I45" s="73">
        <f t="shared" si="4"/>
        <v>156651.12771180211</v>
      </c>
      <c r="J45" s="73">
        <f t="shared" si="4"/>
        <v>192122.85369643298</v>
      </c>
      <c r="K45" s="73">
        <f t="shared" si="4"/>
        <v>229115.05464818308</v>
      </c>
      <c r="L45" s="73">
        <f t="shared" si="4"/>
        <v>267692.90484491637</v>
      </c>
      <c r="M45" s="73">
        <f t="shared" si="4"/>
        <v>307924.37222212827</v>
      </c>
      <c r="N45" s="73">
        <f t="shared" si="4"/>
        <v>349880.33812145976</v>
      </c>
      <c r="O45" s="73">
        <f t="shared" si="4"/>
        <v>393634.72217216296</v>
      </c>
      <c r="P45" s="73">
        <f t="shared" si="4"/>
        <v>439264.61252553767</v>
      </c>
      <c r="Q45" s="73">
        <f t="shared" si="4"/>
        <v>486850.40167179238</v>
      </c>
      <c r="R45" s="73">
        <f t="shared" si="4"/>
        <v>536475.92807861487</v>
      </c>
      <c r="S45" s="73">
        <f t="shared" si="4"/>
        <v>588228.62390099897</v>
      </c>
      <c r="T45" s="73">
        <f t="shared" si="4"/>
        <v>642199.66902256757</v>
      </c>
      <c r="U45" s="73">
        <f t="shared" si="4"/>
        <v>698484.15169978736</v>
      </c>
      <c r="V45" s="73">
        <f t="shared" si="4"/>
        <v>757181.23609210434</v>
      </c>
      <c r="W45" s="73">
        <f t="shared" si="4"/>
        <v>818394.33697316155</v>
      </c>
      <c r="X45" s="73">
        <f t="shared" si="4"/>
        <v>882231.30193091207</v>
      </c>
    </row>
    <row r="46" spans="1:24">
      <c r="A46" s="73">
        <v>35</v>
      </c>
      <c r="B46" s="74">
        <v>1975.35</v>
      </c>
      <c r="C46" s="73">
        <v>4.31854210041696</v>
      </c>
      <c r="D46" s="74">
        <v>308</v>
      </c>
      <c r="E46" s="73">
        <f t="shared" si="5"/>
        <v>26274.346985220589</v>
      </c>
      <c r="F46" s="73">
        <f t="shared" si="4"/>
        <v>53683.362706607608</v>
      </c>
      <c r="G46" s="73">
        <f t="shared" si="4"/>
        <v>82276.048311232575</v>
      </c>
      <c r="H46" s="73">
        <f t="shared" si="4"/>
        <v>112103.52108133315</v>
      </c>
      <c r="I46" s="73">
        <f t="shared" si="4"/>
        <v>143219.10582050093</v>
      </c>
      <c r="J46" s="73">
        <f t="shared" si="4"/>
        <v>175678.43018642053</v>
      </c>
      <c r="K46" s="73">
        <f t="shared" si="4"/>
        <v>209539.52414059342</v>
      </c>
      <c r="L46" s="73">
        <f t="shared" si="4"/>
        <v>244862.9236928389</v>
      </c>
      <c r="M46" s="73">
        <f t="shared" si="4"/>
        <v>281711.77912604657</v>
      </c>
      <c r="N46" s="73">
        <f t="shared" si="4"/>
        <v>320151.96789465909</v>
      </c>
      <c r="O46" s="73">
        <f t="shared" si="4"/>
        <v>360252.21239872399</v>
      </c>
      <c r="P46" s="73">
        <f t="shared" si="4"/>
        <v>402084.20284406707</v>
      </c>
      <c r="Q46" s="73">
        <f t="shared" si="4"/>
        <v>445722.72540823458</v>
      </c>
      <c r="R46" s="73">
        <f t="shared" si="4"/>
        <v>491245.79594133561</v>
      </c>
      <c r="S46" s="73">
        <f t="shared" si="4"/>
        <v>538734.79944081127</v>
      </c>
      <c r="T46" s="73">
        <f t="shared" si="4"/>
        <v>588274.63554948021</v>
      </c>
      <c r="U46" s="73">
        <f t="shared" si="4"/>
        <v>639953.87033697963</v>
      </c>
      <c r="V46" s="73">
        <f t="shared" si="4"/>
        <v>693864.89463595033</v>
      </c>
      <c r="W46" s="73">
        <f t="shared" si="4"/>
        <v>750104.08921603824</v>
      </c>
      <c r="X46" s="73">
        <f t="shared" si="4"/>
        <v>808771.99709100253</v>
      </c>
    </row>
    <row r="47" spans="1:24">
      <c r="A47" s="73">
        <v>36</v>
      </c>
      <c r="B47" s="74">
        <v>2211.6</v>
      </c>
      <c r="C47" s="73">
        <v>4.3547453367423499</v>
      </c>
      <c r="D47" s="74">
        <v>317</v>
      </c>
      <c r="E47" s="73">
        <f t="shared" si="5"/>
        <v>30530.12667396391</v>
      </c>
      <c r="F47" s="73">
        <f t="shared" si="4"/>
        <v>62389.762615563872</v>
      </c>
      <c r="G47" s="73">
        <f t="shared" si="4"/>
        <v>95636.804567633648</v>
      </c>
      <c r="H47" s="73">
        <f t="shared" si="4"/>
        <v>130331.67052871617</v>
      </c>
      <c r="I47" s="73">
        <f t="shared" si="4"/>
        <v>166537.40954732778</v>
      </c>
      <c r="J47" s="73">
        <f t="shared" si="4"/>
        <v>204319.81629748558</v>
      </c>
      <c r="K47" s="73">
        <f t="shared" si="4"/>
        <v>243747.55064370474</v>
      </c>
      <c r="L47" s="73">
        <f t="shared" si="4"/>
        <v>284892.26241274941</v>
      </c>
      <c r="M47" s="73">
        <f t="shared" si="4"/>
        <v>327828.72159887239</v>
      </c>
      <c r="N47" s="73">
        <f t="shared" si="4"/>
        <v>372634.95423916535</v>
      </c>
      <c r="O47" s="73">
        <f t="shared" si="4"/>
        <v>419392.38420593122</v>
      </c>
      <c r="P47" s="73">
        <f t="shared" si="4"/>
        <v>468185.98117375583</v>
      </c>
      <c r="Q47" s="73">
        <f t="shared" si="4"/>
        <v>519104.4150301654</v>
      </c>
      <c r="R47" s="73">
        <f t="shared" si="4"/>
        <v>572240.2170104793</v>
      </c>
      <c r="S47" s="73">
        <f t="shared" si="4"/>
        <v>627689.94784967124</v>
      </c>
      <c r="T47" s="73">
        <f t="shared" si="4"/>
        <v>685554.37325681967</v>
      </c>
      <c r="U47" s="73">
        <f t="shared" si="4"/>
        <v>745938.64703101816</v>
      </c>
      <c r="V47" s="73">
        <f t="shared" si="4"/>
        <v>808952.50215152476</v>
      </c>
      <c r="W47" s="73">
        <f t="shared" si="4"/>
        <v>874710.45018939266</v>
      </c>
      <c r="X47" s="73">
        <f t="shared" si="4"/>
        <v>943331.98940297752</v>
      </c>
    </row>
    <row r="48" spans="1:24">
      <c r="A48" s="73">
        <v>37</v>
      </c>
      <c r="B48" s="74">
        <v>2449.5100000000002</v>
      </c>
      <c r="C48" s="73">
        <v>4.0540152137043801</v>
      </c>
      <c r="D48" s="74">
        <v>315</v>
      </c>
      <c r="E48" s="73">
        <f t="shared" si="5"/>
        <v>31280.605039281258</v>
      </c>
      <c r="F48" s="73">
        <f t="shared" si="4"/>
        <v>63829.330565793767</v>
      </c>
      <c r="G48" s="73">
        <f t="shared" si="4"/>
        <v>97697.586377017971</v>
      </c>
      <c r="H48" s="73">
        <f t="shared" si="4"/>
        <v>132938.86643144552</v>
      </c>
      <c r="I48" s="73">
        <f t="shared" si="4"/>
        <v>169608.83334078366</v>
      </c>
      <c r="J48" s="73">
        <f t="shared" si="4"/>
        <v>207765.40628748693</v>
      </c>
      <c r="K48" s="73">
        <f t="shared" si="4"/>
        <v>247468.85250647759</v>
      </c>
      <c r="L48" s="73">
        <f t="shared" si="4"/>
        <v>288781.88247555104</v>
      </c>
      <c r="M48" s="73">
        <f t="shared" si="4"/>
        <v>331769.74896481313</v>
      </c>
      <c r="N48" s="73">
        <f t="shared" si="4"/>
        <v>376500.35010159673</v>
      </c>
      <c r="O48" s="73">
        <f t="shared" si="4"/>
        <v>423044.33661364706</v>
      </c>
      <c r="P48" s="73">
        <f t="shared" si="4"/>
        <v>471475.22341996018</v>
      </c>
      <c r="Q48" s="73">
        <f t="shared" si="4"/>
        <v>521869.50574553345</v>
      </c>
      <c r="R48" s="73">
        <f t="shared" si="4"/>
        <v>574306.77994342265</v>
      </c>
      <c r="S48" s="73">
        <f t="shared" si="4"/>
        <v>628869.86921494582</v>
      </c>
      <c r="T48" s="73">
        <f t="shared" si="4"/>
        <v>685644.95442660386</v>
      </c>
      <c r="U48" s="73">
        <f t="shared" si="4"/>
        <v>744721.71023033618</v>
      </c>
      <c r="V48" s="73">
        <f t="shared" si="4"/>
        <v>806193.44670211454</v>
      </c>
      <c r="W48" s="73">
        <f t="shared" si="4"/>
        <v>870157.25672258739</v>
      </c>
      <c r="X48" s="73">
        <f t="shared" si="4"/>
        <v>936714.16933255526</v>
      </c>
    </row>
    <row r="49" spans="1:24">
      <c r="A49" s="73">
        <v>38</v>
      </c>
      <c r="B49" s="74">
        <v>4875.12</v>
      </c>
      <c r="C49" s="73">
        <v>4.64065057397075</v>
      </c>
      <c r="D49" s="74">
        <v>300</v>
      </c>
      <c r="E49" s="73">
        <f t="shared" si="5"/>
        <v>67871.18527852869</v>
      </c>
      <c r="F49" s="73">
        <f t="shared" si="4"/>
        <v>138892.0351062461</v>
      </c>
      <c r="G49" s="73">
        <f t="shared" si="4"/>
        <v>213208.71440913255</v>
      </c>
      <c r="H49" s="73">
        <f t="shared" si="4"/>
        <v>290974.17111664423</v>
      </c>
      <c r="I49" s="73">
        <f t="shared" si="4"/>
        <v>372348.45093720412</v>
      </c>
      <c r="J49" s="73">
        <f t="shared" si="4"/>
        <v>457499.02674132132</v>
      </c>
      <c r="K49" s="73">
        <f t="shared" si="4"/>
        <v>546601.1432302316</v>
      </c>
      <c r="L49" s="73">
        <f t="shared" si="4"/>
        <v>639838.17759940482</v>
      </c>
      <c r="M49" s="73">
        <f t="shared" si="4"/>
        <v>737402.0169391844</v>
      </c>
      <c r="N49" s="73">
        <f t="shared" si="4"/>
        <v>839493.45314927294</v>
      </c>
      <c r="O49" s="73">
        <f t="shared" si="4"/>
        <v>946322.59617982013</v>
      </c>
      <c r="P49" s="73">
        <f t="shared" si="4"/>
        <v>1058109.3064495826</v>
      </c>
      <c r="Q49" s="73">
        <f t="shared" si="4"/>
        <v>1175083.6473311018</v>
      </c>
      <c r="R49" s="73">
        <f t="shared" si="4"/>
        <v>1297486.3586341373</v>
      </c>
      <c r="S49" s="73">
        <f t="shared" si="4"/>
        <v>1425569.352061813</v>
      </c>
      <c r="T49" s="73">
        <f t="shared" si="4"/>
        <v>1559596.2296591497</v>
      </c>
      <c r="U49" s="73">
        <f t="shared" si="4"/>
        <v>1699842.8263209818</v>
      </c>
      <c r="V49" s="73">
        <f t="shared" si="4"/>
        <v>1846597.7774757748</v>
      </c>
      <c r="W49" s="73">
        <f t="shared" si="4"/>
        <v>2000163.1131136646</v>
      </c>
      <c r="X49" s="73">
        <f t="shared" si="4"/>
        <v>2160854.8793812538</v>
      </c>
    </row>
    <row r="50" spans="1:24">
      <c r="A50" s="73">
        <v>39</v>
      </c>
      <c r="B50" s="74">
        <v>2957.63</v>
      </c>
      <c r="C50" s="73">
        <v>5.2953628980956404</v>
      </c>
      <c r="D50" s="74">
        <v>286</v>
      </c>
      <c r="E50" s="73">
        <f t="shared" si="5"/>
        <v>44792.53112132263</v>
      </c>
      <c r="F50" s="73">
        <f t="shared" si="4"/>
        <v>91956.989316761683</v>
      </c>
      <c r="G50" s="73">
        <f t="shared" si="4"/>
        <v>141618.97673256983</v>
      </c>
      <c r="H50" s="73">
        <f t="shared" si="4"/>
        <v>193910.74660445165</v>
      </c>
      <c r="I50" s="73">
        <f t="shared" si="4"/>
        <v>248971.55545688659</v>
      </c>
      <c r="J50" s="73">
        <f t="shared" si="4"/>
        <v>306948.03395268478</v>
      </c>
      <c r="K50" s="73">
        <f t="shared" si="4"/>
        <v>367994.57738037198</v>
      </c>
      <c r="L50" s="73">
        <f t="shared" si="4"/>
        <v>432273.75681929849</v>
      </c>
      <c r="M50" s="73">
        <f t="shared" si="4"/>
        <v>499956.75207743456</v>
      </c>
      <c r="N50" s="73">
        <f t="shared" si="4"/>
        <v>571223.80755478959</v>
      </c>
      <c r="O50" s="73">
        <f t="shared" si="4"/>
        <v>646264.71224645758</v>
      </c>
      <c r="P50" s="73">
        <f t="shared" si="4"/>
        <v>725279.30516356381</v>
      </c>
      <c r="Q50" s="73">
        <f t="shared" si="4"/>
        <v>808478.00751808344</v>
      </c>
      <c r="R50" s="73">
        <f t="shared" si="4"/>
        <v>896082.38308878173</v>
      </c>
      <c r="S50" s="73">
        <f t="shared" si="4"/>
        <v>988325.7282605588</v>
      </c>
      <c r="T50" s="73">
        <f t="shared" si="4"/>
        <v>1085453.6933085248</v>
      </c>
      <c r="U50" s="73">
        <f t="shared" si="4"/>
        <v>1187724.9365813157</v>
      </c>
      <c r="V50" s="73">
        <f t="shared" si="4"/>
        <v>1295411.8133257953</v>
      </c>
      <c r="W50" s="73">
        <f t="shared" si="4"/>
        <v>1408801.1009875201</v>
      </c>
      <c r="X50" s="73">
        <f t="shared" si="4"/>
        <v>1528194.7629184988</v>
      </c>
    </row>
    <row r="51" spans="1:24">
      <c r="A51" s="73">
        <v>40</v>
      </c>
      <c r="B51" s="74">
        <v>3248.62</v>
      </c>
      <c r="C51" s="73">
        <v>4.5630655179063204</v>
      </c>
      <c r="D51" s="74">
        <v>300</v>
      </c>
      <c r="E51" s="73">
        <f t="shared" si="5"/>
        <v>44470.997708342569</v>
      </c>
      <c r="F51" s="73">
        <f t="shared" si="4"/>
        <v>90971.236178583436</v>
      </c>
      <c r="G51" s="73">
        <f t="shared" si="4"/>
        <v>139593.31099620409</v>
      </c>
      <c r="H51" s="73">
        <f t="shared" si="4"/>
        <v>190434.04294391812</v>
      </c>
      <c r="I51" s="73">
        <f t="shared" si="4"/>
        <v>243594.6708001896</v>
      </c>
      <c r="J51" s="73">
        <f t="shared" ref="J51:X65" si="6">$D51*((1+$C51/100)^J$2-1)*$B51</f>
        <v>299181.0529352731</v>
      </c>
      <c r="K51" s="73">
        <f t="shared" si="6"/>
        <v>357303.87810621422</v>
      </c>
      <c r="L51" s="73">
        <f t="shared" si="6"/>
        <v>418078.88587056345</v>
      </c>
      <c r="M51" s="73">
        <f t="shared" si="6"/>
        <v>481627.09705771256</v>
      </c>
      <c r="N51" s="73">
        <f t="shared" si="6"/>
        <v>548075.054756789</v>
      </c>
      <c r="O51" s="73">
        <f t="shared" si="6"/>
        <v>617555.07630098471</v>
      </c>
      <c r="P51" s="73">
        <f t="shared" si="6"/>
        <v>690205.51675009762</v>
      </c>
      <c r="Q51" s="73">
        <f t="shared" si="6"/>
        <v>766171.04439595109</v>
      </c>
      <c r="R51" s="73">
        <f t="shared" si="6"/>
        <v>845602.92883930821</v>
      </c>
      <c r="S51" s="73">
        <f t="shared" si="6"/>
        <v>928659.34221192321</v>
      </c>
      <c r="T51" s="73">
        <f t="shared" si="6"/>
        <v>1015505.6741435539</v>
      </c>
      <c r="U51" s="73">
        <f t="shared" si="6"/>
        <v>1106314.8611011235</v>
      </c>
      <c r="V51" s="73">
        <f t="shared" si="6"/>
        <v>1201267.7307558444</v>
      </c>
      <c r="W51" s="73">
        <f t="shared" si="6"/>
        <v>1300553.3620640428</v>
      </c>
      <c r="X51" s="73">
        <f t="shared" si="6"/>
        <v>1404369.4617787011</v>
      </c>
    </row>
    <row r="52" spans="1:24">
      <c r="A52" s="73">
        <v>41</v>
      </c>
      <c r="B52" s="74">
        <v>6618.47</v>
      </c>
      <c r="C52" s="73">
        <v>4.8425634702278604</v>
      </c>
      <c r="D52" s="74">
        <v>250</v>
      </c>
      <c r="E52" s="73">
        <f t="shared" si="5"/>
        <v>80125.902626997588</v>
      </c>
      <c r="F52" s="73">
        <f t="shared" si="5"/>
        <v>164131.9529448004</v>
      </c>
      <c r="G52" s="73">
        <f t="shared" si="5"/>
        <v>252206.04956807461</v>
      </c>
      <c r="H52" s="73">
        <f t="shared" si="5"/>
        <v>344545.19022116042</v>
      </c>
      <c r="I52" s="73">
        <f t="shared" si="5"/>
        <v>441355.912368235</v>
      </c>
      <c r="J52" s="73">
        <f t="shared" si="5"/>
        <v>542854.75518126739</v>
      </c>
      <c r="K52" s="73">
        <f t="shared" si="5"/>
        <v>649268.74387906841</v>
      </c>
      <c r="L52" s="73">
        <f t="shared" si="5"/>
        <v>760835.89752076054</v>
      </c>
      <c r="M52" s="73">
        <f t="shared" si="5"/>
        <v>877805.76138947892</v>
      </c>
      <c r="N52" s="73">
        <f t="shared" si="5"/>
        <v>1000439.9651570789</v>
      </c>
      <c r="O52" s="73">
        <f t="shared" si="5"/>
        <v>1129012.8080783335</v>
      </c>
      <c r="P52" s="73">
        <f t="shared" si="5"/>
        <v>1263811.8725235264</v>
      </c>
      <c r="Q52" s="73">
        <f t="shared" si="5"/>
        <v>1405138.6672217508</v>
      </c>
      <c r="R52" s="73">
        <f t="shared" si="5"/>
        <v>1553309.301653675</v>
      </c>
      <c r="S52" s="73">
        <f t="shared" si="5"/>
        <v>1708655.1931022063</v>
      </c>
      <c r="T52" s="73">
        <f t="shared" si="5"/>
        <v>1871523.8079425218</v>
      </c>
      <c r="U52" s="73">
        <f t="shared" si="6"/>
        <v>2042279.4388295612</v>
      </c>
      <c r="V52" s="73">
        <f t="shared" si="6"/>
        <v>2221304.0195212937</v>
      </c>
      <c r="W52" s="73">
        <f t="shared" si="6"/>
        <v>2408997.9791603331</v>
      </c>
      <c r="X52" s="73">
        <f t="shared" si="6"/>
        <v>2605781.1379246758</v>
      </c>
    </row>
    <row r="53" spans="1:24">
      <c r="A53" s="73">
        <v>42</v>
      </c>
      <c r="B53" s="74">
        <v>3803.65</v>
      </c>
      <c r="C53" s="73">
        <v>4.30971053863981</v>
      </c>
      <c r="D53" s="74">
        <v>242</v>
      </c>
      <c r="E53" s="73">
        <f t="shared" si="5"/>
        <v>39670.165786519399</v>
      </c>
      <c r="F53" s="73">
        <f t="shared" si="5"/>
        <v>81050.000888636379</v>
      </c>
      <c r="G53" s="73">
        <f t="shared" si="5"/>
        <v>124213.18710502099</v>
      </c>
      <c r="H53" s="73">
        <f t="shared" si="5"/>
        <v>169236.581706586</v>
      </c>
      <c r="I53" s="73">
        <f t="shared" si="5"/>
        <v>216200.35429014781</v>
      </c>
      <c r="J53" s="73">
        <f t="shared" si="5"/>
        <v>265188.12953008647</v>
      </c>
      <c r="K53" s="73">
        <f t="shared" si="5"/>
        <v>316287.13608218572</v>
      </c>
      <c r="L53" s="73">
        <f t="shared" si="5"/>
        <v>369588.36190480122</v>
      </c>
      <c r="M53" s="73">
        <f t="shared" si="5"/>
        <v>425186.71627391811</v>
      </c>
      <c r="N53" s="73">
        <f t="shared" si="5"/>
        <v>483181.19878059119</v>
      </c>
      <c r="O53" s="73">
        <f t="shared" si="5"/>
        <v>543675.07561168389</v>
      </c>
      <c r="P53" s="73">
        <f t="shared" si="5"/>
        <v>606776.06342779798</v>
      </c>
      <c r="Q53" s="73">
        <f t="shared" si="5"/>
        <v>672596.5211658089</v>
      </c>
      <c r="R53" s="73">
        <f t="shared" si="5"/>
        <v>741253.650107536</v>
      </c>
      <c r="S53" s="73">
        <f t="shared" si="5"/>
        <v>812869.70257079205</v>
      </c>
      <c r="T53" s="73">
        <f t="shared" si="5"/>
        <v>887572.19959441503</v>
      </c>
      <c r="U53" s="73">
        <f t="shared" si="6"/>
        <v>965494.15800489194</v>
      </c>
      <c r="V53" s="73">
        <f t="shared" si="6"/>
        <v>1046774.3272689</v>
      </c>
      <c r="W53" s="73">
        <f t="shared" si="6"/>
        <v>1131557.4365535032</v>
      </c>
      <c r="X53" s="73">
        <f t="shared" si="6"/>
        <v>1219994.4524339314</v>
      </c>
    </row>
    <row r="54" spans="1:24">
      <c r="A54" s="73">
        <v>43</v>
      </c>
      <c r="B54" s="74">
        <v>4097.59</v>
      </c>
      <c r="C54" s="73">
        <v>4.5596221556596896</v>
      </c>
      <c r="D54" s="74">
        <v>250</v>
      </c>
      <c r="E54" s="73">
        <f t="shared" si="5"/>
        <v>46708.655372023888</v>
      </c>
      <c r="F54" s="73">
        <f t="shared" si="5"/>
        <v>95547.048943001413</v>
      </c>
      <c r="G54" s="73">
        <f t="shared" si="5"/>
        <v>146612.28872770944</v>
      </c>
      <c r="H54" s="73">
        <f t="shared" si="5"/>
        <v>200005.91049948172</v>
      </c>
      <c r="I54" s="73">
        <f t="shared" si="5"/>
        <v>255834.07967926888</v>
      </c>
      <c r="J54" s="73">
        <f t="shared" si="5"/>
        <v>314207.80243007682</v>
      </c>
      <c r="K54" s="73">
        <f t="shared" si="5"/>
        <v>375243.14637651382</v>
      </c>
      <c r="L54" s="73">
        <f t="shared" si="5"/>
        <v>439061.47138831584</v>
      </c>
      <c r="M54" s="73">
        <f t="shared" si="5"/>
        <v>505789.67088672682</v>
      </c>
      <c r="N54" s="73">
        <f t="shared" si="5"/>
        <v>575560.42415354017</v>
      </c>
      <c r="O54" s="73">
        <f t="shared" si="5"/>
        <v>648512.46014447778</v>
      </c>
      <c r="P54" s="73">
        <f t="shared" si="5"/>
        <v>724790.83333146293</v>
      </c>
      <c r="Q54" s="73">
        <f t="shared" si="5"/>
        <v>804547.21212225885</v>
      </c>
      <c r="R54" s="73">
        <f t="shared" si="5"/>
        <v>887940.18043095153</v>
      </c>
      <c r="S54" s="73">
        <f t="shared" si="5"/>
        <v>975135.55299890973</v>
      </c>
      <c r="T54" s="73">
        <f t="shared" si="5"/>
        <v>1066306.7050931866</v>
      </c>
      <c r="U54" s="73">
        <f t="shared" si="6"/>
        <v>1161634.9172379242</v>
      </c>
      <c r="V54" s="73">
        <f t="shared" si="6"/>
        <v>1261309.7356642077</v>
      </c>
      <c r="W54" s="73">
        <f t="shared" si="6"/>
        <v>1365529.3491950692</v>
      </c>
      <c r="X54" s="73">
        <f t="shared" si="6"/>
        <v>1474500.9833150271</v>
      </c>
    </row>
    <row r="55" spans="1:24">
      <c r="A55" s="73">
        <v>44</v>
      </c>
      <c r="B55" s="74">
        <v>4416.22</v>
      </c>
      <c r="C55" s="73">
        <v>4.7133076956446596</v>
      </c>
      <c r="D55" s="74">
        <v>239</v>
      </c>
      <c r="E55" s="73">
        <f t="shared" si="5"/>
        <v>49747.858870867109</v>
      </c>
      <c r="F55" s="73">
        <f t="shared" si="5"/>
        <v>101840.48740231323</v>
      </c>
      <c r="G55" s="73">
        <f t="shared" si="5"/>
        <v>156388.40180319553</v>
      </c>
      <c r="H55" s="73">
        <f t="shared" si="5"/>
        <v>213507.32725134832</v>
      </c>
      <c r="I55" s="73">
        <f t="shared" si="5"/>
        <v>273318.44340831839</v>
      </c>
      <c r="J55" s="73">
        <f t="shared" si="5"/>
        <v>335948.64150596596</v>
      </c>
      <c r="K55" s="73">
        <f t="shared" si="5"/>
        <v>401530.79355034744</v>
      </c>
      <c r="L55" s="73">
        <f t="shared" si="5"/>
        <v>470204.03421400604</v>
      </c>
      <c r="M55" s="73">
        <f t="shared" si="5"/>
        <v>542114.0560147136</v>
      </c>
      <c r="N55" s="73">
        <f t="shared" si="5"/>
        <v>617413.41840689362</v>
      </c>
      <c r="O55" s="73">
        <f t="shared" si="5"/>
        <v>696261.87144147546</v>
      </c>
      <c r="P55" s="73">
        <f t="shared" si="5"/>
        <v>778826.69468083326</v>
      </c>
      <c r="Q55" s="73">
        <f t="shared" si="5"/>
        <v>865283.05208782689</v>
      </c>
      <c r="R55" s="73">
        <f t="shared" si="5"/>
        <v>955814.36364185868</v>
      </c>
      <c r="S55" s="73">
        <f t="shared" si="5"/>
        <v>1050612.6944703343</v>
      </c>
      <c r="T55" s="73">
        <f t="shared" si="5"/>
        <v>1149879.1623210914</v>
      </c>
      <c r="U55" s="73">
        <f t="shared" si="6"/>
        <v>1253824.3642402526</v>
      </c>
      <c r="V55" s="73">
        <f t="shared" si="6"/>
        <v>1362668.8233607234</v>
      </c>
      <c r="W55" s="73">
        <f t="shared" si="6"/>
        <v>1476643.4567492022</v>
      </c>
      <c r="X55" s="73">
        <f t="shared" si="6"/>
        <v>1595990.0653042626</v>
      </c>
    </row>
    <row r="56" spans="1:24">
      <c r="A56" s="73">
        <v>45</v>
      </c>
      <c r="B56" s="74">
        <v>4759.7700000000004</v>
      </c>
      <c r="C56" s="73">
        <v>3.97722331387518</v>
      </c>
      <c r="D56" s="74">
        <v>209</v>
      </c>
      <c r="E56" s="73">
        <f t="shared" si="5"/>
        <v>39565.096564508844</v>
      </c>
      <c r="F56" s="73">
        <f t="shared" si="5"/>
        <v>80703.785373738632</v>
      </c>
      <c r="G56" s="73">
        <f t="shared" si="5"/>
        <v>123478.65170531148</v>
      </c>
      <c r="H56" s="73">
        <f t="shared" si="5"/>
        <v>167954.76999310288</v>
      </c>
      <c r="I56" s="73">
        <f t="shared" si="5"/>
        <v>214199.80282654279</v>
      </c>
      <c r="J56" s="73">
        <f t="shared" si="5"/>
        <v>262284.10388734378</v>
      </c>
      <c r="K56" s="73">
        <f t="shared" si="5"/>
        <v>312280.82498024846</v>
      </c>
      <c r="L56" s="73">
        <f t="shared" si="5"/>
        <v>364266.02732063376</v>
      </c>
      <c r="M56" s="73">
        <f t="shared" si="5"/>
        <v>418318.79724826588</v>
      </c>
      <c r="N56" s="73">
        <f t="shared" si="5"/>
        <v>474521.36654325487</v>
      </c>
      <c r="O56" s="73">
        <f t="shared" si="5"/>
        <v>532959.23752724112</v>
      </c>
      <c r="P56" s="73">
        <f t="shared" si="5"/>
        <v>593721.31314013503</v>
      </c>
      <c r="Q56" s="73">
        <f t="shared" si="5"/>
        <v>656900.03219029901</v>
      </c>
      <c r="R56" s="73">
        <f t="shared" si="5"/>
        <v>722591.50998393446</v>
      </c>
      <c r="S56" s="73">
        <f t="shared" si="5"/>
        <v>790895.68454760662</v>
      </c>
      <c r="T56" s="73">
        <f t="shared" si="5"/>
        <v>861916.46866637585</v>
      </c>
      <c r="U56" s="73">
        <f t="shared" si="6"/>
        <v>935761.90796881332</v>
      </c>
      <c r="V56" s="73">
        <f t="shared" si="6"/>
        <v>1012544.3452994215</v>
      </c>
      <c r="W56" s="73">
        <f t="shared" si="6"/>
        <v>1092380.5916285035</v>
      </c>
      <c r="X56" s="73">
        <f t="shared" si="6"/>
        <v>1175392.1037595088</v>
      </c>
    </row>
    <row r="57" spans="1:24">
      <c r="A57" s="73">
        <v>46</v>
      </c>
      <c r="B57" s="74">
        <v>5067.59</v>
      </c>
      <c r="C57" s="73">
        <v>4.9954797175261101</v>
      </c>
      <c r="D57" s="74">
        <v>213</v>
      </c>
      <c r="E57" s="73">
        <f t="shared" si="5"/>
        <v>53921.041721502341</v>
      </c>
      <c r="F57" s="73">
        <f t="shared" si="5"/>
        <v>110535.69814568125</v>
      </c>
      <c r="G57" s="73">
        <f t="shared" si="5"/>
        <v>169978.52824867694</v>
      </c>
      <c r="H57" s="73">
        <f t="shared" si="5"/>
        <v>232390.81287299155</v>
      </c>
      <c r="I57" s="73">
        <f t="shared" si="5"/>
        <v>297920.89051695826</v>
      </c>
      <c r="J57" s="73">
        <f t="shared" si="5"/>
        <v>366724.50989850861</v>
      </c>
      <c r="K57" s="73">
        <f t="shared" si="5"/>
        <v>438965.20013118791</v>
      </c>
      <c r="L57" s="73">
        <f t="shared" si="5"/>
        <v>514814.65939224197</v>
      </c>
      <c r="M57" s="73">
        <f t="shared" si="5"/>
        <v>594453.16300653503</v>
      </c>
      <c r="N57" s="73">
        <f t="shared" si="5"/>
        <v>678069.99191622145</v>
      </c>
      <c r="O57" s="73">
        <f t="shared" si="5"/>
        <v>765863.88255452935</v>
      </c>
      <c r="P57" s="73">
        <f t="shared" si="5"/>
        <v>858043.49919290177</v>
      </c>
      <c r="Q57" s="73">
        <f t="shared" si="5"/>
        <v>954827.92988413689</v>
      </c>
      <c r="R57" s="73">
        <f t="shared" si="5"/>
        <v>1056447.207180276</v>
      </c>
      <c r="S57" s="73">
        <f t="shared" si="5"/>
        <v>1163142.8548628399</v>
      </c>
      <c r="T57" s="73">
        <f t="shared" si="5"/>
        <v>1275168.4619848703</v>
      </c>
      <c r="U57" s="73">
        <f t="shared" si="6"/>
        <v>1392790.2855891169</v>
      </c>
      <c r="V57" s="73">
        <f t="shared" si="6"/>
        <v>1516287.8835348976</v>
      </c>
      <c r="W57" s="73">
        <f t="shared" si="6"/>
        <v>1645954.7789376918</v>
      </c>
      <c r="X57" s="73">
        <f t="shared" si="6"/>
        <v>1782099.1578006791</v>
      </c>
    </row>
    <row r="58" spans="1:24">
      <c r="A58" s="73">
        <v>47</v>
      </c>
      <c r="B58" s="74">
        <v>5414.09</v>
      </c>
      <c r="C58" s="73">
        <v>5.4628516390183801</v>
      </c>
      <c r="D58" s="74">
        <v>238</v>
      </c>
      <c r="E58" s="73">
        <f t="shared" si="5"/>
        <v>70391.761624097446</v>
      </c>
      <c r="F58" s="73">
        <f t="shared" si="5"/>
        <v>144628.92075181095</v>
      </c>
      <c r="G58" s="73">
        <f t="shared" si="5"/>
        <v>222921.54574369328</v>
      </c>
      <c r="H58" s="73">
        <f t="shared" si="5"/>
        <v>305491.18068317528</v>
      </c>
      <c r="I58" s="73">
        <f t="shared" si="5"/>
        <v>392571.47227828024</v>
      </c>
      <c r="J58" s="73">
        <f t="shared" si="5"/>
        <v>484408.83101005055</v>
      </c>
      <c r="K58" s="73">
        <f t="shared" si="5"/>
        <v>581263.12839853019</v>
      </c>
      <c r="L58" s="73">
        <f t="shared" si="5"/>
        <v>683408.43235935632</v>
      </c>
      <c r="M58" s="73">
        <f t="shared" si="5"/>
        <v>791133.78273178649</v>
      </c>
      <c r="N58" s="73">
        <f t="shared" si="5"/>
        <v>904744.00917267601</v>
      </c>
      <c r="O58" s="73">
        <f t="shared" si="5"/>
        <v>1024560.5937307833</v>
      </c>
      <c r="P58" s="73">
        <f t="shared" si="5"/>
        <v>1150922.5805422394</v>
      </c>
      <c r="Q58" s="73">
        <f t="shared" si="5"/>
        <v>1284187.5352213217</v>
      </c>
      <c r="R58" s="73">
        <f t="shared" si="5"/>
        <v>1424732.5566613267</v>
      </c>
      <c r="S58" s="73">
        <f t="shared" si="5"/>
        <v>1572955.3441086258</v>
      </c>
      <c r="T58" s="73">
        <f t="shared" si="5"/>
        <v>1729275.3225293891</v>
      </c>
      <c r="U58" s="73">
        <f t="shared" si="6"/>
        <v>1894134.8294534239</v>
      </c>
      <c r="V58" s="73">
        <f t="shared" si="6"/>
        <v>2068000.366653536</v>
      </c>
      <c r="W58" s="73">
        <f t="shared" si="6"/>
        <v>2251363.9202022725</v>
      </c>
      <c r="X58" s="73">
        <f t="shared" si="6"/>
        <v>2444744.3526414079</v>
      </c>
    </row>
    <row r="59" spans="1:24">
      <c r="A59" s="73">
        <v>48</v>
      </c>
      <c r="B59" s="74">
        <v>5749.17</v>
      </c>
      <c r="C59" s="73">
        <v>4.49237805623439</v>
      </c>
      <c r="D59" s="74">
        <v>200</v>
      </c>
      <c r="E59" s="73">
        <f t="shared" si="5"/>
        <v>51654.890299122155</v>
      </c>
      <c r="F59" s="73">
        <f t="shared" si="5"/>
        <v>105630.31355501412</v>
      </c>
      <c r="G59" s="73">
        <f t="shared" si="5"/>
        <v>162030.51688101332</v>
      </c>
      <c r="H59" s="73">
        <f t="shared" si="5"/>
        <v>220964.4305649013</v>
      </c>
      <c r="I59" s="73">
        <f t="shared" si="5"/>
        <v>282545.8784548043</v>
      </c>
      <c r="J59" s="73">
        <f t="shared" si="5"/>
        <v>346893.79779642489</v>
      </c>
      <c r="K59" s="73">
        <f t="shared" si="5"/>
        <v>414132.46894619201</v>
      </c>
      <c r="L59" s="73">
        <f t="shared" si="5"/>
        <v>484391.75540399435</v>
      </c>
      <c r="M59" s="73">
        <f t="shared" si="5"/>
        <v>557807.35462909413</v>
      </c>
      <c r="N59" s="73">
        <f t="shared" si="5"/>
        <v>634521.06012363546</v>
      </c>
      <c r="O59" s="73">
        <f t="shared" si="5"/>
        <v>714681.03528993763</v>
      </c>
      <c r="P59" s="73">
        <f t="shared" si="5"/>
        <v>798442.0995904936</v>
      </c>
      <c r="Q59" s="73">
        <f t="shared" si="5"/>
        <v>885966.02756335633</v>
      </c>
      <c r="R59" s="73">
        <f t="shared" si="5"/>
        <v>977421.86127042631</v>
      </c>
      <c r="S59" s="73">
        <f t="shared" si="5"/>
        <v>1072986.2367820991</v>
      </c>
      <c r="T59" s="73">
        <f t="shared" si="5"/>
        <v>1172843.7253288354</v>
      </c>
      <c r="U59" s="73">
        <f t="shared" si="6"/>
        <v>1277187.1897785517</v>
      </c>
      <c r="V59" s="73">
        <f t="shared" si="6"/>
        <v>1386218.1571283226</v>
      </c>
      <c r="W59" s="73">
        <f t="shared" si="6"/>
        <v>1500147.2077298141</v>
      </c>
      <c r="X59" s="73">
        <f t="shared" si="6"/>
        <v>1619194.3820002037</v>
      </c>
    </row>
    <row r="60" spans="1:24">
      <c r="A60" s="73">
        <v>49</v>
      </c>
      <c r="B60" s="74">
        <v>6016.6</v>
      </c>
      <c r="C60" s="73">
        <v>4.6313448834716198</v>
      </c>
      <c r="D60" s="74">
        <v>192</v>
      </c>
      <c r="E60" s="73">
        <f t="shared" si="5"/>
        <v>53500.703281718968</v>
      </c>
      <c r="F60" s="73">
        <f t="shared" si="5"/>
        <v>109479.2086474972</v>
      </c>
      <c r="G60" s="73">
        <f t="shared" si="5"/>
        <v>168050.27165737722</v>
      </c>
      <c r="H60" s="73">
        <f t="shared" si="5"/>
        <v>229333.9625971604</v>
      </c>
      <c r="I60" s="73">
        <f t="shared" si="5"/>
        <v>293455.91262168571</v>
      </c>
      <c r="J60" s="73">
        <f t="shared" si="5"/>
        <v>360547.57129785401</v>
      </c>
      <c r="K60" s="73">
        <f t="shared" si="5"/>
        <v>430746.47607535723</v>
      </c>
      <c r="L60" s="73">
        <f t="shared" si="5"/>
        <v>504196.53423752676</v>
      </c>
      <c r="M60" s="73">
        <f t="shared" si="5"/>
        <v>581048.31791029661</v>
      </c>
      <c r="N60" s="73">
        <f t="shared" si="5"/>
        <v>661459.3727340519</v>
      </c>
      <c r="O60" s="73">
        <f t="shared" si="5"/>
        <v>745594.54083113302</v>
      </c>
      <c r="P60" s="73">
        <f t="shared" si="5"/>
        <v>833626.29873107839</v>
      </c>
      <c r="Q60" s="73">
        <f t="shared" si="5"/>
        <v>925735.11094635294</v>
      </c>
      <c r="R60" s="73">
        <f t="shared" si="5"/>
        <v>1022109.7999233858</v>
      </c>
      <c r="S60" s="73">
        <f t="shared" si="5"/>
        <v>1122947.9331273187</v>
      </c>
      <c r="T60" s="73">
        <f t="shared" si="5"/>
        <v>1228456.2280539803</v>
      </c>
      <c r="U60" s="73">
        <f t="shared" si="6"/>
        <v>1338850.9759993653</v>
      </c>
      <c r="V60" s="73">
        <f t="shared" si="6"/>
        <v>1454358.4854553409</v>
      </c>
      <c r="W60" s="73">
        <f t="shared" si="6"/>
        <v>1575215.546040531</v>
      </c>
      <c r="X60" s="73">
        <f t="shared" si="6"/>
        <v>1701669.9139174479</v>
      </c>
    </row>
    <row r="61" spans="1:24">
      <c r="A61" s="73">
        <v>50</v>
      </c>
      <c r="B61" s="74">
        <v>6258.82</v>
      </c>
      <c r="C61" s="73">
        <v>4.6784808843725303</v>
      </c>
      <c r="D61" s="74">
        <v>173</v>
      </c>
      <c r="E61" s="73">
        <f t="shared" si="5"/>
        <v>50657.461630700236</v>
      </c>
      <c r="F61" s="73">
        <f t="shared" si="5"/>
        <v>103684.92292030109</v>
      </c>
      <c r="G61" s="73">
        <f t="shared" si="5"/>
        <v>159193.26384980409</v>
      </c>
      <c r="H61" s="73">
        <f t="shared" si="5"/>
        <v>217298.551898926</v>
      </c>
      <c r="I61" s="73">
        <f t="shared" si="5"/>
        <v>278122.28474223579</v>
      </c>
      <c r="J61" s="73">
        <f t="shared" si="5"/>
        <v>341791.64429978165</v>
      </c>
      <c r="K61" s="73">
        <f t="shared" si="5"/>
        <v>408439.7626734298</v>
      </c>
      <c r="L61" s="73">
        <f t="shared" si="5"/>
        <v>478206.00052498275</v>
      </c>
      <c r="M61" s="73">
        <f t="shared" si="5"/>
        <v>551236.23847816663</v>
      </c>
      <c r="N61" s="73">
        <f t="shared" si="5"/>
        <v>627683.18215380213</v>
      </c>
      <c r="O61" s="73">
        <f t="shared" si="5"/>
        <v>707706.68147598905</v>
      </c>
      <c r="P61" s="73">
        <f t="shared" si="5"/>
        <v>791474.06491697067</v>
      </c>
      <c r="Q61" s="73">
        <f t="shared" si="5"/>
        <v>879160.48937957757</v>
      </c>
      <c r="R61" s="73">
        <f t="shared" si="5"/>
        <v>970949.30644885718</v>
      </c>
      <c r="S61" s="73">
        <f t="shared" si="5"/>
        <v>1067032.445778715</v>
      </c>
      <c r="T61" s="73">
        <f t="shared" si="5"/>
        <v>1167610.8164152245</v>
      </c>
      <c r="U61" s="73">
        <f t="shared" si="6"/>
        <v>1272894.7268957768</v>
      </c>
      <c r="V61" s="73">
        <f t="shared" si="6"/>
        <v>1383104.3250024819</v>
      </c>
      <c r="W61" s="73">
        <f t="shared" si="6"/>
        <v>1498470.0580893534</v>
      </c>
      <c r="X61" s="73">
        <f t="shared" si="6"/>
        <v>1619233.1549458096</v>
      </c>
    </row>
    <row r="62" spans="1:24">
      <c r="A62" s="73">
        <v>51</v>
      </c>
      <c r="B62" s="74">
        <v>6492.21</v>
      </c>
      <c r="C62" s="73">
        <v>5.1439509872841098</v>
      </c>
      <c r="D62" s="74">
        <v>179</v>
      </c>
      <c r="E62" s="73">
        <f t="shared" si="5"/>
        <v>59778.1419700888</v>
      </c>
      <c r="F62" s="73">
        <f t="shared" si="5"/>
        <v>122631.24226422816</v>
      </c>
      <c r="G62" s="73">
        <f t="shared" si="5"/>
        <v>188717.4752314864</v>
      </c>
      <c r="H62" s="73">
        <f t="shared" si="5"/>
        <v>258203.15163192298</v>
      </c>
      <c r="I62" s="73">
        <f t="shared" si="5"/>
        <v>331263.13716958085</v>
      </c>
      <c r="J62" s="73">
        <f t="shared" si="5"/>
        <v>408081.29255461268</v>
      </c>
      <c r="K62" s="73">
        <f t="shared" si="5"/>
        <v>488850.93620198604</v>
      </c>
      <c r="L62" s="73">
        <f t="shared" si="5"/>
        <v>573775.33073118469</v>
      </c>
      <c r="M62" s="73">
        <f t="shared" si="5"/>
        <v>663068.19449121295</v>
      </c>
      <c r="N62" s="73">
        <f t="shared" si="5"/>
        <v>756954.2393981996</v>
      </c>
      <c r="O62" s="73">
        <f t="shared" si="5"/>
        <v>855669.73643910082</v>
      </c>
      <c r="P62" s="73">
        <f t="shared" si="5"/>
        <v>959463.1102646403</v>
      </c>
      <c r="Q62" s="73">
        <f t="shared" si="5"/>
        <v>1068595.5643678138</v>
      </c>
      <c r="R62" s="73">
        <f t="shared" si="5"/>
        <v>1183341.7384212748</v>
      </c>
      <c r="S62" s="73">
        <f t="shared" si="5"/>
        <v>1303990.3994278295</v>
      </c>
      <c r="T62" s="73">
        <f t="shared" si="5"/>
        <v>1430845.1684233765</v>
      </c>
      <c r="U62" s="73">
        <f t="shared" si="6"/>
        <v>1564225.2845610867</v>
      </c>
      <c r="V62" s="73">
        <f t="shared" si="6"/>
        <v>1704466.4084997033</v>
      </c>
      <c r="W62" s="73">
        <f t="shared" si="6"/>
        <v>1851921.4671177384</v>
      </c>
      <c r="X62" s="73">
        <f t="shared" si="6"/>
        <v>2006961.5416793565</v>
      </c>
    </row>
    <row r="63" spans="1:24">
      <c r="A63" s="73">
        <v>52</v>
      </c>
      <c r="B63" s="74">
        <v>6690.78</v>
      </c>
      <c r="C63" s="73">
        <v>4.9900802048313304</v>
      </c>
      <c r="D63" s="74">
        <v>150</v>
      </c>
      <c r="E63" s="73">
        <f t="shared" si="5"/>
        <v>50081.293249322123</v>
      </c>
      <c r="F63" s="73">
        <f t="shared" si="5"/>
        <v>102661.68319940231</v>
      </c>
      <c r="G63" s="73">
        <f t="shared" si="5"/>
        <v>157865.87678000442</v>
      </c>
      <c r="H63" s="73">
        <f t="shared" si="5"/>
        <v>215824.80389670908</v>
      </c>
      <c r="I63" s="73">
        <f t="shared" si="5"/>
        <v>276675.92796239693</v>
      </c>
      <c r="J63" s="73">
        <f t="shared" si="5"/>
        <v>340563.57192450418</v>
      </c>
      <c r="K63" s="73">
        <f t="shared" si="5"/>
        <v>407639.26056129741</v>
      </c>
      <c r="L63" s="73">
        <f t="shared" si="5"/>
        <v>478062.07985900994</v>
      </c>
      <c r="M63" s="73">
        <f t="shared" si="5"/>
        <v>551999.05432218162</v>
      </c>
      <c r="N63" s="73">
        <f t="shared" si="5"/>
        <v>629625.54311209114</v>
      </c>
      <c r="O63" s="73">
        <f t="shared" si="5"/>
        <v>711125.65595281136</v>
      </c>
      <c r="P63" s="73">
        <f t="shared" si="5"/>
        <v>796692.68979131186</v>
      </c>
      <c r="Q63" s="73">
        <f t="shared" si="5"/>
        <v>886529.58724724886</v>
      </c>
      <c r="R63" s="73">
        <f t="shared" si="5"/>
        <v>980849.41793976899</v>
      </c>
      <c r="S63" s="73">
        <f t="shared" si="5"/>
        <v>1079875.8838329066</v>
      </c>
      <c r="T63" s="73">
        <f t="shared" si="5"/>
        <v>1183843.8497981222</v>
      </c>
      <c r="U63" s="73">
        <f t="shared" si="6"/>
        <v>1292999.9006523334</v>
      </c>
      <c r="V63" s="73">
        <f t="shared" si="6"/>
        <v>1407602.9259925971</v>
      </c>
      <c r="W63" s="73">
        <f t="shared" si="6"/>
        <v>1527924.7342145022</v>
      </c>
      <c r="X63" s="73">
        <f t="shared" si="6"/>
        <v>1654250.6971705842</v>
      </c>
    </row>
    <row r="64" spans="1:24">
      <c r="A64" s="73">
        <v>53</v>
      </c>
      <c r="B64" s="74">
        <v>6931.02</v>
      </c>
      <c r="C64" s="73">
        <v>5.9991804782151696</v>
      </c>
      <c r="D64" s="74">
        <v>179</v>
      </c>
      <c r="E64" s="73">
        <f t="shared" si="5"/>
        <v>74428.987381832863</v>
      </c>
      <c r="F64" s="73">
        <f t="shared" si="5"/>
        <v>153323.10404480988</v>
      </c>
      <c r="G64" s="73">
        <f t="shared" si="5"/>
        <v>236950.2211530924</v>
      </c>
      <c r="H64" s="73">
        <f t="shared" si="5"/>
        <v>325594.2799454293</v>
      </c>
      <c r="I64" s="73">
        <f t="shared" si="5"/>
        <v>419556.25580793369</v>
      </c>
      <c r="J64" s="73">
        <f t="shared" si="5"/>
        <v>519155.18018332648</v>
      </c>
      <c r="K64" s="73">
        <f t="shared" si="5"/>
        <v>624729.22378636012</v>
      </c>
      <c r="L64" s="73">
        <f t="shared" si="5"/>
        <v>736636.84480328963</v>
      </c>
      <c r="M64" s="73">
        <f t="shared" si="5"/>
        <v>855258.0059739016</v>
      </c>
      <c r="N64" s="73">
        <f t="shared" si="5"/>
        <v>980995.46468849317</v>
      </c>
      <c r="O64" s="73">
        <f t="shared" si="5"/>
        <v>1114276.1404800941</v>
      </c>
      <c r="P64" s="73">
        <f t="shared" si="5"/>
        <v>1255552.5645550182</v>
      </c>
      <c r="Q64" s="73">
        <f t="shared" si="5"/>
        <v>1405304.416283366</v>
      </c>
      <c r="R64" s="73">
        <f t="shared" si="5"/>
        <v>1564040.1518663662</v>
      </c>
      <c r="S64" s="73">
        <f t="shared" si="5"/>
        <v>1732298.7307104126</v>
      </c>
      <c r="T64" s="73">
        <f t="shared" si="5"/>
        <v>1910651.4453693938</v>
      </c>
      <c r="U64" s="73">
        <f t="shared" si="6"/>
        <v>2099703.8612685637</v>
      </c>
      <c r="V64" s="73">
        <f t="shared" si="6"/>
        <v>2300097.8727959502</v>
      </c>
      <c r="W64" s="73">
        <f t="shared" si="6"/>
        <v>2512513.8827423998</v>
      </c>
      <c r="X64" s="73">
        <f t="shared" si="6"/>
        <v>2737673.1124901604</v>
      </c>
    </row>
    <row r="65" spans="1:24">
      <c r="A65" s="73">
        <v>54</v>
      </c>
      <c r="B65" s="74">
        <v>15570.1</v>
      </c>
      <c r="C65" s="73">
        <v>5.4769702360594303</v>
      </c>
      <c r="D65" s="74">
        <v>150</v>
      </c>
      <c r="E65" s="73">
        <f t="shared" si="5"/>
        <v>127915.46140870317</v>
      </c>
      <c r="F65" s="73">
        <f t="shared" si="5"/>
        <v>262836.814566079</v>
      </c>
      <c r="G65" s="73">
        <f t="shared" si="5"/>
        <v>405147.77007797279</v>
      </c>
      <c r="H65" s="73">
        <f t="shared" si="5"/>
        <v>555253.05426590494</v>
      </c>
      <c r="I65" s="73">
        <f t="shared" si="5"/>
        <v>713579.56019156275</v>
      </c>
      <c r="J65" s="73">
        <f t="shared" si="5"/>
        <v>880577.56172256113</v>
      </c>
      <c r="K65" s="73">
        <f t="shared" si="5"/>
        <v>1056721.9940922267</v>
      </c>
      <c r="L65" s="73">
        <f t="shared" si="5"/>
        <v>1242513.8045952544</v>
      </c>
      <c r="M65" s="73">
        <f t="shared" si="5"/>
        <v>1438481.377260569</v>
      </c>
      <c r="N65" s="73">
        <f t="shared" si="5"/>
        <v>1645182.0355530912</v>
      </c>
      <c r="O65" s="73">
        <f t="shared" si="5"/>
        <v>1863203.6273780332</v>
      </c>
      <c r="P65" s="73">
        <f t="shared" si="5"/>
        <v>2093166.1968954108</v>
      </c>
      <c r="Q65" s="73">
        <f t="shared" si="5"/>
        <v>2335723.7478993325</v>
      </c>
      <c r="R65" s="73">
        <f t="shared" si="5"/>
        <v>2591566.1037770528</v>
      </c>
      <c r="S65" s="73">
        <f t="shared" si="5"/>
        <v>2861420.8693374302</v>
      </c>
      <c r="T65" s="73">
        <f t="shared" si="5"/>
        <v>3146055.5000881371</v>
      </c>
      <c r="U65" s="73">
        <f t="shared" si="6"/>
        <v>3446279.484846577</v>
      </c>
      <c r="V65" s="73">
        <f t="shared" si="6"/>
        <v>3762946.6478917496</v>
      </c>
      <c r="W65" s="73">
        <f t="shared" si="6"/>
        <v>4096957.5772042796</v>
      </c>
      <c r="X65" s="73">
        <f t="shared" si="6"/>
        <v>4449262.1857004408</v>
      </c>
    </row>
    <row r="66" spans="1:24">
      <c r="A66" s="73">
        <v>55</v>
      </c>
      <c r="B66" s="74">
        <v>7164.67</v>
      </c>
      <c r="C66" s="73">
        <v>5.8005982166748096</v>
      </c>
      <c r="D66" s="74">
        <v>164</v>
      </c>
      <c r="E66" s="73">
        <f t="shared" si="5"/>
        <v>68157.370121104061</v>
      </c>
      <c r="F66" s="73">
        <f t="shared" si="5"/>
        <v>140268.27543798526</v>
      </c>
      <c r="G66" s="73">
        <f t="shared" ref="G66:X66" si="7">$D66*((1+$C66/100)^G$2-1)*$B66</f>
        <v>216562.04464270567</v>
      </c>
      <c r="H66" s="73">
        <f t="shared" si="7"/>
        <v>297281.30886334891</v>
      </c>
      <c r="I66" s="73">
        <f t="shared" si="7"/>
        <v>382682.77328488784</v>
      </c>
      <c r="J66" s="73">
        <f t="shared" si="7"/>
        <v>473038.03352867684</v>
      </c>
      <c r="K66" s="73">
        <f t="shared" si="7"/>
        <v>568634.43938683893</v>
      </c>
      <c r="L66" s="73">
        <f t="shared" si="7"/>
        <v>669776.00865841459</v>
      </c>
      <c r="M66" s="73">
        <f t="shared" si="7"/>
        <v>776784.39399347431</v>
      </c>
      <c r="N66" s="73">
        <f t="shared" si="7"/>
        <v>889999.90581997181</v>
      </c>
      <c r="O66" s="73">
        <f t="shared" si="7"/>
        <v>1009782.5946064766</v>
      </c>
      <c r="P66" s="73">
        <f t="shared" si="7"/>
        <v>1136513.3959026164</v>
      </c>
      <c r="Q66" s="73">
        <f t="shared" si="7"/>
        <v>1270595.3417987176</v>
      </c>
      <c r="R66" s="73">
        <f t="shared" si="7"/>
        <v>1412454.8426573516</v>
      </c>
      <c r="S66" s="73">
        <f t="shared" si="7"/>
        <v>1562543.0431929752</v>
      </c>
      <c r="T66" s="73">
        <f t="shared" si="7"/>
        <v>1721337.2572123066</v>
      </c>
      <c r="U66" s="73">
        <f t="shared" si="7"/>
        <v>1889342.4855782266</v>
      </c>
      <c r="V66" s="73">
        <f t="shared" si="7"/>
        <v>2067093.0222246605</v>
      </c>
      <c r="W66" s="73">
        <f t="shared" si="7"/>
        <v>2255154.1533299377</v>
      </c>
      <c r="X66" s="73">
        <f t="shared" si="7"/>
        <v>2454123.955052366</v>
      </c>
    </row>
    <row r="67" spans="1:24" ht="12.75">
      <c r="I67" s="72">
        <f>SUM(E37:I66)</f>
        <v>21811162.968282115</v>
      </c>
      <c r="X67" s="73">
        <f>SUM(E37:X66)</f>
        <v>397237114.40064287</v>
      </c>
    </row>
    <row r="69" spans="1:24">
      <c r="E69" s="73" t="s">
        <v>31</v>
      </c>
    </row>
    <row r="70" spans="1:24">
      <c r="A70" s="73" t="s">
        <v>0</v>
      </c>
      <c r="B70" s="73" t="s">
        <v>32</v>
      </c>
      <c r="C70" s="73" t="s">
        <v>33</v>
      </c>
      <c r="D70" s="73" t="s">
        <v>34</v>
      </c>
      <c r="E70" s="73">
        <v>1</v>
      </c>
      <c r="F70" s="73">
        <v>2</v>
      </c>
      <c r="G70" s="73">
        <v>3</v>
      </c>
      <c r="H70" s="73">
        <v>4</v>
      </c>
      <c r="I70" s="73">
        <v>5</v>
      </c>
      <c r="J70" s="73">
        <v>6</v>
      </c>
      <c r="K70" s="73">
        <v>7</v>
      </c>
      <c r="L70" s="73">
        <v>8</v>
      </c>
      <c r="M70" s="73">
        <v>9</v>
      </c>
      <c r="N70" s="73">
        <v>10</v>
      </c>
      <c r="O70" s="73">
        <v>11</v>
      </c>
      <c r="P70" s="73">
        <v>12</v>
      </c>
      <c r="Q70" s="73">
        <v>13</v>
      </c>
      <c r="R70" s="73">
        <v>14</v>
      </c>
      <c r="S70" s="73">
        <v>15</v>
      </c>
      <c r="T70" s="73">
        <v>16</v>
      </c>
      <c r="U70" s="73">
        <v>17</v>
      </c>
      <c r="V70" s="73">
        <v>18</v>
      </c>
      <c r="W70" s="73">
        <v>19</v>
      </c>
      <c r="X70" s="73">
        <v>20</v>
      </c>
    </row>
    <row r="71" spans="1:24">
      <c r="A71" s="73">
        <v>26</v>
      </c>
      <c r="B71" s="74">
        <v>372.21</v>
      </c>
      <c r="C71" s="73">
        <v>3.6199834500503898</v>
      </c>
      <c r="D71" s="74">
        <v>2776</v>
      </c>
      <c r="E71" s="73">
        <f>$D71*((1+$C71/100)^E$2-1)*$B71</f>
        <v>37403.65854882478</v>
      </c>
      <c r="F71" s="73">
        <f t="shared" ref="F71:X85" si="8">$D71*((1+$C71/100)^F$2-1)*$B71</f>
        <v>76161.323346830453</v>
      </c>
      <c r="G71" s="73">
        <f t="shared" si="8"/>
        <v>116322.00919614987</v>
      </c>
      <c r="H71" s="73">
        <f t="shared" si="8"/>
        <v>157936.5052266414</v>
      </c>
      <c r="I71" s="73">
        <f t="shared" si="8"/>
        <v>201057.43912625845</v>
      </c>
      <c r="J71" s="73">
        <f t="shared" si="8"/>
        <v>245739.34369654916</v>
      </c>
      <c r="K71" s="73">
        <f t="shared" si="8"/>
        <v>292038.72581745143</v>
      </c>
      <c r="L71" s="73">
        <f t="shared" si="8"/>
        <v>340014.13790860598</v>
      </c>
      <c r="M71" s="73">
        <f t="shared" si="8"/>
        <v>389726.25197755382</v>
      </c>
      <c r="N71" s="73">
        <f t="shared" si="8"/>
        <v>441237.93634846783</v>
      </c>
      <c r="O71" s="73">
        <f t="shared" si="8"/>
        <v>494614.33516845107</v>
      </c>
      <c r="P71" s="73">
        <f t="shared" si="8"/>
        <v>549922.95079195069</v>
      </c>
      <c r="Q71" s="73">
        <f t="shared" si="8"/>
        <v>607233.72914747265</v>
      </c>
      <c r="R71" s="73">
        <f t="shared" si="8"/>
        <v>666619.14819455985</v>
      </c>
      <c r="S71" s="73">
        <f t="shared" si="8"/>
        <v>728154.30958289478</v>
      </c>
      <c r="T71" s="73">
        <f t="shared" si="8"/>
        <v>791917.03362944908</v>
      </c>
      <c r="U71" s="73">
        <f t="shared" si="8"/>
        <v>857987.95773378981</v>
      </c>
      <c r="V71" s="73">
        <f t="shared" si="8"/>
        <v>926450.63835600321</v>
      </c>
      <c r="W71" s="73">
        <f t="shared" si="8"/>
        <v>997391.65668620158</v>
      </c>
      <c r="X71" s="73">
        <f t="shared" si="8"/>
        <v>1070900.7281392501</v>
      </c>
    </row>
    <row r="72" spans="1:24">
      <c r="A72" s="73">
        <v>27</v>
      </c>
      <c r="B72" s="74">
        <v>378.32</v>
      </c>
      <c r="C72" s="73">
        <v>4.1909581588592904</v>
      </c>
      <c r="D72" s="74">
        <v>2590</v>
      </c>
      <c r="E72" s="73">
        <f t="shared" ref="E72:T100" si="9">$D72*((1+$C72/100)^E$2-1)*$B72</f>
        <v>41065.053228084762</v>
      </c>
      <c r="F72" s="73">
        <f t="shared" si="9"/>
        <v>83851.125654871852</v>
      </c>
      <c r="G72" s="73">
        <f t="shared" si="9"/>
        <v>128430.34447488491</v>
      </c>
      <c r="H72" s="73">
        <f t="shared" si="9"/>
        <v>174877.85970319086</v>
      </c>
      <c r="I72" s="73">
        <f t="shared" si="9"/>
        <v>223271.97086054497</v>
      </c>
      <c r="J72" s="73">
        <f t="shared" si="9"/>
        <v>273694.25896785565</v>
      </c>
      <c r="K72" s="73">
        <f t="shared" si="9"/>
        <v>326229.72407248331</v>
      </c>
      <c r="L72" s="73">
        <f t="shared" si="9"/>
        <v>380966.92853820784</v>
      </c>
      <c r="M72" s="73">
        <f t="shared" si="9"/>
        <v>437998.1463404203</v>
      </c>
      <c r="N72" s="73">
        <f t="shared" si="9"/>
        <v>497419.51861821115</v>
      </c>
      <c r="O72" s="73">
        <f t="shared" si="9"/>
        <v>559331.21574558469</v>
      </c>
      <c r="P72" s="73">
        <f t="shared" si="9"/>
        <v>623837.60619500559</v>
      </c>
      <c r="Q72" s="73">
        <f t="shared" si="9"/>
        <v>691047.43247795221</v>
      </c>
      <c r="R72" s="73">
        <f t="shared" si="9"/>
        <v>761073.99445905956</v>
      </c>
      <c r="S72" s="73">
        <f t="shared" si="9"/>
        <v>834035.34035288251</v>
      </c>
      <c r="T72" s="73">
        <f t="shared" si="9"/>
        <v>910054.46572525613</v>
      </c>
      <c r="U72" s="73">
        <f t="shared" si="8"/>
        <v>989259.52083471674</v>
      </c>
      <c r="V72" s="73">
        <f t="shared" si="8"/>
        <v>1071784.0266635162</v>
      </c>
      <c r="W72" s="73">
        <f t="shared" si="8"/>
        <v>1157767.1000024066</v>
      </c>
      <c r="X72" s="73">
        <f t="shared" si="8"/>
        <v>1247353.6879686306</v>
      </c>
    </row>
    <row r="73" spans="1:24">
      <c r="A73" s="73">
        <v>28</v>
      </c>
      <c r="B73" s="74">
        <v>388.43</v>
      </c>
      <c r="C73" s="73">
        <v>4.3218937786115301</v>
      </c>
      <c r="D73" s="74">
        <v>2492</v>
      </c>
      <c r="E73" s="73">
        <f t="shared" si="9"/>
        <v>41834.529754617935</v>
      </c>
      <c r="F73" s="73">
        <f t="shared" si="8"/>
        <v>85477.10344801216</v>
      </c>
      <c r="G73" s="73">
        <f t="shared" si="8"/>
        <v>131005.86281868702</v>
      </c>
      <c r="H73" s="73">
        <f t="shared" si="8"/>
        <v>178502.32680808238</v>
      </c>
      <c r="I73" s="73">
        <f t="shared" si="8"/>
        <v>228051.53751969556</v>
      </c>
      <c r="J73" s="73">
        <f t="shared" si="8"/>
        <v>279742.21248640533</v>
      </c>
      <c r="K73" s="73">
        <f t="shared" si="8"/>
        <v>333666.9035186235</v>
      </c>
      <c r="L73" s="73">
        <f t="shared" si="8"/>
        <v>389922.16241769871</v>
      </c>
      <c r="M73" s="73">
        <f t="shared" si="8"/>
        <v>448608.71385127481</v>
      </c>
      <c r="N73" s="73">
        <f t="shared" si="8"/>
        <v>509831.63570014015</v>
      </c>
      <c r="O73" s="73">
        <f t="shared" si="8"/>
        <v>573700.54719947581</v>
      </c>
      <c r="P73" s="73">
        <f t="shared" si="8"/>
        <v>640329.8052113686</v>
      </c>
      <c r="Q73" s="73">
        <f t="shared" si="8"/>
        <v>709838.70898001199</v>
      </c>
      <c r="R73" s="73">
        <f t="shared" si="8"/>
        <v>782351.71373621374</v>
      </c>
      <c r="S73" s="73">
        <f t="shared" si="8"/>
        <v>857998.6535336579</v>
      </c>
      <c r="T73" s="73">
        <f t="shared" si="8"/>
        <v>936914.97371591779</v>
      </c>
      <c r="U73" s="73">
        <f t="shared" si="8"/>
        <v>1019241.973430444</v>
      </c>
      <c r="V73" s="73">
        <f t="shared" si="8"/>
        <v>1105127.05862375</v>
      </c>
      <c r="W73" s="73">
        <f t="shared" si="8"/>
        <v>1194724.0059707803</v>
      </c>
      <c r="X73" s="73">
        <f t="shared" si="8"/>
        <v>1288193.2382110283</v>
      </c>
    </row>
    <row r="74" spans="1:24">
      <c r="A74" s="73">
        <v>29</v>
      </c>
      <c r="B74" s="74">
        <v>406.96</v>
      </c>
      <c r="C74" s="73">
        <v>4.7001672296495602</v>
      </c>
      <c r="D74" s="74">
        <v>2392</v>
      </c>
      <c r="E74" s="73">
        <f t="shared" si="9"/>
        <v>45753.698934214233</v>
      </c>
      <c r="F74" s="73">
        <f t="shared" si="8"/>
        <v>93657.898232086867</v>
      </c>
      <c r="G74" s="73">
        <f t="shared" si="8"/>
        <v>143813.67500698418</v>
      </c>
      <c r="H74" s="73">
        <f t="shared" si="8"/>
        <v>196326.85716563129</v>
      </c>
      <c r="I74" s="73">
        <f t="shared" si="8"/>
        <v>251308.24670334542</v>
      </c>
      <c r="J74" s="73">
        <f t="shared" si="8"/>
        <v>308873.8534945171</v>
      </c>
      <c r="K74" s="73">
        <f t="shared" si="8"/>
        <v>369145.14007163636</v>
      </c>
      <c r="L74" s="73">
        <f t="shared" si="8"/>
        <v>432249.27790934144</v>
      </c>
      <c r="M74" s="73">
        <f t="shared" si="8"/>
        <v>498319.41575424746</v>
      </c>
      <c r="N74" s="73">
        <f t="shared" si="8"/>
        <v>567494.96056672384</v>
      </c>
      <c r="O74" s="73">
        <f t="shared" si="8"/>
        <v>639921.87166740792</v>
      </c>
      <c r="P74" s="73">
        <f t="shared" si="8"/>
        <v>715752.96870909375</v>
      </c>
      <c r="Q74" s="73">
        <f t="shared" si="8"/>
        <v>795148.25412381662</v>
      </c>
      <c r="R74" s="73">
        <f t="shared" si="8"/>
        <v>878275.25072548923</v>
      </c>
      <c r="S74" s="73">
        <f t="shared" si="8"/>
        <v>965309.35518042522</v>
      </c>
      <c r="T74" s="73">
        <f t="shared" si="8"/>
        <v>1056434.2080915712</v>
      </c>
      <c r="U74" s="73">
        <f t="shared" si="8"/>
        <v>1151842.0814773135</v>
      </c>
      <c r="V74" s="73">
        <f t="shared" si="8"/>
        <v>1251734.2844624377</v>
      </c>
      <c r="W74" s="73">
        <f t="shared" si="8"/>
        <v>1356321.588037244</v>
      </c>
      <c r="X74" s="73">
        <f t="shared" si="8"/>
        <v>1465824.6697810467</v>
      </c>
    </row>
    <row r="75" spans="1:24">
      <c r="A75" s="73">
        <v>30</v>
      </c>
      <c r="B75" s="74">
        <v>422.35</v>
      </c>
      <c r="C75" s="73">
        <v>4.25765773015672</v>
      </c>
      <c r="D75" s="74">
        <v>2300</v>
      </c>
      <c r="E75" s="73">
        <f t="shared" si="9"/>
        <v>41359.100073628855</v>
      </c>
      <c r="F75" s="73">
        <f t="shared" si="8"/>
        <v>84479.129068665876</v>
      </c>
      <c r="G75" s="73">
        <f t="shared" si="8"/>
        <v>129435.06131145591</v>
      </c>
      <c r="H75" s="73">
        <f t="shared" si="8"/>
        <v>176305.06327854504</v>
      </c>
      <c r="I75" s="73">
        <f t="shared" si="8"/>
        <v>225170.62950751066</v>
      </c>
      <c r="J75" s="73">
        <f t="shared" si="8"/>
        <v>276116.72429440846</v>
      </c>
      <c r="K75" s="73">
        <f t="shared" si="8"/>
        <v>329231.92942421383</v>
      </c>
      <c r="L75" s="73">
        <f t="shared" si="8"/>
        <v>384608.59819111694</v>
      </c>
      <c r="M75" s="73">
        <f t="shared" si="8"/>
        <v>442343.01597647712</v>
      </c>
      <c r="N75" s="73">
        <f t="shared" si="8"/>
        <v>502535.56766363716</v>
      </c>
      <c r="O75" s="73">
        <f t="shared" si="8"/>
        <v>565290.91218068369</v>
      </c>
      <c r="P75" s="73">
        <f t="shared" si="8"/>
        <v>630718.16447464679</v>
      </c>
      <c r="Q75" s="73">
        <f t="shared" si="8"/>
        <v>698931.08523353317</v>
      </c>
      <c r="R75" s="73">
        <f t="shared" si="8"/>
        <v>770048.2786860757</v>
      </c>
      <c r="S75" s="73">
        <f t="shared" si="8"/>
        <v>844193.39882312121</v>
      </c>
      <c r="T75" s="73">
        <f t="shared" si="8"/>
        <v>921495.36439921544</v>
      </c>
      <c r="U75" s="73">
        <f t="shared" si="8"/>
        <v>1002088.5830882232</v>
      </c>
      <c r="V75" s="73">
        <f t="shared" si="8"/>
        <v>1086113.185182726</v>
      </c>
      <c r="W75" s="73">
        <f t="shared" si="8"/>
        <v>1173715.2672435383</v>
      </c>
      <c r="X75" s="73">
        <f t="shared" si="8"/>
        <v>1265047.1461229916</v>
      </c>
    </row>
    <row r="76" spans="1:24">
      <c r="A76" s="73">
        <v>31</v>
      </c>
      <c r="B76" s="74">
        <v>442.79</v>
      </c>
      <c r="C76" s="73">
        <v>3.9116837013954</v>
      </c>
      <c r="D76" s="74">
        <v>2283</v>
      </c>
      <c r="E76" s="73">
        <f t="shared" si="9"/>
        <v>39542.80254879612</v>
      </c>
      <c r="F76" s="73">
        <f t="shared" si="8"/>
        <v>80632.394459968389</v>
      </c>
      <c r="G76" s="73">
        <f t="shared" si="8"/>
        <v>123329.28124089996</v>
      </c>
      <c r="H76" s="73">
        <f t="shared" si="8"/>
        <v>167696.33518304423</v>
      </c>
      <c r="I76" s="73">
        <f t="shared" si="8"/>
        <v>213798.88794303293</v>
      </c>
      <c r="J76" s="73">
        <f t="shared" si="8"/>
        <v>261704.82674526112</v>
      </c>
      <c r="K76" s="73">
        <f t="shared" si="8"/>
        <v>311484.69434761669</v>
      </c>
      <c r="L76" s="73">
        <f t="shared" si="8"/>
        <v>363211.79291754978</v>
      </c>
      <c r="M76" s="73">
        <f t="shared" si="8"/>
        <v>416962.29197144764</v>
      </c>
      <c r="N76" s="73">
        <f t="shared" si="8"/>
        <v>472815.34053625556</v>
      </c>
      <c r="O76" s="73">
        <f t="shared" si="8"/>
        <v>530853.18369850563</v>
      </c>
      <c r="P76" s="73">
        <f t="shared" si="8"/>
        <v>591161.28371237463</v>
      </c>
      <c r="Q76" s="73">
        <f t="shared" si="8"/>
        <v>653828.44584510755</v>
      </c>
      <c r="R76" s="73">
        <f t="shared" si="8"/>
        <v>718946.94914511323</v>
      </c>
      <c r="S76" s="73">
        <f t="shared" si="8"/>
        <v>786612.68232529832</v>
      </c>
      <c r="T76" s="73">
        <f t="shared" si="8"/>
        <v>856925.28496172233</v>
      </c>
      <c r="U76" s="73">
        <f t="shared" si="8"/>
        <v>929988.29421550233</v>
      </c>
      <c r="V76" s="73">
        <f t="shared" si="8"/>
        <v>1005909.2972940111</v>
      </c>
      <c r="W76" s="73">
        <f t="shared" si="8"/>
        <v>1084800.0898758783</v>
      </c>
      <c r="X76" s="73">
        <f t="shared" si="8"/>
        <v>1166776.8407330716</v>
      </c>
    </row>
    <row r="77" spans="1:24">
      <c r="A77" s="73">
        <v>32</v>
      </c>
      <c r="B77" s="74">
        <v>465.5</v>
      </c>
      <c r="C77" s="73">
        <v>3.5414883290647499</v>
      </c>
      <c r="D77" s="74">
        <v>2117</v>
      </c>
      <c r="E77" s="73">
        <f t="shared" si="9"/>
        <v>34900.074839693072</v>
      </c>
      <c r="F77" s="73">
        <f t="shared" si="8"/>
        <v>71036.131756668678</v>
      </c>
      <c r="G77" s="73">
        <f t="shared" si="8"/>
        <v>108451.94291194322</v>
      </c>
      <c r="H77" s="73">
        <f t="shared" si="8"/>
        <v>147192.83065250667</v>
      </c>
      <c r="I77" s="73">
        <f t="shared" si="8"/>
        <v>187305.72241097837</v>
      </c>
      <c r="J77" s="73">
        <f t="shared" si="8"/>
        <v>228839.20754952644</v>
      </c>
      <c r="K77" s="73">
        <f t="shared" si="8"/>
        <v>271843.59621691046</v>
      </c>
      <c r="L77" s="73">
        <f t="shared" si="8"/>
        <v>316370.98028993519</v>
      </c>
      <c r="M77" s="73">
        <f t="shared" si="8"/>
        <v>362475.29647314415</v>
      </c>
      <c r="N77" s="73">
        <f t="shared" si="8"/>
        <v>410212.39163317642</v>
      </c>
      <c r="O77" s="73">
        <f t="shared" si="8"/>
        <v>459640.09044693579</v>
      </c>
      <c r="P77" s="73">
        <f t="shared" si="8"/>
        <v>510818.26544550969</v>
      </c>
      <c r="Q77" s="73">
        <f t="shared" si="8"/>
        <v>563808.90953868651</v>
      </c>
      <c r="R77" s="73">
        <f t="shared" si="8"/>
        <v>618676.21110791934</v>
      </c>
      <c r="S77" s="73">
        <f t="shared" si="8"/>
        <v>675486.63175869954</v>
      </c>
      <c r="T77" s="73">
        <f t="shared" si="8"/>
        <v>734308.98682651948</v>
      </c>
      <c r="U77" s="73">
        <f t="shared" si="8"/>
        <v>795214.5287339472</v>
      </c>
      <c r="V77" s="73">
        <f t="shared" si="8"/>
        <v>858277.03329978045</v>
      </c>
      <c r="W77" s="73">
        <f t="shared" si="8"/>
        <v>923572.88910482847</v>
      </c>
      <c r="X77" s="73">
        <f t="shared" si="8"/>
        <v>991181.1900225752</v>
      </c>
    </row>
    <row r="78" spans="1:24">
      <c r="A78" s="73">
        <v>33</v>
      </c>
      <c r="B78" s="74">
        <v>488.3</v>
      </c>
      <c r="C78" s="73">
        <v>4.5287470525386802</v>
      </c>
      <c r="D78" s="74">
        <v>2133</v>
      </c>
      <c r="E78" s="73">
        <f t="shared" si="9"/>
        <v>47168.888672146342</v>
      </c>
      <c r="F78" s="73">
        <f t="shared" si="8"/>
        <v>96473.93699974769</v>
      </c>
      <c r="G78" s="73">
        <f t="shared" si="8"/>
        <v>148011.88625023799</v>
      </c>
      <c r="H78" s="73">
        <f t="shared" si="8"/>
        <v>201883.85885834883</v>
      </c>
      <c r="I78" s="73">
        <f t="shared" si="8"/>
        <v>258195.55683809391</v>
      </c>
      <c r="J78" s="73">
        <f t="shared" si="8"/>
        <v>317057.4691803311</v>
      </c>
      <c r="K78" s="73">
        <f t="shared" si="8"/>
        <v>378585.08864283538</v>
      </c>
      <c r="L78" s="73">
        <f t="shared" si="8"/>
        <v>442899.13835824508</v>
      </c>
      <c r="M78" s="73">
        <f t="shared" si="8"/>
        <v>510125.80870450975</v>
      </c>
      <c r="N78" s="73">
        <f t="shared" si="8"/>
        <v>580397.00490260043</v>
      </c>
      <c r="O78" s="73">
        <f t="shared" si="8"/>
        <v>653850.60582729604</v>
      </c>
      <c r="P78" s="73">
        <f t="shared" si="8"/>
        <v>730630.73453885189</v>
      </c>
      <c r="Q78" s="73">
        <f t="shared" si="8"/>
        <v>810888.04106636823</v>
      </c>
      <c r="R78" s="73">
        <f t="shared" si="8"/>
        <v>894779.99799769605</v>
      </c>
      <c r="S78" s="73">
        <f t="shared" si="8"/>
        <v>982471.20945586869</v>
      </c>
      <c r="T78" s="73">
        <f t="shared" si="8"/>
        <v>1074133.7340682887</v>
      </c>
      <c r="U78" s="73">
        <f t="shared" si="8"/>
        <v>1169947.4225623761</v>
      </c>
      <c r="V78" s="73">
        <f t="shared" si="8"/>
        <v>1270100.2706500683</v>
      </c>
      <c r="W78" s="73">
        <f t="shared" si="8"/>
        <v>1374788.7878935649</v>
      </c>
      <c r="X78" s="73">
        <f t="shared" si="8"/>
        <v>1484218.383276073</v>
      </c>
    </row>
    <row r="79" spans="1:24">
      <c r="A79" s="73">
        <v>34</v>
      </c>
      <c r="B79" s="74">
        <v>509.55</v>
      </c>
      <c r="C79" s="73">
        <v>4.286442018012</v>
      </c>
      <c r="D79" s="74">
        <v>1998</v>
      </c>
      <c r="E79" s="73">
        <f t="shared" si="9"/>
        <v>43639.447474954781</v>
      </c>
      <c r="F79" s="73">
        <f t="shared" si="8"/>
        <v>89149.474562904288</v>
      </c>
      <c r="G79" s="73">
        <f t="shared" si="8"/>
        <v>136610.26257436041</v>
      </c>
      <c r="H79" s="73">
        <f t="shared" si="8"/>
        <v>186105.42974521889</v>
      </c>
      <c r="I79" s="73">
        <f t="shared" si="8"/>
        <v>237722.17855857452</v>
      </c>
      <c r="J79" s="73">
        <f t="shared" si="8"/>
        <v>291551.44938139763</v>
      </c>
      <c r="K79" s="73">
        <f t="shared" si="8"/>
        <v>347688.08068675961</v>
      </c>
      <c r="L79" s="73">
        <f t="shared" si="8"/>
        <v>406230.97614389099</v>
      </c>
      <c r="M79" s="73">
        <f t="shared" si="8"/>
        <v>467283.2788704579</v>
      </c>
      <c r="N79" s="73">
        <f t="shared" si="8"/>
        <v>530952.55315406015</v>
      </c>
      <c r="O79" s="73">
        <f t="shared" si="8"/>
        <v>597350.97396311816</v>
      </c>
      <c r="P79" s="73">
        <f t="shared" si="8"/>
        <v>666595.52458103164</v>
      </c>
      <c r="Q79" s="73">
        <f t="shared" si="8"/>
        <v>738808.20271181525</v>
      </c>
      <c r="R79" s="73">
        <f t="shared" si="8"/>
        <v>814116.23542032868</v>
      </c>
      <c r="S79" s="73">
        <f t="shared" si="8"/>
        <v>892652.30328579806</v>
      </c>
      <c r="T79" s="73">
        <f t="shared" si="8"/>
        <v>974554.77416354697</v>
      </c>
      <c r="U79" s="73">
        <f t="shared" si="8"/>
        <v>1059967.9469667899</v>
      </c>
      <c r="V79" s="73">
        <f t="shared" si="8"/>
        <v>1149042.3058979886</v>
      </c>
      <c r="W79" s="73">
        <f t="shared" si="8"/>
        <v>1241934.7855776891</v>
      </c>
      <c r="X79" s="73">
        <f t="shared" si="8"/>
        <v>1338809.0475379524</v>
      </c>
    </row>
    <row r="80" spans="1:24">
      <c r="A80" s="73">
        <v>35</v>
      </c>
      <c r="B80" s="74">
        <v>538.29999999999995</v>
      </c>
      <c r="C80" s="73">
        <v>4.31854210041696</v>
      </c>
      <c r="D80" s="74">
        <v>1971</v>
      </c>
      <c r="E80" s="73">
        <f t="shared" si="9"/>
        <v>45819.269601419146</v>
      </c>
      <c r="F80" s="73">
        <f t="shared" si="8"/>
        <v>93617.263650679204</v>
      </c>
      <c r="G80" s="73">
        <f t="shared" si="8"/>
        <v>143479.43419611128</v>
      </c>
      <c r="H80" s="73">
        <f t="shared" si="8"/>
        <v>195494.92356872957</v>
      </c>
      <c r="I80" s="73">
        <f t="shared" si="8"/>
        <v>249756.72374864231</v>
      </c>
      <c r="J80" s="73">
        <f t="shared" si="8"/>
        <v>306361.84261376859</v>
      </c>
      <c r="K80" s="73">
        <f t="shared" si="8"/>
        <v>365411.47736807668</v>
      </c>
      <c r="L80" s="73">
        <f t="shared" si="8"/>
        <v>427011.19545939181</v>
      </c>
      <c r="M80" s="73">
        <f t="shared" si="8"/>
        <v>491271.12331021857</v>
      </c>
      <c r="N80" s="73">
        <f t="shared" si="8"/>
        <v>558306.14319898072</v>
      </c>
      <c r="O80" s="73">
        <f t="shared" si="8"/>
        <v>628236.09864366218</v>
      </c>
      <c r="P80" s="73">
        <f t="shared" si="8"/>
        <v>701186.00865502493</v>
      </c>
      <c r="Q80" s="73">
        <f t="shared" si="8"/>
        <v>777286.29124244454</v>
      </c>
      <c r="R80" s="73">
        <f t="shared" si="8"/>
        <v>856672.99657193816</v>
      </c>
      <c r="S80" s="73">
        <f t="shared" si="8"/>
        <v>939488.05019322026</v>
      </c>
      <c r="T80" s="73">
        <f t="shared" si="8"/>
        <v>1025879.50677062</v>
      </c>
      <c r="U80" s="73">
        <f t="shared" si="8"/>
        <v>1116001.8147714783</v>
      </c>
      <c r="V80" s="73">
        <f t="shared" si="8"/>
        <v>1210016.0925852212</v>
      </c>
      <c r="W80" s="73">
        <f t="shared" si="8"/>
        <v>1308090.4165667533</v>
      </c>
      <c r="X80" s="73">
        <f t="shared" si="8"/>
        <v>1410400.1215191269</v>
      </c>
    </row>
    <row r="81" spans="1:24">
      <c r="A81" s="73">
        <v>36</v>
      </c>
      <c r="B81" s="74">
        <v>563.92999999999995</v>
      </c>
      <c r="C81" s="73">
        <v>4.3547453367423499</v>
      </c>
      <c r="D81" s="74">
        <v>2014</v>
      </c>
      <c r="E81" s="73">
        <f t="shared" si="9"/>
        <v>49459.238770267264</v>
      </c>
      <c r="F81" s="73">
        <f t="shared" si="8"/>
        <v>101072.30143447113</v>
      </c>
      <c r="G81" s="73">
        <f t="shared" si="8"/>
        <v>154932.98153819414</v>
      </c>
      <c r="H81" s="73">
        <f t="shared" si="8"/>
        <v>211139.15709707211</v>
      </c>
      <c r="I81" s="73">
        <f t="shared" si="8"/>
        <v>269792.96846506128</v>
      </c>
      <c r="J81" s="73">
        <f t="shared" si="8"/>
        <v>331001.00394841965</v>
      </c>
      <c r="K81" s="73">
        <f t="shared" si="8"/>
        <v>394874.49350270111</v>
      </c>
      <c r="L81" s="73">
        <f t="shared" si="8"/>
        <v>461529.51086476271</v>
      </c>
      <c r="M81" s="73">
        <f t="shared" si="8"/>
        <v>531087.18448710314</v>
      </c>
      <c r="N81" s="73">
        <f t="shared" si="8"/>
        <v>603673.91765785892</v>
      </c>
      <c r="O81" s="73">
        <f t="shared" si="8"/>
        <v>679421.61820646154</v>
      </c>
      <c r="P81" s="73">
        <f t="shared" si="8"/>
        <v>758467.93821239471</v>
      </c>
      <c r="Q81" s="73">
        <f t="shared" si="8"/>
        <v>840956.52415265213</v>
      </c>
      <c r="R81" s="73">
        <f t="shared" si="8"/>
        <v>927037.27794248785</v>
      </c>
      <c r="S81" s="73">
        <f t="shared" si="8"/>
        <v>1016866.6293438188</v>
      </c>
      <c r="T81" s="73">
        <f t="shared" si="8"/>
        <v>1110607.820236326</v>
      </c>
      <c r="U81" s="73">
        <f t="shared" si="8"/>
        <v>1208431.2012678303</v>
      </c>
      <c r="V81" s="73">
        <f t="shared" si="8"/>
        <v>1310514.5414230488</v>
      </c>
      <c r="W81" s="73">
        <f t="shared" si="8"/>
        <v>1417043.3510732662</v>
      </c>
      <c r="X81" s="73">
        <f t="shared" si="8"/>
        <v>1528211.219094015</v>
      </c>
    </row>
    <row r="82" spans="1:24">
      <c r="A82" s="73">
        <v>37</v>
      </c>
      <c r="B82" s="74">
        <v>598.25</v>
      </c>
      <c r="C82" s="73">
        <v>4.0540152137043801</v>
      </c>
      <c r="D82" s="74">
        <v>1958</v>
      </c>
      <c r="E82" s="73">
        <f t="shared" si="9"/>
        <v>47487.659899301558</v>
      </c>
      <c r="F82" s="73">
        <f t="shared" si="8"/>
        <v>96900.476755552998</v>
      </c>
      <c r="G82" s="73">
        <f t="shared" si="8"/>
        <v>148316.49672467678</v>
      </c>
      <c r="H82" s="73">
        <f t="shared" si="8"/>
        <v>201816.92996563009</v>
      </c>
      <c r="I82" s="73">
        <f t="shared" si="8"/>
        <v>257486.27890956932</v>
      </c>
      <c r="J82" s="73">
        <f t="shared" si="8"/>
        <v>315412.47172906634</v>
      </c>
      <c r="K82" s="73">
        <f t="shared" si="8"/>
        <v>375687.00121818524</v>
      </c>
      <c r="L82" s="73">
        <f t="shared" si="8"/>
        <v>438405.06930278172</v>
      </c>
      <c r="M82" s="73">
        <f t="shared" si="8"/>
        <v>503665.73740926938</v>
      </c>
      <c r="N82" s="73">
        <f t="shared" si="8"/>
        <v>571572.08292935905</v>
      </c>
      <c r="O82" s="73">
        <f t="shared" si="8"/>
        <v>642231.3620279039</v>
      </c>
      <c r="P82" s="73">
        <f t="shared" si="8"/>
        <v>715755.17905099748</v>
      </c>
      <c r="Q82" s="73">
        <f t="shared" si="8"/>
        <v>792259.66280190356</v>
      </c>
      <c r="R82" s="73">
        <f t="shared" si="8"/>
        <v>871865.64996323758</v>
      </c>
      <c r="S82" s="73">
        <f t="shared" si="8"/>
        <v>954698.87595511111</v>
      </c>
      <c r="T82" s="73">
        <f t="shared" si="8"/>
        <v>1040890.1735306976</v>
      </c>
      <c r="U82" s="73">
        <f t="shared" si="8"/>
        <v>1130575.6794228875</v>
      </c>
      <c r="V82" s="73">
        <f t="shared" si="8"/>
        <v>1223897.0493684346</v>
      </c>
      <c r="W82" s="73">
        <f t="shared" si="8"/>
        <v>1321001.6818492117</v>
      </c>
      <c r="X82" s="73">
        <f t="shared" si="8"/>
        <v>1422042.9509039712</v>
      </c>
    </row>
    <row r="83" spans="1:24">
      <c r="A83" s="73">
        <v>38</v>
      </c>
      <c r="B83" s="74">
        <v>616.36</v>
      </c>
      <c r="C83" s="73">
        <v>4.64065057397075</v>
      </c>
      <c r="D83" s="74">
        <v>1995</v>
      </c>
      <c r="E83" s="73">
        <f t="shared" si="9"/>
        <v>57063.212186063465</v>
      </c>
      <c r="F83" s="73">
        <f t="shared" si="8"/>
        <v>116774.52865596558</v>
      </c>
      <c r="G83" s="73">
        <f t="shared" si="8"/>
        <v>179256.83867635383</v>
      </c>
      <c r="H83" s="73">
        <f t="shared" si="8"/>
        <v>244638.73437533327</v>
      </c>
      <c r="I83" s="73">
        <f t="shared" si="8"/>
        <v>313054.77539234044</v>
      </c>
      <c r="J83" s="73">
        <f t="shared" si="8"/>
        <v>384645.76580949133</v>
      </c>
      <c r="K83" s="73">
        <f t="shared" si="8"/>
        <v>459559.04393434711</v>
      </c>
      <c r="L83" s="73">
        <f t="shared" si="8"/>
        <v>537948.7855304844</v>
      </c>
      <c r="M83" s="73">
        <f t="shared" si="8"/>
        <v>619976.321119937</v>
      </c>
      <c r="N83" s="73">
        <f t="shared" si="8"/>
        <v>705810.46801053535</v>
      </c>
      <c r="O83" s="73">
        <f t="shared" si="8"/>
        <v>795627.87773147528</v>
      </c>
      <c r="P83" s="73">
        <f t="shared" si="8"/>
        <v>889613.39959215582</v>
      </c>
      <c r="Q83" s="73">
        <f t="shared" si="8"/>
        <v>987960.46111251344</v>
      </c>
      <c r="R83" s="73">
        <f t="shared" si="8"/>
        <v>1090871.4661077985</v>
      </c>
      <c r="S83" s="73">
        <f t="shared" si="8"/>
        <v>1198558.2112470765</v>
      </c>
      <c r="T83" s="73">
        <f t="shared" si="8"/>
        <v>1311242.3219427511</v>
      </c>
      <c r="U83" s="73">
        <f t="shared" si="8"/>
        <v>1429155.7084681983</v>
      </c>
      <c r="V83" s="73">
        <f t="shared" si="8"/>
        <v>1552541.0432422261</v>
      </c>
      <c r="W83" s="73">
        <f t="shared" si="8"/>
        <v>1681652.2602626416</v>
      </c>
      <c r="X83" s="73">
        <f t="shared" si="8"/>
        <v>1816755.0777167755</v>
      </c>
    </row>
    <row r="84" spans="1:24">
      <c r="A84" s="73">
        <v>39</v>
      </c>
      <c r="B84" s="74">
        <v>641.64</v>
      </c>
      <c r="C84" s="73">
        <v>5.2953628980956404</v>
      </c>
      <c r="D84" s="74">
        <v>1891</v>
      </c>
      <c r="E84" s="73">
        <f t="shared" si="9"/>
        <v>64250.82185025364</v>
      </c>
      <c r="F84" s="73">
        <f t="shared" si="8"/>
        <v>131903.9578824871</v>
      </c>
      <c r="G84" s="73">
        <f t="shared" si="8"/>
        <v>203139.57297956958</v>
      </c>
      <c r="H84" s="73">
        <f t="shared" si="8"/>
        <v>278147.37240873324</v>
      </c>
      <c r="I84" s="73">
        <f t="shared" si="8"/>
        <v>357127.10701954679</v>
      </c>
      <c r="J84" s="73">
        <f t="shared" si="8"/>
        <v>440289.10519395577</v>
      </c>
      <c r="K84" s="73">
        <f t="shared" si="8"/>
        <v>527854.83296500752</v>
      </c>
      <c r="L84" s="73">
        <f t="shared" si="8"/>
        <v>620057.48379589466</v>
      </c>
      <c r="M84" s="73">
        <f t="shared" si="8"/>
        <v>717142.59958994167</v>
      </c>
      <c r="N84" s="73">
        <f t="shared" si="8"/>
        <v>819368.72458531952</v>
      </c>
      <c r="O84" s="73">
        <f t="shared" si="8"/>
        <v>927008.09387586336</v>
      </c>
      <c r="P84" s="73">
        <f t="shared" si="8"/>
        <v>1040347.3583915633</v>
      </c>
      <c r="Q84" s="73">
        <f t="shared" si="8"/>
        <v>1159688.3482694016</v>
      </c>
      <c r="R84" s="73">
        <f t="shared" si="8"/>
        <v>1285348.8766474517</v>
      </c>
      <c r="S84" s="73">
        <f t="shared" si="8"/>
        <v>1417663.5860227833</v>
      </c>
      <c r="T84" s="73">
        <f t="shared" si="8"/>
        <v>1556984.8394270998</v>
      </c>
      <c r="U84" s="73">
        <f t="shared" si="8"/>
        <v>1703683.6587933498</v>
      </c>
      <c r="V84" s="73">
        <f t="shared" si="8"/>
        <v>1858150.7130122648</v>
      </c>
      <c r="W84" s="73">
        <f t="shared" si="8"/>
        <v>2020797.3583100697</v>
      </c>
      <c r="X84" s="73">
        <f t="shared" si="8"/>
        <v>2192056.7337179719</v>
      </c>
    </row>
    <row r="85" spans="1:24">
      <c r="A85" s="73">
        <v>40</v>
      </c>
      <c r="B85" s="74">
        <v>663.77</v>
      </c>
      <c r="C85" s="73">
        <v>4.5630655179063204</v>
      </c>
      <c r="D85" s="74">
        <v>1854</v>
      </c>
      <c r="E85" s="73">
        <f t="shared" si="9"/>
        <v>56154.434018135478</v>
      </c>
      <c r="F85" s="73">
        <f t="shared" si="8"/>
        <v>114871.23165172793</v>
      </c>
      <c r="G85" s="73">
        <f t="shared" si="8"/>
        <v>176267.31523135773</v>
      </c>
      <c r="H85" s="73">
        <f t="shared" si="8"/>
        <v>240464.9423301545</v>
      </c>
      <c r="I85" s="73">
        <f t="shared" si="8"/>
        <v>307591.94921441062</v>
      </c>
      <c r="J85" s="73">
        <f t="shared" ref="J85:X99" si="10">$D85*((1+$C85/100)^J$2-1)*$B85</f>
        <v>377782.00540300488</v>
      </c>
      <c r="K85" s="73">
        <f t="shared" si="10"/>
        <v>451174.8798425399</v>
      </c>
      <c r="L85" s="73">
        <f t="shared" si="10"/>
        <v>527916.71922822553</v>
      </c>
      <c r="M85" s="73">
        <f t="shared" si="10"/>
        <v>608160.33902472653</v>
      </c>
      <c r="N85" s="73">
        <f t="shared" si="10"/>
        <v>692065.52776648162</v>
      </c>
      <c r="O85" s="73">
        <f t="shared" si="10"/>
        <v>779799.36524344562</v>
      </c>
      <c r="P85" s="73">
        <f t="shared" si="10"/>
        <v>871536.55520585715</v>
      </c>
      <c r="Q85" s="73">
        <f t="shared" si="10"/>
        <v>967459.7732505399</v>
      </c>
      <c r="R85" s="73">
        <f t="shared" si="10"/>
        <v>1067760.0305814857</v>
      </c>
      <c r="S85" s="73">
        <f t="shared" si="10"/>
        <v>1172637.054369071</v>
      </c>
      <c r="T85" s="73">
        <f t="shared" si="10"/>
        <v>1282299.6854653142</v>
      </c>
      <c r="U85" s="73">
        <f t="shared" si="10"/>
        <v>1396966.2942671389</v>
      </c>
      <c r="V85" s="73">
        <f t="shared" si="10"/>
        <v>1516865.2155557517</v>
      </c>
      <c r="W85" s="73">
        <f t="shared" si="10"/>
        <v>1642235.2031780272</v>
      </c>
      <c r="X85" s="73">
        <f t="shared" si="10"/>
        <v>1773325.9054752982</v>
      </c>
    </row>
    <row r="86" spans="1:24">
      <c r="A86" s="73">
        <v>41</v>
      </c>
      <c r="B86" s="74">
        <v>694.74</v>
      </c>
      <c r="C86" s="73">
        <v>4.8425634702278604</v>
      </c>
      <c r="D86" s="74">
        <v>1850</v>
      </c>
      <c r="E86" s="73">
        <f t="shared" si="9"/>
        <v>62239.967088163008</v>
      </c>
      <c r="F86" s="73">
        <f t="shared" si="9"/>
        <v>127493.94408641917</v>
      </c>
      <c r="G86" s="73">
        <f t="shared" si="9"/>
        <v>195907.88633766395</v>
      </c>
      <c r="H86" s="73">
        <f t="shared" si="9"/>
        <v>267634.81716491008</v>
      </c>
      <c r="I86" s="73">
        <f t="shared" si="9"/>
        <v>342835.17014271213</v>
      </c>
      <c r="J86" s="73">
        <f t="shared" si="9"/>
        <v>421677.14794329944</v>
      </c>
      <c r="K86" s="73">
        <f t="shared" si="9"/>
        <v>504337.09856006369</v>
      </c>
      <c r="L86" s="73">
        <f t="shared" si="9"/>
        <v>590999.90974990313</v>
      </c>
      <c r="M86" s="73">
        <f t="shared" si="9"/>
        <v>681859.42257669475</v>
      </c>
      <c r="N86" s="73">
        <f t="shared" si="9"/>
        <v>777118.86498086329</v>
      </c>
      <c r="O86" s="73">
        <f t="shared" si="9"/>
        <v>876991.30634483905</v>
      </c>
      <c r="P86" s="73">
        <f t="shared" si="9"/>
        <v>981700.13407113135</v>
      </c>
      <c r="Q86" s="73">
        <f t="shared" si="9"/>
        <v>1091479.553239001</v>
      </c>
      <c r="R86" s="73">
        <f t="shared" si="9"/>
        <v>1206575.1104573216</v>
      </c>
      <c r="S86" s="73">
        <f t="shared" si="9"/>
        <v>1327244.2430853532</v>
      </c>
      <c r="T86" s="73">
        <f t="shared" si="9"/>
        <v>1453756.8550498693</v>
      </c>
      <c r="U86" s="73">
        <f t="shared" si="10"/>
        <v>1586395.9205466104</v>
      </c>
      <c r="V86" s="73">
        <f t="shared" si="10"/>
        <v>1725458.1169763489</v>
      </c>
      <c r="W86" s="73">
        <f t="shared" si="10"/>
        <v>1871254.4885312901</v>
      </c>
      <c r="X86" s="73">
        <f t="shared" si="10"/>
        <v>2024111.1419160683</v>
      </c>
    </row>
    <row r="87" spans="1:24">
      <c r="A87" s="73">
        <v>42</v>
      </c>
      <c r="B87" s="74">
        <v>723.75</v>
      </c>
      <c r="C87" s="73">
        <v>4.30971053863981</v>
      </c>
      <c r="D87" s="74">
        <v>1839</v>
      </c>
      <c r="E87" s="73">
        <f t="shared" si="9"/>
        <v>57361.223713042797</v>
      </c>
      <c r="F87" s="73">
        <f t="shared" si="9"/>
        <v>117194.55012953946</v>
      </c>
      <c r="G87" s="73">
        <f t="shared" si="9"/>
        <v>179606.51972022653</v>
      </c>
      <c r="H87" s="73">
        <f t="shared" si="9"/>
        <v>244708.26454173631</v>
      </c>
      <c r="I87" s="73">
        <f t="shared" si="9"/>
        <v>312615.70612065675</v>
      </c>
      <c r="J87" s="73">
        <f t="shared" si="9"/>
        <v>383449.7618658251</v>
      </c>
      <c r="K87" s="73">
        <f t="shared" si="9"/>
        <v>457336.56037638837</v>
      </c>
      <c r="L87" s="73">
        <f t="shared" si="9"/>
        <v>534407.66602902545</v>
      </c>
      <c r="M87" s="73">
        <f t="shared" si="9"/>
        <v>614800.3132442201</v>
      </c>
      <c r="N87" s="73">
        <f t="shared" si="9"/>
        <v>698657.65084873978</v>
      </c>
      <c r="O87" s="73">
        <f t="shared" si="9"/>
        <v>786128.99696942396</v>
      </c>
      <c r="P87" s="73">
        <f t="shared" si="9"/>
        <v>877370.10491216148</v>
      </c>
      <c r="Q87" s="73">
        <f t="shared" si="9"/>
        <v>972543.44049947883</v>
      </c>
      <c r="R87" s="73">
        <f t="shared" si="9"/>
        <v>1071818.471360578</v>
      </c>
      <c r="S87" s="73">
        <f t="shared" si="9"/>
        <v>1175371.9686889355</v>
      </c>
      <c r="T87" s="73">
        <f t="shared" si="9"/>
        <v>1283388.3220047837</v>
      </c>
      <c r="U87" s="73">
        <f t="shared" si="10"/>
        <v>1396059.867482939</v>
      </c>
      <c r="V87" s="73">
        <f t="shared" si="10"/>
        <v>1513587.2304306156</v>
      </c>
      <c r="W87" s="73">
        <f t="shared" si="10"/>
        <v>1636179.6825250327</v>
      </c>
      <c r="X87" s="73">
        <f t="shared" si="10"/>
        <v>1764055.5144469403</v>
      </c>
    </row>
    <row r="88" spans="1:24">
      <c r="A88" s="73">
        <v>43</v>
      </c>
      <c r="B88" s="74">
        <v>751.64</v>
      </c>
      <c r="C88" s="73">
        <v>4.5596221556596896</v>
      </c>
      <c r="D88" s="74">
        <v>1778</v>
      </c>
      <c r="E88" s="73">
        <f t="shared" si="9"/>
        <v>60935.516380083158</v>
      </c>
      <c r="F88" s="73">
        <f t="shared" si="9"/>
        <v>124649.46206569836</v>
      </c>
      <c r="G88" s="73">
        <f t="shared" si="9"/>
        <v>191268.52293503974</v>
      </c>
      <c r="H88" s="73">
        <f t="shared" si="9"/>
        <v>260925.16126367208</v>
      </c>
      <c r="I88" s="73">
        <f t="shared" si="9"/>
        <v>333757.8791064244</v>
      </c>
      <c r="J88" s="73">
        <f t="shared" si="9"/>
        <v>409911.49368850404</v>
      </c>
      <c r="K88" s="73">
        <f t="shared" si="9"/>
        <v>489537.42535340379</v>
      </c>
      <c r="L88" s="73">
        <f t="shared" si="9"/>
        <v>572793.9986401468</v>
      </c>
      <c r="M88" s="73">
        <f t="shared" si="9"/>
        <v>659846.75708851509</v>
      </c>
      <c r="N88" s="73">
        <f t="shared" si="9"/>
        <v>750868.79239820817</v>
      </c>
      <c r="O88" s="73">
        <f t="shared" si="9"/>
        <v>846041.08859641443</v>
      </c>
      <c r="P88" s="73">
        <f t="shared" si="9"/>
        <v>945552.88189812424</v>
      </c>
      <c r="Q88" s="73">
        <f t="shared" si="9"/>
        <v>1049602.036974713</v>
      </c>
      <c r="R88" s="73">
        <f t="shared" si="9"/>
        <v>1158395.4403789504</v>
      </c>
      <c r="S88" s="73">
        <f t="shared" si="9"/>
        <v>1272149.4119087041</v>
      </c>
      <c r="T88" s="73">
        <f t="shared" si="9"/>
        <v>1391090.1347272708</v>
      </c>
      <c r="U88" s="73">
        <f t="shared" si="10"/>
        <v>1515454.1050955749</v>
      </c>
      <c r="V88" s="73">
        <f t="shared" si="10"/>
        <v>1645488.6026104502</v>
      </c>
      <c r="W88" s="73">
        <f t="shared" si="10"/>
        <v>1781452.1818840145</v>
      </c>
      <c r="X88" s="73">
        <f t="shared" si="10"/>
        <v>1923615.1866417641</v>
      </c>
    </row>
    <row r="89" spans="1:24">
      <c r="A89" s="73">
        <v>44</v>
      </c>
      <c r="B89" s="74">
        <v>766.73</v>
      </c>
      <c r="C89" s="73">
        <v>4.7133076956446596</v>
      </c>
      <c r="D89" s="74">
        <v>1779</v>
      </c>
      <c r="E89" s="73">
        <f t="shared" si="9"/>
        <v>64290.114144678264</v>
      </c>
      <c r="F89" s="73">
        <f t="shared" si="9"/>
        <v>131610.41918687633</v>
      </c>
      <c r="G89" s="73">
        <f t="shared" si="9"/>
        <v>202103.73734735974</v>
      </c>
      <c r="H89" s="73">
        <f t="shared" si="9"/>
        <v>275919.62249761657</v>
      </c>
      <c r="I89" s="73">
        <f t="shared" si="9"/>
        <v>353214.67744326859</v>
      </c>
      <c r="J89" s="73">
        <f t="shared" si="9"/>
        <v>434152.8861620269</v>
      </c>
      <c r="K89" s="73">
        <f t="shared" si="9"/>
        <v>518905.96170104342</v>
      </c>
      <c r="L89" s="73">
        <f t="shared" si="9"/>
        <v>607653.71047173569</v>
      </c>
      <c r="M89" s="73">
        <f t="shared" si="9"/>
        <v>700584.41371494869</v>
      </c>
      <c r="N89" s="73">
        <f t="shared" si="9"/>
        <v>797895.22694574052</v>
      </c>
      <c r="O89" s="73">
        <f t="shared" si="9"/>
        <v>899792.59822523384</v>
      </c>
      <c r="P89" s="73">
        <f t="shared" si="9"/>
        <v>1006492.706146903</v>
      </c>
      <c r="Q89" s="73">
        <f t="shared" si="9"/>
        <v>1118221.9184665054</v>
      </c>
      <c r="R89" s="73">
        <f t="shared" si="9"/>
        <v>1235217.272348651</v>
      </c>
      <c r="S89" s="73">
        <f t="shared" si="9"/>
        <v>1357726.9772488698</v>
      </c>
      <c r="T89" s="73">
        <f t="shared" si="9"/>
        <v>1486010.9414980626</v>
      </c>
      <c r="U89" s="73">
        <f t="shared" si="10"/>
        <v>1620341.3237064907</v>
      </c>
      <c r="V89" s="73">
        <f t="shared" si="10"/>
        <v>1761003.1101571373</v>
      </c>
      <c r="W89" s="73">
        <f t="shared" si="10"/>
        <v>1908294.7194133941</v>
      </c>
      <c r="X89" s="73">
        <f t="shared" si="10"/>
        <v>2062528.6354237644</v>
      </c>
    </row>
    <row r="90" spans="1:24">
      <c r="A90" s="73">
        <v>45</v>
      </c>
      <c r="B90" s="74">
        <v>795.28</v>
      </c>
      <c r="C90" s="73">
        <v>3.97722331387518</v>
      </c>
      <c r="D90" s="74">
        <v>1760</v>
      </c>
      <c r="E90" s="73">
        <f t="shared" si="9"/>
        <v>55668.908364232258</v>
      </c>
      <c r="F90" s="73">
        <f t="shared" si="9"/>
        <v>113551.8935305067</v>
      </c>
      <c r="G90" s="73">
        <f t="shared" si="9"/>
        <v>173737.01427758083</v>
      </c>
      <c r="H90" s="73">
        <f t="shared" si="9"/>
        <v>236315.8316784919</v>
      </c>
      <c r="I90" s="73">
        <f t="shared" si="9"/>
        <v>301383.54839461908</v>
      </c>
      <c r="J90" s="73">
        <f t="shared" si="9"/>
        <v>369039.15350978682</v>
      </c>
      <c r="K90" s="73">
        <f t="shared" si="9"/>
        <v>439385.57312473765</v>
      </c>
      <c r="L90" s="73">
        <f t="shared" si="9"/>
        <v>512529.82694109145</v>
      </c>
      <c r="M90" s="73">
        <f t="shared" si="9"/>
        <v>588583.19107298902</v>
      </c>
      <c r="N90" s="73">
        <f t="shared" si="9"/>
        <v>667661.36733412649</v>
      </c>
      <c r="O90" s="73">
        <f t="shared" si="9"/>
        <v>749884.65925770928</v>
      </c>
      <c r="P90" s="73">
        <f t="shared" si="9"/>
        <v>835378.15511711303</v>
      </c>
      <c r="Q90" s="73">
        <f t="shared" si="9"/>
        <v>924271.91822568327</v>
      </c>
      <c r="R90" s="73">
        <f t="shared" si="9"/>
        <v>1016701.1848051895</v>
      </c>
      <c r="S90" s="73">
        <f t="shared" si="9"/>
        <v>1112806.5697239384</v>
      </c>
      <c r="T90" s="73">
        <f t="shared" si="9"/>
        <v>1212734.280417566</v>
      </c>
      <c r="U90" s="73">
        <f t="shared" si="10"/>
        <v>1316636.339317922</v>
      </c>
      <c r="V90" s="73">
        <f t="shared" si="10"/>
        <v>1424670.8151284601</v>
      </c>
      <c r="W90" s="73">
        <f t="shared" si="10"/>
        <v>1537002.0632979567</v>
      </c>
      <c r="X90" s="73">
        <f t="shared" si="10"/>
        <v>1653800.9760584179</v>
      </c>
    </row>
    <row r="91" spans="1:24">
      <c r="A91" s="73">
        <v>46</v>
      </c>
      <c r="B91" s="74">
        <v>838</v>
      </c>
      <c r="C91" s="73">
        <v>4.9954797175261101</v>
      </c>
      <c r="D91" s="74">
        <v>1685</v>
      </c>
      <c r="E91" s="73">
        <f t="shared" si="9"/>
        <v>70537.672255384052</v>
      </c>
      <c r="F91" s="73">
        <f t="shared" si="9"/>
        <v>144599.03962150103</v>
      </c>
      <c r="G91" s="73">
        <f t="shared" si="9"/>
        <v>222360.12757291467</v>
      </c>
      <c r="H91" s="73">
        <f t="shared" si="9"/>
        <v>304005.75490106916</v>
      </c>
      <c r="I91" s="73">
        <f t="shared" si="9"/>
        <v>389729.97298264835</v>
      </c>
      <c r="J91" s="73">
        <f t="shared" si="9"/>
        <v>479736.52699150087</v>
      </c>
      <c r="K91" s="73">
        <f t="shared" si="9"/>
        <v>574239.34015030938</v>
      </c>
      <c r="L91" s="73">
        <f t="shared" si="9"/>
        <v>673463.02217295836</v>
      </c>
      <c r="M91" s="73">
        <f t="shared" si="9"/>
        <v>777643.40310603112</v>
      </c>
      <c r="N91" s="73">
        <f t="shared" si="9"/>
        <v>887028.09383825702</v>
      </c>
      <c r="O91" s="73">
        <f t="shared" si="9"/>
        <v>1001877.0746100895</v>
      </c>
      <c r="P91" s="73">
        <f t="shared" si="9"/>
        <v>1122463.312922165</v>
      </c>
      <c r="Q91" s="73">
        <f t="shared" si="9"/>
        <v>1249073.4123112475</v>
      </c>
      <c r="R91" s="73">
        <f t="shared" si="9"/>
        <v>1382008.2935356519</v>
      </c>
      <c r="S91" s="73">
        <f t="shared" si="9"/>
        <v>1521583.909789138</v>
      </c>
      <c r="T91" s="73">
        <f t="shared" si="9"/>
        <v>1668131.9976431802</v>
      </c>
      <c r="U91" s="73">
        <f t="shared" si="10"/>
        <v>1822000.8655023929</v>
      </c>
      <c r="V91" s="73">
        <f t="shared" si="10"/>
        <v>1983556.2214470992</v>
      </c>
      <c r="W91" s="73">
        <f t="shared" si="10"/>
        <v>2153182.0424306006</v>
      </c>
      <c r="X91" s="73">
        <f t="shared" si="10"/>
        <v>2331281.4868970206</v>
      </c>
    </row>
    <row r="92" spans="1:24">
      <c r="A92" s="73">
        <v>47</v>
      </c>
      <c r="B92" s="74">
        <v>874.19</v>
      </c>
      <c r="C92" s="73">
        <v>5.4628516390183801</v>
      </c>
      <c r="D92" s="74">
        <v>1766</v>
      </c>
      <c r="E92" s="73">
        <f t="shared" si="9"/>
        <v>84336.571044376091</v>
      </c>
      <c r="F92" s="73">
        <f t="shared" si="9"/>
        <v>173280.32384234192</v>
      </c>
      <c r="G92" s="73">
        <f t="shared" si="9"/>
        <v>267082.94189783576</v>
      </c>
      <c r="H92" s="73">
        <f t="shared" si="9"/>
        <v>366009.85781121638</v>
      </c>
      <c r="I92" s="73">
        <f t="shared" si="9"/>
        <v>470341.00437200145</v>
      </c>
      <c r="J92" s="73">
        <f t="shared" si="9"/>
        <v>580371.60668268916</v>
      </c>
      <c r="K92" s="73">
        <f t="shared" si="9"/>
        <v>696413.01755512762</v>
      </c>
      <c r="L92" s="73">
        <f t="shared" si="9"/>
        <v>818793.59854335152</v>
      </c>
      <c r="M92" s="73">
        <f t="shared" si="9"/>
        <v>947859.64910593047</v>
      </c>
      <c r="N92" s="73">
        <f t="shared" si="9"/>
        <v>1083976.3865270843</v>
      </c>
      <c r="O92" s="73">
        <f t="shared" si="9"/>
        <v>1227528.9793694271</v>
      </c>
      <c r="P92" s="73">
        <f t="shared" si="9"/>
        <v>1378923.637382712</v>
      </c>
      <c r="Q92" s="73">
        <f t="shared" si="9"/>
        <v>1538588.7609526617</v>
      </c>
      <c r="R92" s="73">
        <f t="shared" si="9"/>
        <v>1706976.1533424929</v>
      </c>
      <c r="S92" s="73">
        <f t="shared" si="9"/>
        <v>1884562.299157392</v>
      </c>
      <c r="T92" s="73">
        <f t="shared" si="9"/>
        <v>2071849.7126496108</v>
      </c>
      <c r="U92" s="73">
        <f t="shared" si="10"/>
        <v>2269368.3596794638</v>
      </c>
      <c r="V92" s="73">
        <f t="shared" si="10"/>
        <v>2477677.1573559544</v>
      </c>
      <c r="W92" s="73">
        <f t="shared" si="10"/>
        <v>2697365.5556005347</v>
      </c>
      <c r="X92" s="73">
        <f t="shared" si="10"/>
        <v>2929055.2051093518</v>
      </c>
    </row>
    <row r="93" spans="1:24">
      <c r="A93" s="73">
        <v>48</v>
      </c>
      <c r="B93" s="74">
        <v>910.42</v>
      </c>
      <c r="C93" s="73">
        <v>4.49237805623439</v>
      </c>
      <c r="D93" s="74">
        <v>1735</v>
      </c>
      <c r="E93" s="73">
        <f t="shared" si="9"/>
        <v>70960.646899752479</v>
      </c>
      <c r="F93" s="73">
        <f t="shared" si="9"/>
        <v>145109.11432939154</v>
      </c>
      <c r="G93" s="73">
        <f t="shared" si="9"/>
        <v>222588.61123887368</v>
      </c>
      <c r="H93" s="73">
        <f t="shared" si="9"/>
        <v>303548.7800655982</v>
      </c>
      <c r="I93" s="73">
        <f t="shared" si="9"/>
        <v>388145.98575098475</v>
      </c>
      <c r="J93" s="73">
        <f t="shared" si="9"/>
        <v>476543.61774076923</v>
      </c>
      <c r="K93" s="73">
        <f t="shared" si="9"/>
        <v>568912.40555229376</v>
      </c>
      <c r="L93" s="73">
        <f t="shared" si="9"/>
        <v>665430.74851827254</v>
      </c>
      <c r="M93" s="73">
        <f t="shared" si="9"/>
        <v>766285.06034389616</v>
      </c>
      <c r="N93" s="73">
        <f t="shared" si="9"/>
        <v>871670.12914274051</v>
      </c>
      <c r="O93" s="73">
        <f t="shared" si="9"/>
        <v>981789.49364685151</v>
      </c>
      <c r="P93" s="73">
        <f t="shared" si="9"/>
        <v>1096855.8363176095</v>
      </c>
      <c r="Q93" s="73">
        <f t="shared" si="9"/>
        <v>1217091.3941166205</v>
      </c>
      <c r="R93" s="73">
        <f t="shared" si="9"/>
        <v>1342728.3877299856</v>
      </c>
      <c r="S93" s="73">
        <f t="shared" si="9"/>
        <v>1474009.4700749503</v>
      </c>
      <c r="T93" s="73">
        <f t="shared" si="9"/>
        <v>1611188.1949551662</v>
      </c>
      <c r="U93" s="73">
        <f t="shared" si="10"/>
        <v>1754529.5067697233</v>
      </c>
      <c r="V93" s="73">
        <f t="shared" si="10"/>
        <v>1904310.2522217571</v>
      </c>
      <c r="W93" s="73">
        <f t="shared" si="10"/>
        <v>2060819.7150149411</v>
      </c>
      <c r="X93" s="73">
        <f t="shared" si="10"/>
        <v>2224360.1745705772</v>
      </c>
    </row>
    <row r="94" spans="1:24">
      <c r="A94" s="73">
        <v>49</v>
      </c>
      <c r="B94" s="74">
        <v>922.82</v>
      </c>
      <c r="C94" s="73">
        <v>4.6313448834716198</v>
      </c>
      <c r="D94" s="74">
        <v>1578</v>
      </c>
      <c r="E94" s="73">
        <f t="shared" si="9"/>
        <v>67442.105475064003</v>
      </c>
      <c r="F94" s="73">
        <f t="shared" si="9"/>
        <v>138007.68745135295</v>
      </c>
      <c r="G94" s="73">
        <f t="shared" si="9"/>
        <v>211841.40489799267</v>
      </c>
      <c r="H94" s="73">
        <f t="shared" si="9"/>
        <v>289094.61643987434</v>
      </c>
      <c r="I94" s="73">
        <f t="shared" si="9"/>
        <v>369925.69064181839</v>
      </c>
      <c r="J94" s="73">
        <f t="shared" si="9"/>
        <v>454500.33066306927</v>
      </c>
      <c r="K94" s="73">
        <f t="shared" si="9"/>
        <v>542991.91394765873</v>
      </c>
      <c r="L94" s="73">
        <f t="shared" si="9"/>
        <v>635581.84764700255</v>
      </c>
      <c r="M94" s="73">
        <f t="shared" si="9"/>
        <v>732459.94050334033</v>
      </c>
      <c r="N94" s="73">
        <f t="shared" si="9"/>
        <v>833824.7919563849</v>
      </c>
      <c r="O94" s="73">
        <f t="shared" si="9"/>
        <v>939884.19927083899</v>
      </c>
      <c r="P94" s="73">
        <f t="shared" si="9"/>
        <v>1050855.583519391</v>
      </c>
      <c r="Q94" s="73">
        <f t="shared" si="9"/>
        <v>1166966.4352944561</v>
      </c>
      <c r="R94" s="73">
        <f t="shared" si="9"/>
        <v>1288454.7810623611</v>
      </c>
      <c r="S94" s="73">
        <f t="shared" si="9"/>
        <v>1415569.6711160021</v>
      </c>
      <c r="T94" s="73">
        <f t="shared" si="9"/>
        <v>1548571.6901262733</v>
      </c>
      <c r="U94" s="73">
        <f t="shared" si="10"/>
        <v>1687733.49133889</v>
      </c>
      <c r="V94" s="73">
        <f t="shared" si="10"/>
        <v>1833340.3555117149</v>
      </c>
      <c r="W94" s="73">
        <f t="shared" si="10"/>
        <v>1985690.7757383909</v>
      </c>
      <c r="X94" s="73">
        <f t="shared" si="10"/>
        <v>2145097.0693571828</v>
      </c>
    </row>
    <row r="95" spans="1:24">
      <c r="A95" s="73">
        <v>50</v>
      </c>
      <c r="B95" s="74">
        <v>939.38</v>
      </c>
      <c r="C95" s="73">
        <v>4.6784808843725303</v>
      </c>
      <c r="D95" s="74">
        <v>1708</v>
      </c>
      <c r="E95" s="73">
        <f t="shared" si="9"/>
        <v>75064.403053604648</v>
      </c>
      <c r="F95" s="73">
        <f t="shared" si="9"/>
        <v>153640.67985504051</v>
      </c>
      <c r="G95" s="73">
        <f t="shared" si="9"/>
        <v>235893.13274628329</v>
      </c>
      <c r="H95" s="73">
        <f t="shared" si="9"/>
        <v>321993.75092297018</v>
      </c>
      <c r="I95" s="73">
        <f t="shared" si="9"/>
        <v>412122.57006237999</v>
      </c>
      <c r="J95" s="73">
        <f t="shared" si="9"/>
        <v>506468.04877653788</v>
      </c>
      <c r="K95" s="73">
        <f t="shared" si="9"/>
        <v>605227.46267760755</v>
      </c>
      <c r="L95" s="73">
        <f t="shared" si="9"/>
        <v>708607.31687955663</v>
      </c>
      <c r="M95" s="73">
        <f t="shared" si="9"/>
        <v>816823.77779863623</v>
      </c>
      <c r="N95" s="73">
        <f t="shared" si="9"/>
        <v>930103.12515555974</v>
      </c>
      <c r="O95" s="73">
        <f t="shared" si="9"/>
        <v>1048682.2251245186</v>
      </c>
      <c r="P95" s="73">
        <f t="shared" si="9"/>
        <v>1172809.0256183865</v>
      </c>
      <c r="Q95" s="73">
        <f t="shared" si="9"/>
        <v>1302743.0747457428</v>
      </c>
      <c r="R95" s="73">
        <f t="shared" si="9"/>
        <v>1438756.0635238138</v>
      </c>
      <c r="S95" s="73">
        <f t="shared" si="9"/>
        <v>1581132.393982131</v>
      </c>
      <c r="T95" s="73">
        <f t="shared" si="9"/>
        <v>1730169.7738448107</v>
      </c>
      <c r="U95" s="73">
        <f t="shared" si="10"/>
        <v>1886179.8390349359</v>
      </c>
      <c r="V95" s="73">
        <f t="shared" si="10"/>
        <v>2049488.8053026786</v>
      </c>
      <c r="W95" s="73">
        <f t="shared" si="10"/>
        <v>2220438.1503397245</v>
      </c>
      <c r="X95" s="73">
        <f t="shared" si="10"/>
        <v>2399385.3278062879</v>
      </c>
    </row>
    <row r="96" spans="1:24">
      <c r="A96" s="73">
        <v>51</v>
      </c>
      <c r="B96" s="74">
        <v>958.67</v>
      </c>
      <c r="C96" s="73">
        <v>5.1439509872841098</v>
      </c>
      <c r="D96" s="74">
        <v>1583</v>
      </c>
      <c r="E96" s="73">
        <f t="shared" si="9"/>
        <v>78063.294133867937</v>
      </c>
      <c r="F96" s="73">
        <f t="shared" si="9"/>
        <v>160142.12585704157</v>
      </c>
      <c r="G96" s="73">
        <f t="shared" si="9"/>
        <v>246443.05245499045</v>
      </c>
      <c r="H96" s="73">
        <f t="shared" si="9"/>
        <v>337183.25641871011</v>
      </c>
      <c r="I96" s="73">
        <f t="shared" si="9"/>
        <v>432591.09200008505</v>
      </c>
      <c r="J96" s="73">
        <f t="shared" si="9"/>
        <v>532906.65988179459</v>
      </c>
      <c r="K96" s="73">
        <f t="shared" si="9"/>
        <v>638382.41140795464</v>
      </c>
      <c r="L96" s="73">
        <f t="shared" si="9"/>
        <v>749283.78389609035</v>
      </c>
      <c r="M96" s="73">
        <f t="shared" si="9"/>
        <v>865889.86862924101</v>
      </c>
      <c r="N96" s="73">
        <f t="shared" si="9"/>
        <v>988494.11320925597</v>
      </c>
      <c r="O96" s="73">
        <f t="shared" si="9"/>
        <v>1117405.0600387966</v>
      </c>
      <c r="P96" s="73">
        <f t="shared" si="9"/>
        <v>1252947.1227904931</v>
      </c>
      <c r="Q96" s="73">
        <f t="shared" si="9"/>
        <v>1395461.40281729</v>
      </c>
      <c r="R96" s="73">
        <f t="shared" si="9"/>
        <v>1545306.547558547</v>
      </c>
      <c r="S96" s="73">
        <f t="shared" si="9"/>
        <v>1702859.6531021181</v>
      </c>
      <c r="T96" s="73">
        <f t="shared" si="9"/>
        <v>1868517.2131737957</v>
      </c>
      <c r="U96" s="73">
        <f t="shared" si="10"/>
        <v>2042696.1169422911</v>
      </c>
      <c r="V96" s="73">
        <f t="shared" si="10"/>
        <v>2225834.6981508262</v>
      </c>
      <c r="W96" s="73">
        <f t="shared" si="10"/>
        <v>2418393.838215536</v>
      </c>
      <c r="X96" s="73">
        <f t="shared" si="10"/>
        <v>2620858.1260667099</v>
      </c>
    </row>
    <row r="97" spans="1:24">
      <c r="A97" s="73">
        <v>52</v>
      </c>
      <c r="B97" s="74">
        <v>966.26</v>
      </c>
      <c r="C97" s="73">
        <v>4.9900802048313304</v>
      </c>
      <c r="D97" s="74">
        <v>1673</v>
      </c>
      <c r="E97" s="73">
        <f t="shared" si="9"/>
        <v>80667.290255591084</v>
      </c>
      <c r="F97" s="73">
        <f t="shared" si="9"/>
        <v>165359.94299400045</v>
      </c>
      <c r="G97" s="73">
        <f t="shared" si="9"/>
        <v>254278.82703165544</v>
      </c>
      <c r="H97" s="73">
        <f t="shared" si="9"/>
        <v>347634.83470003074</v>
      </c>
      <c r="I97" s="73">
        <f t="shared" si="9"/>
        <v>445649.38202708616</v>
      </c>
      <c r="J97" s="73">
        <f t="shared" si="9"/>
        <v>548554.93387816427</v>
      </c>
      <c r="K97" s="73">
        <f t="shared" si="9"/>
        <v>656595.55530183506</v>
      </c>
      <c r="L97" s="73">
        <f t="shared" si="9"/>
        <v>770027.49038834579</v>
      </c>
      <c r="M97" s="73">
        <f t="shared" si="9"/>
        <v>889119.77001356543</v>
      </c>
      <c r="N97" s="73">
        <f t="shared" si="9"/>
        <v>1014154.8499098455</v>
      </c>
      <c r="O97" s="73">
        <f t="shared" si="9"/>
        <v>1145429.2805771243</v>
      </c>
      <c r="P97" s="73">
        <f t="shared" si="9"/>
        <v>1283254.4106231369</v>
      </c>
      <c r="Q97" s="73">
        <f t="shared" si="9"/>
        <v>1427957.1252008586</v>
      </c>
      <c r="R97" s="73">
        <f t="shared" si="9"/>
        <v>1579880.6212945764</v>
      </c>
      <c r="S97" s="73">
        <f t="shared" si="9"/>
        <v>1739385.2216933542</v>
      </c>
      <c r="T97" s="73">
        <f t="shared" si="9"/>
        <v>1906849.2295824273</v>
      </c>
      <c r="U97" s="73">
        <f t="shared" si="10"/>
        <v>2082669.8257793896</v>
      </c>
      <c r="V97" s="73">
        <f t="shared" si="10"/>
        <v>2267264.0107431943</v>
      </c>
      <c r="W97" s="73">
        <f t="shared" si="10"/>
        <v>2461069.5935901464</v>
      </c>
      <c r="X97" s="73">
        <f t="shared" si="10"/>
        <v>2664546.2304626023</v>
      </c>
    </row>
    <row r="98" spans="1:24">
      <c r="A98" s="73">
        <v>53</v>
      </c>
      <c r="B98" s="74">
        <v>962.58</v>
      </c>
      <c r="C98" s="73">
        <v>5.9991804782151696</v>
      </c>
      <c r="D98" s="74">
        <v>1673</v>
      </c>
      <c r="E98" s="73">
        <f t="shared" si="9"/>
        <v>96610.582851171624</v>
      </c>
      <c r="F98" s="73">
        <f t="shared" si="9"/>
        <v>199017.00892864063</v>
      </c>
      <c r="G98" s="73">
        <f t="shared" si="9"/>
        <v>307566.98132778687</v>
      </c>
      <c r="H98" s="73">
        <f t="shared" si="9"/>
        <v>422629.06248021073</v>
      </c>
      <c r="I98" s="73">
        <f t="shared" si="9"/>
        <v>544593.92554295913</v>
      </c>
      <c r="J98" s="73">
        <f t="shared" si="9"/>
        <v>673875.68086084945</v>
      </c>
      <c r="K98" s="73">
        <f t="shared" si="9"/>
        <v>810913.28200566454</v>
      </c>
      <c r="L98" s="73">
        <f t="shared" si="9"/>
        <v>956172.01616617409</v>
      </c>
      <c r="M98" s="73">
        <f t="shared" si="9"/>
        <v>1110145.0839493433</v>
      </c>
      <c r="N98" s="73">
        <f t="shared" si="9"/>
        <v>1273355.2739566695</v>
      </c>
      <c r="O98" s="73">
        <f t="shared" si="9"/>
        <v>1446356.7378213725</v>
      </c>
      <c r="P98" s="73">
        <f t="shared" si="9"/>
        <v>1629736.8717332736</v>
      </c>
      <c r="Q98" s="73">
        <f t="shared" si="9"/>
        <v>1824118.3108397429</v>
      </c>
      <c r="R98" s="73">
        <f t="shared" si="9"/>
        <v>2030161.0432943606</v>
      </c>
      <c r="S98" s="73">
        <f t="shared" si="9"/>
        <v>2248564.6511311764</v>
      </c>
      <c r="T98" s="73">
        <f t="shared" si="9"/>
        <v>2480070.6855730568</v>
      </c>
      <c r="U98" s="73">
        <f t="shared" si="10"/>
        <v>2725465.1848390647</v>
      </c>
      <c r="V98" s="73">
        <f t="shared" si="10"/>
        <v>2985581.3429996525</v>
      </c>
      <c r="W98" s="73">
        <f t="shared" si="10"/>
        <v>3261302.3389412933</v>
      </c>
      <c r="X98" s="73">
        <f t="shared" si="10"/>
        <v>3553564.3350458057</v>
      </c>
    </row>
    <row r="99" spans="1:24">
      <c r="A99" s="73">
        <v>54</v>
      </c>
      <c r="B99" s="74">
        <v>947.63</v>
      </c>
      <c r="C99" s="73">
        <v>5.4769702360594303</v>
      </c>
      <c r="D99" s="74">
        <v>1593</v>
      </c>
      <c r="E99" s="73">
        <f t="shared" si="9"/>
        <v>82678.950985416013</v>
      </c>
      <c r="F99" s="73">
        <f t="shared" si="9"/>
        <v>169886.20350778941</v>
      </c>
      <c r="G99" s="73">
        <f t="shared" si="9"/>
        <v>261869.7712944982</v>
      </c>
      <c r="H99" s="73">
        <f t="shared" si="9"/>
        <v>358891.25171095075</v>
      </c>
      <c r="I99" s="73">
        <f t="shared" si="9"/>
        <v>461226.56973239669</v>
      </c>
      <c r="J99" s="73">
        <f t="shared" si="9"/>
        <v>569166.7626628537</v>
      </c>
      <c r="K99" s="73">
        <f t="shared" si="9"/>
        <v>683018.80783285713</v>
      </c>
      <c r="L99" s="73">
        <f t="shared" si="9"/>
        <v>803106.49562996649</v>
      </c>
      <c r="M99" s="73">
        <f t="shared" si="9"/>
        <v>929771.3503448955</v>
      </c>
      <c r="N99" s="73">
        <f t="shared" si="9"/>
        <v>1063373.6014521094</v>
      </c>
      <c r="O99" s="73">
        <f t="shared" si="9"/>
        <v>1204293.20808717</v>
      </c>
      <c r="P99" s="73">
        <f t="shared" si="9"/>
        <v>1352930.9396344055</v>
      </c>
      <c r="Q99" s="73">
        <f t="shared" si="9"/>
        <v>1509709.5154980372</v>
      </c>
      <c r="R99" s="73">
        <f t="shared" si="9"/>
        <v>1675074.807298237</v>
      </c>
      <c r="S99" s="73">
        <f t="shared" si="9"/>
        <v>1849497.1069111074</v>
      </c>
      <c r="T99" s="73">
        <f t="shared" si="9"/>
        <v>2033472.4639588245</v>
      </c>
      <c r="U99" s="73">
        <f t="shared" si="10"/>
        <v>2227524.0965537294</v>
      </c>
      <c r="V99" s="73">
        <f t="shared" si="10"/>
        <v>2432203.8793084449</v>
      </c>
      <c r="W99" s="73">
        <f t="shared" si="10"/>
        <v>2648093.9128438667</v>
      </c>
      <c r="X99" s="73">
        <f t="shared" si="10"/>
        <v>2875808.1792586423</v>
      </c>
    </row>
    <row r="100" spans="1:24">
      <c r="A100" s="73">
        <v>55</v>
      </c>
      <c r="B100" s="74">
        <v>910.09</v>
      </c>
      <c r="C100" s="73">
        <v>5.8005982166748096</v>
      </c>
      <c r="D100" s="74">
        <v>1619</v>
      </c>
      <c r="E100" s="73">
        <f t="shared" si="9"/>
        <v>85468.085518109714</v>
      </c>
      <c r="F100" s="73">
        <f t="shared" si="9"/>
        <v>175893.83128060887</v>
      </c>
      <c r="G100" s="73">
        <f t="shared" ref="G100:X100" si="11">$D100*((1+$C100/100)^G$2-1)*$B100</f>
        <v>271564.81123922265</v>
      </c>
      <c r="H100" s="73">
        <f t="shared" si="11"/>
        <v>372785.28035519092</v>
      </c>
      <c r="I100" s="73">
        <f t="shared" si="11"/>
        <v>479877.14219760994</v>
      </c>
      <c r="J100" s="73">
        <f t="shared" si="11"/>
        <v>593180.97266826418</v>
      </c>
      <c r="K100" s="73">
        <f t="shared" si="11"/>
        <v>713057.10310862365</v>
      </c>
      <c r="L100" s="73">
        <f t="shared" si="11"/>
        <v>839886.76623352489</v>
      </c>
      <c r="M100" s="73">
        <f t="shared" si="11"/>
        <v>974073.30853586411</v>
      </c>
      <c r="N100" s="73">
        <f t="shared" si="11"/>
        <v>1116043.4730180101</v>
      </c>
      <c r="O100" s="73">
        <f t="shared" si="11"/>
        <v>1266248.7563293183</v>
      </c>
      <c r="P100" s="73">
        <f t="shared" si="11"/>
        <v>1425166.8446257331</v>
      </c>
      <c r="Q100" s="73">
        <f t="shared" si="11"/>
        <v>1593303.1327178434</v>
      </c>
      <c r="R100" s="73">
        <f t="shared" si="11"/>
        <v>1771192.3313386082</v>
      </c>
      <c r="S100" s="73">
        <f t="shared" si="11"/>
        <v>1959400.1676422264</v>
      </c>
      <c r="T100" s="73">
        <f t="shared" si="11"/>
        <v>2158525.1843421138</v>
      </c>
      <c r="U100" s="73">
        <f t="shared" si="11"/>
        <v>2369200.6432096492</v>
      </c>
      <c r="V100" s="73">
        <f t="shared" si="11"/>
        <v>2592096.5389872254</v>
      </c>
      <c r="W100" s="73">
        <f t="shared" si="11"/>
        <v>2827921.7301203171</v>
      </c>
      <c r="X100" s="73">
        <f t="shared" si="11"/>
        <v>3077426.1930847447</v>
      </c>
    </row>
    <row r="101" spans="1:24" ht="12.75">
      <c r="I101" s="72">
        <f>SUM(E71:I100)</f>
        <v>28542149.592296481</v>
      </c>
      <c r="X101" s="73">
        <f>SUM(E71:X100)</f>
        <v>517352646.42154783</v>
      </c>
    </row>
    <row r="103" spans="1:24">
      <c r="E103" s="73" t="s">
        <v>31</v>
      </c>
    </row>
    <row r="104" spans="1:24">
      <c r="A104" s="73" t="s">
        <v>0</v>
      </c>
      <c r="B104" s="73" t="s">
        <v>32</v>
      </c>
      <c r="C104" s="73" t="s">
        <v>33</v>
      </c>
      <c r="D104" s="73" t="s">
        <v>34</v>
      </c>
      <c r="E104" s="73">
        <v>1</v>
      </c>
      <c r="F104" s="73">
        <v>2</v>
      </c>
      <c r="G104" s="73">
        <v>3</v>
      </c>
      <c r="H104" s="73">
        <v>4</v>
      </c>
      <c r="I104" s="73">
        <v>5</v>
      </c>
      <c r="J104" s="73">
        <v>6</v>
      </c>
      <c r="K104" s="73">
        <v>7</v>
      </c>
      <c r="L104" s="73">
        <v>8</v>
      </c>
      <c r="M104" s="73">
        <v>9</v>
      </c>
      <c r="N104" s="73">
        <v>10</v>
      </c>
      <c r="O104" s="73">
        <v>11</v>
      </c>
      <c r="P104" s="73">
        <v>12</v>
      </c>
      <c r="Q104" s="73">
        <v>13</v>
      </c>
      <c r="R104" s="73">
        <v>14</v>
      </c>
      <c r="S104" s="73">
        <v>15</v>
      </c>
      <c r="T104" s="73">
        <v>16</v>
      </c>
      <c r="U104" s="73">
        <v>17</v>
      </c>
      <c r="V104" s="73">
        <v>18</v>
      </c>
      <c r="W104" s="73">
        <v>19</v>
      </c>
      <c r="X104" s="73">
        <v>20</v>
      </c>
    </row>
    <row r="105" spans="1:24">
      <c r="A105" s="73">
        <v>26</v>
      </c>
      <c r="B105" s="74">
        <v>728.27</v>
      </c>
      <c r="C105" s="73">
        <v>3.6199834500503898</v>
      </c>
      <c r="D105" s="74">
        <v>278</v>
      </c>
      <c r="E105" s="73">
        <f>$D105*((1+$C105/100)^E$2-1)*$B105</f>
        <v>7328.9844651275889</v>
      </c>
      <c r="F105" s="73">
        <f t="shared" ref="F105:X119" si="12">$D105*((1+$C105/100)^F$2-1)*$B105</f>
        <v>14923.276954949581</v>
      </c>
      <c r="G105" s="73">
        <f t="shared" si="12"/>
        <v>22792.48157605153</v>
      </c>
      <c r="H105" s="73">
        <f t="shared" si="12"/>
        <v>30946.550102087978</v>
      </c>
      <c r="I105" s="73">
        <f t="shared" si="12"/>
        <v>39395.794559272683</v>
      </c>
      <c r="J105" s="73">
        <f t="shared" si="12"/>
        <v>48150.900267461839</v>
      </c>
      <c r="K105" s="73">
        <f t="shared" si="12"/>
        <v>57222.93935332181</v>
      </c>
      <c r="L105" s="73">
        <f t="shared" si="12"/>
        <v>66623.38475267202</v>
      </c>
      <c r="M105" s="73">
        <f t="shared" si="12"/>
        <v>76364.12471970974</v>
      </c>
      <c r="N105" s="73">
        <f t="shared" si="12"/>
        <v>86457.477861466672</v>
      </c>
      <c r="O105" s="73">
        <f t="shared" si="12"/>
        <v>96916.208716510344</v>
      </c>
      <c r="P105" s="73">
        <f t="shared" si="12"/>
        <v>107753.54389759191</v>
      </c>
      <c r="Q105" s="73">
        <f t="shared" si="12"/>
        <v>118983.18881865509</v>
      </c>
      <c r="R105" s="73">
        <f t="shared" si="12"/>
        <v>130619.34502736022</v>
      </c>
      <c r="S105" s="73">
        <f t="shared" si="12"/>
        <v>142676.7281650425</v>
      </c>
      <c r="T105" s="73">
        <f t="shared" si="12"/>
        <v>155170.58657681802</v>
      </c>
      <c r="U105" s="73">
        <f t="shared" si="12"/>
        <v>168116.72059537252</v>
      </c>
      <c r="V105" s="73">
        <f t="shared" si="12"/>
        <v>181531.50252282008</v>
      </c>
      <c r="W105" s="73">
        <f t="shared" si="12"/>
        <v>195431.89733590159</v>
      </c>
      <c r="X105" s="73">
        <f t="shared" si="12"/>
        <v>209835.48414070826</v>
      </c>
    </row>
    <row r="106" spans="1:24">
      <c r="A106" s="73">
        <v>27</v>
      </c>
      <c r="B106" s="74">
        <v>759.34</v>
      </c>
      <c r="C106" s="73">
        <v>4.1909581588592904</v>
      </c>
      <c r="D106" s="74">
        <v>263</v>
      </c>
      <c r="E106" s="73">
        <f t="shared" ref="E106:T134" si="13">$D106*((1+$C106/100)^E$2-1)*$B106</f>
        <v>8369.6125027557846</v>
      </c>
      <c r="F106" s="73">
        <f t="shared" si="13"/>
        <v>17089.991963560718</v>
      </c>
      <c r="G106" s="73">
        <f t="shared" si="13"/>
        <v>26175.838878861767</v>
      </c>
      <c r="H106" s="73">
        <f t="shared" si="13"/>
        <v>35642.469836761047</v>
      </c>
      <c r="I106" s="73">
        <f t="shared" si="13"/>
        <v>45505.843337159524</v>
      </c>
      <c r="J106" s="73">
        <f t="shared" si="13"/>
        <v>55782.586694011712</v>
      </c>
      <c r="K106" s="73">
        <f t="shared" si="13"/>
        <v>66490.024065042962</v>
      </c>
      <c r="L106" s="73">
        <f t="shared" si="13"/>
        <v>77646.205656180144</v>
      </c>
      <c r="M106" s="73">
        <f t="shared" si="13"/>
        <v>89269.938149928261</v>
      </c>
      <c r="N106" s="73">
        <f t="shared" si="13"/>
        <v>101380.81640898708</v>
      </c>
      <c r="O106" s="73">
        <f t="shared" si="13"/>
        <v>113999.25650855352</v>
      </c>
      <c r="P106" s="73">
        <f t="shared" si="13"/>
        <v>127146.53015299339</v>
      </c>
      <c r="Q106" s="73">
        <f t="shared" si="13"/>
        <v>140844.80053490252</v>
      </c>
      <c r="R106" s="73">
        <f t="shared" si="13"/>
        <v>155117.15969700491</v>
      </c>
      <c r="S106" s="73">
        <f t="shared" si="13"/>
        <v>169987.66745987313</v>
      </c>
      <c r="T106" s="73">
        <f t="shared" si="13"/>
        <v>185481.39198109304</v>
      </c>
      <c r="U106" s="73">
        <f t="shared" si="12"/>
        <v>201624.45201424617</v>
      </c>
      <c r="V106" s="73">
        <f t="shared" si="12"/>
        <v>218444.0609389483</v>
      </c>
      <c r="W106" s="73">
        <f t="shared" si="12"/>
        <v>235968.5726361686</v>
      </c>
      <c r="X106" s="73">
        <f t="shared" si="12"/>
        <v>254227.52928616363</v>
      </c>
    </row>
    <row r="107" spans="1:24">
      <c r="A107" s="73">
        <v>28</v>
      </c>
      <c r="B107" s="74">
        <v>896.77</v>
      </c>
      <c r="C107" s="73">
        <v>4.3218937786115301</v>
      </c>
      <c r="D107" s="74">
        <v>228</v>
      </c>
      <c r="E107" s="73">
        <f t="shared" si="13"/>
        <v>8836.6978791676738</v>
      </c>
      <c r="F107" s="73">
        <f t="shared" si="12"/>
        <v>18055.308454209811</v>
      </c>
      <c r="G107" s="73">
        <f t="shared" si="12"/>
        <v>27672.337586169087</v>
      </c>
      <c r="H107" s="73">
        <f t="shared" si="12"/>
        <v>37705.004501869829</v>
      </c>
      <c r="I107" s="73">
        <f t="shared" si="12"/>
        <v>48171.272624828998</v>
      </c>
      <c r="J107" s="73">
        <f t="shared" si="12"/>
        <v>59089.8817386472</v>
      </c>
      <c r="K107" s="73">
        <f t="shared" si="12"/>
        <v>70480.381540466376</v>
      </c>
      <c r="L107" s="73">
        <f t="shared" si="12"/>
        <v>82363.166644573168</v>
      </c>
      <c r="M107" s="73">
        <f t="shared" si="12"/>
        <v>94759.513098820127</v>
      </c>
      <c r="N107" s="73">
        <f t="shared" si="12"/>
        <v>107691.61647924827</v>
      </c>
      <c r="O107" s="73">
        <f t="shared" si="12"/>
        <v>121182.63163111877</v>
      </c>
      <c r="P107" s="73">
        <f t="shared" si="12"/>
        <v>135256.71412750956</v>
      </c>
      <c r="Q107" s="73">
        <f t="shared" si="12"/>
        <v>149939.06351970846</v>
      </c>
      <c r="R107" s="73">
        <f t="shared" si="12"/>
        <v>165255.96845684288</v>
      </c>
      <c r="S107" s="73">
        <f t="shared" si="12"/>
        <v>181234.85375553108</v>
      </c>
      <c r="T107" s="73">
        <f t="shared" si="12"/>
        <v>197904.3295038348</v>
      </c>
      <c r="U107" s="73">
        <f t="shared" si="12"/>
        <v>215294.24228743161</v>
      </c>
      <c r="V107" s="73">
        <f t="shared" si="12"/>
        <v>233435.72862972869</v>
      </c>
      <c r="W107" s="73">
        <f t="shared" si="12"/>
        <v>252361.2707416011</v>
      </c>
      <c r="X107" s="73">
        <f t="shared" si="12"/>
        <v>272104.7546805751</v>
      </c>
    </row>
    <row r="108" spans="1:24">
      <c r="A108" s="73">
        <v>29</v>
      </c>
      <c r="B108" s="74">
        <v>1031.27</v>
      </c>
      <c r="C108" s="73">
        <v>4.7001672296495602</v>
      </c>
      <c r="D108" s="74">
        <v>201</v>
      </c>
      <c r="E108" s="73">
        <f t="shared" si="13"/>
        <v>9742.7543324306225</v>
      </c>
      <c r="F108" s="73">
        <f t="shared" si="12"/>
        <v>19943.434411259397</v>
      </c>
      <c r="G108" s="73">
        <f t="shared" si="12"/>
        <v>30623.563512354685</v>
      </c>
      <c r="H108" s="73">
        <f t="shared" si="12"/>
        <v>41805.6765415439</v>
      </c>
      <c r="I108" s="73">
        <f t="shared" si="12"/>
        <v>53513.367582913452</v>
      </c>
      <c r="J108" s="73">
        <f t="shared" si="12"/>
        <v>65771.339681958081</v>
      </c>
      <c r="K108" s="73">
        <f t="shared" si="12"/>
        <v>78605.456968621569</v>
      </c>
      <c r="L108" s="73">
        <f t="shared" si="12"/>
        <v>92042.799230207602</v>
      </c>
      <c r="M108" s="73">
        <f t="shared" si="12"/>
        <v>106111.71904930858</v>
      </c>
      <c r="N108" s="73">
        <f t="shared" si="12"/>
        <v>120841.9016273126</v>
      </c>
      <c r="O108" s="73">
        <f t="shared" si="12"/>
        <v>136264.42741971553</v>
      </c>
      <c r="P108" s="73">
        <f t="shared" si="12"/>
        <v>152411.83771539721</v>
      </c>
      <c r="Q108" s="73">
        <f t="shared" si="12"/>
        <v>169318.20329823357</v>
      </c>
      <c r="R108" s="73">
        <f t="shared" si="12"/>
        <v>187019.19633591923</v>
      </c>
      <c r="S108" s="73">
        <f t="shared" si="12"/>
        <v>205552.16564768468</v>
      </c>
      <c r="T108" s="73">
        <f t="shared" si="12"/>
        <v>224956.21550972274</v>
      </c>
      <c r="U108" s="73">
        <f t="shared" si="12"/>
        <v>245272.2881646012</v>
      </c>
      <c r="V108" s="73">
        <f t="shared" si="12"/>
        <v>266543.25020875607</v>
      </c>
      <c r="W108" s="73">
        <f t="shared" si="12"/>
        <v>288813.98304034153</v>
      </c>
      <c r="X108" s="73">
        <f t="shared" si="12"/>
        <v>312131.47755827976</v>
      </c>
    </row>
    <row r="109" spans="1:24">
      <c r="A109" s="73">
        <v>30</v>
      </c>
      <c r="B109" s="74">
        <v>1234.6300000000001</v>
      </c>
      <c r="C109" s="73">
        <v>4.25765773015672</v>
      </c>
      <c r="D109" s="74">
        <v>209</v>
      </c>
      <c r="E109" s="73">
        <f t="shared" si="13"/>
        <v>10986.36080347128</v>
      </c>
      <c r="F109" s="73">
        <f t="shared" si="12"/>
        <v>22440.483246954474</v>
      </c>
      <c r="G109" s="73">
        <f t="shared" si="12"/>
        <v>34382.283020074254</v>
      </c>
      <c r="H109" s="73">
        <f t="shared" si="12"/>
        <v>46832.523754354079</v>
      </c>
      <c r="I109" s="73">
        <f t="shared" si="12"/>
        <v>59812.853125680122</v>
      </c>
      <c r="J109" s="73">
        <f t="shared" si="12"/>
        <v>73345.840493884185</v>
      </c>
      <c r="K109" s="73">
        <f t="shared" si="12"/>
        <v>87455.01614489175</v>
      </c>
      <c r="L109" s="73">
        <f t="shared" si="12"/>
        <v>102164.91220366585</v>
      </c>
      <c r="M109" s="73">
        <f t="shared" si="12"/>
        <v>117501.1052890843</v>
      </c>
      <c r="N109" s="73">
        <f t="shared" si="12"/>
        <v>133490.26098491595</v>
      </c>
      <c r="O109" s="73">
        <f t="shared" si="12"/>
        <v>150160.18020421785</v>
      </c>
      <c r="P109" s="73">
        <f t="shared" si="12"/>
        <v>167539.84752777129</v>
      </c>
      <c r="Q109" s="73">
        <f t="shared" si="12"/>
        <v>185659.48160060152</v>
      </c>
      <c r="R109" s="73">
        <f t="shared" si="12"/>
        <v>204550.58767420967</v>
      </c>
      <c r="S109" s="73">
        <f t="shared" si="12"/>
        <v>224246.01238587298</v>
      </c>
      <c r="T109" s="73">
        <f t="shared" si="12"/>
        <v>244780.0008702596</v>
      </c>
      <c r="U109" s="73">
        <f t="shared" si="12"/>
        <v>266188.25630266109</v>
      </c>
      <c r="V109" s="73">
        <f t="shared" si="12"/>
        <v>288508.0019773721</v>
      </c>
      <c r="W109" s="73">
        <f t="shared" si="12"/>
        <v>311778.04602915363</v>
      </c>
      <c r="X109" s="73">
        <f t="shared" si="12"/>
        <v>336038.84891031682</v>
      </c>
    </row>
    <row r="110" spans="1:24">
      <c r="A110" s="73">
        <v>31</v>
      </c>
      <c r="B110" s="74">
        <v>1504.26</v>
      </c>
      <c r="C110" s="73">
        <v>3.9116837013954</v>
      </c>
      <c r="D110" s="74">
        <v>187</v>
      </c>
      <c r="E110" s="73">
        <f t="shared" si="13"/>
        <v>11003.434037116174</v>
      </c>
      <c r="F110" s="73">
        <f t="shared" si="12"/>
        <v>22437.287610055992</v>
      </c>
      <c r="G110" s="73">
        <f t="shared" si="12"/>
        <v>34318.397369649945</v>
      </c>
      <c r="H110" s="73">
        <f t="shared" si="12"/>
        <v>46664.258563254763</v>
      </c>
      <c r="I110" s="73">
        <f t="shared" si="12"/>
        <v>59493.050796966781</v>
      </c>
      <c r="J110" s="73">
        <f t="shared" si="12"/>
        <v>72823.664805570763</v>
      </c>
      <c r="K110" s="73">
        <f t="shared" si="12"/>
        <v>86675.730269645253</v>
      </c>
      <c r="L110" s="73">
        <f t="shared" si="12"/>
        <v>101069.64472078456</v>
      </c>
      <c r="M110" s="73">
        <f t="shared" si="12"/>
        <v>116026.6035775019</v>
      </c>
      <c r="N110" s="73">
        <f t="shared" si="12"/>
        <v>131568.63135604188</v>
      </c>
      <c r="O110" s="73">
        <f t="shared" si="12"/>
        <v>147718.61410206134</v>
      </c>
      <c r="P110" s="73">
        <f t="shared" si="12"/>
        <v>164500.33309093496</v>
      </c>
      <c r="Q110" s="73">
        <f t="shared" si="12"/>
        <v>181938.49984631038</v>
      </c>
      <c r="R110" s="73">
        <f t="shared" si="12"/>
        <v>200058.79252847793</v>
      </c>
      <c r="S110" s="73">
        <f t="shared" si="12"/>
        <v>218887.89374613902</v>
      </c>
      <c r="T110" s="73">
        <f t="shared" si="12"/>
        <v>238453.52984725058</v>
      </c>
      <c r="U110" s="73">
        <f t="shared" si="12"/>
        <v>258784.51174680371</v>
      </c>
      <c r="V110" s="73">
        <f t="shared" si="12"/>
        <v>279910.77735165518</v>
      </c>
      <c r="W110" s="73">
        <f t="shared" si="12"/>
        <v>301863.43564488529</v>
      </c>
      <c r="X110" s="73">
        <f t="shared" si="12"/>
        <v>324674.8124945946</v>
      </c>
    </row>
    <row r="111" spans="1:24">
      <c r="A111" s="73">
        <v>32</v>
      </c>
      <c r="B111" s="74">
        <v>1799.38</v>
      </c>
      <c r="C111" s="73">
        <v>3.5414883290647499</v>
      </c>
      <c r="D111" s="74">
        <v>165</v>
      </c>
      <c r="E111" s="73">
        <f t="shared" si="13"/>
        <v>10514.597394761695</v>
      </c>
      <c r="F111" s="73">
        <f t="shared" si="12"/>
        <v>21401.568029107002</v>
      </c>
      <c r="G111" s="73">
        <f t="shared" si="12"/>
        <v>32674.099457856373</v>
      </c>
      <c r="H111" s="73">
        <f t="shared" si="12"/>
        <v>44345.846271545051</v>
      </c>
      <c r="I111" s="73">
        <f t="shared" si="12"/>
        <v>56430.946636438523</v>
      </c>
      <c r="J111" s="73">
        <f t="shared" si="12"/>
        <v>68944.039420310379</v>
      </c>
      <c r="K111" s="73">
        <f t="shared" si="12"/>
        <v>81900.281924728231</v>
      </c>
      <c r="L111" s="73">
        <f t="shared" si="12"/>
        <v>95315.36824532527</v>
      </c>
      <c r="M111" s="73">
        <f t="shared" si="12"/>
        <v>109205.54828230028</v>
      </c>
      <c r="N111" s="73">
        <f t="shared" si="12"/>
        <v>123587.64742417078</v>
      </c>
      <c r="O111" s="73">
        <f t="shared" si="12"/>
        <v>138479.08692862518</v>
      </c>
      <c r="P111" s="73">
        <f t="shared" si="12"/>
        <v>153897.90502515956</v>
      </c>
      <c r="Q111" s="73">
        <f t="shared" si="12"/>
        <v>169862.77876506245</v>
      </c>
      <c r="R111" s="73">
        <f t="shared" si="12"/>
        <v>186393.04664521385</v>
      </c>
      <c r="S111" s="73">
        <f t="shared" si="12"/>
        <v>203508.73203310408</v>
      </c>
      <c r="T111" s="73">
        <f t="shared" si="12"/>
        <v>221230.56742144577</v>
      </c>
      <c r="U111" s="73">
        <f t="shared" si="12"/>
        <v>239580.01954176169</v>
      </c>
      <c r="V111" s="73">
        <f t="shared" si="12"/>
        <v>258579.31536736598</v>
      </c>
      <c r="W111" s="73">
        <f t="shared" si="12"/>
        <v>278251.46903723845</v>
      </c>
      <c r="X111" s="73">
        <f t="shared" si="12"/>
        <v>298620.30973340519</v>
      </c>
    </row>
    <row r="112" spans="1:24">
      <c r="A112" s="73">
        <v>33</v>
      </c>
      <c r="B112" s="74">
        <v>2147.33</v>
      </c>
      <c r="C112" s="73">
        <v>4.5287470525386802</v>
      </c>
      <c r="D112" s="74">
        <v>127</v>
      </c>
      <c r="E112" s="73">
        <f t="shared" si="13"/>
        <v>12350.387298576394</v>
      </c>
      <c r="F112" s="73">
        <f t="shared" si="12"/>
        <v>25260.092397914152</v>
      </c>
      <c r="G112" s="73">
        <f t="shared" si="12"/>
        <v>38754.445386429601</v>
      </c>
      <c r="H112" s="73">
        <f t="shared" si="12"/>
        <v>52859.923488171611</v>
      </c>
      <c r="I112" s="73">
        <f t="shared" si="12"/>
        <v>67604.203013692764</v>
      </c>
      <c r="J112" s="73">
        <f t="shared" si="12"/>
        <v>83016.213663643997</v>
      </c>
      <c r="K112" s="73">
        <f t="shared" si="12"/>
        <v>99126.195291641867</v>
      </c>
      <c r="L112" s="73">
        <f t="shared" si="12"/>
        <v>115965.75723778221</v>
      </c>
      <c r="M112" s="73">
        <f t="shared" si="12"/>
        <v>133567.94034921884</v>
      </c>
      <c r="N112" s="73">
        <f t="shared" si="12"/>
        <v>151967.28180949704</v>
      </c>
      <c r="O112" s="73">
        <f t="shared" si="12"/>
        <v>171199.88290384415</v>
      </c>
      <c r="P112" s="73">
        <f t="shared" si="12"/>
        <v>191303.47985337797</v>
      </c>
      <c r="Q112" s="73">
        <f t="shared" si="12"/>
        <v>212317.51785721816</v>
      </c>
      <c r="R112" s="73">
        <f t="shared" si="12"/>
        <v>234283.22848777651</v>
      </c>
      <c r="S112" s="73">
        <f t="shared" si="12"/>
        <v>257243.71059108552</v>
      </c>
      <c r="T112" s="73">
        <f t="shared" si="12"/>
        <v>281244.01485089684</v>
      </c>
      <c r="U112" s="73">
        <f t="shared" si="12"/>
        <v>306331.23218247463</v>
      </c>
      <c r="V112" s="73">
        <f t="shared" si="12"/>
        <v>332554.5861295202</v>
      </c>
      <c r="W112" s="73">
        <f t="shared" si="12"/>
        <v>359965.52944551926</v>
      </c>
      <c r="X112" s="73">
        <f t="shared" si="12"/>
        <v>388617.84504901484</v>
      </c>
    </row>
    <row r="113" spans="1:24">
      <c r="A113" s="73">
        <v>34</v>
      </c>
      <c r="B113" s="74">
        <v>2505.88</v>
      </c>
      <c r="C113" s="73">
        <v>4.286442018012</v>
      </c>
      <c r="D113" s="74">
        <v>125</v>
      </c>
      <c r="E113" s="73">
        <f t="shared" si="13"/>
        <v>13426.636655119903</v>
      </c>
      <c r="F113" s="73">
        <f t="shared" si="12"/>
        <v>27428.798305430664</v>
      </c>
      <c r="G113" s="73">
        <f t="shared" si="12"/>
        <v>42031.154496150339</v>
      </c>
      <c r="H113" s="73">
        <f t="shared" si="12"/>
        <v>57259.432218248709</v>
      </c>
      <c r="I113" s="73">
        <f t="shared" si="12"/>
        <v>73140.461235246723</v>
      </c>
      <c r="J113" s="73">
        <f t="shared" si="12"/>
        <v>89702.221352922046</v>
      </c>
      <c r="K113" s="73">
        <f t="shared" si="12"/>
        <v>106973.89171520373</v>
      </c>
      <c r="L113" s="73">
        <f t="shared" si="12"/>
        <v>124985.90221310673</v>
      </c>
      <c r="M113" s="73">
        <f t="shared" si="12"/>
        <v>143769.98709728065</v>
      </c>
      <c r="N113" s="73">
        <f t="shared" si="12"/>
        <v>163359.24088862885</v>
      </c>
      <c r="O113" s="73">
        <f t="shared" si="12"/>
        <v>183788.17668550438</v>
      </c>
      <c r="P113" s="73">
        <f t="shared" si="12"/>
        <v>205092.7869702098</v>
      </c>
      <c r="Q113" s="73">
        <f t="shared" si="12"/>
        <v>227310.60702193261</v>
      </c>
      <c r="R113" s="73">
        <f t="shared" si="12"/>
        <v>250480.78104783883</v>
      </c>
      <c r="S113" s="73">
        <f t="shared" si="12"/>
        <v>274644.13114883791</v>
      </c>
      <c r="T113" s="73">
        <f t="shared" si="12"/>
        <v>299843.22924152558</v>
      </c>
      <c r="U113" s="73">
        <f t="shared" si="12"/>
        <v>326122.47206301824</v>
      </c>
      <c r="V113" s="73">
        <f t="shared" si="12"/>
        <v>353528.15939082688</v>
      </c>
      <c r="W113" s="73">
        <f t="shared" si="12"/>
        <v>382108.57561557967</v>
      </c>
      <c r="X113" s="73">
        <f t="shared" si="12"/>
        <v>411914.07481031277</v>
      </c>
    </row>
    <row r="114" spans="1:24">
      <c r="A114" s="73">
        <v>35</v>
      </c>
      <c r="B114" s="74">
        <v>2923.11</v>
      </c>
      <c r="C114" s="73">
        <v>4.31854210041696</v>
      </c>
      <c r="D114" s="74">
        <v>107</v>
      </c>
      <c r="E114" s="73">
        <f t="shared" si="13"/>
        <v>13507.223751090294</v>
      </c>
      <c r="F114" s="73">
        <f t="shared" si="12"/>
        <v>27597.762646468964</v>
      </c>
      <c r="G114" s="73">
        <f t="shared" si="12"/>
        <v>42296.807396220167</v>
      </c>
      <c r="H114" s="73">
        <f t="shared" si="12"/>
        <v>57630.636581848514</v>
      </c>
      <c r="I114" s="73">
        <f t="shared" si="12"/>
        <v>73626.663636464247</v>
      </c>
      <c r="J114" s="73">
        <f t="shared" si="12"/>
        <v>90313.485853827602</v>
      </c>
      <c r="K114" s="73">
        <f t="shared" si="12"/>
        <v>107720.93551386961</v>
      </c>
      <c r="L114" s="73">
        <f t="shared" si="12"/>
        <v>125880.13321608937</v>
      </c>
      <c r="M114" s="73">
        <f t="shared" si="12"/>
        <v>144823.54351617745</v>
      </c>
      <c r="N114" s="73">
        <f t="shared" si="12"/>
        <v>164585.03296532953</v>
      </c>
      <c r="O114" s="73">
        <f t="shared" si="12"/>
        <v>185199.93065601273</v>
      </c>
      <c r="P114" s="73">
        <f t="shared" si="12"/>
        <v>206705.09138242598</v>
      </c>
      <c r="Q114" s="73">
        <f t="shared" si="12"/>
        <v>229138.96152857167</v>
      </c>
      <c r="R114" s="73">
        <f t="shared" si="12"/>
        <v>252541.64780173151</v>
      </c>
      <c r="S114" s="73">
        <f t="shared" si="12"/>
        <v>276954.98893422639</v>
      </c>
      <c r="T114" s="73">
        <f t="shared" si="12"/>
        <v>302422.63048164634</v>
      </c>
      <c r="U114" s="73">
        <f t="shared" si="12"/>
        <v>328990.10285127501</v>
      </c>
      <c r="V114" s="73">
        <f t="shared" si="12"/>
        <v>356704.90270020266</v>
      </c>
      <c r="W114" s="73">
        <f t="shared" si="12"/>
        <v>385616.57784865261</v>
      </c>
      <c r="X114" s="73">
        <f t="shared" si="12"/>
        <v>415776.81586032396</v>
      </c>
    </row>
    <row r="115" spans="1:24">
      <c r="A115" s="73">
        <v>36</v>
      </c>
      <c r="B115" s="74">
        <v>3512.16</v>
      </c>
      <c r="C115" s="73">
        <v>4.3547453367423499</v>
      </c>
      <c r="D115" s="74">
        <v>111</v>
      </c>
      <c r="E115" s="73">
        <f t="shared" si="13"/>
        <v>16976.964243901282</v>
      </c>
      <c r="F115" s="73">
        <f t="shared" si="12"/>
        <v>34693.232046534315</v>
      </c>
      <c r="G115" s="73">
        <f t="shared" si="12"/>
        <v>53180.998195147244</v>
      </c>
      <c r="H115" s="73">
        <f t="shared" si="12"/>
        <v>72473.859477984835</v>
      </c>
      <c r="I115" s="73">
        <f t="shared" si="12"/>
        <v>92606.875737860886</v>
      </c>
      <c r="J115" s="73">
        <f t="shared" si="12"/>
        <v>113616.63358445952</v>
      </c>
      <c r="K115" s="73">
        <f t="shared" si="12"/>
        <v>135541.31288114365</v>
      </c>
      <c r="L115" s="73">
        <f t="shared" si="12"/>
        <v>158420.7561270961</v>
      </c>
      <c r="M115" s="73">
        <f t="shared" si="12"/>
        <v>182296.54086087411</v>
      </c>
      <c r="N115" s="73">
        <f t="shared" si="12"/>
        <v>207212.05521695697</v>
      </c>
      <c r="O115" s="73">
        <f t="shared" si="12"/>
        <v>233212.57677258665</v>
      </c>
      <c r="P115" s="73">
        <f t="shared" si="12"/>
        <v>260345.35482818904</v>
      </c>
      <c r="Q115" s="73">
        <f t="shared" si="12"/>
        <v>288659.69627089618</v>
      </c>
      <c r="R115" s="73">
        <f t="shared" si="12"/>
        <v>318207.05517720908</v>
      </c>
      <c r="S115" s="73">
        <f t="shared" si="12"/>
        <v>349041.12631762499</v>
      </c>
      <c r="T115" s="73">
        <f t="shared" si="12"/>
        <v>381217.94273315632</v>
      </c>
      <c r="U115" s="73">
        <f t="shared" si="12"/>
        <v>414795.97756105487</v>
      </c>
      <c r="V115" s="73">
        <f t="shared" si="12"/>
        <v>449836.25029479119</v>
      </c>
      <c r="W115" s="73">
        <f t="shared" si="12"/>
        <v>486402.43767138146</v>
      </c>
      <c r="X115" s="73">
        <f t="shared" si="12"/>
        <v>524560.98938757868</v>
      </c>
    </row>
    <row r="116" spans="1:24">
      <c r="A116" s="73">
        <v>37</v>
      </c>
      <c r="B116" s="74">
        <v>4134.75</v>
      </c>
      <c r="C116" s="73">
        <v>4.0540152137043801</v>
      </c>
      <c r="D116" s="74">
        <v>85</v>
      </c>
      <c r="E116" s="73">
        <f t="shared" si="13"/>
        <v>14247.988494134583</v>
      </c>
      <c r="F116" s="73">
        <f t="shared" si="12"/>
        <v>29073.592609468233</v>
      </c>
      <c r="G116" s="73">
        <f t="shared" si="12"/>
        <v>44500.228971161094</v>
      </c>
      <c r="H116" s="73">
        <f t="shared" si="12"/>
        <v>60552.263517919833</v>
      </c>
      <c r="I116" s="73">
        <f t="shared" si="12"/>
        <v>77255.049987313236</v>
      </c>
      <c r="J116" s="73">
        <f t="shared" si="12"/>
        <v>94634.969961288487</v>
      </c>
      <c r="K116" s="73">
        <f t="shared" si="12"/>
        <v>112719.47453513824</v>
      </c>
      <c r="L116" s="73">
        <f t="shared" si="12"/>
        <v>131537.12767573496</v>
      </c>
      <c r="M116" s="73">
        <f t="shared" si="12"/>
        <v>151117.65133751364</v>
      </c>
      <c r="N116" s="73">
        <f t="shared" si="12"/>
        <v>171491.97240746373</v>
      </c>
      <c r="O116" s="73">
        <f t="shared" si="12"/>
        <v>192692.27155327864</v>
      </c>
      <c r="P116" s="73">
        <f t="shared" si="12"/>
        <v>214752.03405181566</v>
      </c>
      <c r="Q116" s="73">
        <f t="shared" si="12"/>
        <v>237706.10267815046</v>
      </c>
      <c r="R116" s="73">
        <f t="shared" si="12"/>
        <v>261590.73273876111</v>
      </c>
      <c r="S116" s="73">
        <f t="shared" si="12"/>
        <v>286443.64933576575</v>
      </c>
      <c r="T116" s="73">
        <f t="shared" si="12"/>
        <v>312304.10695266235</v>
      </c>
      <c r="U116" s="73">
        <f t="shared" si="12"/>
        <v>339212.95145568147</v>
      </c>
      <c r="V116" s="73">
        <f t="shared" si="12"/>
        <v>367212.68460868497</v>
      </c>
      <c r="W116" s="73">
        <f t="shared" si="12"/>
        <v>396347.53120350803</v>
      </c>
      <c r="X116" s="73">
        <f t="shared" si="12"/>
        <v>426663.50891177455</v>
      </c>
    </row>
    <row r="117" spans="1:24">
      <c r="A117" s="73">
        <v>38</v>
      </c>
      <c r="B117" s="74">
        <v>4665.7700000000004</v>
      </c>
      <c r="C117" s="73">
        <v>4.64065057397075</v>
      </c>
      <c r="D117" s="74">
        <v>63</v>
      </c>
      <c r="E117" s="73">
        <f t="shared" si="13"/>
        <v>13640.891183964739</v>
      </c>
      <c r="F117" s="73">
        <f t="shared" si="12"/>
        <v>27914.808462952849</v>
      </c>
      <c r="G117" s="73">
        <f t="shared" si="12"/>
        <v>42851.128366076453</v>
      </c>
      <c r="H117" s="73">
        <f t="shared" si="12"/>
        <v>58480.590684514464</v>
      </c>
      <c r="I117" s="73">
        <f t="shared" si="12"/>
        <v>74835.361735741593</v>
      </c>
      <c r="J117" s="73">
        <f t="shared" si="12"/>
        <v>91949.100563629108</v>
      </c>
      <c r="K117" s="73">
        <f t="shared" si="12"/>
        <v>109857.02821066082</v>
      </c>
      <c r="L117" s="73">
        <f t="shared" si="12"/>
        <v>128596.00020483082</v>
      </c>
      <c r="M117" s="73">
        <f t="shared" si="12"/>
        <v>148204.58241040449</v>
      </c>
      <c r="N117" s="73">
        <f t="shared" si="12"/>
        <v>168723.13039864853</v>
      </c>
      <c r="O117" s="73">
        <f t="shared" si="12"/>
        <v>190193.87250187961</v>
      </c>
      <c r="P117" s="73">
        <f t="shared" si="12"/>
        <v>212660.99672176002</v>
      </c>
      <c r="Q117" s="73">
        <f t="shared" si="12"/>
        <v>236170.741670705</v>
      </c>
      <c r="R117" s="73">
        <f t="shared" si="12"/>
        <v>260771.49173356223</v>
      </c>
      <c r="S117" s="73">
        <f t="shared" si="12"/>
        <v>286513.87664541259</v>
      </c>
      <c r="T117" s="73">
        <f t="shared" si="12"/>
        <v>313450.87569042854</v>
      </c>
      <c r="U117" s="73">
        <f t="shared" si="12"/>
        <v>341637.92673623754</v>
      </c>
      <c r="V117" s="73">
        <f t="shared" si="12"/>
        <v>371133.04032818903</v>
      </c>
      <c r="W117" s="73">
        <f t="shared" si="12"/>
        <v>401996.91907833901</v>
      </c>
      <c r="X117" s="73">
        <f t="shared" si="12"/>
        <v>434293.08259485749</v>
      </c>
    </row>
    <row r="118" spans="1:24">
      <c r="A118" s="73">
        <v>39</v>
      </c>
      <c r="B118" s="74">
        <v>5189.53</v>
      </c>
      <c r="C118" s="73">
        <v>5.2953628980956404</v>
      </c>
      <c r="D118" s="74">
        <v>49</v>
      </c>
      <c r="E118" s="73">
        <f t="shared" si="13"/>
        <v>13465.417864071605</v>
      </c>
      <c r="F118" s="73">
        <f t="shared" si="12"/>
        <v>27643.878469790787</v>
      </c>
      <c r="G118" s="73">
        <f t="shared" si="12"/>
        <v>42573.140017946331</v>
      </c>
      <c r="H118" s="73">
        <f t="shared" si="12"/>
        <v>58292.960143082564</v>
      </c>
      <c r="I118" s="73">
        <f t="shared" si="12"/>
        <v>74845.201790772626</v>
      </c>
      <c r="J118" s="73">
        <f t="shared" si="12"/>
        <v>92273.944701477609</v>
      </c>
      <c r="K118" s="73">
        <f t="shared" si="12"/>
        <v>110625.60279788058</v>
      </c>
      <c r="L118" s="73">
        <f t="shared" si="12"/>
        <v>129949.04778830575</v>
      </c>
      <c r="M118" s="73">
        <f t="shared" si="12"/>
        <v>150295.73931538791</v>
      </c>
      <c r="N118" s="73">
        <f t="shared" si="12"/>
        <v>171719.8619965851</v>
      </c>
      <c r="O118" s="73">
        <f t="shared" si="12"/>
        <v>194278.46972148481</v>
      </c>
      <c r="P118" s="73">
        <f t="shared" si="12"/>
        <v>218031.63759017596</v>
      </c>
      <c r="Q118" s="73">
        <f t="shared" si="12"/>
        <v>243042.62189730807</v>
      </c>
      <c r="R118" s="73">
        <f t="shared" si="12"/>
        <v>269378.02858788858</v>
      </c>
      <c r="S118" s="73">
        <f t="shared" si="12"/>
        <v>297107.99063342466</v>
      </c>
      <c r="T118" s="73">
        <f t="shared" si="12"/>
        <v>326306.35480077611</v>
      </c>
      <c r="U118" s="73">
        <f t="shared" si="12"/>
        <v>357050.87831109634</v>
      </c>
      <c r="V118" s="73">
        <f t="shared" si="12"/>
        <v>389423.43591257842</v>
      </c>
      <c r="W118" s="73">
        <f t="shared" si="12"/>
        <v>423510.23791845393</v>
      </c>
      <c r="X118" s="73">
        <f t="shared" si="12"/>
        <v>459402.05979089596</v>
      </c>
    </row>
    <row r="119" spans="1:24">
      <c r="A119" s="73">
        <v>40</v>
      </c>
      <c r="B119" s="74">
        <v>5833.97</v>
      </c>
      <c r="C119" s="73">
        <v>4.5630655179063204</v>
      </c>
      <c r="D119" s="74">
        <v>48</v>
      </c>
      <c r="E119" s="73">
        <f t="shared" si="13"/>
        <v>12777.977922959992</v>
      </c>
      <c r="F119" s="73">
        <f t="shared" si="12"/>
        <v>26139.023350408253</v>
      </c>
      <c r="G119" s="73">
        <f t="shared" si="12"/>
        <v>40109.742034588213</v>
      </c>
      <c r="H119" s="73">
        <f t="shared" si="12"/>
        <v>54717.953765649669</v>
      </c>
      <c r="I119" s="73">
        <f t="shared" si="12"/>
        <v>69992.747768993955</v>
      </c>
      <c r="J119" s="73">
        <f t="shared" ref="J119:X133" si="14">$D119*((1+$C119/100)^J$2-1)*$B119</f>
        <v>85964.54063043608</v>
      </c>
      <c r="K119" s="73">
        <f t="shared" si="14"/>
        <v>102665.13686453008</v>
      </c>
      <c r="L119" s="73">
        <f t="shared" si="14"/>
        <v>120127.79224666677</v>
      </c>
      <c r="M119" s="73">
        <f t="shared" si="14"/>
        <v>138387.28003505655</v>
      </c>
      <c r="N119" s="73">
        <f t="shared" si="14"/>
        <v>157479.96021446469</v>
      </c>
      <c r="O119" s="73">
        <f t="shared" si="14"/>
        <v>177443.8518995835</v>
      </c>
      <c r="P119" s="73">
        <f t="shared" si="14"/>
        <v>198318.70904221816</v>
      </c>
      <c r="Q119" s="73">
        <f t="shared" si="14"/>
        <v>220146.09959304059</v>
      </c>
      <c r="R119" s="73">
        <f t="shared" si="14"/>
        <v>242969.48827554635</v>
      </c>
      <c r="S119" s="73">
        <f t="shared" si="14"/>
        <v>266834.32313704124</v>
      </c>
      <c r="T119" s="73">
        <f t="shared" si="14"/>
        <v>291788.12604900642</v>
      </c>
      <c r="U119" s="73">
        <f t="shared" si="14"/>
        <v>317880.58733705373</v>
      </c>
      <c r="V119" s="73">
        <f t="shared" si="14"/>
        <v>345163.6647289088</v>
      </c>
      <c r="W119" s="73">
        <f t="shared" si="14"/>
        <v>373691.68681745551</v>
      </c>
      <c r="X119" s="73">
        <f t="shared" si="14"/>
        <v>403521.46124486526</v>
      </c>
    </row>
    <row r="120" spans="1:24">
      <c r="A120" s="73">
        <v>41</v>
      </c>
      <c r="B120" s="74">
        <v>6496.55</v>
      </c>
      <c r="C120" s="73">
        <v>4.8425634702278604</v>
      </c>
      <c r="D120" s="74">
        <v>33</v>
      </c>
      <c r="E120" s="73">
        <f t="shared" si="13"/>
        <v>10381.785385127921</v>
      </c>
      <c r="F120" s="73">
        <f t="shared" si="13"/>
        <v>21266.31531687349</v>
      </c>
      <c r="G120" s="73">
        <f t="shared" si="13"/>
        <v>32677.935518999817</v>
      </c>
      <c r="H120" s="73">
        <f t="shared" si="13"/>
        <v>44642.170672395419</v>
      </c>
      <c r="I120" s="73">
        <f t="shared" si="13"/>
        <v>57185.781506821535</v>
      </c>
      <c r="J120" s="73">
        <f t="shared" si="13"/>
        <v>70336.824657363089</v>
      </c>
      <c r="K120" s="73">
        <f t="shared" si="13"/>
        <v>84124.715419466753</v>
      </c>
      <c r="L120" s="73">
        <f t="shared" si="13"/>
        <v>98580.293542930856</v>
      </c>
      <c r="M120" s="73">
        <f t="shared" si="13"/>
        <v>113735.89221201216</v>
      </c>
      <c r="N120" s="73">
        <f t="shared" si="13"/>
        <v>129625.41036593671</v>
      </c>
      <c r="O120" s="73">
        <f t="shared" si="13"/>
        <v>146284.38852157842</v>
      </c>
      <c r="P120" s="73">
        <f t="shared" si="13"/>
        <v>163750.08826789854</v>
      </c>
      <c r="Q120" s="73">
        <f t="shared" si="13"/>
        <v>182061.57560995358</v>
      </c>
      <c r="R120" s="73">
        <f t="shared" si="13"/>
        <v>201259.80834889031</v>
      </c>
      <c r="S120" s="73">
        <f t="shared" si="13"/>
        <v>221387.72769337235</v>
      </c>
      <c r="T120" s="73">
        <f t="shared" si="13"/>
        <v>242490.35430734698</v>
      </c>
      <c r="U120" s="73">
        <f t="shared" si="14"/>
        <v>264614.88900898857</v>
      </c>
      <c r="V120" s="73">
        <f t="shared" si="14"/>
        <v>287810.81834604981</v>
      </c>
      <c r="W120" s="73">
        <f t="shared" si="14"/>
        <v>312130.02528376738</v>
      </c>
      <c r="X120" s="73">
        <f t="shared" si="14"/>
        <v>337626.90525289997</v>
      </c>
    </row>
    <row r="121" spans="1:24">
      <c r="A121" s="73">
        <v>42</v>
      </c>
      <c r="B121" s="74">
        <v>7190.51</v>
      </c>
      <c r="C121" s="73">
        <v>4.30971053863981</v>
      </c>
      <c r="D121" s="74">
        <v>34</v>
      </c>
      <c r="E121" s="73">
        <f t="shared" si="13"/>
        <v>10536.265686566254</v>
      </c>
      <c r="F121" s="73">
        <f t="shared" si="13"/>
        <v>21526.613925805559</v>
      </c>
      <c r="G121" s="73">
        <f t="shared" si="13"/>
        <v>32990.614361344553</v>
      </c>
      <c r="H121" s="73">
        <f t="shared" si="13"/>
        <v>44948.680031803728</v>
      </c>
      <c r="I121" s="73">
        <f t="shared" si="13"/>
        <v>57422.10371868009</v>
      </c>
      <c r="J121" s="73">
        <f t="shared" si="13"/>
        <v>70433.095860719041</v>
      </c>
      <c r="K121" s="73">
        <f t="shared" si="13"/>
        <v>84004.824102284954</v>
      </c>
      <c r="L121" s="73">
        <f t="shared" si="13"/>
        <v>98161.454546153254</v>
      </c>
      <c r="M121" s="73">
        <f t="shared" si="13"/>
        <v>112928.19478417719</v>
      </c>
      <c r="N121" s="73">
        <f t="shared" si="13"/>
        <v>128331.33878245285</v>
      </c>
      <c r="O121" s="73">
        <f t="shared" si="13"/>
        <v>144398.31370090402</v>
      </c>
      <c r="P121" s="73">
        <f t="shared" si="13"/>
        <v>161157.72873065632</v>
      </c>
      <c r="Q121" s="73">
        <f t="shared" si="13"/>
        <v>178639.42603616021</v>
      </c>
      <c r="R121" s="73">
        <f t="shared" si="13"/>
        <v>196874.53389277257</v>
      </c>
      <c r="S121" s="73">
        <f t="shared" si="13"/>
        <v>215895.52211441359</v>
      </c>
      <c r="T121" s="73">
        <f t="shared" si="13"/>
        <v>235736.25986999623</v>
      </c>
      <c r="U121" s="73">
        <f t="shared" si="14"/>
        <v>256432.07599157497</v>
      </c>
      <c r="V121" s="73">
        <f t="shared" si="14"/>
        <v>278019.82188160304</v>
      </c>
      <c r="W121" s="73">
        <f t="shared" si="14"/>
        <v>300537.93713130831</v>
      </c>
      <c r="X121" s="73">
        <f t="shared" si="14"/>
        <v>324026.5179670332</v>
      </c>
    </row>
    <row r="122" spans="1:24">
      <c r="A122" s="73">
        <v>43</v>
      </c>
      <c r="B122" s="74">
        <v>7849.45</v>
      </c>
      <c r="C122" s="73">
        <v>4.5596221556596896</v>
      </c>
      <c r="D122" s="74">
        <v>29</v>
      </c>
      <c r="E122" s="73">
        <f t="shared" si="13"/>
        <v>10379.252577625437</v>
      </c>
      <c r="F122" s="73">
        <f t="shared" si="13"/>
        <v>21231.759855372187</v>
      </c>
      <c r="G122" s="73">
        <f t="shared" si="13"/>
        <v>32579.100459399637</v>
      </c>
      <c r="H122" s="73">
        <f t="shared" si="13"/>
        <v>44443.836919686495</v>
      </c>
      <c r="I122" s="73">
        <f t="shared" si="13"/>
        <v>56849.560532327218</v>
      </c>
      <c r="J122" s="73">
        <f t="shared" si="13"/>
        <v>69820.938267379825</v>
      </c>
      <c r="K122" s="73">
        <f t="shared" si="13"/>
        <v>83383.761815534177</v>
      </c>
      <c r="L122" s="73">
        <f t="shared" si="13"/>
        <v>97564.998871123229</v>
      </c>
      <c r="M122" s="73">
        <f t="shared" si="13"/>
        <v>112392.84675344551</v>
      </c>
      <c r="N122" s="73">
        <f t="shared" si="13"/>
        <v>127896.7884730177</v>
      </c>
      <c r="O122" s="73">
        <f t="shared" si="13"/>
        <v>144107.65135423606</v>
      </c>
      <c r="P122" s="73">
        <f t="shared" si="13"/>
        <v>161057.66833101009</v>
      </c>
      <c r="Q122" s="73">
        <f t="shared" si="13"/>
        <v>178780.54203724518</v>
      </c>
      <c r="R122" s="73">
        <f t="shared" si="13"/>
        <v>197311.5118196093</v>
      </c>
      <c r="S122" s="73">
        <f t="shared" si="13"/>
        <v>216687.42380582876</v>
      </c>
      <c r="T122" s="73">
        <f t="shared" si="13"/>
        <v>236946.80416783298</v>
      </c>
      <c r="U122" s="73">
        <f t="shared" si="14"/>
        <v>258129.93572542246</v>
      </c>
      <c r="V122" s="73">
        <f t="shared" si="14"/>
        <v>280278.93804277445</v>
      </c>
      <c r="W122" s="73">
        <f t="shared" si="14"/>
        <v>303437.85117704584</v>
      </c>
      <c r="X122" s="73">
        <f t="shared" si="14"/>
        <v>327652.72324559756</v>
      </c>
    </row>
    <row r="123" spans="1:24">
      <c r="A123" s="73">
        <v>44</v>
      </c>
      <c r="B123" s="74">
        <v>8522.6299999999992</v>
      </c>
      <c r="C123" s="73">
        <v>4.7133076956446596</v>
      </c>
      <c r="D123" s="74">
        <v>30</v>
      </c>
      <c r="E123" s="73">
        <f t="shared" si="13"/>
        <v>12050.933269839623</v>
      </c>
      <c r="F123" s="73">
        <f t="shared" si="13"/>
        <v>24669.864104883593</v>
      </c>
      <c r="G123" s="73">
        <f t="shared" si="13"/>
        <v>37883.563978083766</v>
      </c>
      <c r="H123" s="73">
        <f t="shared" si="13"/>
        <v>51720.066184286872</v>
      </c>
      <c r="I123" s="73">
        <f t="shared" si="13"/>
        <v>66208.725313782983</v>
      </c>
      <c r="J123" s="73">
        <f t="shared" si="13"/>
        <v>81380.279529025385</v>
      </c>
      <c r="K123" s="73">
        <f t="shared" si="13"/>
        <v>97266.915776643684</v>
      </c>
      <c r="L123" s="73">
        <f t="shared" si="13"/>
        <v>113902.33807310004</v>
      </c>
      <c r="M123" s="73">
        <f t="shared" si="13"/>
        <v>131321.83900885828</v>
      </c>
      <c r="N123" s="73">
        <f t="shared" si="13"/>
        <v>149562.3746227645</v>
      </c>
      <c r="O123" s="73">
        <f t="shared" si="13"/>
        <v>168662.64280548779</v>
      </c>
      <c r="P123" s="73">
        <f t="shared" si="13"/>
        <v>188663.1653983561</v>
      </c>
      <c r="Q123" s="73">
        <f t="shared" si="13"/>
        <v>209606.37416176326</v>
      </c>
      <c r="R123" s="73">
        <f t="shared" si="13"/>
        <v>231536.70079553104</v>
      </c>
      <c r="S123" s="73">
        <f t="shared" si="13"/>
        <v>254500.67120220815</v>
      </c>
      <c r="T123" s="73">
        <f t="shared" si="13"/>
        <v>278547.00419328874</v>
      </c>
      <c r="U123" s="73">
        <f t="shared" si="14"/>
        <v>303726.71484775824</v>
      </c>
      <c r="V123" s="73">
        <f t="shared" si="14"/>
        <v>330093.22274224594</v>
      </c>
      <c r="W123" s="73">
        <f t="shared" si="14"/>
        <v>357702.4652823974</v>
      </c>
      <c r="X123" s="73">
        <f t="shared" si="14"/>
        <v>386613.01637590292</v>
      </c>
    </row>
    <row r="124" spans="1:24">
      <c r="A124" s="73">
        <v>45</v>
      </c>
      <c r="B124" s="74">
        <v>9188.4699999999993</v>
      </c>
      <c r="C124" s="73">
        <v>3.97722331387518</v>
      </c>
      <c r="D124" s="74">
        <v>27</v>
      </c>
      <c r="E124" s="73">
        <f t="shared" si="13"/>
        <v>9867.0412177675153</v>
      </c>
      <c r="F124" s="73">
        <f t="shared" si="13"/>
        <v>20126.516699237774</v>
      </c>
      <c r="G124" s="73">
        <f t="shared" si="13"/>
        <v>30794.034431438329</v>
      </c>
      <c r="H124" s="73">
        <f t="shared" si="13"/>
        <v>41885.823165895796</v>
      </c>
      <c r="I124" s="73">
        <f t="shared" si="13"/>
        <v>53418.757107825841</v>
      </c>
      <c r="J124" s="73">
        <f t="shared" si="13"/>
        <v>65410.381587268224</v>
      </c>
      <c r="K124" s="73">
        <f t="shared" si="13"/>
        <v>77878.939751219237</v>
      </c>
      <c r="L124" s="73">
        <f t="shared" si="13"/>
        <v>90843.40031737111</v>
      </c>
      <c r="M124" s="73">
        <f t="shared" si="13"/>
        <v>104323.48643167809</v>
      </c>
      <c r="N124" s="73">
        <f t="shared" si="13"/>
        <v>118339.70567365369</v>
      </c>
      <c r="O124" s="73">
        <f t="shared" si="13"/>
        <v>132913.38125504504</v>
      </c>
      <c r="P124" s="73">
        <f t="shared" si="13"/>
        <v>148066.68445934806</v>
      </c>
      <c r="Q124" s="73">
        <f t="shared" si="13"/>
        <v>163822.66837151471</v>
      </c>
      <c r="R124" s="73">
        <f t="shared" si="13"/>
        <v>180205.30294916665</v>
      </c>
      <c r="S124" s="73">
        <f t="shared" si="13"/>
        <v>197239.51148866775</v>
      </c>
      <c r="T124" s="73">
        <f t="shared" si="13"/>
        <v>214951.20854153612</v>
      </c>
      <c r="U124" s="73">
        <f t="shared" si="14"/>
        <v>233367.33933887404</v>
      </c>
      <c r="V124" s="73">
        <f t="shared" si="14"/>
        <v>252515.92078379757</v>
      </c>
      <c r="W124" s="73">
        <f t="shared" si="14"/>
        <v>272426.08407422481</v>
      </c>
      <c r="X124" s="73">
        <f t="shared" si="14"/>
        <v>293128.11902086961</v>
      </c>
    </row>
    <row r="125" spans="1:24">
      <c r="A125" s="73">
        <v>46</v>
      </c>
      <c r="B125" s="74">
        <v>9780.51</v>
      </c>
      <c r="C125" s="73">
        <v>4.9954797175261101</v>
      </c>
      <c r="D125" s="74">
        <v>13</v>
      </c>
      <c r="E125" s="73">
        <f t="shared" si="13"/>
        <v>6351.5841131679799</v>
      </c>
      <c r="F125" s="73">
        <f t="shared" si="13"/>
        <v>13020.460322450892</v>
      </c>
      <c r="G125" s="73">
        <f t="shared" si="13"/>
        <v>20022.478890155438</v>
      </c>
      <c r="H125" s="73">
        <f t="shared" si="13"/>
        <v>27374.281875227105</v>
      </c>
      <c r="I125" s="73">
        <f t="shared" si="13"/>
        <v>35093.342687290482</v>
      </c>
      <c r="J125" s="73">
        <f t="shared" si="13"/>
        <v>43198.007616604016</v>
      </c>
      <c r="K125" s="73">
        <f t="shared" si="13"/>
        <v>51707.539438634827</v>
      </c>
      <c r="L125" s="73">
        <f t="shared" si="13"/>
        <v>60642.163196891655</v>
      </c>
      <c r="M125" s="73">
        <f t="shared" si="13"/>
        <v>70023.114272829465</v>
      </c>
      <c r="N125" s="73">
        <f t="shared" si="13"/>
        <v>79872.688857076791</v>
      </c>
      <c r="O125" s="73">
        <f t="shared" si="13"/>
        <v>90214.296941942768</v>
      </c>
      <c r="P125" s="73">
        <f t="shared" si="13"/>
        <v>101072.51796115433</v>
      </c>
      <c r="Q125" s="73">
        <f t="shared" si="13"/>
        <v>112473.15920906472</v>
      </c>
      <c r="R125" s="73">
        <f t="shared" si="13"/>
        <v>124443.31717818241</v>
      </c>
      <c r="S125" s="73">
        <f t="shared" si="13"/>
        <v>137011.44196080317</v>
      </c>
      <c r="T125" s="73">
        <f t="shared" si="13"/>
        <v>150207.40486781322</v>
      </c>
      <c r="U125" s="73">
        <f t="shared" si="14"/>
        <v>164062.56942537517</v>
      </c>
      <c r="V125" s="73">
        <f t="shared" si="14"/>
        <v>178609.86591823999</v>
      </c>
      <c r="W125" s="73">
        <f t="shared" si="14"/>
        <v>193883.86965685422</v>
      </c>
      <c r="X125" s="73">
        <f t="shared" si="14"/>
        <v>209920.8831542852</v>
      </c>
    </row>
    <row r="126" spans="1:24">
      <c r="A126" s="73">
        <v>47</v>
      </c>
      <c r="B126" s="74">
        <v>10367.15</v>
      </c>
      <c r="C126" s="73">
        <v>5.4628516390183801</v>
      </c>
      <c r="D126" s="74">
        <v>20</v>
      </c>
      <c r="E126" s="73">
        <f t="shared" si="13"/>
        <v>11326.840473889888</v>
      </c>
      <c r="F126" s="73">
        <f t="shared" si="13"/>
        <v>23272.449438256688</v>
      </c>
      <c r="G126" s="73">
        <f t="shared" si="13"/>
        <v>35870.629297724103</v>
      </c>
      <c r="H126" s="73">
        <f t="shared" si="13"/>
        <v>49157.029032130937</v>
      </c>
      <c r="I126" s="73">
        <f t="shared" si="13"/>
        <v>63169.245072195343</v>
      </c>
      <c r="J126" s="73">
        <f t="shared" si="13"/>
        <v>77946.927685867238</v>
      </c>
      <c r="K126" s="73">
        <f t="shared" si="13"/>
        <v>93531.893176408965</v>
      </c>
      <c r="L126" s="73">
        <f t="shared" si="13"/>
        <v>109968.24220969125</v>
      </c>
      <c r="M126" s="73">
        <f t="shared" si="13"/>
        <v>127302.48460553293</v>
      </c>
      <c r="N126" s="73">
        <f t="shared" si="13"/>
        <v>145583.67094620736</v>
      </c>
      <c r="O126" s="73">
        <f t="shared" si="13"/>
        <v>164863.53137452522</v>
      </c>
      <c r="P126" s="73">
        <f t="shared" si="13"/>
        <v>185196.62197425199</v>
      </c>
      <c r="Q126" s="73">
        <f t="shared" si="13"/>
        <v>206640.47914706904</v>
      </c>
      <c r="R126" s="73">
        <f t="shared" si="13"/>
        <v>229255.78242292002</v>
      </c>
      <c r="S126" s="73">
        <f t="shared" si="13"/>
        <v>253106.52616444477</v>
      </c>
      <c r="T126" s="73">
        <f t="shared" si="13"/>
        <v>278260.20065137162</v>
      </c>
      <c r="U126" s="73">
        <f t="shared" si="14"/>
        <v>304787.98305728077</v>
      </c>
      <c r="V126" s="73">
        <f t="shared" si="14"/>
        <v>332764.9388591465</v>
      </c>
      <c r="W126" s="73">
        <f t="shared" si="14"/>
        <v>362270.23424958176</v>
      </c>
      <c r="X126" s="73">
        <f t="shared" si="14"/>
        <v>393387.36015285068</v>
      </c>
    </row>
    <row r="127" spans="1:24">
      <c r="A127" s="73">
        <v>48</v>
      </c>
      <c r="B127" s="74">
        <v>10852.22</v>
      </c>
      <c r="C127" s="73">
        <v>4.49237805623439</v>
      </c>
      <c r="D127" s="74">
        <v>13</v>
      </c>
      <c r="E127" s="73">
        <f t="shared" si="13"/>
        <v>6337.7957486256382</v>
      </c>
      <c r="F127" s="73">
        <f t="shared" si="13"/>
        <v>12960.309242711503</v>
      </c>
      <c r="G127" s="73">
        <f t="shared" si="13"/>
        <v>19880.331079776832</v>
      </c>
      <c r="H127" s="73">
        <f t="shared" si="13"/>
        <v>27111.226459337115</v>
      </c>
      <c r="I127" s="73">
        <f t="shared" si="13"/>
        <v>34666.960996198017</v>
      </c>
      <c r="J127" s="73">
        <f t="shared" si="13"/>
        <v>42562.1276933802</v>
      </c>
      <c r="K127" s="73">
        <f t="shared" si="13"/>
        <v>50811.975126769736</v>
      </c>
      <c r="L127" s="73">
        <f t="shared" si="13"/>
        <v>59432.436895929641</v>
      </c>
      <c r="M127" s="73">
        <f t="shared" si="13"/>
        <v>68440.162397953376</v>
      </c>
      <c r="N127" s="73">
        <f t="shared" si="13"/>
        <v>77852.548983795874</v>
      </c>
      <c r="O127" s="73">
        <f t="shared" si="13"/>
        <v>87687.775559188682</v>
      </c>
      <c r="P127" s="73">
        <f t="shared" si="13"/>
        <v>97964.837695035385</v>
      </c>
      <c r="Q127" s="73">
        <f t="shared" si="13"/>
        <v>108703.58431509843</v>
      </c>
      <c r="R127" s="73">
        <f t="shared" si="13"/>
        <v>119924.7560318358</v>
      </c>
      <c r="S127" s="73">
        <f t="shared" si="13"/>
        <v>131650.0252044283</v>
      </c>
      <c r="T127" s="73">
        <f t="shared" si="13"/>
        <v>143902.03779636469</v>
      </c>
      <c r="U127" s="73">
        <f t="shared" si="14"/>
        <v>156704.4571134283</v>
      </c>
      <c r="V127" s="73">
        <f t="shared" si="14"/>
        <v>170082.00950655888</v>
      </c>
      <c r="W127" s="73">
        <f t="shared" si="14"/>
        <v>184060.53212785962</v>
      </c>
      <c r="X127" s="73">
        <f t="shared" si="14"/>
        <v>198667.02283198552</v>
      </c>
    </row>
    <row r="128" spans="1:24">
      <c r="A128" s="73">
        <v>49</v>
      </c>
      <c r="B128" s="74">
        <v>11285.56</v>
      </c>
      <c r="C128" s="73">
        <v>4.6313448834716198</v>
      </c>
      <c r="D128" s="74">
        <v>13</v>
      </c>
      <c r="E128" s="73">
        <f t="shared" si="13"/>
        <v>6794.7516732045433</v>
      </c>
      <c r="F128" s="73">
        <f t="shared" si="13"/>
        <v>13904.191730370652</v>
      </c>
      <c r="G128" s="73">
        <f t="shared" si="13"/>
        <v>21342.894475867797</v>
      </c>
      <c r="H128" s="73">
        <f t="shared" si="13"/>
        <v>29126.109200365208</v>
      </c>
      <c r="I128" s="73">
        <f t="shared" si="13"/>
        <v>37269.791441775225</v>
      </c>
      <c r="J128" s="73">
        <f t="shared" si="13"/>
        <v>45790.635693998964</v>
      </c>
      <c r="K128" s="73">
        <f t="shared" si="13"/>
        <v>54706.10963052664</v>
      </c>
      <c r="L128" s="73">
        <f t="shared" si="13"/>
        <v>64034.489913050973</v>
      </c>
      <c r="M128" s="73">
        <f t="shared" si="13"/>
        <v>73794.899658500755</v>
      </c>
      <c r="N128" s="73">
        <f t="shared" si="13"/>
        <v>84007.347641302273</v>
      </c>
      <c r="O128" s="73">
        <f t="shared" si="13"/>
        <v>94692.769311232507</v>
      </c>
      <c r="P128" s="73">
        <f t="shared" si="13"/>
        <v>105873.06971095038</v>
      </c>
      <c r="Q128" s="73">
        <f t="shared" si="13"/>
        <v>117571.16838118738</v>
      </c>
      <c r="R128" s="73">
        <f t="shared" si="13"/>
        <v>129811.04634565182</v>
      </c>
      <c r="S128" s="73">
        <f t="shared" si="13"/>
        <v>142617.79527196669</v>
      </c>
      <c r="T128" s="73">
        <f t="shared" si="13"/>
        <v>156017.6689094195</v>
      </c>
      <c r="U128" s="73">
        <f t="shared" si="14"/>
        <v>170038.13690897211</v>
      </c>
      <c r="V128" s="73">
        <f t="shared" si="14"/>
        <v>184707.9411358608</v>
      </c>
      <c r="W128" s="73">
        <f t="shared" si="14"/>
        <v>200057.1545902268</v>
      </c>
      <c r="X128" s="73">
        <f t="shared" si="14"/>
        <v>216117.24305656474</v>
      </c>
    </row>
    <row r="129" spans="1:24">
      <c r="A129" s="73">
        <v>50</v>
      </c>
      <c r="B129" s="74">
        <v>11475.25</v>
      </c>
      <c r="C129" s="73">
        <v>4.6784808843725303</v>
      </c>
      <c r="D129" s="74">
        <v>12</v>
      </c>
      <c r="E129" s="73">
        <f t="shared" si="13"/>
        <v>6442.4085322075007</v>
      </c>
      <c r="F129" s="73">
        <f t="shared" si="13"/>
        <v>13186.223916087511</v>
      </c>
      <c r="G129" s="73">
        <f t="shared" si="13"/>
        <v>20245.547413579734</v>
      </c>
      <c r="H129" s="73">
        <f t="shared" si="13"/>
        <v>27635.140011468124</v>
      </c>
      <c r="I129" s="73">
        <f t="shared" si="13"/>
        <v>35370.453286481745</v>
      </c>
      <c r="J129" s="73">
        <f t="shared" si="13"/>
        <v>43467.661714413211</v>
      </c>
      <c r="K129" s="73">
        <f t="shared" si="13"/>
        <v>51943.696490813265</v>
      </c>
      <c r="L129" s="73">
        <f t="shared" si="13"/>
        <v>60816.280933979913</v>
      </c>
      <c r="M129" s="73">
        <f t="shared" si="13"/>
        <v>70103.967544269952</v>
      </c>
      <c r="N129" s="73">
        <f t="shared" si="13"/>
        <v>79826.176797222855</v>
      </c>
      <c r="O129" s="73">
        <f t="shared" si="13"/>
        <v>90003.237751613837</v>
      </c>
      <c r="P129" s="73">
        <f t="shared" si="13"/>
        <v>100656.43055734693</v>
      </c>
      <c r="Q129" s="73">
        <f t="shared" si="13"/>
        <v>111808.03095207164</v>
      </c>
      <c r="R129" s="73">
        <f t="shared" si="13"/>
        <v>123481.35683956512</v>
      </c>
      <c r="S129" s="73">
        <f t="shared" si="13"/>
        <v>135700.81704727552</v>
      </c>
      <c r="T129" s="73">
        <f t="shared" si="13"/>
        <v>148491.96236497705</v>
      </c>
      <c r="U129" s="73">
        <f t="shared" si="14"/>
        <v>161881.53897125964</v>
      </c>
      <c r="V129" s="73">
        <f t="shared" si="14"/>
        <v>175897.5443595656</v>
      </c>
      <c r="W129" s="73">
        <f t="shared" si="14"/>
        <v>190569.28588071611</v>
      </c>
      <c r="X129" s="73">
        <f t="shared" si="14"/>
        <v>205927.44202433812</v>
      </c>
    </row>
    <row r="130" spans="1:24">
      <c r="A130" s="73">
        <v>51</v>
      </c>
      <c r="B130" s="74">
        <v>11444.88</v>
      </c>
      <c r="C130" s="73">
        <v>5.1439509872841098</v>
      </c>
      <c r="D130" s="74">
        <v>21</v>
      </c>
      <c r="E130" s="73">
        <f t="shared" si="13"/>
        <v>12363.099372823106</v>
      </c>
      <c r="F130" s="73">
        <f t="shared" si="13"/>
        <v>25362.150517893486</v>
      </c>
      <c r="G130" s="73">
        <f t="shared" si="13"/>
        <v>39029.866482678233</v>
      </c>
      <c r="H130" s="73">
        <f t="shared" si="13"/>
        <v>53400.643057772751</v>
      </c>
      <c r="I130" s="73">
        <f t="shared" si="13"/>
        <v>68510.645336382237</v>
      </c>
      <c r="J130" s="73">
        <f t="shared" si="13"/>
        <v>84397.89872638091</v>
      </c>
      <c r="K130" s="73">
        <f t="shared" si="13"/>
        <v>101102.38464398669</v>
      </c>
      <c r="L130" s="73">
        <f t="shared" si="13"/>
        <v>118666.14112987196</v>
      </c>
      <c r="M130" s="73">
        <f t="shared" si="13"/>
        <v>137133.36864091706</v>
      </c>
      <c r="N130" s="73">
        <f t="shared" si="13"/>
        <v>156550.54128384063</v>
      </c>
      <c r="O130" s="73">
        <f t="shared" si="13"/>
        <v>176966.52377063243</v>
      </c>
      <c r="P130" s="73">
        <f t="shared" si="13"/>
        <v>198432.69439011737</v>
      </c>
      <c r="Q130" s="73">
        <f t="shared" si="13"/>
        <v>221003.07430511538</v>
      </c>
      <c r="R130" s="73">
        <f t="shared" si="13"/>
        <v>244734.46350058474</v>
      </c>
      <c r="S130" s="73">
        <f t="shared" si="13"/>
        <v>269686.58372487052</v>
      </c>
      <c r="T130" s="73">
        <f t="shared" si="13"/>
        <v>295922.22878378205</v>
      </c>
      <c r="U130" s="73">
        <f t="shared" si="14"/>
        <v>323507.42256572162</v>
      </c>
      <c r="V130" s="73">
        <f t="shared" si="14"/>
        <v>352511.58519555157</v>
      </c>
      <c r="W130" s="73">
        <f t="shared" si="14"/>
        <v>383007.70773533214</v>
      </c>
      <c r="X130" s="73">
        <f t="shared" si="14"/>
        <v>415072.53587158106</v>
      </c>
    </row>
    <row r="131" spans="1:24">
      <c r="A131" s="73">
        <v>52</v>
      </c>
      <c r="B131" s="74">
        <v>11267.1</v>
      </c>
      <c r="C131" s="73">
        <v>4.9900802048313304</v>
      </c>
      <c r="D131" s="74">
        <v>24</v>
      </c>
      <c r="E131" s="73">
        <f t="shared" si="13"/>
        <v>13493.695842205239</v>
      </c>
      <c r="F131" s="73">
        <f t="shared" si="13"/>
        <v>27660.737929532541</v>
      </c>
      <c r="G131" s="73">
        <f t="shared" si="13"/>
        <v>42534.72677966964</v>
      </c>
      <c r="H131" s="73">
        <f t="shared" si="13"/>
        <v>58150.939603086306</v>
      </c>
      <c r="I131" s="73">
        <f t="shared" si="13"/>
        <v>74546.413971348578</v>
      </c>
      <c r="J131" s="73">
        <f t="shared" si="13"/>
        <v>91760.035660549736</v>
      </c>
      <c r="K131" s="73">
        <f t="shared" si="13"/>
        <v>109832.63087819822</v>
      </c>
      <c r="L131" s="73">
        <f t="shared" si="13"/>
        <v>128807.06309230196</v>
      </c>
      <c r="M131" s="73">
        <f t="shared" si="13"/>
        <v>148728.33469230079</v>
      </c>
      <c r="N131" s="73">
        <f t="shared" si="13"/>
        <v>169643.69372296185</v>
      </c>
      <c r="O131" s="73">
        <f t="shared" si="13"/>
        <v>191602.74594438125</v>
      </c>
      <c r="P131" s="73">
        <f t="shared" si="13"/>
        <v>214657.57248387043</v>
      </c>
      <c r="Q131" s="73">
        <f t="shared" si="13"/>
        <v>238862.85335876481</v>
      </c>
      <c r="R131" s="73">
        <f t="shared" si="13"/>
        <v>264275.99716312112</v>
      </c>
      <c r="S131" s="73">
        <f t="shared" si="13"/>
        <v>290957.27722588379</v>
      </c>
      <c r="T131" s="73">
        <f t="shared" si="13"/>
        <v>318969.97456345416</v>
      </c>
      <c r="U131" s="73">
        <f t="shared" si="14"/>
        <v>348380.52796570584</v>
      </c>
      <c r="V131" s="73">
        <f t="shared" si="14"/>
        <v>379258.69157141476</v>
      </c>
      <c r="W131" s="73">
        <f t="shared" si="14"/>
        <v>411677.70030682749</v>
      </c>
      <c r="X131" s="73">
        <f t="shared" si="14"/>
        <v>445714.44357974868</v>
      </c>
    </row>
    <row r="132" spans="1:24">
      <c r="A132" s="73">
        <v>53</v>
      </c>
      <c r="B132" s="74">
        <v>10853.98</v>
      </c>
      <c r="C132" s="73">
        <v>5.9991804782151696</v>
      </c>
      <c r="D132" s="74">
        <v>33</v>
      </c>
      <c r="E132" s="73">
        <f t="shared" si="13"/>
        <v>21487.945025889509</v>
      </c>
      <c r="F132" s="73">
        <f t="shared" si="13"/>
        <v>44264.990654941786</v>
      </c>
      <c r="G132" s="73">
        <f t="shared" si="13"/>
        <v>68408.472358886298</v>
      </c>
      <c r="H132" s="73">
        <f t="shared" si="13"/>
        <v>94000.365103975331</v>
      </c>
      <c r="I132" s="73">
        <f t="shared" si="13"/>
        <v>121127.56168263355</v>
      </c>
      <c r="J132" s="73">
        <f t="shared" si="13"/>
        <v>149882.16774272561</v>
      </c>
      <c r="K132" s="73">
        <f t="shared" si="13"/>
        <v>180361.81451616241</v>
      </c>
      <c r="L132" s="73">
        <f t="shared" si="13"/>
        <v>212669.9903086602</v>
      </c>
      <c r="M132" s="73">
        <f t="shared" si="13"/>
        <v>246916.39187616899</v>
      </c>
      <c r="N132" s="73">
        <f t="shared" si="13"/>
        <v>283217.29688100691</v>
      </c>
      <c r="O132" s="73">
        <f t="shared" si="13"/>
        <v>321695.95869231038</v>
      </c>
      <c r="P132" s="73">
        <f t="shared" si="13"/>
        <v>362483.02487127611</v>
      </c>
      <c r="Q132" s="73">
        <f t="shared" si="13"/>
        <v>405716.98076208716</v>
      </c>
      <c r="R132" s="73">
        <f t="shared" si="13"/>
        <v>451544.61969465978</v>
      </c>
      <c r="S132" s="73">
        <f t="shared" si="13"/>
        <v>500121.54139570217</v>
      </c>
      <c r="T132" s="73">
        <f t="shared" si="13"/>
        <v>551612.68030035147</v>
      </c>
      <c r="U132" s="73">
        <f t="shared" si="14"/>
        <v>606192.86555817921</v>
      </c>
      <c r="V132" s="73">
        <f t="shared" si="14"/>
        <v>664047.41463496804</v>
      </c>
      <c r="W132" s="73">
        <f t="shared" si="14"/>
        <v>725372.762525731</v>
      </c>
      <c r="X132" s="73">
        <f t="shared" si="14"/>
        <v>790377.12871535425</v>
      </c>
    </row>
    <row r="133" spans="1:24">
      <c r="A133" s="73">
        <v>54</v>
      </c>
      <c r="B133" s="74">
        <v>10585.57</v>
      </c>
      <c r="C133" s="73">
        <v>5.4769702360594303</v>
      </c>
      <c r="D133" s="74">
        <v>31</v>
      </c>
      <c r="E133" s="73">
        <f t="shared" si="13"/>
        <v>17972.824064734286</v>
      </c>
      <c r="F133" s="73">
        <f t="shared" si="13"/>
        <v>36930.014354073392</v>
      </c>
      <c r="G133" s="73">
        <f t="shared" si="13"/>
        <v>56925.484313152716</v>
      </c>
      <c r="H133" s="73">
        <f t="shared" si="13"/>
        <v>78016.100210451055</v>
      </c>
      <c r="I133" s="73">
        <f t="shared" si="13"/>
        <v>100261.84286304604</v>
      </c>
      <c r="J133" s="73">
        <f t="shared" si="13"/>
        <v>123725.97821951399</v>
      </c>
      <c r="K133" s="73">
        <f t="shared" si="13"/>
        <v>148475.23728560441</v>
      </c>
      <c r="L133" s="73">
        <f t="shared" si="13"/>
        <v>174580.00590438981</v>
      </c>
      <c r="M133" s="73">
        <f t="shared" si="13"/>
        <v>202114.5249306183</v>
      </c>
      <c r="N133" s="73">
        <f t="shared" si="13"/>
        <v>231157.10136855548</v>
      </c>
      <c r="O133" s="73">
        <f t="shared" si="13"/>
        <v>261790.33107378313</v>
      </c>
      <c r="P133" s="73">
        <f t="shared" si="13"/>
        <v>294101.33365230996</v>
      </c>
      <c r="Q133" s="73">
        <f t="shared" si="13"/>
        <v>328182.00022503512</v>
      </c>
      <c r="R133" s="73">
        <f t="shared" si="13"/>
        <v>364129.25476219895</v>
      </c>
      <c r="S133" s="73">
        <f t="shared" si="13"/>
        <v>402045.32973104389</v>
      </c>
      <c r="T133" s="73">
        <f t="shared" si="13"/>
        <v>442038.05684061436</v>
      </c>
      <c r="U133" s="73">
        <f t="shared" si="14"/>
        <v>484221.17371056444</v>
      </c>
      <c r="V133" s="73">
        <f t="shared" si="14"/>
        <v>528714.64733612386</v>
      </c>
      <c r="W133" s="73">
        <f t="shared" si="14"/>
        <v>575645.01526914421</v>
      </c>
      <c r="X133" s="73">
        <f t="shared" si="14"/>
        <v>625145.74548552919</v>
      </c>
    </row>
    <row r="134" spans="1:24">
      <c r="A134" s="73">
        <v>55</v>
      </c>
      <c r="B134" s="74">
        <v>11123.68</v>
      </c>
      <c r="C134" s="73">
        <v>5.8005982166748096</v>
      </c>
      <c r="D134" s="74">
        <v>35</v>
      </c>
      <c r="E134" s="73">
        <f t="shared" si="13"/>
        <v>22583.399429801404</v>
      </c>
      <c r="F134" s="73">
        <f t="shared" si="13"/>
        <v>46476.771124192383</v>
      </c>
      <c r="G134" s="73">
        <f t="shared" ref="G134:X134" si="15">$D134*((1+$C134/100)^G$2-1)*$B134</f>
        <v>71756.101310991755</v>
      </c>
      <c r="H134" s="73">
        <f t="shared" si="15"/>
        <v>98501.783873793887</v>
      </c>
      <c r="I134" s="73">
        <f t="shared" si="15"/>
        <v>126798.87602237145</v>
      </c>
      <c r="J134" s="73">
        <f t="shared" si="15"/>
        <v>156737.36879349023</v>
      </c>
      <c r="K134" s="73">
        <f t="shared" si="15"/>
        <v>188412.47324238988</v>
      </c>
      <c r="L134" s="73">
        <f t="shared" si="15"/>
        <v>221924.92323508215</v>
      </c>
      <c r="M134" s="73">
        <f t="shared" si="15"/>
        <v>257381.29580441464</v>
      </c>
      <c r="N134" s="73">
        <f t="shared" si="15"/>
        <v>294894.35008870135</v>
      </c>
      <c r="O134" s="73">
        <f t="shared" si="15"/>
        <v>334583.38593082275</v>
      </c>
      <c r="P134" s="73">
        <f t="shared" si="15"/>
        <v>376574.62327821756</v>
      </c>
      <c r="Q134" s="73">
        <f t="shared" si="15"/>
        <v>421001.60359034513</v>
      </c>
      <c r="R134" s="73">
        <f t="shared" si="15"/>
        <v>468005.61453018046</v>
      </c>
      <c r="S134" s="73">
        <f t="shared" si="15"/>
        <v>517736.13929035759</v>
      </c>
      <c r="T134" s="73">
        <f t="shared" si="15"/>
        <v>570351.33198291634</v>
      </c>
      <c r="U134" s="73">
        <f t="shared" si="15"/>
        <v>626018.52060449985</v>
      </c>
      <c r="V134" s="73">
        <f t="shared" si="15"/>
        <v>684914.7391765397</v>
      </c>
      <c r="W134" s="73">
        <f t="shared" si="15"/>
        <v>747227.29075275827</v>
      </c>
      <c r="X134" s="73">
        <f t="shared" si="15"/>
        <v>813154.34308447165</v>
      </c>
    </row>
    <row r="135" spans="1:24" ht="12.75">
      <c r="I135" s="72">
        <f>SUM(E105:I134)</f>
        <v>5681779.7867093775</v>
      </c>
      <c r="X135" s="73">
        <f>SUM(E105:X134)</f>
        <v>102794656.36510833</v>
      </c>
    </row>
    <row r="137" spans="1:24" ht="12.75">
      <c r="I137" s="72">
        <f>SUM(I33,I67,I101,I135)</f>
        <v>100641735.67965807</v>
      </c>
      <c r="X137" s="73">
        <f>SUM(X33,X67,X101,X135)</f>
        <v>1825471530.9518678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9A645-C1F3-9B40-A9A2-1BF55DA1E35F}">
  <sheetPr codeName="Sheet5">
    <tabColor rgb="FF00B0F0"/>
  </sheetPr>
  <dimension ref="A1:AN30"/>
  <sheetViews>
    <sheetView topLeftCell="W1" workbookViewId="0">
      <selection activeCell="AN6" sqref="AN6"/>
    </sheetView>
  </sheetViews>
  <sheetFormatPr defaultColWidth="11.42578125" defaultRowHeight="12.95"/>
  <cols>
    <col min="1" max="1" width="24.140625" customWidth="1"/>
    <col min="12" max="12" width="12.140625" bestFit="1" customWidth="1"/>
    <col min="13" max="13" width="15.85546875" bestFit="1" customWidth="1"/>
  </cols>
  <sheetData>
    <row r="1" spans="1:40">
      <c r="AC1" s="21" t="s">
        <v>35</v>
      </c>
      <c r="AD1" s="21"/>
      <c r="AE1" s="21"/>
      <c r="AF1" s="21"/>
      <c r="AG1" s="21"/>
      <c r="AH1" s="21"/>
      <c r="AI1" s="21"/>
      <c r="AJ1" s="21"/>
      <c r="AK1" s="21"/>
      <c r="AL1" s="21"/>
    </row>
    <row r="2" spans="1:40" ht="15">
      <c r="A2" s="63" t="s">
        <v>0</v>
      </c>
      <c r="B2" s="63">
        <v>35</v>
      </c>
      <c r="C2" s="63"/>
      <c r="D2" s="60" t="s">
        <v>36</v>
      </c>
      <c r="E2" s="60">
        <v>543.50070865857037</v>
      </c>
      <c r="G2" s="21" t="s">
        <v>37</v>
      </c>
      <c r="H2" s="21"/>
      <c r="I2" s="21"/>
      <c r="J2" s="21"/>
      <c r="K2" s="21"/>
      <c r="L2" s="21"/>
      <c r="M2" s="21"/>
      <c r="N2" s="21"/>
      <c r="O2" s="21"/>
      <c r="Q2" s="77" t="s">
        <v>38</v>
      </c>
      <c r="R2" s="77"/>
      <c r="S2" s="77"/>
      <c r="T2" s="77"/>
      <c r="U2" s="77"/>
      <c r="V2" s="77"/>
      <c r="X2" s="78" t="s">
        <v>39</v>
      </c>
      <c r="Y2" s="78"/>
      <c r="Z2" s="78"/>
      <c r="AA2" s="78"/>
      <c r="AC2" s="1" t="s">
        <v>40</v>
      </c>
      <c r="AD2" s="1" t="s">
        <v>41</v>
      </c>
      <c r="AE2" s="1" t="s">
        <v>42</v>
      </c>
      <c r="AF2" s="1" t="s">
        <v>43</v>
      </c>
      <c r="AG2" s="1"/>
      <c r="AH2" s="1" t="s">
        <v>44</v>
      </c>
      <c r="AI2" s="1" t="s">
        <v>45</v>
      </c>
      <c r="AJ2" s="1" t="s">
        <v>46</v>
      </c>
      <c r="AK2" s="1" t="s">
        <v>47</v>
      </c>
      <c r="AL2" s="1" t="s">
        <v>48</v>
      </c>
    </row>
    <row r="3" spans="1:40" ht="27.95">
      <c r="A3" s="63" t="s">
        <v>49</v>
      </c>
      <c r="B3" s="63">
        <v>100000</v>
      </c>
      <c r="C3" s="63"/>
      <c r="G3" s="31" t="s">
        <v>50</v>
      </c>
      <c r="H3" s="31" t="s">
        <v>51</v>
      </c>
      <c r="I3" s="31" t="s">
        <v>36</v>
      </c>
      <c r="J3" s="31" t="s">
        <v>52</v>
      </c>
      <c r="K3" s="31" t="s">
        <v>53</v>
      </c>
      <c r="L3" s="31" t="s">
        <v>54</v>
      </c>
      <c r="M3" s="31" t="s">
        <v>55</v>
      </c>
      <c r="N3" s="31" t="s">
        <v>56</v>
      </c>
      <c r="O3" s="31" t="s">
        <v>57</v>
      </c>
      <c r="Q3" s="31" t="s">
        <v>58</v>
      </c>
      <c r="R3" s="31" t="s">
        <v>20</v>
      </c>
      <c r="S3" s="31" t="s">
        <v>59</v>
      </c>
      <c r="T3" s="31" t="s">
        <v>60</v>
      </c>
      <c r="U3" s="31" t="s">
        <v>61</v>
      </c>
      <c r="V3" s="31" t="s">
        <v>62</v>
      </c>
      <c r="X3" s="31" t="s">
        <v>63</v>
      </c>
      <c r="Y3" s="31" t="s">
        <v>64</v>
      </c>
      <c r="Z3" s="31" t="s">
        <v>65</v>
      </c>
      <c r="AA3" s="31" t="s">
        <v>66</v>
      </c>
      <c r="AC3" s="32" t="s">
        <v>67</v>
      </c>
      <c r="AD3" s="32" t="s">
        <v>68</v>
      </c>
      <c r="AE3" s="32" t="s">
        <v>69</v>
      </c>
      <c r="AF3" s="32" t="s">
        <v>70</v>
      </c>
      <c r="AG3" s="32" t="s">
        <v>71</v>
      </c>
      <c r="AH3" s="32" t="s">
        <v>72</v>
      </c>
      <c r="AI3" s="32" t="s">
        <v>73</v>
      </c>
      <c r="AJ3" s="32" t="s">
        <v>31</v>
      </c>
      <c r="AK3" s="32" t="s">
        <v>74</v>
      </c>
      <c r="AL3" s="32" t="s">
        <v>75</v>
      </c>
    </row>
    <row r="4" spans="1:40">
      <c r="A4" s="59"/>
      <c r="B4" s="58"/>
      <c r="C4" s="58"/>
      <c r="G4">
        <v>0</v>
      </c>
      <c r="H4">
        <f>B2</f>
        <v>35</v>
      </c>
      <c r="I4">
        <f>E2</f>
        <v>543.50070865857037</v>
      </c>
      <c r="J4">
        <f>$I$4*$C$17</f>
        <v>434.80056692685633</v>
      </c>
      <c r="K4">
        <f>C21</f>
        <v>200</v>
      </c>
      <c r="L4">
        <f>$B$3</f>
        <v>100000</v>
      </c>
      <c r="M4">
        <v>0.5</v>
      </c>
      <c r="N4">
        <f>M4*L4/1000</f>
        <v>50</v>
      </c>
      <c r="O4">
        <f t="shared" ref="O4:O24" si="0">$B$23*L4/1000</f>
        <v>1</v>
      </c>
      <c r="Q4" s="23"/>
      <c r="R4" s="23"/>
      <c r="S4" s="23">
        <v>1</v>
      </c>
      <c r="T4" s="23"/>
      <c r="U4" s="23"/>
      <c r="V4" s="23">
        <f>S4-SUM(T4:U4)</f>
        <v>1</v>
      </c>
      <c r="W4" s="23"/>
      <c r="X4" s="23"/>
      <c r="Y4" s="23"/>
      <c r="Z4" s="23">
        <f>V4*N4</f>
        <v>50</v>
      </c>
      <c r="AA4" s="23">
        <f>V4*O4</f>
        <v>1</v>
      </c>
      <c r="AC4" s="47">
        <f>I4*V4</f>
        <v>543.50070865857037</v>
      </c>
      <c r="AD4" s="47">
        <f>-V4*J4</f>
        <v>-434.80056692685633</v>
      </c>
      <c r="AE4" s="47">
        <f>-V4*K4</f>
        <v>-200</v>
      </c>
      <c r="AF4" s="47"/>
      <c r="AG4" s="47">
        <f>SUM(AC4:AF4)</f>
        <v>-91.299858268285959</v>
      </c>
      <c r="AH4" s="47">
        <f>X4-Z4</f>
        <v>-50</v>
      </c>
      <c r="AI4" s="47"/>
      <c r="AJ4" s="47">
        <f>SUM(AG4:AI4)</f>
        <v>-141.29985826828596</v>
      </c>
      <c r="AK4" s="47">
        <f>Y4-AA4</f>
        <v>-1</v>
      </c>
      <c r="AL4" s="47">
        <f>AJ4+AK4</f>
        <v>-142.29985826828596</v>
      </c>
      <c r="AM4" s="31" t="s">
        <v>76</v>
      </c>
      <c r="AN4" s="57">
        <f>AJ28</f>
        <v>3927.7268192713914</v>
      </c>
    </row>
    <row r="5" spans="1:40">
      <c r="A5" s="58" t="s">
        <v>77</v>
      </c>
      <c r="B5" s="58"/>
      <c r="C5" s="58"/>
      <c r="G5">
        <v>1</v>
      </c>
      <c r="H5">
        <f>$B$2+G5-1</f>
        <v>35</v>
      </c>
      <c r="L5">
        <f t="shared" ref="L5:L24" si="1">$B$3</f>
        <v>100000</v>
      </c>
      <c r="M5">
        <v>0.5</v>
      </c>
      <c r="N5">
        <f t="shared" ref="N5:N24" si="2">M5*L5/1000</f>
        <v>50</v>
      </c>
      <c r="O5">
        <f t="shared" si="0"/>
        <v>1</v>
      </c>
      <c r="Q5" s="23">
        <f>INDEX('Mortality Rate'!$Z$3:$Z$54,MATCH('Pre M NS'!H5,'Mortality Rate'!$A$3:$A$64,0))</f>
        <v>1.0941696389240199E-3</v>
      </c>
      <c r="R5" s="23">
        <f>C10</f>
        <v>9.9704975888452504E-3</v>
      </c>
      <c r="S5" s="23">
        <f>V4</f>
        <v>1</v>
      </c>
      <c r="T5" s="23">
        <f>Q5*S5</f>
        <v>1.0941696389240199E-3</v>
      </c>
      <c r="U5" s="23">
        <f>MIN(R5*S5,S5-T5)</f>
        <v>9.9704975888452504E-3</v>
      </c>
      <c r="V5" s="23">
        <f t="shared" ref="V5:V24" si="3">S5-SUM(T5:U5)</f>
        <v>0.98893533277223078</v>
      </c>
      <c r="W5" s="23"/>
      <c r="X5" s="23">
        <f>Z4</f>
        <v>50</v>
      </c>
      <c r="Y5" s="23">
        <f>AA4</f>
        <v>1</v>
      </c>
      <c r="Z5" s="23">
        <f>V5*N5</f>
        <v>49.446766638611535</v>
      </c>
      <c r="AA5" s="23">
        <f>V5*O5</f>
        <v>0.98893533277223078</v>
      </c>
      <c r="AC5" s="47">
        <f t="shared" ref="AC5:AC24" si="4">I5*V5</f>
        <v>0</v>
      </c>
      <c r="AD5" s="47">
        <f t="shared" ref="AD5:AD24" si="5">-V5*J5</f>
        <v>0</v>
      </c>
      <c r="AE5" s="47">
        <f t="shared" ref="AE5:AE24" si="6">-V5*K5</f>
        <v>0</v>
      </c>
      <c r="AF5" s="47">
        <f>-T5*L5</f>
        <v>-109.41696389240199</v>
      </c>
      <c r="AG5" s="47">
        <f>SUM(AC5:AF5)</f>
        <v>-109.41696389240199</v>
      </c>
      <c r="AH5" s="47">
        <f>X5-Z5</f>
        <v>0.55323336138846457</v>
      </c>
      <c r="AI5" s="47">
        <f>$B$6*SUM(AC5:AD5,X5:Y5)</f>
        <v>2.04</v>
      </c>
      <c r="AJ5" s="47">
        <f>SUM(AG5:AI5)</f>
        <v>-106.82373053101352</v>
      </c>
      <c r="AK5" s="47">
        <f>Y5-AA5</f>
        <v>1.106466722776922E-2</v>
      </c>
      <c r="AL5" s="47">
        <f>AJ5+AK5</f>
        <v>-106.81266586378575</v>
      </c>
      <c r="AM5" s="31" t="s">
        <v>78</v>
      </c>
      <c r="AN5" s="57">
        <f>AL30</f>
        <v>3587.1537729840538</v>
      </c>
    </row>
    <row r="6" spans="1:40">
      <c r="A6" s="58" t="s">
        <v>79</v>
      </c>
      <c r="B6" s="58">
        <v>0.04</v>
      </c>
      <c r="C6" s="58"/>
      <c r="G6">
        <v>2</v>
      </c>
      <c r="H6">
        <f t="shared" ref="H6:H24" si="7">$B$2+G6-1</f>
        <v>36</v>
      </c>
      <c r="I6">
        <f>$E$2</f>
        <v>543.50070865857037</v>
      </c>
      <c r="J6">
        <f>$I$6*$C$18</f>
        <v>10.870014173171407</v>
      </c>
      <c r="K6">
        <f>$C$22</f>
        <v>25</v>
      </c>
      <c r="L6">
        <f t="shared" si="1"/>
        <v>100000</v>
      </c>
      <c r="M6">
        <v>0.5</v>
      </c>
      <c r="N6">
        <f t="shared" si="2"/>
        <v>50</v>
      </c>
      <c r="O6">
        <f t="shared" si="0"/>
        <v>1</v>
      </c>
      <c r="Q6" s="23">
        <f>INDEX('Mortality Rate'!$Z$3:$Z$54,MATCH('Pre M NS'!H6,'Mortality Rate'!$A$3:$A$64,0))</f>
        <v>1.1804652890150401E-3</v>
      </c>
      <c r="R6" s="23">
        <f>$C$11</f>
        <v>8.5577793108708201E-3</v>
      </c>
      <c r="S6" s="23">
        <f t="shared" ref="S6:S24" si="8">V5</f>
        <v>0.98893533277223078</v>
      </c>
      <c r="T6" s="23">
        <f t="shared" ref="T6:T24" si="9">Q6*S6</f>
        <v>1.1674038334181563E-3</v>
      </c>
      <c r="U6" s="23">
        <f t="shared" ref="U6:U24" si="10">MIN(R6*S6,S6-T6)</f>
        <v>8.4630903305873469E-3</v>
      </c>
      <c r="V6" s="23">
        <f t="shared" si="3"/>
        <v>0.97930483860822526</v>
      </c>
      <c r="W6" s="23"/>
      <c r="X6" s="23">
        <f t="shared" ref="X6:Y24" si="11">Z5</f>
        <v>49.446766638611535</v>
      </c>
      <c r="Y6" s="23">
        <f t="shared" si="11"/>
        <v>0.98893533277223078</v>
      </c>
      <c r="Z6" s="23">
        <f t="shared" ref="Z6:Z24" si="12">V6*N6</f>
        <v>48.96524193041126</v>
      </c>
      <c r="AA6" s="23">
        <f t="shared" ref="AA6:AA24" si="13">V6*O6</f>
        <v>0.97930483860822526</v>
      </c>
      <c r="AC6" s="47">
        <f t="shared" si="4"/>
        <v>532.25287377633731</v>
      </c>
      <c r="AD6" s="47">
        <f t="shared" si="5"/>
        <v>-10.645057475526746</v>
      </c>
      <c r="AE6" s="47">
        <f t="shared" si="6"/>
        <v>-24.48262096520563</v>
      </c>
      <c r="AF6" s="47">
        <f t="shared" ref="AF6:AF24" si="14">-T6*L6</f>
        <v>-116.74038334181563</v>
      </c>
      <c r="AG6" s="47">
        <f t="shared" ref="AG6:AG24" si="15">SUM(AC6:AF6)</f>
        <v>380.3848119937893</v>
      </c>
      <c r="AH6" s="47">
        <f t="shared" ref="AH6:AH24" si="16">X6-Z6</f>
        <v>0.4815247082002756</v>
      </c>
      <c r="AI6" s="47">
        <f t="shared" ref="AI6:AI24" si="17">$B$6*SUM(AC6:AD6,X6:Y6)</f>
        <v>22.881740730887774</v>
      </c>
      <c r="AJ6" s="47">
        <f t="shared" ref="AJ6:AJ24" si="18">SUM(AG6:AI6)</f>
        <v>403.74807743287732</v>
      </c>
      <c r="AK6" s="47">
        <f t="shared" ref="AK6:AK24" si="19">Y6-AA6</f>
        <v>9.6304941640055208E-3</v>
      </c>
      <c r="AL6" s="47">
        <f t="shared" ref="AL6:AL24" si="20">AJ6+AK6</f>
        <v>403.75770792704134</v>
      </c>
      <c r="AM6" t="s">
        <v>80</v>
      </c>
      <c r="AN6" s="68">
        <f>AN4/AC28</f>
        <v>0.52413105686634354</v>
      </c>
    </row>
    <row r="7" spans="1:40">
      <c r="A7" s="58" t="s">
        <v>81</v>
      </c>
      <c r="B7" s="58">
        <v>0.03</v>
      </c>
      <c r="C7" s="58"/>
      <c r="G7">
        <v>3</v>
      </c>
      <c r="H7">
        <f t="shared" si="7"/>
        <v>37</v>
      </c>
      <c r="I7">
        <f t="shared" ref="I7:I24" si="21">$E$2</f>
        <v>543.50070865857037</v>
      </c>
      <c r="J7">
        <f t="shared" ref="J7:J24" si="22">$I$6*$C$18</f>
        <v>10.870014173171407</v>
      </c>
      <c r="K7">
        <f t="shared" ref="K7:K24" si="23">$C$22</f>
        <v>25</v>
      </c>
      <c r="L7">
        <f t="shared" si="1"/>
        <v>100000</v>
      </c>
      <c r="M7">
        <v>0.5</v>
      </c>
      <c r="N7">
        <f t="shared" si="2"/>
        <v>50</v>
      </c>
      <c r="O7">
        <f t="shared" si="0"/>
        <v>1</v>
      </c>
      <c r="Q7" s="23">
        <f>INDEX('Mortality Rate'!$Z$3:$Z$54,MATCH('Pre M NS'!H7,'Mortality Rate'!$A$3:$A$64,0))</f>
        <v>1.4855687606112099E-3</v>
      </c>
      <c r="R7" s="23">
        <f t="shared" ref="R7:R9" si="24">$C$11</f>
        <v>8.5577793108708201E-3</v>
      </c>
      <c r="S7" s="23">
        <f t="shared" si="8"/>
        <v>0.97930483860822526</v>
      </c>
      <c r="T7" s="23">
        <f t="shared" si="9"/>
        <v>1.4548246753517821E-3</v>
      </c>
      <c r="U7" s="23">
        <f t="shared" si="10"/>
        <v>8.380674686877157E-3</v>
      </c>
      <c r="V7" s="23">
        <f t="shared" si="3"/>
        <v>0.96946933924599632</v>
      </c>
      <c r="W7" s="23"/>
      <c r="X7" s="23">
        <f t="shared" si="11"/>
        <v>48.96524193041126</v>
      </c>
      <c r="Y7" s="23">
        <f t="shared" si="11"/>
        <v>0.97930483860822526</v>
      </c>
      <c r="Z7" s="23">
        <f t="shared" si="12"/>
        <v>48.473466962299817</v>
      </c>
      <c r="AA7" s="23">
        <f t="shared" si="13"/>
        <v>0.96946933924599632</v>
      </c>
      <c r="AC7" s="47">
        <f t="shared" si="4"/>
        <v>526.90727290295501</v>
      </c>
      <c r="AD7" s="47">
        <f t="shared" si="5"/>
        <v>-10.5381454580591</v>
      </c>
      <c r="AE7" s="47">
        <f t="shared" si="6"/>
        <v>-24.236733481149908</v>
      </c>
      <c r="AF7" s="47">
        <f t="shared" si="14"/>
        <v>-145.48246753517822</v>
      </c>
      <c r="AG7" s="47">
        <f t="shared" si="15"/>
        <v>346.64992642856777</v>
      </c>
      <c r="AH7" s="47">
        <f t="shared" si="16"/>
        <v>0.49177496811144294</v>
      </c>
      <c r="AI7" s="47">
        <f t="shared" si="17"/>
        <v>22.652546968556614</v>
      </c>
      <c r="AJ7" s="47">
        <f t="shared" si="18"/>
        <v>369.79424836523583</v>
      </c>
      <c r="AK7" s="47">
        <f t="shared" si="19"/>
        <v>9.8354993622289388E-3</v>
      </c>
      <c r="AL7" s="47">
        <f t="shared" si="20"/>
        <v>369.80408386459806</v>
      </c>
    </row>
    <row r="8" spans="1:40">
      <c r="A8" s="58" t="s">
        <v>82</v>
      </c>
      <c r="B8" s="58"/>
      <c r="C8" s="58"/>
      <c r="G8">
        <v>4</v>
      </c>
      <c r="H8">
        <f t="shared" si="7"/>
        <v>38</v>
      </c>
      <c r="I8">
        <f t="shared" si="21"/>
        <v>543.50070865857037</v>
      </c>
      <c r="J8">
        <f t="shared" si="22"/>
        <v>10.870014173171407</v>
      </c>
      <c r="K8">
        <f t="shared" si="23"/>
        <v>25</v>
      </c>
      <c r="L8">
        <f t="shared" si="1"/>
        <v>100000</v>
      </c>
      <c r="M8">
        <v>0.5</v>
      </c>
      <c r="N8">
        <f t="shared" si="2"/>
        <v>50</v>
      </c>
      <c r="O8">
        <f t="shared" si="0"/>
        <v>1</v>
      </c>
      <c r="Q8" s="23">
        <f>INDEX('Mortality Rate'!$Z$3:$Z$54,MATCH('Pre M NS'!H8,'Mortality Rate'!$A$3:$A$64,0))</f>
        <v>1.4856898355044201E-3</v>
      </c>
      <c r="R8" s="23">
        <f t="shared" si="24"/>
        <v>8.5577793108708201E-3</v>
      </c>
      <c r="S8" s="23">
        <f t="shared" si="8"/>
        <v>0.96946933924599632</v>
      </c>
      <c r="T8" s="23">
        <f t="shared" si="9"/>
        <v>1.4403307431509632E-3</v>
      </c>
      <c r="U8" s="23">
        <f t="shared" si="10"/>
        <v>8.2965046539229918E-3</v>
      </c>
      <c r="V8" s="23">
        <f t="shared" si="3"/>
        <v>0.95973250384892239</v>
      </c>
      <c r="W8" s="23"/>
      <c r="X8" s="23">
        <f t="shared" si="11"/>
        <v>48.473466962299817</v>
      </c>
      <c r="Y8" s="23">
        <f t="shared" si="11"/>
        <v>0.96946933924599632</v>
      </c>
      <c r="Z8" s="23">
        <f t="shared" si="12"/>
        <v>47.98662519244612</v>
      </c>
      <c r="AA8" s="23">
        <f t="shared" si="13"/>
        <v>0.95973250384892239</v>
      </c>
      <c r="AC8" s="47">
        <f t="shared" si="4"/>
        <v>521.61529596455341</v>
      </c>
      <c r="AD8" s="47">
        <f t="shared" si="5"/>
        <v>-10.432305919291069</v>
      </c>
      <c r="AE8" s="47">
        <f t="shared" si="6"/>
        <v>-23.99331259622306</v>
      </c>
      <c r="AF8" s="47">
        <f t="shared" si="14"/>
        <v>-144.03307431509631</v>
      </c>
      <c r="AG8" s="47">
        <f t="shared" si="15"/>
        <v>343.15660313394295</v>
      </c>
      <c r="AH8" s="47">
        <f t="shared" si="16"/>
        <v>0.48684176985369731</v>
      </c>
      <c r="AI8" s="47">
        <f t="shared" si="17"/>
        <v>22.425037053872327</v>
      </c>
      <c r="AJ8" s="47">
        <f t="shared" si="18"/>
        <v>366.06848195766895</v>
      </c>
      <c r="AK8" s="47">
        <f t="shared" si="19"/>
        <v>9.7368353970739285E-3</v>
      </c>
      <c r="AL8" s="47">
        <f t="shared" si="20"/>
        <v>366.07821879306601</v>
      </c>
    </row>
    <row r="9" spans="1:40">
      <c r="A9" s="58"/>
      <c r="B9" s="59" t="s">
        <v>21</v>
      </c>
      <c r="C9" s="59" t="s">
        <v>83</v>
      </c>
      <c r="G9">
        <v>5</v>
      </c>
      <c r="H9">
        <f t="shared" si="7"/>
        <v>39</v>
      </c>
      <c r="I9">
        <f t="shared" si="21"/>
        <v>543.50070865857037</v>
      </c>
      <c r="J9">
        <f t="shared" si="22"/>
        <v>10.870014173171407</v>
      </c>
      <c r="K9">
        <f t="shared" si="23"/>
        <v>25</v>
      </c>
      <c r="L9">
        <f t="shared" si="1"/>
        <v>100000</v>
      </c>
      <c r="M9">
        <v>0.5</v>
      </c>
      <c r="N9">
        <f t="shared" si="2"/>
        <v>50</v>
      </c>
      <c r="O9">
        <f t="shared" si="0"/>
        <v>1</v>
      </c>
      <c r="Q9" s="23">
        <f>INDEX('Mortality Rate'!$Z$3:$Z$54,MATCH('Pre M NS'!H9,'Mortality Rate'!$A$3:$A$64,0))</f>
        <v>1.63692167784472E-3</v>
      </c>
      <c r="R9" s="23">
        <f t="shared" si="24"/>
        <v>8.5577793108708201E-3</v>
      </c>
      <c r="S9" s="23">
        <f t="shared" si="8"/>
        <v>0.95973250384892239</v>
      </c>
      <c r="T9" s="23">
        <f t="shared" si="9"/>
        <v>1.5710069404824922E-3</v>
      </c>
      <c r="U9" s="23">
        <f t="shared" si="10"/>
        <v>8.2131789654085584E-3</v>
      </c>
      <c r="V9" s="23">
        <f t="shared" si="3"/>
        <v>0.94994831794303136</v>
      </c>
      <c r="W9" s="23"/>
      <c r="X9" s="23">
        <f t="shared" si="11"/>
        <v>47.98662519244612</v>
      </c>
      <c r="Y9" s="23">
        <f t="shared" si="11"/>
        <v>0.95973250384892239</v>
      </c>
      <c r="Z9" s="23">
        <f t="shared" si="12"/>
        <v>47.497415897151569</v>
      </c>
      <c r="AA9" s="23">
        <f t="shared" si="13"/>
        <v>0.94994831794303136</v>
      </c>
      <c r="AC9" s="47">
        <f t="shared" si="4"/>
        <v>516.29758399105447</v>
      </c>
      <c r="AD9" s="47">
        <f t="shared" si="5"/>
        <v>-10.32595167982109</v>
      </c>
      <c r="AE9" s="47">
        <f t="shared" si="6"/>
        <v>-23.748707948575785</v>
      </c>
      <c r="AF9" s="47">
        <f t="shared" si="14"/>
        <v>-157.10069404824921</v>
      </c>
      <c r="AG9" s="47">
        <f t="shared" si="15"/>
        <v>325.1222303144084</v>
      </c>
      <c r="AH9" s="47">
        <f t="shared" si="16"/>
        <v>0.48920929529455037</v>
      </c>
      <c r="AI9" s="47">
        <f t="shared" si="17"/>
        <v>22.196719600301137</v>
      </c>
      <c r="AJ9" s="47">
        <f t="shared" si="18"/>
        <v>347.80815921000408</v>
      </c>
      <c r="AK9" s="47">
        <f t="shared" si="19"/>
        <v>9.7841859058910297E-3</v>
      </c>
      <c r="AL9" s="47">
        <f t="shared" si="20"/>
        <v>347.81794339590999</v>
      </c>
    </row>
    <row r="10" spans="1:40">
      <c r="A10" s="58"/>
      <c r="B10" s="58" t="s">
        <v>22</v>
      </c>
      <c r="C10" s="58">
        <f>'Lapse Rates'!D3</f>
        <v>9.9704975888452504E-3</v>
      </c>
      <c r="G10">
        <v>6</v>
      </c>
      <c r="H10">
        <f t="shared" si="7"/>
        <v>40</v>
      </c>
      <c r="I10">
        <f t="shared" si="21"/>
        <v>543.50070865857037</v>
      </c>
      <c r="J10">
        <f t="shared" si="22"/>
        <v>10.870014173171407</v>
      </c>
      <c r="K10">
        <f t="shared" si="23"/>
        <v>25</v>
      </c>
      <c r="L10">
        <f t="shared" si="1"/>
        <v>100000</v>
      </c>
      <c r="M10">
        <v>0.5</v>
      </c>
      <c r="N10">
        <f t="shared" si="2"/>
        <v>50</v>
      </c>
      <c r="O10">
        <f t="shared" si="0"/>
        <v>1</v>
      </c>
      <c r="Q10" s="23">
        <f>INDEX('Mortality Rate'!$Z$3:$Z$54,MATCH('Pre M NS'!H10,'Mortality Rate'!$A$3:$A$64,0))</f>
        <v>1.51237848915581E-3</v>
      </c>
      <c r="R10" s="23">
        <f>$C$12</f>
        <v>5.94832397876936E-3</v>
      </c>
      <c r="S10" s="23">
        <f t="shared" si="8"/>
        <v>0.94994831794303136</v>
      </c>
      <c r="T10" s="23">
        <f t="shared" si="9"/>
        <v>1.4366814018667848E-3</v>
      </c>
      <c r="U10" s="23">
        <f t="shared" si="10"/>
        <v>5.6506003582121531E-3</v>
      </c>
      <c r="V10" s="23">
        <f t="shared" si="3"/>
        <v>0.94286103618295247</v>
      </c>
      <c r="W10" s="23"/>
      <c r="X10" s="23">
        <f t="shared" si="11"/>
        <v>47.497415897151569</v>
      </c>
      <c r="Y10" s="23">
        <f t="shared" si="11"/>
        <v>0.94994831794303136</v>
      </c>
      <c r="Z10" s="23">
        <f t="shared" si="12"/>
        <v>47.143051809147622</v>
      </c>
      <c r="AA10" s="23">
        <f t="shared" si="13"/>
        <v>0.94286103618295247</v>
      </c>
      <c r="AC10" s="47">
        <f t="shared" si="4"/>
        <v>512.44564133198867</v>
      </c>
      <c r="AD10" s="47">
        <f t="shared" si="5"/>
        <v>-10.248912826639772</v>
      </c>
      <c r="AE10" s="47">
        <f t="shared" si="6"/>
        <v>-23.571525904573811</v>
      </c>
      <c r="AF10" s="47">
        <f t="shared" si="14"/>
        <v>-143.66814018667847</v>
      </c>
      <c r="AG10" s="47">
        <f t="shared" si="15"/>
        <v>334.95706241409664</v>
      </c>
      <c r="AH10" s="47">
        <f t="shared" si="16"/>
        <v>0.35436408800394759</v>
      </c>
      <c r="AI10" s="47">
        <f t="shared" si="17"/>
        <v>22.025763708817742</v>
      </c>
      <c r="AJ10" s="47">
        <f t="shared" si="18"/>
        <v>357.33719021091832</v>
      </c>
      <c r="AK10" s="47">
        <f t="shared" si="19"/>
        <v>7.0872817600788895E-3</v>
      </c>
      <c r="AL10" s="47">
        <f t="shared" si="20"/>
        <v>357.34427749267843</v>
      </c>
    </row>
    <row r="11" spans="1:40">
      <c r="A11" s="58"/>
      <c r="B11" s="58" t="s">
        <v>23</v>
      </c>
      <c r="C11" s="58">
        <f>'Lapse Rates'!D4</f>
        <v>8.5577793108708201E-3</v>
      </c>
      <c r="G11">
        <v>7</v>
      </c>
      <c r="H11">
        <f t="shared" si="7"/>
        <v>41</v>
      </c>
      <c r="I11">
        <f t="shared" si="21"/>
        <v>543.50070865857037</v>
      </c>
      <c r="J11">
        <f t="shared" si="22"/>
        <v>10.870014173171407</v>
      </c>
      <c r="K11">
        <f t="shared" si="23"/>
        <v>25</v>
      </c>
      <c r="L11">
        <f t="shared" si="1"/>
        <v>100000</v>
      </c>
      <c r="M11">
        <v>0.5</v>
      </c>
      <c r="N11">
        <f t="shared" si="2"/>
        <v>50</v>
      </c>
      <c r="O11">
        <f t="shared" si="0"/>
        <v>1</v>
      </c>
      <c r="Q11" s="23">
        <f>INDEX('Mortality Rate'!$Z$3:$Z$54,MATCH('Pre M NS'!H11,'Mortality Rate'!$A$3:$A$64,0))</f>
        <v>1.74390166096E-3</v>
      </c>
      <c r="R11" s="23">
        <f t="shared" ref="R11:R14" si="25">$C$12</f>
        <v>5.94832397876936E-3</v>
      </c>
      <c r="S11" s="23">
        <f t="shared" si="8"/>
        <v>0.94286103618295247</v>
      </c>
      <c r="T11" s="23">
        <f t="shared" si="9"/>
        <v>1.6442569270539175E-3</v>
      </c>
      <c r="U11" s="23">
        <f t="shared" si="10"/>
        <v>5.6084429101743811E-3</v>
      </c>
      <c r="V11" s="23">
        <f t="shared" si="3"/>
        <v>0.93560833634572416</v>
      </c>
      <c r="W11" s="23"/>
      <c r="X11" s="23">
        <f t="shared" si="11"/>
        <v>47.143051809147622</v>
      </c>
      <c r="Y11" s="23">
        <f t="shared" si="11"/>
        <v>0.94286103618295247</v>
      </c>
      <c r="Z11" s="23">
        <f t="shared" si="12"/>
        <v>46.780416817286209</v>
      </c>
      <c r="AA11" s="23">
        <f t="shared" si="13"/>
        <v>0.93560833634572416</v>
      </c>
      <c r="AC11" s="47">
        <f t="shared" si="4"/>
        <v>508.50379383076717</v>
      </c>
      <c r="AD11" s="47">
        <f t="shared" si="5"/>
        <v>-10.170075876615343</v>
      </c>
      <c r="AE11" s="47">
        <f t="shared" si="6"/>
        <v>-23.390208408643105</v>
      </c>
      <c r="AF11" s="47">
        <f t="shared" si="14"/>
        <v>-164.42569270539175</v>
      </c>
      <c r="AG11" s="47">
        <f t="shared" si="15"/>
        <v>310.51781684011701</v>
      </c>
      <c r="AH11" s="47">
        <f t="shared" si="16"/>
        <v>0.36263499186141246</v>
      </c>
      <c r="AI11" s="47">
        <f t="shared" si="17"/>
        <v>21.856785231979298</v>
      </c>
      <c r="AJ11" s="47">
        <f t="shared" si="18"/>
        <v>332.73723706395771</v>
      </c>
      <c r="AK11" s="47">
        <f t="shared" si="19"/>
        <v>7.2526998372283158E-3</v>
      </c>
      <c r="AL11" s="47">
        <f t="shared" si="20"/>
        <v>332.74448976379495</v>
      </c>
    </row>
    <row r="12" spans="1:40">
      <c r="A12" s="58"/>
      <c r="B12" s="58" t="s">
        <v>24</v>
      </c>
      <c r="C12" s="58">
        <f>'Lapse Rates'!D5</f>
        <v>5.94832397876936E-3</v>
      </c>
      <c r="G12">
        <v>8</v>
      </c>
      <c r="H12">
        <f t="shared" si="7"/>
        <v>42</v>
      </c>
      <c r="I12">
        <f t="shared" si="21"/>
        <v>543.50070865857037</v>
      </c>
      <c r="J12">
        <f t="shared" si="22"/>
        <v>10.870014173171407</v>
      </c>
      <c r="K12">
        <f t="shared" si="23"/>
        <v>25</v>
      </c>
      <c r="L12">
        <f t="shared" si="1"/>
        <v>100000</v>
      </c>
      <c r="M12">
        <v>0.5</v>
      </c>
      <c r="N12">
        <f t="shared" si="2"/>
        <v>50</v>
      </c>
      <c r="O12">
        <f t="shared" si="0"/>
        <v>1</v>
      </c>
      <c r="Q12" s="23">
        <f>INDEX('Mortality Rate'!$Z$3:$Z$54,MATCH('Pre M NS'!H12,'Mortality Rate'!$A$3:$A$64,0))</f>
        <v>1.7799486712476199E-3</v>
      </c>
      <c r="R12" s="23">
        <f t="shared" si="25"/>
        <v>5.94832397876936E-3</v>
      </c>
      <c r="S12" s="23">
        <f t="shared" si="8"/>
        <v>0.93560833634572416</v>
      </c>
      <c r="T12" s="23">
        <f t="shared" si="9"/>
        <v>1.6653348150867679E-3</v>
      </c>
      <c r="U12" s="23">
        <f t="shared" si="10"/>
        <v>5.5653015018217794E-3</v>
      </c>
      <c r="V12" s="23">
        <f t="shared" si="3"/>
        <v>0.92837770002881559</v>
      </c>
      <c r="W12" s="23"/>
      <c r="X12" s="23">
        <f t="shared" si="11"/>
        <v>46.780416817286209</v>
      </c>
      <c r="Y12" s="23">
        <f t="shared" si="11"/>
        <v>0.93560833634572416</v>
      </c>
      <c r="Z12" s="23">
        <f t="shared" si="12"/>
        <v>46.418885001440778</v>
      </c>
      <c r="AA12" s="23">
        <f t="shared" si="13"/>
        <v>0.92837770002881559</v>
      </c>
      <c r="AC12" s="47">
        <f t="shared" si="4"/>
        <v>504.57393786847496</v>
      </c>
      <c r="AD12" s="47">
        <f t="shared" si="5"/>
        <v>-10.091478757369499</v>
      </c>
      <c r="AE12" s="47">
        <f t="shared" si="6"/>
        <v>-23.209442500720389</v>
      </c>
      <c r="AF12" s="47">
        <f t="shared" si="14"/>
        <v>-166.5334815086768</v>
      </c>
      <c r="AG12" s="47">
        <f t="shared" si="15"/>
        <v>304.73953510170827</v>
      </c>
      <c r="AH12" s="47">
        <f t="shared" si="16"/>
        <v>0.36153181584543148</v>
      </c>
      <c r="AI12" s="47">
        <f t="shared" si="17"/>
        <v>21.687939370589493</v>
      </c>
      <c r="AJ12" s="47">
        <f t="shared" si="18"/>
        <v>326.78900628814318</v>
      </c>
      <c r="AK12" s="47">
        <f t="shared" si="19"/>
        <v>7.2306363169085675E-3</v>
      </c>
      <c r="AL12" s="47">
        <f t="shared" si="20"/>
        <v>326.79623692446012</v>
      </c>
    </row>
    <row r="13" spans="1:40">
      <c r="A13" s="58"/>
      <c r="B13" s="58" t="s">
        <v>25</v>
      </c>
      <c r="C13" s="58">
        <f>'Lapse Rates'!D6</f>
        <v>3.5936779557013201E-3</v>
      </c>
      <c r="G13">
        <v>9</v>
      </c>
      <c r="H13">
        <f t="shared" si="7"/>
        <v>43</v>
      </c>
      <c r="I13">
        <f t="shared" si="21"/>
        <v>543.50070865857037</v>
      </c>
      <c r="J13">
        <f t="shared" si="22"/>
        <v>10.870014173171407</v>
      </c>
      <c r="K13">
        <f t="shared" si="23"/>
        <v>25</v>
      </c>
      <c r="L13">
        <f t="shared" si="1"/>
        <v>100000</v>
      </c>
      <c r="M13">
        <v>0.5</v>
      </c>
      <c r="N13">
        <f t="shared" si="2"/>
        <v>50</v>
      </c>
      <c r="O13">
        <f t="shared" si="0"/>
        <v>1</v>
      </c>
      <c r="Q13" s="23">
        <f>INDEX('Mortality Rate'!$Z$3:$Z$54,MATCH('Pre M NS'!H13,'Mortality Rate'!$A$3:$A$64,0))</f>
        <v>1.7401157379304799E-3</v>
      </c>
      <c r="R13" s="23">
        <f t="shared" si="25"/>
        <v>5.94832397876936E-3</v>
      </c>
      <c r="S13" s="23">
        <f t="shared" si="8"/>
        <v>0.92837770002881559</v>
      </c>
      <c r="T13" s="23">
        <f t="shared" si="9"/>
        <v>1.6154846465638443E-3</v>
      </c>
      <c r="U13" s="23">
        <f t="shared" si="10"/>
        <v>5.5222913344361519E-3</v>
      </c>
      <c r="V13" s="23">
        <f t="shared" si="3"/>
        <v>0.92123992404781563</v>
      </c>
      <c r="W13" s="23"/>
      <c r="X13" s="23">
        <f t="shared" si="11"/>
        <v>46.418885001440778</v>
      </c>
      <c r="Y13" s="23">
        <f t="shared" si="11"/>
        <v>0.92837770002881559</v>
      </c>
      <c r="Z13" s="23">
        <f t="shared" si="12"/>
        <v>46.06199620239078</v>
      </c>
      <c r="AA13" s="23">
        <f t="shared" si="13"/>
        <v>0.92123992404781563</v>
      </c>
      <c r="AC13" s="47">
        <f t="shared" si="4"/>
        <v>500.69455156455535</v>
      </c>
      <c r="AD13" s="47">
        <f t="shared" si="5"/>
        <v>-10.013891031291106</v>
      </c>
      <c r="AE13" s="47">
        <f t="shared" si="6"/>
        <v>-23.03099810119539</v>
      </c>
      <c r="AF13" s="47">
        <f t="shared" si="14"/>
        <v>-161.54846465638443</v>
      </c>
      <c r="AG13" s="47">
        <f t="shared" si="15"/>
        <v>306.10119777568445</v>
      </c>
      <c r="AH13" s="47">
        <f t="shared" si="16"/>
        <v>0.35688879904999737</v>
      </c>
      <c r="AI13" s="47">
        <f t="shared" si="17"/>
        <v>21.521116929389354</v>
      </c>
      <c r="AJ13" s="47">
        <f t="shared" si="18"/>
        <v>327.9792035041238</v>
      </c>
      <c r="AK13" s="47">
        <f t="shared" si="19"/>
        <v>7.1377759809999608E-3</v>
      </c>
      <c r="AL13" s="47">
        <f t="shared" si="20"/>
        <v>327.9863412801048</v>
      </c>
    </row>
    <row r="14" spans="1:40">
      <c r="A14" s="58"/>
      <c r="B14" s="58" t="s">
        <v>26</v>
      </c>
      <c r="C14" s="58">
        <f>'Lapse Rates'!D7</f>
        <v>1.67879466529844E-3</v>
      </c>
      <c r="G14">
        <v>10</v>
      </c>
      <c r="H14">
        <f t="shared" si="7"/>
        <v>44</v>
      </c>
      <c r="I14">
        <f t="shared" si="21"/>
        <v>543.50070865857037</v>
      </c>
      <c r="J14">
        <f t="shared" si="22"/>
        <v>10.870014173171407</v>
      </c>
      <c r="K14">
        <f t="shared" si="23"/>
        <v>25</v>
      </c>
      <c r="L14">
        <f t="shared" si="1"/>
        <v>100000</v>
      </c>
      <c r="M14">
        <v>0.5</v>
      </c>
      <c r="N14">
        <f t="shared" si="2"/>
        <v>50</v>
      </c>
      <c r="O14">
        <f t="shared" si="0"/>
        <v>1</v>
      </c>
      <c r="Q14" s="23">
        <f>INDEX('Mortality Rate'!$Z$3:$Z$54,MATCH('Pre M NS'!H14,'Mortality Rate'!$A$3:$A$64,0))</f>
        <v>2.0265437495033001E-3</v>
      </c>
      <c r="R14" s="23">
        <f t="shared" si="25"/>
        <v>5.94832397876936E-3</v>
      </c>
      <c r="S14" s="23">
        <f t="shared" si="8"/>
        <v>0.92123992404781563</v>
      </c>
      <c r="T14" s="23">
        <f t="shared" si="9"/>
        <v>1.8669330098719957E-3</v>
      </c>
      <c r="U14" s="23">
        <f t="shared" si="10"/>
        <v>5.4798335304132853E-3</v>
      </c>
      <c r="V14" s="23">
        <f t="shared" si="3"/>
        <v>0.91389315750753031</v>
      </c>
      <c r="W14" s="23"/>
      <c r="X14" s="23">
        <f t="shared" si="11"/>
        <v>46.06199620239078</v>
      </c>
      <c r="Y14" s="23">
        <f t="shared" si="11"/>
        <v>0.92123992404781563</v>
      </c>
      <c r="Z14" s="23">
        <f t="shared" si="12"/>
        <v>45.694657875376514</v>
      </c>
      <c r="AA14" s="23">
        <f t="shared" si="13"/>
        <v>0.91389315750753031</v>
      </c>
      <c r="AC14" s="47">
        <f t="shared" si="4"/>
        <v>496.70157874356119</v>
      </c>
      <c r="AD14" s="47">
        <f t="shared" si="5"/>
        <v>-9.9340315748712236</v>
      </c>
      <c r="AE14" s="47">
        <f t="shared" si="6"/>
        <v>-22.847328937688257</v>
      </c>
      <c r="AF14" s="47">
        <f t="shared" si="14"/>
        <v>-186.69330098719956</v>
      </c>
      <c r="AG14" s="47">
        <f t="shared" si="15"/>
        <v>277.22691724380218</v>
      </c>
      <c r="AH14" s="47">
        <f t="shared" si="16"/>
        <v>0.3673383270142665</v>
      </c>
      <c r="AI14" s="47">
        <f t="shared" si="17"/>
        <v>21.350031331805141</v>
      </c>
      <c r="AJ14" s="47">
        <f t="shared" si="18"/>
        <v>298.94428690262163</v>
      </c>
      <c r="AK14" s="47">
        <f t="shared" si="19"/>
        <v>7.3467665402853211E-3</v>
      </c>
      <c r="AL14" s="47">
        <f t="shared" si="20"/>
        <v>298.95163366916194</v>
      </c>
    </row>
    <row r="15" spans="1:40">
      <c r="A15" s="59" t="s">
        <v>84</v>
      </c>
      <c r="B15" s="58"/>
      <c r="C15" s="58"/>
      <c r="G15">
        <v>11</v>
      </c>
      <c r="H15">
        <f t="shared" si="7"/>
        <v>45</v>
      </c>
      <c r="I15">
        <f t="shared" si="21"/>
        <v>543.50070865857037</v>
      </c>
      <c r="J15">
        <f t="shared" si="22"/>
        <v>10.870014173171407</v>
      </c>
      <c r="K15">
        <f t="shared" si="23"/>
        <v>25</v>
      </c>
      <c r="L15">
        <f t="shared" si="1"/>
        <v>100000</v>
      </c>
      <c r="M15">
        <v>0.5</v>
      </c>
      <c r="N15">
        <f t="shared" si="2"/>
        <v>50</v>
      </c>
      <c r="O15">
        <f t="shared" si="0"/>
        <v>1</v>
      </c>
      <c r="Q15" s="23">
        <f>INDEX('Mortality Rate'!$Z$3:$Z$54,MATCH('Pre M NS'!H15,'Mortality Rate'!$A$3:$A$64,0))</f>
        <v>1.93942718332484E-3</v>
      </c>
      <c r="R15" s="23">
        <f>$C$13</f>
        <v>3.5936779557013201E-3</v>
      </c>
      <c r="S15" s="23">
        <f t="shared" si="8"/>
        <v>0.91389315750753031</v>
      </c>
      <c r="T15" s="23">
        <f t="shared" si="9"/>
        <v>1.7724292323246739E-3</v>
      </c>
      <c r="U15" s="23">
        <f t="shared" si="10"/>
        <v>3.2842376940010859E-3</v>
      </c>
      <c r="V15" s="23">
        <f t="shared" si="3"/>
        <v>0.90883649058120453</v>
      </c>
      <c r="W15" s="23"/>
      <c r="X15" s="23">
        <f t="shared" si="11"/>
        <v>45.694657875376514</v>
      </c>
      <c r="Y15" s="23">
        <f t="shared" si="11"/>
        <v>0.91389315750753031</v>
      </c>
      <c r="Z15" s="23">
        <f t="shared" si="12"/>
        <v>45.441824529060227</v>
      </c>
      <c r="AA15" s="23">
        <f t="shared" si="13"/>
        <v>0.90883649058120453</v>
      </c>
      <c r="AC15" s="47">
        <f t="shared" si="4"/>
        <v>493.95327668565278</v>
      </c>
      <c r="AD15" s="47">
        <f t="shared" si="5"/>
        <v>-9.8790655337130548</v>
      </c>
      <c r="AE15" s="47">
        <f t="shared" si="6"/>
        <v>-22.720912264530114</v>
      </c>
      <c r="AF15" s="47">
        <f t="shared" si="14"/>
        <v>-177.24292323246738</v>
      </c>
      <c r="AG15" s="47">
        <f t="shared" si="15"/>
        <v>284.11037565494223</v>
      </c>
      <c r="AH15" s="47">
        <f t="shared" si="16"/>
        <v>0.25283334631628662</v>
      </c>
      <c r="AI15" s="47">
        <f t="shared" si="17"/>
        <v>21.227310487392952</v>
      </c>
      <c r="AJ15" s="47">
        <f t="shared" si="18"/>
        <v>305.59051948865147</v>
      </c>
      <c r="AK15" s="47">
        <f t="shared" si="19"/>
        <v>5.0566669263257813E-3</v>
      </c>
      <c r="AL15" s="47">
        <f t="shared" si="20"/>
        <v>305.59557615557782</v>
      </c>
    </row>
    <row r="16" spans="1:40">
      <c r="A16" s="58"/>
      <c r="B16" s="59" t="s">
        <v>21</v>
      </c>
      <c r="C16" s="59" t="s">
        <v>83</v>
      </c>
      <c r="G16">
        <v>12</v>
      </c>
      <c r="H16">
        <f t="shared" si="7"/>
        <v>46</v>
      </c>
      <c r="I16">
        <f t="shared" si="21"/>
        <v>543.50070865857037</v>
      </c>
      <c r="J16">
        <f t="shared" si="22"/>
        <v>10.870014173171407</v>
      </c>
      <c r="K16">
        <f t="shared" si="23"/>
        <v>25</v>
      </c>
      <c r="L16">
        <f t="shared" si="1"/>
        <v>100000</v>
      </c>
      <c r="M16">
        <v>0.5</v>
      </c>
      <c r="N16">
        <f t="shared" si="2"/>
        <v>50</v>
      </c>
      <c r="O16">
        <f t="shared" si="0"/>
        <v>1</v>
      </c>
      <c r="Q16" s="23">
        <f>INDEX('Mortality Rate'!$Z$3:$Z$54,MATCH('Pre M NS'!H16,'Mortality Rate'!$A$3:$A$64,0))</f>
        <v>2.1906654388600798E-3</v>
      </c>
      <c r="R16" s="23">
        <f t="shared" ref="R16:R19" si="26">$C$13</f>
        <v>3.5936779557013201E-3</v>
      </c>
      <c r="S16" s="23">
        <f t="shared" si="8"/>
        <v>0.90883649058120453</v>
      </c>
      <c r="T16" s="23">
        <f t="shared" si="9"/>
        <v>1.9909566894911294E-3</v>
      </c>
      <c r="U16" s="23">
        <f t="shared" si="10"/>
        <v>3.2660656615386254E-3</v>
      </c>
      <c r="V16" s="23">
        <f t="shared" si="3"/>
        <v>0.90357946823017476</v>
      </c>
      <c r="W16" s="23"/>
      <c r="X16" s="23">
        <f t="shared" si="11"/>
        <v>45.441824529060227</v>
      </c>
      <c r="Y16" s="23">
        <f t="shared" si="11"/>
        <v>0.90883649058120453</v>
      </c>
      <c r="Z16" s="23">
        <f t="shared" si="12"/>
        <v>45.178973411508736</v>
      </c>
      <c r="AA16" s="23">
        <f t="shared" si="13"/>
        <v>0.90357946823017476</v>
      </c>
      <c r="AC16" s="47">
        <f t="shared" si="4"/>
        <v>491.09608131243414</v>
      </c>
      <c r="AD16" s="47">
        <f t="shared" si="5"/>
        <v>-9.8219216262486828</v>
      </c>
      <c r="AE16" s="47">
        <f t="shared" si="6"/>
        <v>-22.589486705754368</v>
      </c>
      <c r="AF16" s="47">
        <f t="shared" si="14"/>
        <v>-199.09566894911293</v>
      </c>
      <c r="AG16" s="47">
        <f t="shared" si="15"/>
        <v>259.58900403131815</v>
      </c>
      <c r="AH16" s="47">
        <f t="shared" si="16"/>
        <v>0.2628511175514916</v>
      </c>
      <c r="AI16" s="47">
        <f t="shared" si="17"/>
        <v>21.104992828233076</v>
      </c>
      <c r="AJ16" s="47">
        <f t="shared" si="18"/>
        <v>280.95684797710271</v>
      </c>
      <c r="AK16" s="47">
        <f t="shared" si="19"/>
        <v>5.2570223510297609E-3</v>
      </c>
      <c r="AL16" s="47">
        <f t="shared" si="20"/>
        <v>280.96210499945374</v>
      </c>
    </row>
    <row r="17" spans="1:38">
      <c r="A17" s="58"/>
      <c r="B17" s="61">
        <v>1</v>
      </c>
      <c r="C17" s="59">
        <v>0.8</v>
      </c>
      <c r="G17">
        <v>13</v>
      </c>
      <c r="H17">
        <f t="shared" si="7"/>
        <v>47</v>
      </c>
      <c r="I17">
        <f t="shared" si="21"/>
        <v>543.50070865857037</v>
      </c>
      <c r="J17">
        <f t="shared" si="22"/>
        <v>10.870014173171407</v>
      </c>
      <c r="K17">
        <f t="shared" si="23"/>
        <v>25</v>
      </c>
      <c r="L17">
        <f t="shared" si="1"/>
        <v>100000</v>
      </c>
      <c r="M17">
        <v>0.5</v>
      </c>
      <c r="N17">
        <f t="shared" si="2"/>
        <v>50</v>
      </c>
      <c r="O17">
        <f t="shared" si="0"/>
        <v>1</v>
      </c>
      <c r="Q17" s="23">
        <f>INDEX('Mortality Rate'!$Z$3:$Z$54,MATCH('Pre M NS'!H17,'Mortality Rate'!$A$3:$A$64,0))</f>
        <v>2.33878729547642E-3</v>
      </c>
      <c r="R17" s="23">
        <f t="shared" si="26"/>
        <v>3.5936779557013201E-3</v>
      </c>
      <c r="S17" s="23">
        <f t="shared" si="8"/>
        <v>0.90357946823017476</v>
      </c>
      <c r="T17" s="23">
        <f t="shared" si="9"/>
        <v>2.113280180750072E-3</v>
      </c>
      <c r="U17" s="23">
        <f t="shared" si="10"/>
        <v>3.2471736162031006E-3</v>
      </c>
      <c r="V17" s="23">
        <f t="shared" si="3"/>
        <v>0.89821901443322161</v>
      </c>
      <c r="W17" s="23"/>
      <c r="X17" s="23">
        <f t="shared" si="11"/>
        <v>45.178973411508736</v>
      </c>
      <c r="Y17" s="23">
        <f t="shared" si="11"/>
        <v>0.90357946823017476</v>
      </c>
      <c r="Z17" s="23">
        <f t="shared" si="12"/>
        <v>44.910950721661081</v>
      </c>
      <c r="AA17" s="23">
        <f t="shared" si="13"/>
        <v>0.89821901443322161</v>
      </c>
      <c r="AC17" s="47">
        <f t="shared" si="4"/>
        <v>488.18267087505859</v>
      </c>
      <c r="AD17" s="47">
        <f t="shared" si="5"/>
        <v>-9.7636534175011711</v>
      </c>
      <c r="AE17" s="47">
        <f t="shared" si="6"/>
        <v>-22.45547536083054</v>
      </c>
      <c r="AF17" s="47">
        <f t="shared" si="14"/>
        <v>-211.32801807500721</v>
      </c>
      <c r="AG17" s="47">
        <f t="shared" si="15"/>
        <v>244.63552402171968</v>
      </c>
      <c r="AH17" s="47">
        <f t="shared" si="16"/>
        <v>0.26802268984765476</v>
      </c>
      <c r="AI17" s="47">
        <f t="shared" si="17"/>
        <v>20.980062813491855</v>
      </c>
      <c r="AJ17" s="47">
        <f t="shared" si="18"/>
        <v>265.88360952505923</v>
      </c>
      <c r="AK17" s="47">
        <f t="shared" si="19"/>
        <v>5.3604537969531574E-3</v>
      </c>
      <c r="AL17" s="47">
        <f t="shared" si="20"/>
        <v>265.88896997885615</v>
      </c>
    </row>
    <row r="18" spans="1:38">
      <c r="A18" s="58"/>
      <c r="B18" s="59" t="s">
        <v>85</v>
      </c>
      <c r="C18" s="59">
        <v>0.02</v>
      </c>
      <c r="G18">
        <v>14</v>
      </c>
      <c r="H18">
        <f t="shared" si="7"/>
        <v>48</v>
      </c>
      <c r="I18">
        <f t="shared" si="21"/>
        <v>543.50070865857037</v>
      </c>
      <c r="J18">
        <f t="shared" si="22"/>
        <v>10.870014173171407</v>
      </c>
      <c r="K18">
        <f t="shared" si="23"/>
        <v>25</v>
      </c>
      <c r="L18">
        <f t="shared" si="1"/>
        <v>100000</v>
      </c>
      <c r="M18">
        <v>0.5</v>
      </c>
      <c r="N18">
        <f t="shared" si="2"/>
        <v>50</v>
      </c>
      <c r="O18">
        <f t="shared" si="0"/>
        <v>1</v>
      </c>
      <c r="Q18" s="23">
        <f>INDEX('Mortality Rate'!$Z$3:$Z$54,MATCH('Pre M NS'!H18,'Mortality Rate'!$A$3:$A$64,0))</f>
        <v>2.3084070075957098E-3</v>
      </c>
      <c r="R18" s="23">
        <f t="shared" si="26"/>
        <v>3.5936779557013201E-3</v>
      </c>
      <c r="S18" s="23">
        <f t="shared" si="8"/>
        <v>0.89821901443322161</v>
      </c>
      <c r="T18" s="23">
        <f t="shared" si="9"/>
        <v>2.0734550672733606E-3</v>
      </c>
      <c r="U18" s="23">
        <f t="shared" si="10"/>
        <v>3.2279098715604342E-3</v>
      </c>
      <c r="V18" s="23">
        <f t="shared" si="3"/>
        <v>0.89291764949438779</v>
      </c>
      <c r="W18" s="23"/>
      <c r="X18" s="23">
        <f t="shared" si="11"/>
        <v>44.910950721661081</v>
      </c>
      <c r="Y18" s="23">
        <f t="shared" si="11"/>
        <v>0.89821901443322161</v>
      </c>
      <c r="Z18" s="23">
        <f t="shared" si="12"/>
        <v>44.645882474719386</v>
      </c>
      <c r="AA18" s="23">
        <f t="shared" si="13"/>
        <v>0.89291764949438779</v>
      </c>
      <c r="AC18" s="47">
        <f t="shared" si="4"/>
        <v>485.3013752739447</v>
      </c>
      <c r="AD18" s="47">
        <f t="shared" si="5"/>
        <v>-9.7060275054788949</v>
      </c>
      <c r="AE18" s="47">
        <f t="shared" si="6"/>
        <v>-22.322941237359693</v>
      </c>
      <c r="AF18" s="47">
        <f t="shared" si="14"/>
        <v>-207.34550672733604</v>
      </c>
      <c r="AG18" s="47">
        <f t="shared" si="15"/>
        <v>245.92689980377003</v>
      </c>
      <c r="AH18" s="47">
        <f t="shared" si="16"/>
        <v>0.26506824694169495</v>
      </c>
      <c r="AI18" s="47">
        <f t="shared" si="17"/>
        <v>20.856180700182403</v>
      </c>
      <c r="AJ18" s="47">
        <f t="shared" si="18"/>
        <v>267.04814875089414</v>
      </c>
      <c r="AK18" s="47">
        <f t="shared" si="19"/>
        <v>5.3013649388338191E-3</v>
      </c>
      <c r="AL18" s="47">
        <f t="shared" si="20"/>
        <v>267.05345011583296</v>
      </c>
    </row>
    <row r="19" spans="1:38">
      <c r="A19" s="59" t="s">
        <v>86</v>
      </c>
      <c r="B19" s="58"/>
      <c r="C19" s="58"/>
      <c r="G19">
        <v>15</v>
      </c>
      <c r="H19">
        <f t="shared" si="7"/>
        <v>49</v>
      </c>
      <c r="I19">
        <f t="shared" si="21"/>
        <v>543.50070865857037</v>
      </c>
      <c r="J19">
        <f t="shared" si="22"/>
        <v>10.870014173171407</v>
      </c>
      <c r="K19">
        <f t="shared" si="23"/>
        <v>25</v>
      </c>
      <c r="L19">
        <f t="shared" si="1"/>
        <v>100000</v>
      </c>
      <c r="M19">
        <v>0.5</v>
      </c>
      <c r="N19">
        <f t="shared" si="2"/>
        <v>50</v>
      </c>
      <c r="O19">
        <f t="shared" si="0"/>
        <v>1</v>
      </c>
      <c r="Q19" s="23">
        <f>INDEX('Mortality Rate'!$Z$3:$Z$54,MATCH('Pre M NS'!H19,'Mortality Rate'!$A$3:$A$64,0))</f>
        <v>2.3783370743588501E-3</v>
      </c>
      <c r="R19" s="23">
        <f t="shared" si="26"/>
        <v>3.5936779557013201E-3</v>
      </c>
      <c r="S19" s="23">
        <f t="shared" si="8"/>
        <v>0.89291764949438779</v>
      </c>
      <c r="T19" s="23">
        <f t="shared" si="9"/>
        <v>2.1236591501418633E-3</v>
      </c>
      <c r="U19" s="23">
        <f t="shared" si="10"/>
        <v>3.2088584732446195E-3</v>
      </c>
      <c r="V19" s="23">
        <f t="shared" si="3"/>
        <v>0.8875851318710013</v>
      </c>
      <c r="W19" s="23"/>
      <c r="X19" s="23">
        <f t="shared" si="11"/>
        <v>44.645882474719386</v>
      </c>
      <c r="Y19" s="23">
        <f t="shared" si="11"/>
        <v>0.89291764949438779</v>
      </c>
      <c r="Z19" s="23">
        <f t="shared" si="12"/>
        <v>44.379256593550068</v>
      </c>
      <c r="AA19" s="23">
        <f t="shared" si="13"/>
        <v>0.8875851318710013</v>
      </c>
      <c r="AC19" s="47">
        <f t="shared" si="4"/>
        <v>482.40314816669985</v>
      </c>
      <c r="AD19" s="47">
        <f t="shared" si="5"/>
        <v>-9.6480629633339969</v>
      </c>
      <c r="AE19" s="47">
        <f t="shared" si="6"/>
        <v>-22.189628296775034</v>
      </c>
      <c r="AF19" s="47">
        <f>-T19*L19</f>
        <v>-212.36591501418633</v>
      </c>
      <c r="AG19" s="47">
        <f t="shared" si="15"/>
        <v>238.19954189240451</v>
      </c>
      <c r="AH19" s="47">
        <f t="shared" si="16"/>
        <v>0.26662588116931829</v>
      </c>
      <c r="AI19" s="47">
        <f t="shared" si="17"/>
        <v>20.731755413103187</v>
      </c>
      <c r="AJ19" s="47">
        <f t="shared" si="18"/>
        <v>259.19792318667703</v>
      </c>
      <c r="AK19" s="47">
        <f t="shared" si="19"/>
        <v>5.3325176233864902E-3</v>
      </c>
      <c r="AL19" s="47">
        <f t="shared" si="20"/>
        <v>259.20325570430043</v>
      </c>
    </row>
    <row r="20" spans="1:38">
      <c r="A20" s="58"/>
      <c r="B20" s="59" t="s">
        <v>21</v>
      </c>
      <c r="C20" s="59" t="s">
        <v>53</v>
      </c>
      <c r="G20">
        <v>16</v>
      </c>
      <c r="H20">
        <f t="shared" si="7"/>
        <v>50</v>
      </c>
      <c r="I20">
        <f t="shared" si="21"/>
        <v>543.50070865857037</v>
      </c>
      <c r="J20">
        <f t="shared" si="22"/>
        <v>10.870014173171407</v>
      </c>
      <c r="K20">
        <f t="shared" si="23"/>
        <v>25</v>
      </c>
      <c r="L20">
        <f t="shared" si="1"/>
        <v>100000</v>
      </c>
      <c r="M20">
        <v>0.5</v>
      </c>
      <c r="N20">
        <f t="shared" si="2"/>
        <v>50</v>
      </c>
      <c r="O20">
        <f t="shared" si="0"/>
        <v>1</v>
      </c>
      <c r="Q20" s="23">
        <f>INDEX('Mortality Rate'!$Z$3:$Z$54,MATCH('Pre M NS'!H20,'Mortality Rate'!$A$3:$A$64,0))</f>
        <v>2.43306689983558E-3</v>
      </c>
      <c r="R20" s="23">
        <f>$C$14</f>
        <v>1.67879466529844E-3</v>
      </c>
      <c r="S20" s="23">
        <f t="shared" si="8"/>
        <v>0.8875851318710013</v>
      </c>
      <c r="T20" s="23">
        <f t="shared" si="9"/>
        <v>2.1595540051415315E-3</v>
      </c>
      <c r="U20" s="23">
        <f t="shared" si="10"/>
        <v>1.4900731843832493E-3</v>
      </c>
      <c r="V20" s="23">
        <f t="shared" si="3"/>
        <v>0.88393550468147652</v>
      </c>
      <c r="W20" s="23"/>
      <c r="X20" s="23">
        <f t="shared" si="11"/>
        <v>44.379256593550068</v>
      </c>
      <c r="Y20" s="23">
        <f t="shared" si="11"/>
        <v>0.8875851318710013</v>
      </c>
      <c r="Z20" s="23">
        <f t="shared" si="12"/>
        <v>44.196775234073826</v>
      </c>
      <c r="AA20" s="23">
        <f t="shared" si="13"/>
        <v>0.88393550468147652</v>
      </c>
      <c r="AC20" s="47">
        <f t="shared" si="4"/>
        <v>480.41957320285354</v>
      </c>
      <c r="AD20" s="47">
        <f t="shared" si="5"/>
        <v>-9.6083914640570711</v>
      </c>
      <c r="AE20" s="47">
        <f t="shared" si="6"/>
        <v>-22.098387617036913</v>
      </c>
      <c r="AF20" s="47">
        <f t="shared" si="14"/>
        <v>-215.95540051415315</v>
      </c>
      <c r="AG20" s="47">
        <f t="shared" si="15"/>
        <v>232.75739360760639</v>
      </c>
      <c r="AH20" s="47">
        <f t="shared" si="16"/>
        <v>0.18248135947624178</v>
      </c>
      <c r="AI20" s="47">
        <f t="shared" si="17"/>
        <v>20.6431209385687</v>
      </c>
      <c r="AJ20" s="47">
        <f t="shared" si="18"/>
        <v>253.58299590565133</v>
      </c>
      <c r="AK20" s="47">
        <f t="shared" si="19"/>
        <v>3.6496271895247734E-3</v>
      </c>
      <c r="AL20" s="47">
        <f t="shared" si="20"/>
        <v>253.58664553284086</v>
      </c>
    </row>
    <row r="21" spans="1:38">
      <c r="A21" s="58"/>
      <c r="B21" s="62">
        <v>1</v>
      </c>
      <c r="C21" s="58">
        <v>200</v>
      </c>
      <c r="G21">
        <v>17</v>
      </c>
      <c r="H21">
        <f t="shared" si="7"/>
        <v>51</v>
      </c>
      <c r="I21">
        <f t="shared" si="21"/>
        <v>543.50070865857037</v>
      </c>
      <c r="J21">
        <f t="shared" si="22"/>
        <v>10.870014173171407</v>
      </c>
      <c r="K21">
        <f t="shared" si="23"/>
        <v>25</v>
      </c>
      <c r="L21">
        <f t="shared" si="1"/>
        <v>100000</v>
      </c>
      <c r="M21">
        <v>0.5</v>
      </c>
      <c r="N21">
        <f t="shared" si="2"/>
        <v>50</v>
      </c>
      <c r="O21">
        <f t="shared" si="0"/>
        <v>1</v>
      </c>
      <c r="Q21" s="23">
        <f>INDEX('Mortality Rate'!$Z$3:$Z$54,MATCH('Pre M NS'!H21,'Mortality Rate'!$A$3:$A$64,0))</f>
        <v>2.8622608069300802E-3</v>
      </c>
      <c r="R21" s="23">
        <f t="shared" ref="R21:R24" si="27">$C$14</f>
        <v>1.67879466529844E-3</v>
      </c>
      <c r="S21" s="23">
        <f t="shared" si="8"/>
        <v>0.88393550468147652</v>
      </c>
      <c r="T21" s="23">
        <f t="shared" si="9"/>
        <v>2.5300539509037507E-3</v>
      </c>
      <c r="U21" s="23">
        <f t="shared" si="10"/>
        <v>1.483946209727147E-3</v>
      </c>
      <c r="V21" s="23">
        <f t="shared" si="3"/>
        <v>0.87992150452084561</v>
      </c>
      <c r="W21" s="23"/>
      <c r="X21" s="23">
        <f t="shared" si="11"/>
        <v>44.196775234073826</v>
      </c>
      <c r="Y21" s="23">
        <f t="shared" si="11"/>
        <v>0.88393550468147652</v>
      </c>
      <c r="Z21" s="23">
        <f t="shared" si="12"/>
        <v>43.996075226042279</v>
      </c>
      <c r="AA21" s="23">
        <f t="shared" si="13"/>
        <v>0.87992150452084561</v>
      </c>
      <c r="AC21" s="47">
        <f t="shared" si="4"/>
        <v>478.23796127099502</v>
      </c>
      <c r="AD21" s="47">
        <f t="shared" si="5"/>
        <v>-9.5647592254199001</v>
      </c>
      <c r="AE21" s="47">
        <f t="shared" si="6"/>
        <v>-21.99803761302114</v>
      </c>
      <c r="AF21" s="47">
        <f t="shared" si="14"/>
        <v>-253.00539509037506</v>
      </c>
      <c r="AG21" s="47">
        <f t="shared" si="15"/>
        <v>193.66976934217891</v>
      </c>
      <c r="AH21" s="47">
        <f t="shared" si="16"/>
        <v>0.20070000803154642</v>
      </c>
      <c r="AI21" s="47">
        <f t="shared" si="17"/>
        <v>20.550156511373221</v>
      </c>
      <c r="AJ21" s="47">
        <f t="shared" si="18"/>
        <v>214.42062586158366</v>
      </c>
      <c r="AK21" s="47">
        <f t="shared" si="19"/>
        <v>4.014000160630915E-3</v>
      </c>
      <c r="AL21" s="47">
        <f t="shared" si="20"/>
        <v>214.42463986174428</v>
      </c>
    </row>
    <row r="22" spans="1:38">
      <c r="A22" s="58"/>
      <c r="B22" s="59" t="s">
        <v>85</v>
      </c>
      <c r="C22" s="58">
        <v>25</v>
      </c>
      <c r="G22">
        <v>18</v>
      </c>
      <c r="H22">
        <f t="shared" si="7"/>
        <v>52</v>
      </c>
      <c r="I22">
        <f t="shared" si="21"/>
        <v>543.50070865857037</v>
      </c>
      <c r="J22">
        <f t="shared" si="22"/>
        <v>10.870014173171407</v>
      </c>
      <c r="K22">
        <f t="shared" si="23"/>
        <v>25</v>
      </c>
      <c r="L22">
        <f t="shared" si="1"/>
        <v>100000</v>
      </c>
      <c r="M22">
        <v>0.5</v>
      </c>
      <c r="N22">
        <f t="shared" si="2"/>
        <v>50</v>
      </c>
      <c r="O22">
        <f t="shared" si="0"/>
        <v>1</v>
      </c>
      <c r="Q22" s="23">
        <f>INDEX('Mortality Rate'!$Z$3:$Z$54,MATCH('Pre M NS'!H22,'Mortality Rate'!$A$3:$A$64,0))</f>
        <v>3.4455415636150798E-3</v>
      </c>
      <c r="R22" s="23">
        <f t="shared" si="27"/>
        <v>1.67879466529844E-3</v>
      </c>
      <c r="S22" s="23">
        <f t="shared" si="8"/>
        <v>0.87992150452084561</v>
      </c>
      <c r="T22" s="23">
        <f t="shared" si="9"/>
        <v>3.0318061165452879E-3</v>
      </c>
      <c r="U22" s="23">
        <f t="shared" si="10"/>
        <v>1.4772075276709728E-3</v>
      </c>
      <c r="V22" s="23">
        <f t="shared" si="3"/>
        <v>0.87541249087662931</v>
      </c>
      <c r="W22" s="23"/>
      <c r="X22" s="23">
        <f t="shared" si="11"/>
        <v>43.996075226042279</v>
      </c>
      <c r="Y22" s="23">
        <f t="shared" si="11"/>
        <v>0.87992150452084561</v>
      </c>
      <c r="Z22" s="23">
        <f t="shared" si="12"/>
        <v>43.770624543831467</v>
      </c>
      <c r="AA22" s="23">
        <f t="shared" si="13"/>
        <v>0.87541249087662931</v>
      </c>
      <c r="AC22" s="47">
        <f t="shared" si="4"/>
        <v>475.78730916001228</v>
      </c>
      <c r="AD22" s="47">
        <f t="shared" si="5"/>
        <v>-9.5157461832002461</v>
      </c>
      <c r="AE22" s="47">
        <f t="shared" si="6"/>
        <v>-21.885312271915733</v>
      </c>
      <c r="AF22" s="47">
        <f t="shared" si="14"/>
        <v>-303.18061165452878</v>
      </c>
      <c r="AG22" s="47">
        <f t="shared" si="15"/>
        <v>141.20563905036755</v>
      </c>
      <c r="AH22" s="47">
        <f t="shared" si="16"/>
        <v>0.22545068221081266</v>
      </c>
      <c r="AI22" s="47">
        <f t="shared" si="17"/>
        <v>20.445902388295007</v>
      </c>
      <c r="AJ22" s="47">
        <f t="shared" si="18"/>
        <v>161.87699212087335</v>
      </c>
      <c r="AK22" s="47">
        <f t="shared" si="19"/>
        <v>4.5090136442162976E-3</v>
      </c>
      <c r="AL22" s="47">
        <f t="shared" si="20"/>
        <v>161.88150113451758</v>
      </c>
    </row>
    <row r="23" spans="1:38">
      <c r="A23" s="58" t="s">
        <v>87</v>
      </c>
      <c r="B23" s="58">
        <v>0.01</v>
      </c>
      <c r="C23" s="58"/>
      <c r="G23">
        <v>19</v>
      </c>
      <c r="H23">
        <f t="shared" si="7"/>
        <v>53</v>
      </c>
      <c r="I23">
        <f t="shared" si="21"/>
        <v>543.50070865857037</v>
      </c>
      <c r="J23">
        <f t="shared" si="22"/>
        <v>10.870014173171407</v>
      </c>
      <c r="K23">
        <f t="shared" si="23"/>
        <v>25</v>
      </c>
      <c r="L23">
        <f t="shared" si="1"/>
        <v>100000</v>
      </c>
      <c r="M23">
        <v>0.5</v>
      </c>
      <c r="N23">
        <f t="shared" si="2"/>
        <v>50</v>
      </c>
      <c r="O23">
        <f t="shared" si="0"/>
        <v>1</v>
      </c>
      <c r="Q23" s="23">
        <f>INDEX('Mortality Rate'!$Z$3:$Z$54,MATCH('Pre M NS'!H23,'Mortality Rate'!$A$3:$A$64,0))</f>
        <v>3.0063992008067301E-3</v>
      </c>
      <c r="R23" s="23">
        <f t="shared" si="27"/>
        <v>1.67879466529844E-3</v>
      </c>
      <c r="S23" s="23">
        <f t="shared" si="8"/>
        <v>0.87541249087662931</v>
      </c>
      <c r="T23" s="23">
        <f t="shared" si="9"/>
        <v>2.6318394129477272E-3</v>
      </c>
      <c r="U23" s="23">
        <f t="shared" si="10"/>
        <v>1.4696378196193045E-3</v>
      </c>
      <c r="V23" s="23">
        <f t="shared" si="3"/>
        <v>0.87131101364406227</v>
      </c>
      <c r="W23" s="23"/>
      <c r="X23" s="23">
        <f t="shared" si="11"/>
        <v>43.770624543831467</v>
      </c>
      <c r="Y23" s="23">
        <f t="shared" si="11"/>
        <v>0.87541249087662931</v>
      </c>
      <c r="Z23" s="23">
        <f t="shared" si="12"/>
        <v>43.56555068220311</v>
      </c>
      <c r="AA23" s="23">
        <f t="shared" si="13"/>
        <v>0.87131101364406227</v>
      </c>
      <c r="AC23" s="47">
        <f t="shared" si="4"/>
        <v>473.55815337756513</v>
      </c>
      <c r="AD23" s="47">
        <f t="shared" si="5"/>
        <v>-9.4711630675513021</v>
      </c>
      <c r="AE23" s="47">
        <f t="shared" si="6"/>
        <v>-21.782775341101555</v>
      </c>
      <c r="AF23" s="47">
        <f t="shared" si="14"/>
        <v>-263.18394129477269</v>
      </c>
      <c r="AG23" s="47">
        <f t="shared" si="15"/>
        <v>179.12027367413958</v>
      </c>
      <c r="AH23" s="47">
        <f t="shared" si="16"/>
        <v>0.20507386162835672</v>
      </c>
      <c r="AI23" s="47">
        <f t="shared" si="17"/>
        <v>20.349321093788877</v>
      </c>
      <c r="AJ23" s="47">
        <f t="shared" si="18"/>
        <v>199.67466862955683</v>
      </c>
      <c r="AK23" s="47">
        <f t="shared" si="19"/>
        <v>4.1014772325670412E-3</v>
      </c>
      <c r="AL23" s="47">
        <f t="shared" si="20"/>
        <v>199.67877010678941</v>
      </c>
    </row>
    <row r="24" spans="1:38">
      <c r="G24">
        <v>20</v>
      </c>
      <c r="H24">
        <f t="shared" si="7"/>
        <v>54</v>
      </c>
      <c r="I24">
        <f t="shared" si="21"/>
        <v>543.50070865857037</v>
      </c>
      <c r="J24">
        <f t="shared" si="22"/>
        <v>10.870014173171407</v>
      </c>
      <c r="K24">
        <f t="shared" si="23"/>
        <v>25</v>
      </c>
      <c r="L24">
        <f t="shared" si="1"/>
        <v>100000</v>
      </c>
      <c r="M24">
        <v>0.5</v>
      </c>
      <c r="N24">
        <f t="shared" si="2"/>
        <v>50</v>
      </c>
      <c r="O24">
        <f t="shared" si="0"/>
        <v>1</v>
      </c>
      <c r="Q24" s="23">
        <f>INDEX('Mortality Rate'!$Z$3:$Z$54,MATCH('Pre M NS'!H24,'Mortality Rate'!$A$3:$A$64,0))</f>
        <v>3.4530451718525102E-3</v>
      </c>
      <c r="R24" s="23">
        <f t="shared" si="27"/>
        <v>1.67879466529844E-3</v>
      </c>
      <c r="S24" s="23">
        <f t="shared" si="8"/>
        <v>0.87131101364406227</v>
      </c>
      <c r="T24" s="23">
        <f t="shared" si="9"/>
        <v>3.0086762888455456E-3</v>
      </c>
      <c r="U24" s="23">
        <f t="shared" si="10"/>
        <v>1.462752281521428E-3</v>
      </c>
      <c r="V24" s="23">
        <f t="shared" si="3"/>
        <v>0.8668395850736953</v>
      </c>
      <c r="W24" s="23"/>
      <c r="X24" s="23">
        <f t="shared" si="11"/>
        <v>43.56555068220311</v>
      </c>
      <c r="Y24" s="23">
        <f t="shared" si="11"/>
        <v>0.87131101364406227</v>
      </c>
      <c r="Z24" s="23">
        <f t="shared" si="12"/>
        <v>43.341979253684762</v>
      </c>
      <c r="AA24" s="23">
        <f t="shared" si="13"/>
        <v>0.8668395850736953</v>
      </c>
      <c r="AC24" s="47">
        <f t="shared" si="4"/>
        <v>471.12792878085452</v>
      </c>
      <c r="AD24" s="47">
        <f t="shared" si="5"/>
        <v>-9.4225585756170904</v>
      </c>
      <c r="AE24" s="47">
        <f t="shared" si="6"/>
        <v>-21.670989626842381</v>
      </c>
      <c r="AF24" s="47">
        <f t="shared" si="14"/>
        <v>-300.86762888455456</v>
      </c>
      <c r="AG24" s="47">
        <f t="shared" si="15"/>
        <v>139.16675169384052</v>
      </c>
      <c r="AH24" s="47">
        <f t="shared" si="16"/>
        <v>0.22357142851834766</v>
      </c>
      <c r="AI24" s="47">
        <f t="shared" si="17"/>
        <v>20.245689276043382</v>
      </c>
      <c r="AJ24" s="47">
        <f t="shared" si="18"/>
        <v>159.63601239840224</v>
      </c>
      <c r="AK24" s="47">
        <f t="shared" si="19"/>
        <v>4.4714285703669754E-3</v>
      </c>
      <c r="AL24" s="47">
        <f t="shared" si="20"/>
        <v>159.6404838269726</v>
      </c>
    </row>
    <row r="25" spans="1:38">
      <c r="AC25" s="47"/>
      <c r="AD25" s="47"/>
      <c r="AE25" s="47"/>
      <c r="AF25" s="47"/>
      <c r="AG25" s="47"/>
      <c r="AH25" s="47"/>
      <c r="AI25" s="47"/>
      <c r="AJ25" s="47"/>
      <c r="AK25" s="47"/>
      <c r="AL25" s="47"/>
    </row>
    <row r="26" spans="1:38">
      <c r="AB26" s="31" t="s">
        <v>88</v>
      </c>
      <c r="AC26" s="47">
        <f>SUM(AC4:AC24)</f>
        <v>9983.560716738888</v>
      </c>
      <c r="AD26" s="47">
        <f t="shared" ref="AD26:AL26" si="28">SUM(AD4:AD24)</f>
        <v>-623.60176708846279</v>
      </c>
      <c r="AE26" s="47">
        <f t="shared" si="28"/>
        <v>-634.22482517914273</v>
      </c>
      <c r="AF26" s="47">
        <f t="shared" si="28"/>
        <v>-3839.2136726135668</v>
      </c>
      <c r="AG26" s="47">
        <f t="shared" si="28"/>
        <v>4886.5204518577175</v>
      </c>
      <c r="AH26" s="47">
        <f t="shared" si="28"/>
        <v>-43.341979253684762</v>
      </c>
      <c r="AI26" s="47">
        <f t="shared" si="28"/>
        <v>407.77217337667156</v>
      </c>
      <c r="AJ26" s="47">
        <f t="shared" si="28"/>
        <v>5250.9506459807026</v>
      </c>
      <c r="AK26" s="47">
        <f t="shared" si="28"/>
        <v>-0.8668395850736953</v>
      </c>
      <c r="AL26" s="47">
        <f t="shared" si="28"/>
        <v>5250.0838063956298</v>
      </c>
    </row>
    <row r="28" spans="1:38">
      <c r="AB28" s="31" t="s">
        <v>89</v>
      </c>
      <c r="AC28" s="57">
        <f>AC4+NPV($B$7,AC5:AC24)</f>
        <v>7493.7876086838796</v>
      </c>
      <c r="AD28" s="57">
        <f t="shared" ref="AD28:AK28" si="29">AD4+NPV($B$7,AD5:AD24)</f>
        <v>-573.80630492736248</v>
      </c>
      <c r="AE28" s="57">
        <f t="shared" si="29"/>
        <v>-519.69999253448589</v>
      </c>
      <c r="AF28" s="57">
        <f t="shared" si="29"/>
        <v>-2728.4887420182395</v>
      </c>
      <c r="AG28" s="57">
        <f t="shared" si="29"/>
        <v>3671.7925692037907</v>
      </c>
      <c r="AH28" s="57">
        <f t="shared" si="29"/>
        <v>-44.77631037848839</v>
      </c>
      <c r="AI28" s="57">
        <f t="shared" si="29"/>
        <v>300.71056044608753</v>
      </c>
      <c r="AJ28" s="57">
        <f t="shared" si="29"/>
        <v>3927.7268192713914</v>
      </c>
      <c r="AK28" s="57">
        <f t="shared" si="29"/>
        <v>-0.89552620756976786</v>
      </c>
      <c r="AL28" s="57">
        <f>AL4+NPV($B$7,AL5:AL24)</f>
        <v>3926.8312930638203</v>
      </c>
    </row>
    <row r="30" spans="1:38">
      <c r="AB30" s="31" t="s">
        <v>90</v>
      </c>
      <c r="AC30" s="57">
        <f>AC4+NPV($B$6,AC5:AC24)</f>
        <v>6867.2560611769995</v>
      </c>
      <c r="AD30" s="57">
        <f t="shared" ref="AD30:AL30" si="30">AD4+NPV($B$6,AD5:AD24)</f>
        <v>-561.27567397722487</v>
      </c>
      <c r="AE30" s="57">
        <f t="shared" si="30"/>
        <v>-490.88073169795268</v>
      </c>
      <c r="AF30" s="57">
        <f t="shared" si="30"/>
        <v>-2455.660764511505</v>
      </c>
      <c r="AG30" s="57">
        <f t="shared" si="30"/>
        <v>3359.4388909903196</v>
      </c>
      <c r="AH30" s="57">
        <f t="shared" si="30"/>
        <v>-45.147087314052747</v>
      </c>
      <c r="AI30" s="57">
        <f t="shared" si="30"/>
        <v>273.7649110540691</v>
      </c>
      <c r="AJ30" s="57">
        <f t="shared" si="30"/>
        <v>3588.0567147303354</v>
      </c>
      <c r="AK30" s="57">
        <f t="shared" si="30"/>
        <v>-0.90294174628105506</v>
      </c>
      <c r="AL30" s="57">
        <f t="shared" si="30"/>
        <v>3587.1537729840538</v>
      </c>
    </row>
  </sheetData>
  <mergeCells count="2">
    <mergeCell ref="Q2:V2"/>
    <mergeCell ref="X2:AA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0FE37-8483-4644-A95C-12B0EB36E19D}">
  <sheetPr codeName="Sheet6">
    <tabColor rgb="FF00B0F0"/>
  </sheetPr>
  <dimension ref="A1:AN30"/>
  <sheetViews>
    <sheetView topLeftCell="B1" workbookViewId="0">
      <selection activeCell="B7" sqref="B7"/>
    </sheetView>
  </sheetViews>
  <sheetFormatPr defaultColWidth="11.42578125" defaultRowHeight="12.95"/>
  <cols>
    <col min="1" max="1" width="24.140625" customWidth="1"/>
    <col min="12" max="12" width="12.140625" bestFit="1" customWidth="1"/>
    <col min="13" max="13" width="15.85546875" bestFit="1" customWidth="1"/>
  </cols>
  <sheetData>
    <row r="1" spans="1:40">
      <c r="AC1" s="21" t="s">
        <v>35</v>
      </c>
      <c r="AD1" s="21"/>
      <c r="AE1" s="21"/>
      <c r="AF1" s="21"/>
      <c r="AG1" s="21"/>
      <c r="AH1" s="21"/>
      <c r="AI1" s="21"/>
      <c r="AJ1" s="21"/>
      <c r="AK1" s="21"/>
      <c r="AL1" s="21"/>
    </row>
    <row r="2" spans="1:40" ht="15">
      <c r="A2" s="63" t="s">
        <v>0</v>
      </c>
      <c r="B2" s="63">
        <v>35</v>
      </c>
      <c r="C2" s="63"/>
      <c r="D2" s="60" t="s">
        <v>36</v>
      </c>
      <c r="E2" s="60">
        <v>559.52067124889902</v>
      </c>
      <c r="G2" s="21" t="s">
        <v>37</v>
      </c>
      <c r="H2" s="21"/>
      <c r="I2" s="21"/>
      <c r="J2" s="21"/>
      <c r="K2" s="21"/>
      <c r="L2" s="21"/>
      <c r="M2" s="21"/>
      <c r="N2" s="21"/>
      <c r="O2" s="21"/>
      <c r="Q2" s="77" t="s">
        <v>38</v>
      </c>
      <c r="R2" s="77"/>
      <c r="S2" s="77"/>
      <c r="T2" s="77"/>
      <c r="U2" s="77"/>
      <c r="V2" s="77"/>
      <c r="X2" s="78" t="s">
        <v>39</v>
      </c>
      <c r="Y2" s="78"/>
      <c r="Z2" s="78"/>
      <c r="AA2" s="78"/>
      <c r="AC2" s="1" t="s">
        <v>40</v>
      </c>
      <c r="AD2" s="1" t="s">
        <v>41</v>
      </c>
      <c r="AE2" s="1" t="s">
        <v>42</v>
      </c>
      <c r="AF2" s="1" t="s">
        <v>43</v>
      </c>
      <c r="AG2" s="1"/>
      <c r="AH2" s="1" t="s">
        <v>44</v>
      </c>
      <c r="AI2" s="1" t="s">
        <v>45</v>
      </c>
      <c r="AJ2" s="1" t="s">
        <v>46</v>
      </c>
      <c r="AK2" s="1" t="s">
        <v>47</v>
      </c>
      <c r="AL2" s="1" t="s">
        <v>48</v>
      </c>
    </row>
    <row r="3" spans="1:40" ht="27.95">
      <c r="A3" s="63" t="s">
        <v>49</v>
      </c>
      <c r="B3" s="63">
        <v>100000</v>
      </c>
      <c r="C3" s="63"/>
      <c r="G3" s="31" t="s">
        <v>50</v>
      </c>
      <c r="H3" s="31" t="s">
        <v>51</v>
      </c>
      <c r="I3" s="31" t="s">
        <v>36</v>
      </c>
      <c r="J3" s="31" t="s">
        <v>52</v>
      </c>
      <c r="K3" s="31" t="s">
        <v>53</v>
      </c>
      <c r="L3" s="31" t="s">
        <v>54</v>
      </c>
      <c r="M3" s="31" t="s">
        <v>55</v>
      </c>
      <c r="N3" s="31" t="s">
        <v>56</v>
      </c>
      <c r="O3" s="31" t="s">
        <v>57</v>
      </c>
      <c r="Q3" s="31" t="s">
        <v>58</v>
      </c>
      <c r="R3" s="31" t="s">
        <v>20</v>
      </c>
      <c r="S3" s="31" t="s">
        <v>59</v>
      </c>
      <c r="T3" s="31" t="s">
        <v>60</v>
      </c>
      <c r="U3" s="31" t="s">
        <v>61</v>
      </c>
      <c r="V3" s="31" t="s">
        <v>62</v>
      </c>
      <c r="X3" s="31" t="s">
        <v>63</v>
      </c>
      <c r="Y3" s="31" t="s">
        <v>64</v>
      </c>
      <c r="Z3" s="31" t="s">
        <v>65</v>
      </c>
      <c r="AA3" s="31" t="s">
        <v>66</v>
      </c>
      <c r="AC3" s="32" t="s">
        <v>67</v>
      </c>
      <c r="AD3" s="32" t="s">
        <v>68</v>
      </c>
      <c r="AE3" s="32" t="s">
        <v>69</v>
      </c>
      <c r="AF3" s="32" t="s">
        <v>70</v>
      </c>
      <c r="AG3" s="32" t="s">
        <v>71</v>
      </c>
      <c r="AH3" s="32" t="s">
        <v>72</v>
      </c>
      <c r="AI3" s="32" t="s">
        <v>73</v>
      </c>
      <c r="AJ3" s="32" t="s">
        <v>31</v>
      </c>
      <c r="AK3" s="32" t="s">
        <v>74</v>
      </c>
      <c r="AL3" s="32" t="s">
        <v>75</v>
      </c>
    </row>
    <row r="4" spans="1:40">
      <c r="A4" s="58"/>
      <c r="B4" s="58"/>
      <c r="C4" s="58"/>
      <c r="G4">
        <v>0</v>
      </c>
      <c r="H4">
        <f>B2</f>
        <v>35</v>
      </c>
      <c r="I4">
        <f>E2</f>
        <v>559.52067124889902</v>
      </c>
      <c r="J4">
        <f>$I$4*$C$17</f>
        <v>447.61653699911926</v>
      </c>
      <c r="K4">
        <f>C21</f>
        <v>200</v>
      </c>
      <c r="L4">
        <f>$B$3</f>
        <v>100000</v>
      </c>
      <c r="M4">
        <v>0.5</v>
      </c>
      <c r="N4">
        <f>M4*L4/1000</f>
        <v>50</v>
      </c>
      <c r="O4">
        <f t="shared" ref="O4:O24" si="0">$B$23*L4/1000</f>
        <v>1</v>
      </c>
      <c r="Q4" s="23"/>
      <c r="R4" s="23"/>
      <c r="S4" s="23">
        <v>1</v>
      </c>
      <c r="T4" s="23"/>
      <c r="U4" s="23"/>
      <c r="V4" s="23">
        <f>S4-SUM(T4:U4)</f>
        <v>1</v>
      </c>
      <c r="W4" s="23"/>
      <c r="X4" s="23"/>
      <c r="Y4" s="23"/>
      <c r="Z4" s="23">
        <f>V4*N4</f>
        <v>50</v>
      </c>
      <c r="AA4" s="23">
        <f>V4*O4</f>
        <v>1</v>
      </c>
      <c r="AC4" s="47">
        <f>I4*V4</f>
        <v>559.52067124889902</v>
      </c>
      <c r="AD4" s="47">
        <f>-V4*J4</f>
        <v>-447.61653699911926</v>
      </c>
      <c r="AE4" s="47">
        <f>-V4*K4</f>
        <v>-200</v>
      </c>
      <c r="AF4" s="47"/>
      <c r="AG4" s="47">
        <f>SUM(AC4:AF4)</f>
        <v>-88.095865750220241</v>
      </c>
      <c r="AH4" s="47">
        <f>X4-Z4</f>
        <v>-50</v>
      </c>
      <c r="AI4" s="47"/>
      <c r="AJ4" s="47">
        <f>SUM(AG4:AI4)</f>
        <v>-138.09586575022024</v>
      </c>
      <c r="AK4" s="47">
        <f>Y4-AA4</f>
        <v>-1</v>
      </c>
      <c r="AL4" s="47">
        <f>AJ4+AK4</f>
        <v>-139.09586575022024</v>
      </c>
      <c r="AM4" s="31" t="s">
        <v>76</v>
      </c>
      <c r="AN4" s="57">
        <f>AJ28</f>
        <v>-609.37400604106324</v>
      </c>
    </row>
    <row r="5" spans="1:40">
      <c r="A5" s="58" t="s">
        <v>77</v>
      </c>
      <c r="B5" s="58"/>
      <c r="C5" s="58"/>
      <c r="G5">
        <v>1</v>
      </c>
      <c r="H5">
        <f>$B$2+G5-1</f>
        <v>35</v>
      </c>
      <c r="L5">
        <f t="shared" ref="L5:L24" si="1">$B$3</f>
        <v>100000</v>
      </c>
      <c r="M5">
        <v>0.5</v>
      </c>
      <c r="N5">
        <f t="shared" ref="N5:N24" si="2">M5*L5/1000</f>
        <v>50</v>
      </c>
      <c r="O5">
        <f t="shared" si="0"/>
        <v>1</v>
      </c>
      <c r="Q5" s="23">
        <f>INDEX('Mortality Rate'!$W$3:$W$54,MATCH('Pre M S'!H5,'Mortality Rate'!$A$3:$A$64,0))</f>
        <v>1.65130039906426E-3</v>
      </c>
      <c r="R5" s="23">
        <f>C10</f>
        <v>7.9065460502884804E-3</v>
      </c>
      <c r="S5" s="23">
        <f>V4</f>
        <v>1</v>
      </c>
      <c r="T5" s="23">
        <f>Q5*S5</f>
        <v>1.65130039906426E-3</v>
      </c>
      <c r="U5" s="23">
        <f>MIN(R5*S5,S5-T5)</f>
        <v>7.9065460502884804E-3</v>
      </c>
      <c r="V5" s="23">
        <f t="shared" ref="V5:V24" si="3">S5-SUM(T5:U5)</f>
        <v>0.99044215355064724</v>
      </c>
      <c r="W5" s="23"/>
      <c r="X5" s="23">
        <f>Z4</f>
        <v>50</v>
      </c>
      <c r="Y5" s="23">
        <f>AA4</f>
        <v>1</v>
      </c>
      <c r="Z5" s="23">
        <f>V5*N5</f>
        <v>49.522107677532361</v>
      </c>
      <c r="AA5" s="23">
        <f>V5*O5</f>
        <v>0.99044215355064724</v>
      </c>
      <c r="AC5" s="47">
        <f t="shared" ref="AC5:AC24" si="4">I5*V5</f>
        <v>0</v>
      </c>
      <c r="AD5" s="47">
        <f t="shared" ref="AD5:AD24" si="5">-V5*J5</f>
        <v>0</v>
      </c>
      <c r="AE5" s="47">
        <f t="shared" ref="AE5:AE24" si="6">-V5*K5</f>
        <v>0</v>
      </c>
      <c r="AF5" s="47">
        <f>-T5*L5</f>
        <v>-165.13003990642599</v>
      </c>
      <c r="AG5" s="47">
        <f>SUM(AC5:AF5)</f>
        <v>-165.13003990642599</v>
      </c>
      <c r="AH5" s="47">
        <f>X5-Z5</f>
        <v>0.47789232246763902</v>
      </c>
      <c r="AI5" s="47">
        <f>$B$6*SUM(AC5:AD5,X5:Y5)</f>
        <v>2.04</v>
      </c>
      <c r="AJ5" s="47">
        <f>SUM(AG5:AI5)</f>
        <v>-162.61214758395838</v>
      </c>
      <c r="AK5" s="47">
        <f>Y5-AA5</f>
        <v>9.5578464493527582E-3</v>
      </c>
      <c r="AL5" s="47">
        <f>AJ5+AK5</f>
        <v>-162.60258973750902</v>
      </c>
      <c r="AM5" s="31" t="s">
        <v>78</v>
      </c>
      <c r="AN5" s="57">
        <f>AL30</f>
        <v>-320.29168634840079</v>
      </c>
    </row>
    <row r="6" spans="1:40">
      <c r="A6" s="58" t="s">
        <v>79</v>
      </c>
      <c r="B6" s="58">
        <v>0.04</v>
      </c>
      <c r="C6" s="58"/>
      <c r="G6">
        <v>2</v>
      </c>
      <c r="H6">
        <f t="shared" ref="H6:H24" si="7">$B$2+G6-1</f>
        <v>36</v>
      </c>
      <c r="I6">
        <f>$E$2</f>
        <v>559.52067124889902</v>
      </c>
      <c r="J6">
        <f>$I$6*$C$18</f>
        <v>11.190413424977981</v>
      </c>
      <c r="K6">
        <f>$C$22</f>
        <v>25</v>
      </c>
      <c r="L6">
        <f t="shared" si="1"/>
        <v>100000</v>
      </c>
      <c r="M6">
        <v>0.5</v>
      </c>
      <c r="N6">
        <f t="shared" si="2"/>
        <v>50</v>
      </c>
      <c r="O6">
        <f t="shared" si="0"/>
        <v>1</v>
      </c>
      <c r="Q6" s="23">
        <f>INDEX('Mortality Rate'!$W$3:$W$54,MATCH('Pre M S'!H6,'Mortality Rate'!$A$3:$A$64,0))</f>
        <v>1.7694475391572199E-3</v>
      </c>
      <c r="R6" s="23">
        <f>$C$11</f>
        <v>7.5503953273025103E-3</v>
      </c>
      <c r="S6" s="23">
        <f t="shared" ref="S6:S24" si="8">V5</f>
        <v>0.99044215355064724</v>
      </c>
      <c r="T6" s="23">
        <f t="shared" ref="T6:T24" si="9">Q6*S6</f>
        <v>1.7525354312777702E-3</v>
      </c>
      <c r="U6" s="23">
        <f t="shared" ref="U6:U24" si="10">MIN(R6*S6,S6-T6)</f>
        <v>7.478229808132242E-3</v>
      </c>
      <c r="V6" s="23">
        <f t="shared" si="3"/>
        <v>0.98121138831123722</v>
      </c>
      <c r="W6" s="23"/>
      <c r="X6" s="23">
        <f t="shared" ref="X6:Y24" si="11">Z5</f>
        <v>49.522107677532361</v>
      </c>
      <c r="Y6" s="23">
        <f t="shared" si="11"/>
        <v>0.99044215355064724</v>
      </c>
      <c r="Z6" s="23">
        <f t="shared" ref="Z6:Z24" si="12">V6*N6</f>
        <v>49.060569415561858</v>
      </c>
      <c r="AA6" s="23">
        <f t="shared" ref="AA6:AA24" si="13">V6*O6</f>
        <v>0.98121138831123722</v>
      </c>
      <c r="AC6" s="47">
        <f t="shared" si="4"/>
        <v>549.0080546249676</v>
      </c>
      <c r="AD6" s="47">
        <f t="shared" si="5"/>
        <v>-10.980161092499351</v>
      </c>
      <c r="AE6" s="47">
        <f t="shared" si="6"/>
        <v>-24.530284707780929</v>
      </c>
      <c r="AF6" s="47">
        <f t="shared" ref="AF6:AF24" si="14">-T6*L6</f>
        <v>-175.25354312777702</v>
      </c>
      <c r="AG6" s="47">
        <f t="shared" ref="AG6:AG24" si="15">SUM(AC6:AF6)</f>
        <v>338.24406569691041</v>
      </c>
      <c r="AH6" s="47">
        <f t="shared" ref="AH6:AH24" si="16">X6-Z6</f>
        <v>0.46153826197050307</v>
      </c>
      <c r="AI6" s="47">
        <f t="shared" ref="AI6:AI24" si="17">$B$6*SUM(AC6:AD6,X6:Y6)</f>
        <v>23.541617734542054</v>
      </c>
      <c r="AJ6" s="47">
        <f t="shared" ref="AJ6:AJ24" si="18">SUM(AG6:AI6)</f>
        <v>362.247221693423</v>
      </c>
      <c r="AK6" s="47">
        <f t="shared" ref="AK6:AK24" si="19">Y6-AA6</f>
        <v>9.2307652394100215E-3</v>
      </c>
      <c r="AL6" s="47">
        <f t="shared" ref="AL6:AL24" si="20">AJ6+AK6</f>
        <v>362.25645245866241</v>
      </c>
      <c r="AM6" t="s">
        <v>80</v>
      </c>
      <c r="AN6" s="68">
        <f>AN4/AC28</f>
        <v>-7.9991609677190739E-2</v>
      </c>
    </row>
    <row r="7" spans="1:40">
      <c r="A7" s="58" t="s">
        <v>81</v>
      </c>
      <c r="B7" s="58">
        <v>0.03</v>
      </c>
      <c r="C7" s="58"/>
      <c r="G7">
        <v>3</v>
      </c>
      <c r="H7">
        <f t="shared" si="7"/>
        <v>37</v>
      </c>
      <c r="I7">
        <f t="shared" ref="I7:I24" si="21">$E$2</f>
        <v>559.52067124889902</v>
      </c>
      <c r="J7">
        <f t="shared" ref="J7:J24" si="22">$I$6*$C$18</f>
        <v>11.190413424977981</v>
      </c>
      <c r="K7">
        <f t="shared" ref="K7:K24" si="23">$C$22</f>
        <v>25</v>
      </c>
      <c r="L7">
        <f t="shared" si="1"/>
        <v>100000</v>
      </c>
      <c r="M7">
        <v>0.5</v>
      </c>
      <c r="N7">
        <f t="shared" si="2"/>
        <v>50</v>
      </c>
      <c r="O7">
        <f t="shared" si="0"/>
        <v>1</v>
      </c>
      <c r="Q7" s="23">
        <f>INDEX('Mortality Rate'!$W$3:$W$54,MATCH('Pre M S'!H7,'Mortality Rate'!$A$3:$A$64,0))</f>
        <v>1.9597926412947301E-3</v>
      </c>
      <c r="R7" s="23">
        <f t="shared" ref="R7:R9" si="24">$C$11</f>
        <v>7.5503953273025103E-3</v>
      </c>
      <c r="S7" s="23">
        <f t="shared" si="8"/>
        <v>0.98121138831123722</v>
      </c>
      <c r="T7" s="23">
        <f t="shared" si="9"/>
        <v>1.9229708583669487E-3</v>
      </c>
      <c r="U7" s="23">
        <f t="shared" si="10"/>
        <v>7.4085338814011744E-3</v>
      </c>
      <c r="V7" s="23">
        <f t="shared" si="3"/>
        <v>0.97187988357146915</v>
      </c>
      <c r="W7" s="23"/>
      <c r="X7" s="23">
        <f t="shared" si="11"/>
        <v>49.060569415561858</v>
      </c>
      <c r="Y7" s="23">
        <f t="shared" si="11"/>
        <v>0.98121138831123722</v>
      </c>
      <c r="Z7" s="23">
        <f t="shared" si="12"/>
        <v>48.59399417857346</v>
      </c>
      <c r="AA7" s="23">
        <f t="shared" si="13"/>
        <v>0.97187988357146915</v>
      </c>
      <c r="AC7" s="47">
        <f t="shared" si="4"/>
        <v>543.78688482921029</v>
      </c>
      <c r="AD7" s="47">
        <f t="shared" si="5"/>
        <v>-10.875737696584206</v>
      </c>
      <c r="AE7" s="47">
        <f t="shared" si="6"/>
        <v>-24.29699708928673</v>
      </c>
      <c r="AF7" s="47">
        <f t="shared" si="14"/>
        <v>-192.29708583669486</v>
      </c>
      <c r="AG7" s="47">
        <f t="shared" si="15"/>
        <v>316.31706420664449</v>
      </c>
      <c r="AH7" s="47">
        <f t="shared" si="16"/>
        <v>0.46657523698839753</v>
      </c>
      <c r="AI7" s="47">
        <f t="shared" si="17"/>
        <v>23.318117117459966</v>
      </c>
      <c r="AJ7" s="47">
        <f t="shared" si="18"/>
        <v>340.10175656109283</v>
      </c>
      <c r="AK7" s="47">
        <f t="shared" si="19"/>
        <v>9.3315047397680706E-3</v>
      </c>
      <c r="AL7" s="47">
        <f t="shared" si="20"/>
        <v>340.11108806583258</v>
      </c>
    </row>
    <row r="8" spans="1:40">
      <c r="A8" s="58" t="s">
        <v>82</v>
      </c>
      <c r="B8" s="58"/>
      <c r="C8" s="58"/>
      <c r="G8">
        <v>4</v>
      </c>
      <c r="H8">
        <f t="shared" si="7"/>
        <v>38</v>
      </c>
      <c r="I8">
        <f t="shared" si="21"/>
        <v>559.52067124889902</v>
      </c>
      <c r="J8">
        <f t="shared" si="22"/>
        <v>11.190413424977981</v>
      </c>
      <c r="K8">
        <f t="shared" si="23"/>
        <v>25</v>
      </c>
      <c r="L8">
        <f t="shared" si="1"/>
        <v>100000</v>
      </c>
      <c r="M8">
        <v>0.5</v>
      </c>
      <c r="N8">
        <f t="shared" si="2"/>
        <v>50</v>
      </c>
      <c r="O8">
        <f t="shared" si="0"/>
        <v>1</v>
      </c>
      <c r="Q8" s="23">
        <f>INDEX('Mortality Rate'!$W$3:$W$54,MATCH('Pre M S'!H8,'Mortality Rate'!$A$3:$A$64,0))</f>
        <v>2.0847384879514401E-3</v>
      </c>
      <c r="R8" s="23">
        <f t="shared" si="24"/>
        <v>7.5503953273025103E-3</v>
      </c>
      <c r="S8" s="23">
        <f t="shared" si="8"/>
        <v>0.97187988357146915</v>
      </c>
      <c r="T8" s="23">
        <f t="shared" si="9"/>
        <v>2.0261153989472062E-3</v>
      </c>
      <c r="U8" s="23">
        <f t="shared" si="10"/>
        <v>7.3380773316173284E-3</v>
      </c>
      <c r="V8" s="23">
        <f t="shared" si="3"/>
        <v>0.9625156908409046</v>
      </c>
      <c r="W8" s="23"/>
      <c r="X8" s="23">
        <f t="shared" si="11"/>
        <v>48.59399417857346</v>
      </c>
      <c r="Y8" s="23">
        <f t="shared" si="11"/>
        <v>0.97187988357146915</v>
      </c>
      <c r="Z8" s="23">
        <f t="shared" si="12"/>
        <v>48.125784542045231</v>
      </c>
      <c r="AA8" s="23">
        <f t="shared" si="13"/>
        <v>0.9625156908409046</v>
      </c>
      <c r="AC8" s="47">
        <f t="shared" si="4"/>
        <v>538.54742542690076</v>
      </c>
      <c r="AD8" s="47">
        <f t="shared" si="5"/>
        <v>-10.770948508538014</v>
      </c>
      <c r="AE8" s="47">
        <f t="shared" si="6"/>
        <v>-24.062892271022616</v>
      </c>
      <c r="AF8" s="47">
        <f t="shared" si="14"/>
        <v>-202.61153989472061</v>
      </c>
      <c r="AG8" s="47">
        <f t="shared" si="15"/>
        <v>301.10204475261946</v>
      </c>
      <c r="AH8" s="47">
        <f t="shared" si="16"/>
        <v>0.46820963652822911</v>
      </c>
      <c r="AI8" s="47">
        <f t="shared" si="17"/>
        <v>23.093694039220306</v>
      </c>
      <c r="AJ8" s="47">
        <f t="shared" si="18"/>
        <v>324.66394842836797</v>
      </c>
      <c r="AK8" s="47">
        <f t="shared" si="19"/>
        <v>9.3641927305645467E-3</v>
      </c>
      <c r="AL8" s="47">
        <f t="shared" si="20"/>
        <v>324.67331262109855</v>
      </c>
    </row>
    <row r="9" spans="1:40">
      <c r="A9" s="58"/>
      <c r="B9" s="59" t="s">
        <v>21</v>
      </c>
      <c r="C9" s="59" t="s">
        <v>83</v>
      </c>
      <c r="G9">
        <v>5</v>
      </c>
      <c r="H9">
        <f t="shared" si="7"/>
        <v>39</v>
      </c>
      <c r="I9">
        <f t="shared" si="21"/>
        <v>559.52067124889902</v>
      </c>
      <c r="J9">
        <f t="shared" si="22"/>
        <v>11.190413424977981</v>
      </c>
      <c r="K9">
        <f t="shared" si="23"/>
        <v>25</v>
      </c>
      <c r="L9">
        <f t="shared" si="1"/>
        <v>100000</v>
      </c>
      <c r="M9">
        <v>0.5</v>
      </c>
      <c r="N9">
        <f t="shared" si="2"/>
        <v>50</v>
      </c>
      <c r="O9">
        <f t="shared" si="0"/>
        <v>1</v>
      </c>
      <c r="Q9" s="23">
        <f>INDEX('Mortality Rate'!$W$3:$W$54,MATCH('Pre M S'!H9,'Mortality Rate'!$A$3:$A$64,0))</f>
        <v>1.93505472576646E-3</v>
      </c>
      <c r="R9" s="23">
        <f t="shared" si="24"/>
        <v>7.5503953273025103E-3</v>
      </c>
      <c r="S9" s="23">
        <f t="shared" si="8"/>
        <v>0.9625156908409046</v>
      </c>
      <c r="T9" s="23">
        <f t="shared" si="9"/>
        <v>1.8625205361860614E-3</v>
      </c>
      <c r="U9" s="23">
        <f t="shared" si="10"/>
        <v>7.2673739745805141E-3</v>
      </c>
      <c r="V9" s="23">
        <f t="shared" si="3"/>
        <v>0.95338579633013798</v>
      </c>
      <c r="W9" s="23"/>
      <c r="X9" s="23">
        <f t="shared" si="11"/>
        <v>48.125784542045231</v>
      </c>
      <c r="Y9" s="23">
        <f t="shared" si="11"/>
        <v>0.9625156908409046</v>
      </c>
      <c r="Z9" s="23">
        <f t="shared" si="12"/>
        <v>47.669289816506897</v>
      </c>
      <c r="AA9" s="23">
        <f t="shared" si="13"/>
        <v>0.95338579633013798</v>
      </c>
      <c r="AC9" s="47">
        <f t="shared" si="4"/>
        <v>533.43906072180494</v>
      </c>
      <c r="AD9" s="47">
        <f t="shared" si="5"/>
        <v>-10.6687812144361</v>
      </c>
      <c r="AE9" s="47">
        <f t="shared" si="6"/>
        <v>-23.834644908253448</v>
      </c>
      <c r="AF9" s="47">
        <f t="shared" si="14"/>
        <v>-186.25205361860614</v>
      </c>
      <c r="AG9" s="47">
        <f t="shared" si="15"/>
        <v>312.6835809805093</v>
      </c>
      <c r="AH9" s="47">
        <f t="shared" si="16"/>
        <v>0.45649472553833448</v>
      </c>
      <c r="AI9" s="47">
        <f t="shared" si="17"/>
        <v>22.874343189610201</v>
      </c>
      <c r="AJ9" s="47">
        <f t="shared" si="18"/>
        <v>336.01441889565785</v>
      </c>
      <c r="AK9" s="47">
        <f t="shared" si="19"/>
        <v>9.129894510766623E-3</v>
      </c>
      <c r="AL9" s="47">
        <f t="shared" si="20"/>
        <v>336.0235487901686</v>
      </c>
    </row>
    <row r="10" spans="1:40">
      <c r="A10" s="58"/>
      <c r="B10" s="58" t="s">
        <v>22</v>
      </c>
      <c r="C10" s="58">
        <f>'Lapse Rates'!C3</f>
        <v>7.9065460502884804E-3</v>
      </c>
      <c r="G10">
        <v>6</v>
      </c>
      <c r="H10">
        <f t="shared" si="7"/>
        <v>40</v>
      </c>
      <c r="I10">
        <f t="shared" si="21"/>
        <v>559.52067124889902</v>
      </c>
      <c r="J10">
        <f t="shared" si="22"/>
        <v>11.190413424977981</v>
      </c>
      <c r="K10">
        <f t="shared" si="23"/>
        <v>25</v>
      </c>
      <c r="L10">
        <f t="shared" si="1"/>
        <v>100000</v>
      </c>
      <c r="M10">
        <v>0.5</v>
      </c>
      <c r="N10">
        <f t="shared" si="2"/>
        <v>50</v>
      </c>
      <c r="O10">
        <f t="shared" si="0"/>
        <v>1</v>
      </c>
      <c r="Q10" s="23">
        <f>INDEX('Mortality Rate'!$W$3:$W$54,MATCH('Pre M S'!H10,'Mortality Rate'!$A$3:$A$64,0))</f>
        <v>2.2154362014250601E-3</v>
      </c>
      <c r="R10" s="23">
        <f>$C$12</f>
        <v>6.2824987534724703E-3</v>
      </c>
      <c r="S10" s="23">
        <f t="shared" si="8"/>
        <v>0.95338579633013798</v>
      </c>
      <c r="T10" s="23">
        <f t="shared" si="9"/>
        <v>2.1121654071142469E-3</v>
      </c>
      <c r="U10" s="23">
        <f t="shared" si="10"/>
        <v>5.9896450770224501E-3</v>
      </c>
      <c r="V10" s="23">
        <f t="shared" si="3"/>
        <v>0.94528398584600126</v>
      </c>
      <c r="W10" s="23"/>
      <c r="X10" s="23">
        <f t="shared" si="11"/>
        <v>47.669289816506897</v>
      </c>
      <c r="Y10" s="23">
        <f t="shared" si="11"/>
        <v>0.95338579633013798</v>
      </c>
      <c r="Z10" s="23">
        <f t="shared" si="12"/>
        <v>47.264199292300063</v>
      </c>
      <c r="AA10" s="23">
        <f t="shared" si="13"/>
        <v>0.94528398584600126</v>
      </c>
      <c r="AC10" s="47">
        <f t="shared" si="4"/>
        <v>528.90593028138937</v>
      </c>
      <c r="AD10" s="47">
        <f t="shared" si="5"/>
        <v>-10.578118605627788</v>
      </c>
      <c r="AE10" s="47">
        <f t="shared" si="6"/>
        <v>-23.632099646150031</v>
      </c>
      <c r="AF10" s="47">
        <f t="shared" si="14"/>
        <v>-211.2165407114247</v>
      </c>
      <c r="AG10" s="47">
        <f t="shared" si="15"/>
        <v>283.4791713181869</v>
      </c>
      <c r="AH10" s="47">
        <f t="shared" si="16"/>
        <v>0.40509052420683389</v>
      </c>
      <c r="AI10" s="47">
        <f t="shared" si="17"/>
        <v>22.678019491543946</v>
      </c>
      <c r="AJ10" s="47">
        <f t="shared" si="18"/>
        <v>306.56228133393768</v>
      </c>
      <c r="AK10" s="47">
        <f t="shared" si="19"/>
        <v>8.1018104841367178E-3</v>
      </c>
      <c r="AL10" s="47">
        <f t="shared" si="20"/>
        <v>306.57038314442184</v>
      </c>
    </row>
    <row r="11" spans="1:40">
      <c r="A11" s="58"/>
      <c r="B11" s="58" t="s">
        <v>23</v>
      </c>
      <c r="C11" s="58">
        <f>'Lapse Rates'!C4</f>
        <v>7.5503953273025103E-3</v>
      </c>
      <c r="G11">
        <v>7</v>
      </c>
      <c r="H11">
        <f t="shared" si="7"/>
        <v>41</v>
      </c>
      <c r="I11">
        <f t="shared" si="21"/>
        <v>559.52067124889902</v>
      </c>
      <c r="J11">
        <f t="shared" si="22"/>
        <v>11.190413424977981</v>
      </c>
      <c r="K11">
        <f t="shared" si="23"/>
        <v>25</v>
      </c>
      <c r="L11">
        <f t="shared" si="1"/>
        <v>100000</v>
      </c>
      <c r="M11">
        <v>0.5</v>
      </c>
      <c r="N11">
        <f t="shared" si="2"/>
        <v>50</v>
      </c>
      <c r="O11">
        <f t="shared" si="0"/>
        <v>1</v>
      </c>
      <c r="Q11" s="23">
        <f>INDEX('Mortality Rate'!$W$3:$W$54,MATCH('Pre M S'!H11,'Mortality Rate'!$A$3:$A$64,0))</f>
        <v>2.7372805712585499E-3</v>
      </c>
      <c r="R11" s="23">
        <f t="shared" ref="R11:R14" si="25">$C$12</f>
        <v>6.2824987534724703E-3</v>
      </c>
      <c r="S11" s="23">
        <f t="shared" si="8"/>
        <v>0.94528398584600126</v>
      </c>
      <c r="T11" s="23">
        <f t="shared" si="9"/>
        <v>2.5875074887781015E-3</v>
      </c>
      <c r="U11" s="23">
        <f t="shared" si="10"/>
        <v>5.9387454627549911E-3</v>
      </c>
      <c r="V11" s="23">
        <f t="shared" si="3"/>
        <v>0.93675773289446818</v>
      </c>
      <c r="W11" s="23"/>
      <c r="X11" s="23">
        <f t="shared" si="11"/>
        <v>47.264199292300063</v>
      </c>
      <c r="Y11" s="23">
        <f t="shared" si="11"/>
        <v>0.94528398584600126</v>
      </c>
      <c r="Z11" s="23">
        <f t="shared" si="12"/>
        <v>46.837886644723412</v>
      </c>
      <c r="AA11" s="23">
        <f t="shared" si="13"/>
        <v>0.93675773289446818</v>
      </c>
      <c r="AC11" s="47">
        <f t="shared" si="4"/>
        <v>524.13531550670973</v>
      </c>
      <c r="AD11" s="47">
        <f t="shared" si="5"/>
        <v>-10.482706310134194</v>
      </c>
      <c r="AE11" s="47">
        <f t="shared" si="6"/>
        <v>-23.418943322361706</v>
      </c>
      <c r="AF11" s="47">
        <f t="shared" si="14"/>
        <v>-258.75074887781017</v>
      </c>
      <c r="AG11" s="47">
        <f t="shared" si="15"/>
        <v>231.48291699640367</v>
      </c>
      <c r="AH11" s="47">
        <f t="shared" si="16"/>
        <v>0.42631264757665122</v>
      </c>
      <c r="AI11" s="47">
        <f t="shared" si="17"/>
        <v>22.474483698988866</v>
      </c>
      <c r="AJ11" s="47">
        <f t="shared" si="18"/>
        <v>254.3837133429692</v>
      </c>
      <c r="AK11" s="47">
        <f t="shared" si="19"/>
        <v>8.5262529515330865E-3</v>
      </c>
      <c r="AL11" s="47">
        <f t="shared" si="20"/>
        <v>254.39223959592073</v>
      </c>
    </row>
    <row r="12" spans="1:40">
      <c r="A12" s="58"/>
      <c r="B12" s="58" t="s">
        <v>24</v>
      </c>
      <c r="C12" s="58">
        <f>'Lapse Rates'!C5</f>
        <v>6.2824987534724703E-3</v>
      </c>
      <c r="G12">
        <v>8</v>
      </c>
      <c r="H12">
        <f t="shared" si="7"/>
        <v>42</v>
      </c>
      <c r="I12">
        <f t="shared" si="21"/>
        <v>559.52067124889902</v>
      </c>
      <c r="J12">
        <f t="shared" si="22"/>
        <v>11.190413424977981</v>
      </c>
      <c r="K12">
        <f t="shared" si="23"/>
        <v>25</v>
      </c>
      <c r="L12">
        <f t="shared" si="1"/>
        <v>100000</v>
      </c>
      <c r="M12">
        <v>0.5</v>
      </c>
      <c r="N12">
        <f t="shared" si="2"/>
        <v>50</v>
      </c>
      <c r="O12">
        <f t="shared" si="0"/>
        <v>1</v>
      </c>
      <c r="Q12" s="23">
        <f>INDEX('Mortality Rate'!$W$3:$W$54,MATCH('Pre M S'!H12,'Mortality Rate'!$A$3:$A$64,0))</f>
        <v>2.55784902742252E-3</v>
      </c>
      <c r="R12" s="23">
        <f t="shared" si="25"/>
        <v>6.2824987534724703E-3</v>
      </c>
      <c r="S12" s="23">
        <f t="shared" si="8"/>
        <v>0.93675773289446818</v>
      </c>
      <c r="T12" s="23">
        <f t="shared" si="9"/>
        <v>2.3960848560146404E-3</v>
      </c>
      <c r="U12" s="23">
        <f t="shared" si="10"/>
        <v>5.8851792892151934E-3</v>
      </c>
      <c r="V12" s="23">
        <f t="shared" si="3"/>
        <v>0.92847646874923839</v>
      </c>
      <c r="W12" s="23"/>
      <c r="X12" s="23">
        <f t="shared" si="11"/>
        <v>46.837886644723412</v>
      </c>
      <c r="Y12" s="23">
        <f t="shared" si="11"/>
        <v>0.93675773289446818</v>
      </c>
      <c r="Z12" s="23">
        <f t="shared" si="12"/>
        <v>46.42382343746192</v>
      </c>
      <c r="AA12" s="23">
        <f t="shared" si="13"/>
        <v>0.92847646874923839</v>
      </c>
      <c r="AC12" s="47">
        <f t="shared" si="4"/>
        <v>519.50177703338125</v>
      </c>
      <c r="AD12" s="47">
        <f t="shared" si="5"/>
        <v>-10.390035540667625</v>
      </c>
      <c r="AE12" s="47">
        <f t="shared" si="6"/>
        <v>-23.21191171873096</v>
      </c>
      <c r="AF12" s="47">
        <f t="shared" si="14"/>
        <v>-239.60848560146405</v>
      </c>
      <c r="AG12" s="47">
        <f t="shared" si="15"/>
        <v>246.29134417251862</v>
      </c>
      <c r="AH12" s="47">
        <f t="shared" si="16"/>
        <v>0.41406320726149204</v>
      </c>
      <c r="AI12" s="47">
        <f t="shared" si="17"/>
        <v>22.275455434813257</v>
      </c>
      <c r="AJ12" s="47">
        <f t="shared" si="18"/>
        <v>268.98086281459337</v>
      </c>
      <c r="AK12" s="47">
        <f t="shared" si="19"/>
        <v>8.281264145229783E-3</v>
      </c>
      <c r="AL12" s="47">
        <f t="shared" si="20"/>
        <v>268.9891440787386</v>
      </c>
    </row>
    <row r="13" spans="1:40">
      <c r="A13" s="58"/>
      <c r="B13" s="58" t="s">
        <v>25</v>
      </c>
      <c r="C13" s="58">
        <f>'Lapse Rates'!C6</f>
        <v>3.47128238003656E-3</v>
      </c>
      <c r="G13">
        <v>9</v>
      </c>
      <c r="H13">
        <f t="shared" si="7"/>
        <v>43</v>
      </c>
      <c r="I13">
        <f t="shared" si="21"/>
        <v>559.52067124889902</v>
      </c>
      <c r="J13">
        <f t="shared" si="22"/>
        <v>11.190413424977981</v>
      </c>
      <c r="K13">
        <f t="shared" si="23"/>
        <v>25</v>
      </c>
      <c r="L13">
        <f t="shared" si="1"/>
        <v>100000</v>
      </c>
      <c r="M13">
        <v>0.5</v>
      </c>
      <c r="N13">
        <f t="shared" si="2"/>
        <v>50</v>
      </c>
      <c r="O13">
        <f t="shared" si="0"/>
        <v>1</v>
      </c>
      <c r="Q13" s="23">
        <f>INDEX('Mortality Rate'!$W$3:$W$54,MATCH('Pre M S'!H13,'Mortality Rate'!$A$3:$A$64,0))</f>
        <v>3.6878420176064699E-3</v>
      </c>
      <c r="R13" s="23">
        <f t="shared" si="25"/>
        <v>6.2824987534724703E-3</v>
      </c>
      <c r="S13" s="23">
        <f t="shared" si="8"/>
        <v>0.92847646874923839</v>
      </c>
      <c r="T13" s="23">
        <f t="shared" si="9"/>
        <v>3.4240745338123216E-3</v>
      </c>
      <c r="U13" s="23">
        <f t="shared" si="10"/>
        <v>5.833152257545611E-3</v>
      </c>
      <c r="V13" s="23">
        <f t="shared" si="3"/>
        <v>0.91921924195788041</v>
      </c>
      <c r="W13" s="23"/>
      <c r="X13" s="23">
        <f t="shared" si="11"/>
        <v>46.42382343746192</v>
      </c>
      <c r="Y13" s="23">
        <f t="shared" si="11"/>
        <v>0.92847646874923839</v>
      </c>
      <c r="Z13" s="23">
        <f t="shared" si="12"/>
        <v>45.960962097894019</v>
      </c>
      <c r="AA13" s="23">
        <f t="shared" si="13"/>
        <v>0.91921924195788041</v>
      </c>
      <c r="AC13" s="47">
        <f t="shared" si="4"/>
        <v>514.32216728517733</v>
      </c>
      <c r="AD13" s="47">
        <f t="shared" si="5"/>
        <v>-10.286443345703548</v>
      </c>
      <c r="AE13" s="47">
        <f t="shared" si="6"/>
        <v>-22.980481048947009</v>
      </c>
      <c r="AF13" s="47">
        <f t="shared" si="14"/>
        <v>-342.40745338123219</v>
      </c>
      <c r="AG13" s="47">
        <f t="shared" si="15"/>
        <v>138.64778950929457</v>
      </c>
      <c r="AH13" s="47">
        <f t="shared" si="16"/>
        <v>0.4628613395679011</v>
      </c>
      <c r="AI13" s="47">
        <f t="shared" si="17"/>
        <v>22.055520953827401</v>
      </c>
      <c r="AJ13" s="47">
        <f t="shared" si="18"/>
        <v>161.16617180268986</v>
      </c>
      <c r="AK13" s="47">
        <f t="shared" si="19"/>
        <v>9.2572267913579864E-3</v>
      </c>
      <c r="AL13" s="47">
        <f t="shared" si="20"/>
        <v>161.17542902948122</v>
      </c>
    </row>
    <row r="14" spans="1:40">
      <c r="A14" s="58"/>
      <c r="B14" s="58" t="s">
        <v>26</v>
      </c>
      <c r="C14" s="58">
        <f>'Lapse Rates'!C7</f>
        <v>1.85198375952703E-3</v>
      </c>
      <c r="G14">
        <v>10</v>
      </c>
      <c r="H14">
        <f t="shared" si="7"/>
        <v>44</v>
      </c>
      <c r="I14">
        <f t="shared" si="21"/>
        <v>559.52067124889902</v>
      </c>
      <c r="J14">
        <f t="shared" si="22"/>
        <v>11.190413424977981</v>
      </c>
      <c r="K14">
        <f t="shared" si="23"/>
        <v>25</v>
      </c>
      <c r="L14">
        <f t="shared" si="1"/>
        <v>100000</v>
      </c>
      <c r="M14">
        <v>0.5</v>
      </c>
      <c r="N14">
        <f t="shared" si="2"/>
        <v>50</v>
      </c>
      <c r="O14">
        <f t="shared" si="0"/>
        <v>1</v>
      </c>
      <c r="Q14" s="23">
        <f>INDEX('Mortality Rate'!$W$3:$W$54,MATCH('Pre M S'!H14,'Mortality Rate'!$A$3:$A$64,0))</f>
        <v>3.31465075634304E-3</v>
      </c>
      <c r="R14" s="23">
        <f t="shared" si="25"/>
        <v>6.2824987534724703E-3</v>
      </c>
      <c r="S14" s="23">
        <f t="shared" si="8"/>
        <v>0.91921924195788041</v>
      </c>
      <c r="T14" s="23">
        <f t="shared" si="9"/>
        <v>3.0468907556007643E-3</v>
      </c>
      <c r="U14" s="23">
        <f t="shared" si="10"/>
        <v>5.7749937417682926E-3</v>
      </c>
      <c r="V14" s="23">
        <f t="shared" si="3"/>
        <v>0.91039735746051131</v>
      </c>
      <c r="W14" s="23"/>
      <c r="X14" s="23">
        <f t="shared" si="11"/>
        <v>45.960962097894019</v>
      </c>
      <c r="Y14" s="23">
        <f t="shared" si="11"/>
        <v>0.91921924195788041</v>
      </c>
      <c r="Z14" s="23">
        <f t="shared" si="12"/>
        <v>45.519867873025568</v>
      </c>
      <c r="AA14" s="23">
        <f t="shared" si="13"/>
        <v>0.91039735746051131</v>
      </c>
      <c r="AC14" s="47">
        <f t="shared" si="4"/>
        <v>509.38614054952916</v>
      </c>
      <c r="AD14" s="47">
        <f t="shared" si="5"/>
        <v>-10.187722810990584</v>
      </c>
      <c r="AE14" s="47">
        <f t="shared" si="6"/>
        <v>-22.759933936512784</v>
      </c>
      <c r="AF14" s="47">
        <f t="shared" si="14"/>
        <v>-304.68907556007645</v>
      </c>
      <c r="AG14" s="47">
        <f t="shared" si="15"/>
        <v>171.74940824194937</v>
      </c>
      <c r="AH14" s="47">
        <f t="shared" si="16"/>
        <v>0.44109422486845062</v>
      </c>
      <c r="AI14" s="47">
        <f t="shared" si="17"/>
        <v>21.843143963135617</v>
      </c>
      <c r="AJ14" s="47">
        <f t="shared" si="18"/>
        <v>194.03364642995342</v>
      </c>
      <c r="AK14" s="47">
        <f t="shared" si="19"/>
        <v>8.8218844973690924E-3</v>
      </c>
      <c r="AL14" s="47">
        <f t="shared" si="20"/>
        <v>194.04246831445079</v>
      </c>
    </row>
    <row r="15" spans="1:40">
      <c r="A15" s="59" t="s">
        <v>84</v>
      </c>
      <c r="B15" s="58"/>
      <c r="C15" s="58"/>
      <c r="G15">
        <v>11</v>
      </c>
      <c r="H15">
        <f t="shared" si="7"/>
        <v>45</v>
      </c>
      <c r="I15">
        <f t="shared" si="21"/>
        <v>559.52067124889902</v>
      </c>
      <c r="J15">
        <f t="shared" si="22"/>
        <v>11.190413424977981</v>
      </c>
      <c r="K15">
        <f t="shared" si="23"/>
        <v>25</v>
      </c>
      <c r="L15">
        <f t="shared" si="1"/>
        <v>100000</v>
      </c>
      <c r="M15">
        <v>0.5</v>
      </c>
      <c r="N15">
        <f t="shared" si="2"/>
        <v>50</v>
      </c>
      <c r="O15">
        <f t="shared" si="0"/>
        <v>1</v>
      </c>
      <c r="Q15" s="23">
        <f>INDEX('Mortality Rate'!$W$3:$W$54,MATCH('Pre M S'!H15,'Mortality Rate'!$A$3:$A$64,0))</f>
        <v>4.7677261613691896E-3</v>
      </c>
      <c r="R15" s="23">
        <f>$C$13</f>
        <v>3.47128238003656E-3</v>
      </c>
      <c r="S15" s="23">
        <f t="shared" si="8"/>
        <v>0.91039735746051131</v>
      </c>
      <c r="T15" s="23">
        <f t="shared" si="9"/>
        <v>4.3405252984058578E-3</v>
      </c>
      <c r="U15" s="23">
        <f t="shared" si="10"/>
        <v>3.1602463057845186E-3</v>
      </c>
      <c r="V15" s="23">
        <f t="shared" si="3"/>
        <v>0.90289658585632093</v>
      </c>
      <c r="W15" s="23"/>
      <c r="X15" s="23">
        <f t="shared" si="11"/>
        <v>45.519867873025568</v>
      </c>
      <c r="Y15" s="23">
        <f t="shared" si="11"/>
        <v>0.91039735746051131</v>
      </c>
      <c r="Z15" s="23">
        <f t="shared" si="12"/>
        <v>45.144829292816048</v>
      </c>
      <c r="AA15" s="23">
        <f t="shared" si="13"/>
        <v>0.90289658585632093</v>
      </c>
      <c r="AC15" s="47">
        <f t="shared" si="4"/>
        <v>505.18930378666789</v>
      </c>
      <c r="AD15" s="47">
        <f t="shared" si="5"/>
        <v>-10.103786075733359</v>
      </c>
      <c r="AE15" s="47">
        <f t="shared" si="6"/>
        <v>-22.572414646408024</v>
      </c>
      <c r="AF15" s="47">
        <f t="shared" si="14"/>
        <v>-434.05252984058581</v>
      </c>
      <c r="AG15" s="47">
        <f t="shared" si="15"/>
        <v>38.460573223940685</v>
      </c>
      <c r="AH15" s="47">
        <f t="shared" si="16"/>
        <v>0.37503858020951952</v>
      </c>
      <c r="AI15" s="47">
        <f t="shared" si="17"/>
        <v>21.660631317656826</v>
      </c>
      <c r="AJ15" s="47">
        <f t="shared" si="18"/>
        <v>60.496243121807026</v>
      </c>
      <c r="AK15" s="47">
        <f t="shared" si="19"/>
        <v>7.5007716041903816E-3</v>
      </c>
      <c r="AL15" s="47">
        <f t="shared" si="20"/>
        <v>60.503743893411219</v>
      </c>
    </row>
    <row r="16" spans="1:40">
      <c r="A16" s="58"/>
      <c r="B16" s="59" t="s">
        <v>21</v>
      </c>
      <c r="C16" s="59" t="s">
        <v>83</v>
      </c>
      <c r="G16">
        <v>12</v>
      </c>
      <c r="H16">
        <f t="shared" si="7"/>
        <v>46</v>
      </c>
      <c r="I16">
        <f t="shared" si="21"/>
        <v>559.52067124889902</v>
      </c>
      <c r="J16">
        <f t="shared" si="22"/>
        <v>11.190413424977981</v>
      </c>
      <c r="K16">
        <f t="shared" si="23"/>
        <v>25</v>
      </c>
      <c r="L16">
        <f t="shared" si="1"/>
        <v>100000</v>
      </c>
      <c r="M16">
        <v>0.5</v>
      </c>
      <c r="N16">
        <f t="shared" si="2"/>
        <v>50</v>
      </c>
      <c r="O16">
        <f t="shared" si="0"/>
        <v>1</v>
      </c>
      <c r="Q16" s="23">
        <f>INDEX('Mortality Rate'!$W$3:$W$54,MATCH('Pre M S'!H16,'Mortality Rate'!$A$3:$A$64,0))</f>
        <v>4.5900012405408804E-3</v>
      </c>
      <c r="R16" s="23">
        <f t="shared" ref="R16:R19" si="26">$C$13</f>
        <v>3.47128238003656E-3</v>
      </c>
      <c r="S16" s="23">
        <f t="shared" si="8"/>
        <v>0.90289658585632093</v>
      </c>
      <c r="T16" s="23">
        <f t="shared" si="9"/>
        <v>4.1442964491606388E-3</v>
      </c>
      <c r="U16" s="23">
        <f t="shared" si="10"/>
        <v>3.134209009478214E-3</v>
      </c>
      <c r="V16" s="23">
        <f t="shared" si="3"/>
        <v>0.89561808039768209</v>
      </c>
      <c r="W16" s="23"/>
      <c r="X16" s="23">
        <f t="shared" si="11"/>
        <v>45.144829292816048</v>
      </c>
      <c r="Y16" s="23">
        <f t="shared" si="11"/>
        <v>0.90289658585632093</v>
      </c>
      <c r="Z16" s="23">
        <f t="shared" si="12"/>
        <v>44.780904019884105</v>
      </c>
      <c r="AA16" s="23">
        <f t="shared" si="13"/>
        <v>0.89561808039768209</v>
      </c>
      <c r="AC16" s="47">
        <f t="shared" si="4"/>
        <v>501.11682952676148</v>
      </c>
      <c r="AD16" s="47">
        <f t="shared" si="5"/>
        <v>-10.022336590535231</v>
      </c>
      <c r="AE16" s="47">
        <f t="shared" si="6"/>
        <v>-22.390452009942052</v>
      </c>
      <c r="AF16" s="47">
        <f t="shared" si="14"/>
        <v>-414.42964491606386</v>
      </c>
      <c r="AG16" s="47">
        <f t="shared" si="15"/>
        <v>54.2743960102203</v>
      </c>
      <c r="AH16" s="47">
        <f t="shared" si="16"/>
        <v>0.36392527293194377</v>
      </c>
      <c r="AI16" s="47">
        <f t="shared" si="17"/>
        <v>21.485688752595944</v>
      </c>
      <c r="AJ16" s="47">
        <f t="shared" si="18"/>
        <v>76.124010035748185</v>
      </c>
      <c r="AK16" s="47">
        <f t="shared" si="19"/>
        <v>7.2785054586388398E-3</v>
      </c>
      <c r="AL16" s="47">
        <f t="shared" si="20"/>
        <v>76.131288541206828</v>
      </c>
    </row>
    <row r="17" spans="1:38">
      <c r="A17" s="58"/>
      <c r="B17" s="61">
        <v>1</v>
      </c>
      <c r="C17" s="59">
        <v>0.8</v>
      </c>
      <c r="G17">
        <v>13</v>
      </c>
      <c r="H17">
        <f t="shared" si="7"/>
        <v>47</v>
      </c>
      <c r="I17">
        <f t="shared" si="21"/>
        <v>559.52067124889902</v>
      </c>
      <c r="J17">
        <f t="shared" si="22"/>
        <v>11.190413424977981</v>
      </c>
      <c r="K17">
        <f t="shared" si="23"/>
        <v>25</v>
      </c>
      <c r="L17">
        <f t="shared" si="1"/>
        <v>100000</v>
      </c>
      <c r="M17">
        <v>0.5</v>
      </c>
      <c r="N17">
        <f t="shared" si="2"/>
        <v>50</v>
      </c>
      <c r="O17">
        <f t="shared" si="0"/>
        <v>1</v>
      </c>
      <c r="Q17" s="23">
        <f>INDEX('Mortality Rate'!$W$3:$W$54,MATCH('Pre M S'!H17,'Mortality Rate'!$A$3:$A$64,0))</f>
        <v>6.1880406642672199E-3</v>
      </c>
      <c r="R17" s="23">
        <f t="shared" si="26"/>
        <v>3.47128238003656E-3</v>
      </c>
      <c r="S17" s="23">
        <f t="shared" si="8"/>
        <v>0.89561808039768209</v>
      </c>
      <c r="T17" s="23">
        <f t="shared" si="9"/>
        <v>5.5421211011538046E-3</v>
      </c>
      <c r="U17" s="23">
        <f t="shared" si="10"/>
        <v>3.1089432617266411E-3</v>
      </c>
      <c r="V17" s="23">
        <f t="shared" si="3"/>
        <v>0.88696701603480166</v>
      </c>
      <c r="W17" s="23"/>
      <c r="X17" s="23">
        <f t="shared" si="11"/>
        <v>44.780904019884105</v>
      </c>
      <c r="Y17" s="23">
        <f t="shared" si="11"/>
        <v>0.89561808039768209</v>
      </c>
      <c r="Z17" s="23">
        <f t="shared" si="12"/>
        <v>44.348350801740082</v>
      </c>
      <c r="AA17" s="23">
        <f t="shared" si="13"/>
        <v>0.88696701603480166</v>
      </c>
      <c r="AC17" s="47">
        <f t="shared" si="4"/>
        <v>496.27638018742522</v>
      </c>
      <c r="AD17" s="47">
        <f t="shared" si="5"/>
        <v>-9.9255276037485043</v>
      </c>
      <c r="AE17" s="47">
        <f t="shared" si="6"/>
        <v>-22.174175400870041</v>
      </c>
      <c r="AF17" s="47">
        <f t="shared" si="14"/>
        <v>-554.21211011538048</v>
      </c>
      <c r="AG17" s="47">
        <f t="shared" si="15"/>
        <v>-90.035432932573826</v>
      </c>
      <c r="AH17" s="47">
        <f t="shared" si="16"/>
        <v>0.43255321814402237</v>
      </c>
      <c r="AI17" s="47">
        <f t="shared" si="17"/>
        <v>21.281094987358337</v>
      </c>
      <c r="AJ17" s="47">
        <f t="shared" si="18"/>
        <v>-68.321784727071474</v>
      </c>
      <c r="AK17" s="47">
        <f t="shared" si="19"/>
        <v>8.651064362880434E-3</v>
      </c>
      <c r="AL17" s="47">
        <f t="shared" si="20"/>
        <v>-68.313133662708594</v>
      </c>
    </row>
    <row r="18" spans="1:38">
      <c r="A18" s="58"/>
      <c r="B18" s="59" t="s">
        <v>85</v>
      </c>
      <c r="C18" s="59">
        <v>0.02</v>
      </c>
      <c r="G18">
        <v>14</v>
      </c>
      <c r="H18">
        <f t="shared" si="7"/>
        <v>48</v>
      </c>
      <c r="I18">
        <f t="shared" si="21"/>
        <v>559.52067124889902</v>
      </c>
      <c r="J18">
        <f t="shared" si="22"/>
        <v>11.190413424977981</v>
      </c>
      <c r="K18">
        <f t="shared" si="23"/>
        <v>25</v>
      </c>
      <c r="L18">
        <f t="shared" si="1"/>
        <v>100000</v>
      </c>
      <c r="M18">
        <v>0.5</v>
      </c>
      <c r="N18">
        <f t="shared" si="2"/>
        <v>50</v>
      </c>
      <c r="O18">
        <f t="shared" si="0"/>
        <v>1</v>
      </c>
      <c r="Q18" s="23">
        <f>INDEX('Mortality Rate'!$W$3:$W$54,MATCH('Pre M S'!H18,'Mortality Rate'!$A$3:$A$64,0))</f>
        <v>8.2181059222541097E-3</v>
      </c>
      <c r="R18" s="23">
        <f t="shared" si="26"/>
        <v>3.47128238003656E-3</v>
      </c>
      <c r="S18" s="23">
        <f t="shared" si="8"/>
        <v>0.88696701603480166</v>
      </c>
      <c r="T18" s="23">
        <f t="shared" si="9"/>
        <v>7.2891888873196599E-3</v>
      </c>
      <c r="U18" s="23">
        <f t="shared" si="10"/>
        <v>3.0789129744352118E-3</v>
      </c>
      <c r="V18" s="23">
        <f t="shared" si="3"/>
        <v>0.87659891417304681</v>
      </c>
      <c r="W18" s="23"/>
      <c r="X18" s="23">
        <f t="shared" si="11"/>
        <v>44.348350801740082</v>
      </c>
      <c r="Y18" s="23">
        <f t="shared" si="11"/>
        <v>0.88696701603480166</v>
      </c>
      <c r="Z18" s="23">
        <f t="shared" si="12"/>
        <v>43.829945708652339</v>
      </c>
      <c r="AA18" s="23">
        <f t="shared" si="13"/>
        <v>0.87659891417304681</v>
      </c>
      <c r="AC18" s="47">
        <f t="shared" si="4"/>
        <v>490.47521287415918</v>
      </c>
      <c r="AD18" s="47">
        <f t="shared" si="5"/>
        <v>-9.8095042574831837</v>
      </c>
      <c r="AE18" s="47">
        <f t="shared" si="6"/>
        <v>-21.914972854326169</v>
      </c>
      <c r="AF18" s="47">
        <f t="shared" si="14"/>
        <v>-728.91888873196604</v>
      </c>
      <c r="AG18" s="47">
        <f t="shared" si="15"/>
        <v>-270.16815296961619</v>
      </c>
      <c r="AH18" s="47">
        <f t="shared" si="16"/>
        <v>0.5184050930877433</v>
      </c>
      <c r="AI18" s="47">
        <f t="shared" si="17"/>
        <v>21.036041057378036</v>
      </c>
      <c r="AJ18" s="47">
        <f t="shared" si="18"/>
        <v>-248.61370681915042</v>
      </c>
      <c r="AK18" s="47">
        <f t="shared" si="19"/>
        <v>1.0368101861754853E-2</v>
      </c>
      <c r="AL18" s="47">
        <f t="shared" si="20"/>
        <v>-248.60333871728866</v>
      </c>
    </row>
    <row r="19" spans="1:38">
      <c r="A19" s="59" t="s">
        <v>86</v>
      </c>
      <c r="B19" s="58"/>
      <c r="C19" s="58"/>
      <c r="G19">
        <v>15</v>
      </c>
      <c r="H19">
        <f t="shared" si="7"/>
        <v>49</v>
      </c>
      <c r="I19">
        <f t="shared" si="21"/>
        <v>559.52067124889902</v>
      </c>
      <c r="J19">
        <f t="shared" si="22"/>
        <v>11.190413424977981</v>
      </c>
      <c r="K19">
        <f t="shared" si="23"/>
        <v>25</v>
      </c>
      <c r="L19">
        <f t="shared" si="1"/>
        <v>100000</v>
      </c>
      <c r="M19">
        <v>0.5</v>
      </c>
      <c r="N19">
        <f t="shared" si="2"/>
        <v>50</v>
      </c>
      <c r="O19">
        <f t="shared" si="0"/>
        <v>1</v>
      </c>
      <c r="Q19" s="23">
        <f>INDEX('Mortality Rate'!$W$3:$W$54,MATCH('Pre M S'!H19,'Mortality Rate'!$A$3:$A$64,0))</f>
        <v>9.7534543484150606E-3</v>
      </c>
      <c r="R19" s="23">
        <f t="shared" si="26"/>
        <v>3.47128238003656E-3</v>
      </c>
      <c r="S19" s="23">
        <f t="shared" si="8"/>
        <v>0.87659891417304681</v>
      </c>
      <c r="T19" s="23">
        <f t="shared" si="9"/>
        <v>8.5498674912570238E-3</v>
      </c>
      <c r="U19" s="23">
        <f t="shared" si="10"/>
        <v>3.0429223651280779E-3</v>
      </c>
      <c r="V19" s="23">
        <f t="shared" si="3"/>
        <v>0.86500612431666168</v>
      </c>
      <c r="W19" s="23"/>
      <c r="X19" s="23">
        <f t="shared" si="11"/>
        <v>43.829945708652339</v>
      </c>
      <c r="Y19" s="23">
        <f t="shared" si="11"/>
        <v>0.87659891417304681</v>
      </c>
      <c r="Z19" s="23">
        <f t="shared" si="12"/>
        <v>43.250306215833085</v>
      </c>
      <c r="AA19" s="23">
        <f t="shared" si="13"/>
        <v>0.86500612431666168</v>
      </c>
      <c r="AC19" s="47">
        <f t="shared" si="4"/>
        <v>483.98880731206714</v>
      </c>
      <c r="AD19" s="47">
        <f t="shared" si="5"/>
        <v>-9.679776146241343</v>
      </c>
      <c r="AE19" s="47">
        <f t="shared" si="6"/>
        <v>-21.625153107916542</v>
      </c>
      <c r="AF19" s="47">
        <f>-T19*L19</f>
        <v>-854.98674912570243</v>
      </c>
      <c r="AG19" s="47">
        <f t="shared" si="15"/>
        <v>-402.30287106779321</v>
      </c>
      <c r="AH19" s="47">
        <f t="shared" si="16"/>
        <v>0.57963949281925409</v>
      </c>
      <c r="AI19" s="47">
        <f t="shared" si="17"/>
        <v>20.760623031546046</v>
      </c>
      <c r="AJ19" s="47">
        <f t="shared" si="18"/>
        <v>-380.9626085434279</v>
      </c>
      <c r="AK19" s="47">
        <f t="shared" si="19"/>
        <v>1.1592789856385122E-2</v>
      </c>
      <c r="AL19" s="47">
        <f t="shared" si="20"/>
        <v>-380.95101575357154</v>
      </c>
    </row>
    <row r="20" spans="1:38">
      <c r="A20" s="58"/>
      <c r="B20" s="59" t="s">
        <v>21</v>
      </c>
      <c r="C20" s="59" t="s">
        <v>53</v>
      </c>
      <c r="G20">
        <v>16</v>
      </c>
      <c r="H20">
        <f t="shared" si="7"/>
        <v>50</v>
      </c>
      <c r="I20">
        <f t="shared" si="21"/>
        <v>559.52067124889902</v>
      </c>
      <c r="J20">
        <f t="shared" si="22"/>
        <v>11.190413424977981</v>
      </c>
      <c r="K20">
        <f t="shared" si="23"/>
        <v>25</v>
      </c>
      <c r="L20">
        <f t="shared" si="1"/>
        <v>100000</v>
      </c>
      <c r="M20">
        <v>0.5</v>
      </c>
      <c r="N20">
        <f t="shared" si="2"/>
        <v>50</v>
      </c>
      <c r="O20">
        <f t="shared" si="0"/>
        <v>1</v>
      </c>
      <c r="Q20" s="23">
        <f>INDEX('Mortality Rate'!$W$3:$W$54,MATCH('Pre M S'!H20,'Mortality Rate'!$A$3:$A$64,0))</f>
        <v>9.8376783079193297E-3</v>
      </c>
      <c r="R20" s="23">
        <f>$C$14</f>
        <v>1.85198375952703E-3</v>
      </c>
      <c r="S20" s="23">
        <f t="shared" si="8"/>
        <v>0.86500612431666168</v>
      </c>
      <c r="T20" s="23">
        <f t="shared" si="9"/>
        <v>8.5096519854073929E-3</v>
      </c>
      <c r="U20" s="23">
        <f t="shared" si="10"/>
        <v>1.6019772941258765E-3</v>
      </c>
      <c r="V20" s="23">
        <f t="shared" si="3"/>
        <v>0.85489449503712844</v>
      </c>
      <c r="W20" s="23"/>
      <c r="X20" s="23">
        <f t="shared" si="11"/>
        <v>43.250306215833085</v>
      </c>
      <c r="Y20" s="23">
        <f t="shared" si="11"/>
        <v>0.86500612431666168</v>
      </c>
      <c r="Z20" s="23">
        <f t="shared" si="12"/>
        <v>42.744724751856424</v>
      </c>
      <c r="AA20" s="23">
        <f t="shared" si="13"/>
        <v>0.85489449503712844</v>
      </c>
      <c r="AC20" s="47">
        <f t="shared" si="4"/>
        <v>478.33114171016268</v>
      </c>
      <c r="AD20" s="47">
        <f t="shared" si="5"/>
        <v>-9.5666228342032547</v>
      </c>
      <c r="AE20" s="47">
        <f t="shared" si="6"/>
        <v>-21.372362375928212</v>
      </c>
      <c r="AF20" s="47">
        <f t="shared" si="14"/>
        <v>-850.96519854073927</v>
      </c>
      <c r="AG20" s="47">
        <f t="shared" si="15"/>
        <v>-403.57304204070806</v>
      </c>
      <c r="AH20" s="47">
        <f t="shared" si="16"/>
        <v>0.50558146397666093</v>
      </c>
      <c r="AI20" s="47">
        <f t="shared" si="17"/>
        <v>20.515193248644369</v>
      </c>
      <c r="AJ20" s="47">
        <f t="shared" si="18"/>
        <v>-382.552267328087</v>
      </c>
      <c r="AK20" s="47">
        <f t="shared" si="19"/>
        <v>1.0111629279533241E-2</v>
      </c>
      <c r="AL20" s="47">
        <f t="shared" si="20"/>
        <v>-382.54215569880745</v>
      </c>
    </row>
    <row r="21" spans="1:38">
      <c r="A21" s="58"/>
      <c r="B21" s="62">
        <v>1</v>
      </c>
      <c r="C21" s="58">
        <v>200</v>
      </c>
      <c r="G21">
        <v>17</v>
      </c>
      <c r="H21">
        <f t="shared" si="7"/>
        <v>51</v>
      </c>
      <c r="I21">
        <f t="shared" si="21"/>
        <v>559.52067124889902</v>
      </c>
      <c r="J21">
        <f t="shared" si="22"/>
        <v>11.190413424977981</v>
      </c>
      <c r="K21">
        <f t="shared" si="23"/>
        <v>25</v>
      </c>
      <c r="L21">
        <f t="shared" si="1"/>
        <v>100000</v>
      </c>
      <c r="M21">
        <v>0.5</v>
      </c>
      <c r="N21">
        <f t="shared" si="2"/>
        <v>50</v>
      </c>
      <c r="O21">
        <f t="shared" si="0"/>
        <v>1</v>
      </c>
      <c r="Q21" s="23">
        <f>INDEX('Mortality Rate'!$W$3:$W$54,MATCH('Pre M S'!H21,'Mortality Rate'!$A$3:$A$64,0))</f>
        <v>1.2867112532713E-2</v>
      </c>
      <c r="R21" s="23">
        <f t="shared" ref="R21:R24" si="27">$C$14</f>
        <v>1.85198375952703E-3</v>
      </c>
      <c r="S21" s="23">
        <f t="shared" si="8"/>
        <v>0.85489449503712844</v>
      </c>
      <c r="T21" s="23">
        <f t="shared" si="9"/>
        <v>1.1000023671239588E-2</v>
      </c>
      <c r="U21" s="23">
        <f t="shared" si="10"/>
        <v>1.5832507209178231E-3</v>
      </c>
      <c r="V21" s="23">
        <f t="shared" si="3"/>
        <v>0.84231122064497099</v>
      </c>
      <c r="W21" s="23"/>
      <c r="X21" s="23">
        <f t="shared" si="11"/>
        <v>42.744724751856424</v>
      </c>
      <c r="Y21" s="23">
        <f t="shared" si="11"/>
        <v>0.85489449503712844</v>
      </c>
      <c r="Z21" s="23">
        <f t="shared" si="12"/>
        <v>42.11556103224855</v>
      </c>
      <c r="AA21" s="23">
        <f t="shared" si="13"/>
        <v>0.84231122064497099</v>
      </c>
      <c r="AC21" s="47">
        <f t="shared" si="4"/>
        <v>471.29053957575366</v>
      </c>
      <c r="AD21" s="47">
        <f t="shared" si="5"/>
        <v>-9.4258107915150742</v>
      </c>
      <c r="AE21" s="47">
        <f t="shared" si="6"/>
        <v>-21.057780516124275</v>
      </c>
      <c r="AF21" s="47">
        <f t="shared" si="14"/>
        <v>-1100.0023671239587</v>
      </c>
      <c r="AG21" s="47">
        <f t="shared" si="15"/>
        <v>-659.19541885584442</v>
      </c>
      <c r="AH21" s="47">
        <f t="shared" si="16"/>
        <v>0.62916371960787387</v>
      </c>
      <c r="AI21" s="47">
        <f t="shared" si="17"/>
        <v>20.218573921245287</v>
      </c>
      <c r="AJ21" s="47">
        <f t="shared" si="18"/>
        <v>-638.34768121499133</v>
      </c>
      <c r="AK21" s="47">
        <f t="shared" si="19"/>
        <v>1.2583274392157451E-2</v>
      </c>
      <c r="AL21" s="47">
        <f t="shared" si="20"/>
        <v>-638.33509794059921</v>
      </c>
    </row>
    <row r="22" spans="1:38">
      <c r="A22" s="58"/>
      <c r="B22" s="59" t="s">
        <v>85</v>
      </c>
      <c r="C22" s="58">
        <v>25</v>
      </c>
      <c r="G22">
        <v>18</v>
      </c>
      <c r="H22">
        <f t="shared" si="7"/>
        <v>52</v>
      </c>
      <c r="I22">
        <f t="shared" si="21"/>
        <v>559.52067124889902</v>
      </c>
      <c r="J22">
        <f t="shared" si="22"/>
        <v>11.190413424977981</v>
      </c>
      <c r="K22">
        <f t="shared" si="23"/>
        <v>25</v>
      </c>
      <c r="L22">
        <f t="shared" si="1"/>
        <v>100000</v>
      </c>
      <c r="M22">
        <v>0.5</v>
      </c>
      <c r="N22">
        <f t="shared" si="2"/>
        <v>50</v>
      </c>
      <c r="O22">
        <f t="shared" si="0"/>
        <v>1</v>
      </c>
      <c r="Q22" s="23">
        <f>INDEX('Mortality Rate'!$W$3:$W$54,MATCH('Pre M S'!H22,'Mortality Rate'!$A$3:$A$64,0))</f>
        <v>1.2854643644938E-2</v>
      </c>
      <c r="R22" s="23">
        <f t="shared" si="27"/>
        <v>1.85198375952703E-3</v>
      </c>
      <c r="S22" s="23">
        <f t="shared" si="8"/>
        <v>0.84231122064497099</v>
      </c>
      <c r="T22" s="23">
        <f t="shared" si="9"/>
        <v>1.0827610579523845E-2</v>
      </c>
      <c r="U22" s="23">
        <f t="shared" si="10"/>
        <v>1.5599467011018751E-3</v>
      </c>
      <c r="V22" s="23">
        <f t="shared" si="3"/>
        <v>0.82992366336434531</v>
      </c>
      <c r="W22" s="23"/>
      <c r="X22" s="23">
        <f t="shared" si="11"/>
        <v>42.11556103224855</v>
      </c>
      <c r="Y22" s="23">
        <f t="shared" si="11"/>
        <v>0.84231122064497099</v>
      </c>
      <c r="Z22" s="23">
        <f t="shared" si="12"/>
        <v>41.496183168217264</v>
      </c>
      <c r="AA22" s="23">
        <f t="shared" si="13"/>
        <v>0.82992366336434531</v>
      </c>
      <c r="AC22" s="47">
        <f t="shared" si="4"/>
        <v>464.35944521096377</v>
      </c>
      <c r="AD22" s="47">
        <f t="shared" si="5"/>
        <v>-9.2871889042192759</v>
      </c>
      <c r="AE22" s="47">
        <f t="shared" si="6"/>
        <v>-20.748091584108632</v>
      </c>
      <c r="AF22" s="47">
        <f t="shared" si="14"/>
        <v>-1082.7610579523846</v>
      </c>
      <c r="AG22" s="47">
        <f t="shared" si="15"/>
        <v>-648.43689322974865</v>
      </c>
      <c r="AH22" s="47">
        <f t="shared" si="16"/>
        <v>0.6193778640312857</v>
      </c>
      <c r="AI22" s="47">
        <f t="shared" si="17"/>
        <v>19.921205142385521</v>
      </c>
      <c r="AJ22" s="47">
        <f t="shared" si="18"/>
        <v>-627.89631022333185</v>
      </c>
      <c r="AK22" s="47">
        <f t="shared" si="19"/>
        <v>1.2387557280625683E-2</v>
      </c>
      <c r="AL22" s="47">
        <f t="shared" si="20"/>
        <v>-627.88392266605126</v>
      </c>
    </row>
    <row r="23" spans="1:38">
      <c r="A23" s="58" t="s">
        <v>87</v>
      </c>
      <c r="B23" s="58">
        <v>0.01</v>
      </c>
      <c r="C23" s="58"/>
      <c r="G23">
        <v>19</v>
      </c>
      <c r="H23">
        <f t="shared" si="7"/>
        <v>53</v>
      </c>
      <c r="I23">
        <f t="shared" si="21"/>
        <v>559.52067124889902</v>
      </c>
      <c r="J23">
        <f t="shared" si="22"/>
        <v>11.190413424977981</v>
      </c>
      <c r="K23">
        <f t="shared" si="23"/>
        <v>25</v>
      </c>
      <c r="L23">
        <f t="shared" si="1"/>
        <v>100000</v>
      </c>
      <c r="M23">
        <v>0.5</v>
      </c>
      <c r="N23">
        <f t="shared" si="2"/>
        <v>50</v>
      </c>
      <c r="O23">
        <f t="shared" si="0"/>
        <v>1</v>
      </c>
      <c r="Q23" s="23">
        <f>INDEX('Mortality Rate'!$W$3:$W$54,MATCH('Pre M S'!H23,'Mortality Rate'!$A$3:$A$64,0))</f>
        <v>1.70302935175012E-2</v>
      </c>
      <c r="R23" s="23">
        <f t="shared" si="27"/>
        <v>1.85198375952703E-3</v>
      </c>
      <c r="S23" s="23">
        <f t="shared" si="8"/>
        <v>0.82992366336434531</v>
      </c>
      <c r="T23" s="23">
        <f t="shared" si="9"/>
        <v>1.4133843584214658E-2</v>
      </c>
      <c r="U23" s="23">
        <f t="shared" si="10"/>
        <v>1.5370051461979454E-3</v>
      </c>
      <c r="V23" s="23">
        <f t="shared" si="3"/>
        <v>0.81425281463393273</v>
      </c>
      <c r="W23" s="23"/>
      <c r="X23" s="23">
        <f t="shared" si="11"/>
        <v>41.496183168217264</v>
      </c>
      <c r="Y23" s="23">
        <f t="shared" si="11"/>
        <v>0.82992366336434531</v>
      </c>
      <c r="Z23" s="23">
        <f t="shared" si="12"/>
        <v>40.712640731696638</v>
      </c>
      <c r="AA23" s="23">
        <f t="shared" si="13"/>
        <v>0.81425281463393273</v>
      </c>
      <c r="AC23" s="47">
        <f t="shared" si="4"/>
        <v>455.59128141028339</v>
      </c>
      <c r="AD23" s="47">
        <f t="shared" si="5"/>
        <v>-9.1118256282056684</v>
      </c>
      <c r="AE23" s="47">
        <f t="shared" si="6"/>
        <v>-20.356320365848319</v>
      </c>
      <c r="AF23" s="47">
        <f t="shared" si="14"/>
        <v>-1413.3843584214658</v>
      </c>
      <c r="AG23" s="47">
        <f t="shared" si="15"/>
        <v>-987.26122300523639</v>
      </c>
      <c r="AH23" s="47">
        <f t="shared" si="16"/>
        <v>0.7835424365206265</v>
      </c>
      <c r="AI23" s="47">
        <f t="shared" si="17"/>
        <v>19.552222504546375</v>
      </c>
      <c r="AJ23" s="47">
        <f t="shared" si="18"/>
        <v>-966.92545806416933</v>
      </c>
      <c r="AK23" s="47">
        <f t="shared" si="19"/>
        <v>1.5670848730412579E-2</v>
      </c>
      <c r="AL23" s="47">
        <f t="shared" si="20"/>
        <v>-966.90978721543888</v>
      </c>
    </row>
    <row r="24" spans="1:38">
      <c r="G24">
        <v>20</v>
      </c>
      <c r="H24">
        <f t="shared" si="7"/>
        <v>54</v>
      </c>
      <c r="I24">
        <f t="shared" si="21"/>
        <v>559.52067124889902</v>
      </c>
      <c r="J24">
        <f t="shared" si="22"/>
        <v>11.190413424977981</v>
      </c>
      <c r="K24">
        <f t="shared" si="23"/>
        <v>25</v>
      </c>
      <c r="L24">
        <f t="shared" si="1"/>
        <v>100000</v>
      </c>
      <c r="M24">
        <v>0.5</v>
      </c>
      <c r="N24">
        <f t="shared" si="2"/>
        <v>50</v>
      </c>
      <c r="O24">
        <f t="shared" si="0"/>
        <v>1</v>
      </c>
      <c r="Q24" s="23">
        <f>INDEX('Mortality Rate'!$W$3:$W$54,MATCH('Pre M S'!H24,'Mortality Rate'!$A$3:$A$64,0))</f>
        <v>1.83501136732705E-2</v>
      </c>
      <c r="R24" s="23">
        <f t="shared" si="27"/>
        <v>1.85198375952703E-3</v>
      </c>
      <c r="S24" s="23">
        <f t="shared" si="8"/>
        <v>0.81425281463393273</v>
      </c>
      <c r="T24" s="23">
        <f t="shared" si="9"/>
        <v>1.4941631707313118E-2</v>
      </c>
      <c r="U24" s="23">
        <f t="shared" si="10"/>
        <v>1.5079829888512166E-3</v>
      </c>
      <c r="V24" s="23">
        <f t="shared" si="3"/>
        <v>0.79780319993776838</v>
      </c>
      <c r="W24" s="23"/>
      <c r="X24" s="23">
        <f t="shared" si="11"/>
        <v>40.712640731696638</v>
      </c>
      <c r="Y24" s="23">
        <f t="shared" si="11"/>
        <v>0.81425281463393273</v>
      </c>
      <c r="Z24" s="23">
        <f t="shared" si="12"/>
        <v>39.890159996888421</v>
      </c>
      <c r="AA24" s="23">
        <f t="shared" si="13"/>
        <v>0.79780319993776838</v>
      </c>
      <c r="AC24" s="47">
        <f t="shared" si="4"/>
        <v>446.38738195369973</v>
      </c>
      <c r="AD24" s="47">
        <f t="shared" si="5"/>
        <v>-8.9277476390739956</v>
      </c>
      <c r="AE24" s="47">
        <f t="shared" si="6"/>
        <v>-19.945079998444211</v>
      </c>
      <c r="AF24" s="47">
        <f t="shared" si="14"/>
        <v>-1494.1631707313118</v>
      </c>
      <c r="AG24" s="47">
        <f t="shared" si="15"/>
        <v>-1076.6486164151302</v>
      </c>
      <c r="AH24" s="47">
        <f t="shared" si="16"/>
        <v>0.8224807348082166</v>
      </c>
      <c r="AI24" s="47">
        <f t="shared" si="17"/>
        <v>19.159461114438255</v>
      </c>
      <c r="AJ24" s="47">
        <f t="shared" si="18"/>
        <v>-1056.6666745658836</v>
      </c>
      <c r="AK24" s="47">
        <f t="shared" si="19"/>
        <v>1.644961469616435E-2</v>
      </c>
      <c r="AL24" s="47">
        <f t="shared" si="20"/>
        <v>-1056.6502249511875</v>
      </c>
    </row>
    <row r="25" spans="1:38">
      <c r="AC25" s="47"/>
      <c r="AD25" s="47"/>
      <c r="AE25" s="47"/>
      <c r="AF25" s="47"/>
      <c r="AG25" s="47"/>
      <c r="AH25" s="47"/>
      <c r="AI25" s="47"/>
      <c r="AJ25" s="47"/>
      <c r="AK25" s="47"/>
      <c r="AL25" s="47"/>
    </row>
    <row r="26" spans="1:38">
      <c r="AB26" s="31" t="s">
        <v>88</v>
      </c>
      <c r="AC26" s="47">
        <f>SUM(AC4:AC24)</f>
        <v>10113.559751055916</v>
      </c>
      <c r="AD26" s="47">
        <f t="shared" ref="AD26:AL26" si="28">SUM(AD4:AD24)</f>
        <v>-638.69731859525984</v>
      </c>
      <c r="AE26" s="47">
        <f t="shared" si="28"/>
        <v>-626.88499150896257</v>
      </c>
      <c r="AF26" s="47">
        <f t="shared" si="28"/>
        <v>-11206.092642015792</v>
      </c>
      <c r="AG26" s="47">
        <f t="shared" si="28"/>
        <v>-2358.115201064099</v>
      </c>
      <c r="AH26" s="47">
        <f t="shared" si="28"/>
        <v>-39.890159996888421</v>
      </c>
      <c r="AI26" s="47">
        <f t="shared" si="28"/>
        <v>411.78513070093669</v>
      </c>
      <c r="AJ26" s="47">
        <f t="shared" si="28"/>
        <v>-1986.2202303600516</v>
      </c>
      <c r="AK26" s="47">
        <f t="shared" si="28"/>
        <v>-0.79780319993776838</v>
      </c>
      <c r="AL26" s="47">
        <f t="shared" si="28"/>
        <v>-1987.0180335599891</v>
      </c>
    </row>
    <row r="28" spans="1:38">
      <c r="AB28" s="31" t="s">
        <v>89</v>
      </c>
      <c r="AC28" s="57">
        <f>AC4+NPV($B$7,AC5:AC24)</f>
        <v>7617.9740412802767</v>
      </c>
      <c r="AD28" s="57">
        <f t="shared" ref="AD28:AK28" si="29">AD4+NPV($B$7,AD5:AD24)</f>
        <v>-588.78560439974683</v>
      </c>
      <c r="AE28" s="57">
        <f t="shared" si="29"/>
        <v>-515.37947267776053</v>
      </c>
      <c r="AF28" s="57">
        <f t="shared" si="29"/>
        <v>-7385.1987361116326</v>
      </c>
      <c r="AG28" s="57">
        <f t="shared" si="29"/>
        <v>-871.38977190886362</v>
      </c>
      <c r="AH28" s="57">
        <f t="shared" si="29"/>
        <v>-42.671237152727933</v>
      </c>
      <c r="AI28" s="57">
        <f t="shared" si="29"/>
        <v>304.68700302052855</v>
      </c>
      <c r="AJ28" s="57">
        <f t="shared" si="29"/>
        <v>-609.37400604106324</v>
      </c>
      <c r="AK28" s="57">
        <f t="shared" si="29"/>
        <v>-0.85342474305455862</v>
      </c>
      <c r="AL28" s="57">
        <f>AL4+NPV($B$7,AL5:AL24)</f>
        <v>-610.22743078411736</v>
      </c>
    </row>
    <row r="30" spans="1:38">
      <c r="AB30" s="31" t="s">
        <v>90</v>
      </c>
      <c r="AC30" s="57">
        <f>AC4+NPV($B$6,AC5:AC24)</f>
        <v>6988.4195290093248</v>
      </c>
      <c r="AD30" s="57">
        <f t="shared" ref="AD30:AL30" si="30">AD4+NPV($B$6,AD5:AD24)</f>
        <v>-576.19451415432786</v>
      </c>
      <c r="AE30" s="57">
        <f t="shared" si="30"/>
        <v>-487.25028350653076</v>
      </c>
      <c r="AF30" s="57">
        <f t="shared" si="30"/>
        <v>-6478.7097976505256</v>
      </c>
      <c r="AG30" s="57">
        <f t="shared" si="30"/>
        <v>-553.73506630205929</v>
      </c>
      <c r="AH30" s="57">
        <f t="shared" si="30"/>
        <v>-43.355834071268461</v>
      </c>
      <c r="AI30" s="57">
        <f t="shared" si="30"/>
        <v>277.66633070635237</v>
      </c>
      <c r="AJ30" s="57">
        <f t="shared" si="30"/>
        <v>-319.42456966697512</v>
      </c>
      <c r="AK30" s="57">
        <f t="shared" si="30"/>
        <v>-0.86711668142536924</v>
      </c>
      <c r="AL30" s="57">
        <f t="shared" si="30"/>
        <v>-320.29168634840079</v>
      </c>
    </row>
  </sheetData>
  <mergeCells count="2">
    <mergeCell ref="Q2:V2"/>
    <mergeCell ref="X2:AA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B3761-A86B-5347-B058-165C954C8EE0}">
  <sheetPr codeName="Sheet7">
    <tabColor rgb="FF00B0F0"/>
  </sheetPr>
  <dimension ref="A1:AN30"/>
  <sheetViews>
    <sheetView topLeftCell="B7" workbookViewId="0">
      <selection activeCell="B7" sqref="B7"/>
    </sheetView>
  </sheetViews>
  <sheetFormatPr defaultColWidth="11.42578125" defaultRowHeight="12.95"/>
  <cols>
    <col min="1" max="1" width="24.140625" customWidth="1"/>
    <col min="12" max="12" width="12.140625" bestFit="1" customWidth="1"/>
    <col min="13" max="13" width="15.85546875" bestFit="1" customWidth="1"/>
  </cols>
  <sheetData>
    <row r="1" spans="1:40">
      <c r="AC1" s="21" t="s">
        <v>35</v>
      </c>
      <c r="AD1" s="21"/>
      <c r="AE1" s="21"/>
      <c r="AF1" s="21"/>
      <c r="AG1" s="21"/>
      <c r="AH1" s="21"/>
      <c r="AI1" s="21"/>
      <c r="AJ1" s="21"/>
      <c r="AK1" s="21"/>
      <c r="AL1" s="21"/>
    </row>
    <row r="2" spans="1:40" ht="15">
      <c r="A2" s="63" t="s">
        <v>0</v>
      </c>
      <c r="B2" s="63">
        <v>35</v>
      </c>
      <c r="C2" s="63"/>
      <c r="D2" s="60" t="s">
        <v>36</v>
      </c>
      <c r="E2" s="60">
        <v>151.35703169085659</v>
      </c>
      <c r="G2" s="21" t="s">
        <v>37</v>
      </c>
      <c r="H2" s="21"/>
      <c r="I2" s="21"/>
      <c r="J2" s="21"/>
      <c r="K2" s="21"/>
      <c r="L2" s="21"/>
      <c r="M2" s="21"/>
      <c r="N2" s="21"/>
      <c r="O2" s="21"/>
      <c r="Q2" s="77" t="s">
        <v>38</v>
      </c>
      <c r="R2" s="77"/>
      <c r="S2" s="77"/>
      <c r="T2" s="77"/>
      <c r="U2" s="77"/>
      <c r="V2" s="77"/>
      <c r="X2" s="78" t="s">
        <v>39</v>
      </c>
      <c r="Y2" s="78"/>
      <c r="Z2" s="78"/>
      <c r="AA2" s="78"/>
      <c r="AC2" s="1" t="s">
        <v>40</v>
      </c>
      <c r="AD2" s="1" t="s">
        <v>41</v>
      </c>
      <c r="AE2" s="1" t="s">
        <v>42</v>
      </c>
      <c r="AF2" s="1" t="s">
        <v>43</v>
      </c>
      <c r="AG2" s="1"/>
      <c r="AH2" s="1" t="s">
        <v>44</v>
      </c>
      <c r="AI2" s="1" t="s">
        <v>45</v>
      </c>
      <c r="AJ2" s="1" t="s">
        <v>46</v>
      </c>
      <c r="AK2" s="1" t="s">
        <v>47</v>
      </c>
      <c r="AL2" s="1" t="s">
        <v>48</v>
      </c>
    </row>
    <row r="3" spans="1:40" ht="27.95">
      <c r="A3" s="63" t="s">
        <v>49</v>
      </c>
      <c r="B3" s="63">
        <v>100000</v>
      </c>
      <c r="C3" s="63"/>
      <c r="G3" s="31" t="s">
        <v>50</v>
      </c>
      <c r="H3" s="31" t="s">
        <v>51</v>
      </c>
      <c r="I3" s="31" t="s">
        <v>36</v>
      </c>
      <c r="J3" s="31" t="s">
        <v>52</v>
      </c>
      <c r="K3" s="31" t="s">
        <v>53</v>
      </c>
      <c r="L3" s="31" t="s">
        <v>54</v>
      </c>
      <c r="M3" s="31" t="s">
        <v>55</v>
      </c>
      <c r="N3" s="31" t="s">
        <v>56</v>
      </c>
      <c r="O3" s="31" t="s">
        <v>57</v>
      </c>
      <c r="Q3" s="31" t="s">
        <v>58</v>
      </c>
      <c r="R3" s="31" t="s">
        <v>20</v>
      </c>
      <c r="S3" s="31" t="s">
        <v>59</v>
      </c>
      <c r="T3" s="31" t="s">
        <v>60</v>
      </c>
      <c r="U3" s="31" t="s">
        <v>61</v>
      </c>
      <c r="V3" s="31" t="s">
        <v>62</v>
      </c>
      <c r="X3" s="31" t="s">
        <v>63</v>
      </c>
      <c r="Y3" s="31" t="s">
        <v>64</v>
      </c>
      <c r="Z3" s="31" t="s">
        <v>65</v>
      </c>
      <c r="AA3" s="31" t="s">
        <v>66</v>
      </c>
      <c r="AC3" s="32" t="s">
        <v>67</v>
      </c>
      <c r="AD3" s="32" t="s">
        <v>68</v>
      </c>
      <c r="AE3" s="32" t="s">
        <v>69</v>
      </c>
      <c r="AF3" s="32" t="s">
        <v>70</v>
      </c>
      <c r="AG3" s="32" t="s">
        <v>71</v>
      </c>
      <c r="AH3" s="32" t="s">
        <v>72</v>
      </c>
      <c r="AI3" s="32" t="s">
        <v>73</v>
      </c>
      <c r="AJ3" s="32" t="s">
        <v>31</v>
      </c>
      <c r="AK3" s="32" t="s">
        <v>74</v>
      </c>
      <c r="AL3" s="32" t="s">
        <v>75</v>
      </c>
    </row>
    <row r="4" spans="1:40">
      <c r="A4" s="58"/>
      <c r="B4" s="58"/>
      <c r="C4" s="58"/>
      <c r="G4">
        <v>0</v>
      </c>
      <c r="H4">
        <f>B2</f>
        <v>35</v>
      </c>
      <c r="I4">
        <f>E2</f>
        <v>151.35703169085659</v>
      </c>
      <c r="J4">
        <f>$I$4*$C$17</f>
        <v>121.08562535268527</v>
      </c>
      <c r="K4">
        <f>C21</f>
        <v>200</v>
      </c>
      <c r="L4">
        <f>$B$3</f>
        <v>100000</v>
      </c>
      <c r="M4">
        <v>0.5</v>
      </c>
      <c r="N4">
        <f>M4*L4/1000</f>
        <v>50</v>
      </c>
      <c r="O4">
        <f t="shared" ref="O4:O24" si="0">$B$23*L4/1000</f>
        <v>1</v>
      </c>
      <c r="Q4" s="23"/>
      <c r="R4" s="23"/>
      <c r="S4" s="23">
        <v>1</v>
      </c>
      <c r="T4" s="23"/>
      <c r="U4" s="23"/>
      <c r="V4" s="23">
        <f>S4-SUM(T4:U4)</f>
        <v>1</v>
      </c>
      <c r="W4" s="23"/>
      <c r="X4" s="23"/>
      <c r="Y4" s="23"/>
      <c r="Z4" s="23">
        <f>V4*N4</f>
        <v>50</v>
      </c>
      <c r="AA4" s="23">
        <f>V4*O4</f>
        <v>1</v>
      </c>
      <c r="AC4" s="47">
        <f>I4*V4</f>
        <v>151.35703169085659</v>
      </c>
      <c r="AD4" s="47">
        <f>-V4*J4</f>
        <v>-121.08562535268527</v>
      </c>
      <c r="AE4" s="47">
        <f>-V4*K4</f>
        <v>-200</v>
      </c>
      <c r="AF4" s="47"/>
      <c r="AG4" s="47">
        <f>SUM(AC4:AF4)</f>
        <v>-169.72859366182868</v>
      </c>
      <c r="AH4" s="47">
        <f>X4-Z4</f>
        <v>-50</v>
      </c>
      <c r="AI4" s="47"/>
      <c r="AJ4" s="47">
        <f>SUM(AG4:AI4)</f>
        <v>-219.72859366182868</v>
      </c>
      <c r="AK4" s="47">
        <f>Y4-AA4</f>
        <v>-1</v>
      </c>
      <c r="AL4" s="47">
        <f>AJ4+AK4</f>
        <v>-220.72859366182868</v>
      </c>
      <c r="AM4" s="31" t="s">
        <v>76</v>
      </c>
      <c r="AN4" s="57">
        <f>AJ28</f>
        <v>-210.16497088311974</v>
      </c>
    </row>
    <row r="5" spans="1:40">
      <c r="A5" s="58" t="s">
        <v>77</v>
      </c>
      <c r="B5" s="58"/>
      <c r="C5" s="58"/>
      <c r="G5">
        <v>1</v>
      </c>
      <c r="H5">
        <f>$B$2+G5-1</f>
        <v>35</v>
      </c>
      <c r="L5">
        <f t="shared" ref="L5:L24" si="1">$B$3</f>
        <v>100000</v>
      </c>
      <c r="M5">
        <v>0.5</v>
      </c>
      <c r="N5">
        <f t="shared" ref="N5:N24" si="2">M5*L5/1000</f>
        <v>50</v>
      </c>
      <c r="O5">
        <f t="shared" si="0"/>
        <v>1</v>
      </c>
      <c r="Q5" s="23">
        <f>INDEX('Mortality Rate'!$AF$3:$AF$54,MATCH('Pre F NS'!H5,'Mortality Rate'!$A$3:$A$64,0))</f>
        <v>6.9209594966574903E-4</v>
      </c>
      <c r="R5" s="23">
        <f>C10</f>
        <v>1.01159922046029E-2</v>
      </c>
      <c r="S5" s="23">
        <f>V4</f>
        <v>1</v>
      </c>
      <c r="T5" s="23">
        <f>Q5*S5</f>
        <v>6.9209594966574903E-4</v>
      </c>
      <c r="U5" s="23">
        <f>MIN(R5*S5,S5-T5)</f>
        <v>1.01159922046029E-2</v>
      </c>
      <c r="V5" s="23">
        <f t="shared" ref="V5:V24" si="3">S5-SUM(T5:U5)</f>
        <v>0.9891919118457313</v>
      </c>
      <c r="W5" s="23"/>
      <c r="X5" s="23">
        <f>Z4</f>
        <v>50</v>
      </c>
      <c r="Y5" s="23">
        <f>AA4</f>
        <v>1</v>
      </c>
      <c r="Z5" s="23">
        <f>V5*N5</f>
        <v>49.459595592286561</v>
      </c>
      <c r="AA5" s="23">
        <f>V5*O5</f>
        <v>0.9891919118457313</v>
      </c>
      <c r="AC5" s="47">
        <f t="shared" ref="AC5:AC24" si="4">I5*V5</f>
        <v>0</v>
      </c>
      <c r="AD5" s="47">
        <f t="shared" ref="AD5:AD24" si="5">-V5*J5</f>
        <v>0</v>
      </c>
      <c r="AE5" s="47">
        <f t="shared" ref="AE5:AE24" si="6">-V5*K5</f>
        <v>0</v>
      </c>
      <c r="AF5" s="47">
        <f>-T5*L5</f>
        <v>-69.209594966574898</v>
      </c>
      <c r="AG5" s="47">
        <f>SUM(AC5:AF5)</f>
        <v>-69.209594966574898</v>
      </c>
      <c r="AH5" s="47">
        <f>X5-Z5</f>
        <v>0.54040440771343867</v>
      </c>
      <c r="AI5" s="47">
        <f>$B$6*SUM(AC5:AD5,X5:Y5)</f>
        <v>2.04</v>
      </c>
      <c r="AJ5" s="47">
        <f>SUM(AG5:AI5)</f>
        <v>-66.629190558861453</v>
      </c>
      <c r="AK5" s="47">
        <f>Y5-AA5</f>
        <v>1.0808088154268702E-2</v>
      </c>
      <c r="AL5" s="47">
        <f>AJ5+AK5</f>
        <v>-66.618382470707189</v>
      </c>
      <c r="AM5" s="31" t="s">
        <v>78</v>
      </c>
      <c r="AN5" s="57">
        <f>AL30</f>
        <v>-188.32251514096203</v>
      </c>
    </row>
    <row r="6" spans="1:40">
      <c r="A6" s="58" t="s">
        <v>79</v>
      </c>
      <c r="B6" s="58">
        <v>0.04</v>
      </c>
      <c r="C6" s="58"/>
      <c r="G6">
        <v>2</v>
      </c>
      <c r="H6">
        <f t="shared" ref="H6:H24" si="7">$B$2+G6-1</f>
        <v>36</v>
      </c>
      <c r="I6">
        <f>$E$2</f>
        <v>151.35703169085659</v>
      </c>
      <c r="J6">
        <f>$I$6*$C$18</f>
        <v>3.0271406338171318</v>
      </c>
      <c r="K6">
        <f>$C$22</f>
        <v>25</v>
      </c>
      <c r="L6">
        <f t="shared" si="1"/>
        <v>100000</v>
      </c>
      <c r="M6">
        <v>0.5</v>
      </c>
      <c r="N6">
        <f t="shared" si="2"/>
        <v>50</v>
      </c>
      <c r="O6">
        <f t="shared" si="0"/>
        <v>1</v>
      </c>
      <c r="Q6" s="23">
        <f>INDEX('Mortality Rate'!$AF$3:$AF$54,MATCH('Pre F NS'!H6,'Mortality Rate'!$A$3:$A$64,0))</f>
        <v>4.2758986759458599E-4</v>
      </c>
      <c r="R6" s="23">
        <f>$C$11</f>
        <v>8.3511383307486396E-3</v>
      </c>
      <c r="S6" s="23">
        <f t="shared" ref="S6:S24" si="8">V5</f>
        <v>0.9891919118457313</v>
      </c>
      <c r="T6" s="23">
        <f t="shared" ref="T6:T24" si="9">Q6*S6</f>
        <v>4.2296843861175165E-4</v>
      </c>
      <c r="U6" s="23">
        <f t="shared" ref="U6:U24" si="10">MIN(R6*S6,S6-T6)</f>
        <v>8.2608784914814156E-3</v>
      </c>
      <c r="V6" s="23">
        <f t="shared" si="3"/>
        <v>0.98050806491563813</v>
      </c>
      <c r="W6" s="23"/>
      <c r="X6" s="23">
        <f t="shared" ref="X6:Y24" si="11">Z5</f>
        <v>49.459595592286561</v>
      </c>
      <c r="Y6" s="23">
        <f t="shared" si="11"/>
        <v>0.9891919118457313</v>
      </c>
      <c r="Z6" s="23">
        <f t="shared" ref="Z6:Z24" si="12">V6*N6</f>
        <v>49.025403245781909</v>
      </c>
      <c r="AA6" s="23">
        <f t="shared" ref="AA6:AA24" si="13">V6*O6</f>
        <v>0.98050806491563813</v>
      </c>
      <c r="AC6" s="47">
        <f t="shared" si="4"/>
        <v>148.40679025457672</v>
      </c>
      <c r="AD6" s="47">
        <f t="shared" si="5"/>
        <v>-2.9681358050915341</v>
      </c>
      <c r="AE6" s="47">
        <f t="shared" si="6"/>
        <v>-24.512701622890955</v>
      </c>
      <c r="AF6" s="47">
        <f t="shared" ref="AF6:AF24" si="14">-T6*L6</f>
        <v>-42.296843861175162</v>
      </c>
      <c r="AG6" s="47">
        <f t="shared" ref="AG6:AG24" si="15">SUM(AC6:AF6)</f>
        <v>78.629108965419078</v>
      </c>
      <c r="AH6" s="47">
        <f t="shared" ref="AH6:AH24" si="16">X6-Z6</f>
        <v>0.43419234650465199</v>
      </c>
      <c r="AI6" s="47">
        <f t="shared" ref="AI6:AI24" si="17">$B$6*SUM(AC6:AD6,X6:Y6)</f>
        <v>7.8354976781446988</v>
      </c>
      <c r="AJ6" s="47">
        <f t="shared" ref="AJ6:AJ24" si="18">SUM(AG6:AI6)</f>
        <v>86.898798990068443</v>
      </c>
      <c r="AK6" s="47">
        <f t="shared" ref="AK6:AK24" si="19">Y6-AA6</f>
        <v>8.6838469300931642E-3</v>
      </c>
      <c r="AL6" s="47">
        <f t="shared" ref="AL6:AL24" si="20">AJ6+AK6</f>
        <v>86.90748283699854</v>
      </c>
      <c r="AM6" t="s">
        <v>80</v>
      </c>
      <c r="AN6" s="68">
        <f>AN4/AC28</f>
        <v>-9.981936661087229E-2</v>
      </c>
    </row>
    <row r="7" spans="1:40">
      <c r="A7" s="58" t="s">
        <v>81</v>
      </c>
      <c r="B7" s="58">
        <v>0.03</v>
      </c>
      <c r="C7" s="58"/>
      <c r="G7">
        <v>3</v>
      </c>
      <c r="H7">
        <f t="shared" si="7"/>
        <v>37</v>
      </c>
      <c r="I7">
        <f t="shared" ref="I7:I24" si="21">$E$2</f>
        <v>151.35703169085659</v>
      </c>
      <c r="J7">
        <f t="shared" ref="J7:J24" si="22">$I$6*$C$18</f>
        <v>3.0271406338171318</v>
      </c>
      <c r="K7">
        <f t="shared" ref="K7:K24" si="23">$C$22</f>
        <v>25</v>
      </c>
      <c r="L7">
        <f t="shared" si="1"/>
        <v>100000</v>
      </c>
      <c r="M7">
        <v>0.5</v>
      </c>
      <c r="N7">
        <f t="shared" si="2"/>
        <v>50</v>
      </c>
      <c r="O7">
        <f t="shared" si="0"/>
        <v>1</v>
      </c>
      <c r="Q7" s="23">
        <f>INDEX('Mortality Rate'!$AF$3:$AF$54,MATCH('Pre F NS'!H7,'Mortality Rate'!$A$3:$A$64,0))</f>
        <v>8.7954431228011399E-4</v>
      </c>
      <c r="R7" s="23">
        <f t="shared" ref="R7:R9" si="24">$C$11</f>
        <v>8.3511383307486396E-3</v>
      </c>
      <c r="S7" s="23">
        <f t="shared" si="8"/>
        <v>0.98050806491563813</v>
      </c>
      <c r="T7" s="23">
        <f t="shared" si="9"/>
        <v>8.6240029164133026E-4</v>
      </c>
      <c r="U7" s="23">
        <f t="shared" si="10"/>
        <v>8.1883584845251611E-3</v>
      </c>
      <c r="V7" s="23">
        <f t="shared" si="3"/>
        <v>0.97145730613947168</v>
      </c>
      <c r="W7" s="23"/>
      <c r="X7" s="23">
        <f t="shared" si="11"/>
        <v>49.025403245781909</v>
      </c>
      <c r="Y7" s="23">
        <f t="shared" si="11"/>
        <v>0.98050806491563813</v>
      </c>
      <c r="Z7" s="23">
        <f t="shared" si="12"/>
        <v>48.572865306973583</v>
      </c>
      <c r="AA7" s="23">
        <f t="shared" si="13"/>
        <v>0.97145730613947168</v>
      </c>
      <c r="AC7" s="47">
        <f t="shared" si="4"/>
        <v>147.03689427166617</v>
      </c>
      <c r="AD7" s="47">
        <f t="shared" si="5"/>
        <v>-2.9407378854333239</v>
      </c>
      <c r="AE7" s="47">
        <f t="shared" si="6"/>
        <v>-24.286432653486791</v>
      </c>
      <c r="AF7" s="47">
        <f t="shared" si="14"/>
        <v>-86.24002916413302</v>
      </c>
      <c r="AG7" s="47">
        <f t="shared" si="15"/>
        <v>33.569694568613031</v>
      </c>
      <c r="AH7" s="47">
        <f t="shared" si="16"/>
        <v>0.4525379388083266</v>
      </c>
      <c r="AI7" s="47">
        <f t="shared" si="17"/>
        <v>7.7640827078772157</v>
      </c>
      <c r="AJ7" s="47">
        <f t="shared" si="18"/>
        <v>41.786315215298572</v>
      </c>
      <c r="AK7" s="47">
        <f t="shared" si="19"/>
        <v>9.0507587761664565E-3</v>
      </c>
      <c r="AL7" s="47">
        <f t="shared" si="20"/>
        <v>41.795365974074741</v>
      </c>
    </row>
    <row r="8" spans="1:40">
      <c r="A8" s="58" t="s">
        <v>82</v>
      </c>
      <c r="B8" s="58"/>
      <c r="C8" s="58"/>
      <c r="G8">
        <v>4</v>
      </c>
      <c r="H8">
        <f t="shared" si="7"/>
        <v>38</v>
      </c>
      <c r="I8">
        <f t="shared" si="21"/>
        <v>151.35703169085659</v>
      </c>
      <c r="J8">
        <f t="shared" si="22"/>
        <v>3.0271406338171318</v>
      </c>
      <c r="K8">
        <f t="shared" si="23"/>
        <v>25</v>
      </c>
      <c r="L8">
        <f t="shared" si="1"/>
        <v>100000</v>
      </c>
      <c r="M8">
        <v>0.5</v>
      </c>
      <c r="N8">
        <f t="shared" si="2"/>
        <v>50</v>
      </c>
      <c r="O8">
        <f t="shared" si="0"/>
        <v>1</v>
      </c>
      <c r="Q8" s="23">
        <f>INDEX('Mortality Rate'!$AF$3:$AF$54,MATCH('Pre F NS'!H8,'Mortality Rate'!$A$3:$A$64,0))</f>
        <v>8.7785802641554599E-4</v>
      </c>
      <c r="R8" s="23">
        <f t="shared" si="24"/>
        <v>8.3511383307486396E-3</v>
      </c>
      <c r="S8" s="23">
        <f t="shared" si="8"/>
        <v>0.97145730613947168</v>
      </c>
      <c r="T8" s="23">
        <f t="shared" si="9"/>
        <v>8.5280159351455948E-4</v>
      </c>
      <c r="U8" s="23">
        <f t="shared" si="10"/>
        <v>8.112774345987157E-3</v>
      </c>
      <c r="V8" s="23">
        <f t="shared" si="3"/>
        <v>0.96249173019996992</v>
      </c>
      <c r="W8" s="23"/>
      <c r="X8" s="23">
        <f t="shared" si="11"/>
        <v>48.572865306973583</v>
      </c>
      <c r="Y8" s="23">
        <f t="shared" si="11"/>
        <v>0.97145730613947168</v>
      </c>
      <c r="Z8" s="23">
        <f t="shared" si="12"/>
        <v>48.124586509998494</v>
      </c>
      <c r="AA8" s="23">
        <f t="shared" si="13"/>
        <v>0.96249173019996992</v>
      </c>
      <c r="AC8" s="47">
        <f t="shared" si="4"/>
        <v>145.67989131006422</v>
      </c>
      <c r="AD8" s="47">
        <f t="shared" si="5"/>
        <v>-2.9135978262012849</v>
      </c>
      <c r="AE8" s="47">
        <f t="shared" si="6"/>
        <v>-24.062293254999247</v>
      </c>
      <c r="AF8" s="47">
        <f t="shared" si="14"/>
        <v>-85.28015935145595</v>
      </c>
      <c r="AG8" s="47">
        <f t="shared" si="15"/>
        <v>33.423840877407741</v>
      </c>
      <c r="AH8" s="47">
        <f t="shared" si="16"/>
        <v>0.44827879697508877</v>
      </c>
      <c r="AI8" s="47">
        <f t="shared" si="17"/>
        <v>7.6924246438790398</v>
      </c>
      <c r="AJ8" s="47">
        <f t="shared" si="18"/>
        <v>41.564544318261866</v>
      </c>
      <c r="AK8" s="47">
        <f t="shared" si="19"/>
        <v>8.9655759395017576E-3</v>
      </c>
      <c r="AL8" s="47">
        <f t="shared" si="20"/>
        <v>41.573509894201365</v>
      </c>
    </row>
    <row r="9" spans="1:40">
      <c r="A9" s="58"/>
      <c r="B9" s="59" t="s">
        <v>21</v>
      </c>
      <c r="C9" s="59" t="s">
        <v>83</v>
      </c>
      <c r="G9">
        <v>5</v>
      </c>
      <c r="H9">
        <f t="shared" si="7"/>
        <v>39</v>
      </c>
      <c r="I9">
        <f t="shared" si="21"/>
        <v>151.35703169085659</v>
      </c>
      <c r="J9">
        <f t="shared" si="22"/>
        <v>3.0271406338171318</v>
      </c>
      <c r="K9">
        <f t="shared" si="23"/>
        <v>25</v>
      </c>
      <c r="L9">
        <f t="shared" si="1"/>
        <v>100000</v>
      </c>
      <c r="M9">
        <v>0.5</v>
      </c>
      <c r="N9">
        <f t="shared" si="2"/>
        <v>50</v>
      </c>
      <c r="O9">
        <f t="shared" si="0"/>
        <v>1</v>
      </c>
      <c r="Q9" s="23">
        <f>INDEX('Mortality Rate'!$AF$3:$AF$54,MATCH('Pre F NS'!H9,'Mortality Rate'!$A$3:$A$64,0))</f>
        <v>1.02320108459315E-3</v>
      </c>
      <c r="R9" s="23">
        <f t="shared" si="24"/>
        <v>8.3511383307486396E-3</v>
      </c>
      <c r="S9" s="23">
        <f t="shared" si="8"/>
        <v>0.96249173019996992</v>
      </c>
      <c r="T9" s="23">
        <f t="shared" si="9"/>
        <v>9.8482258225254674E-4</v>
      </c>
      <c r="U9" s="23">
        <f t="shared" si="10"/>
        <v>8.0379015811015472E-3</v>
      </c>
      <c r="V9" s="23">
        <f t="shared" si="3"/>
        <v>0.95346900603661577</v>
      </c>
      <c r="W9" s="23"/>
      <c r="X9" s="23">
        <f t="shared" si="11"/>
        <v>48.124586509998494</v>
      </c>
      <c r="Y9" s="23">
        <f t="shared" si="11"/>
        <v>0.96249173019996992</v>
      </c>
      <c r="Z9" s="23">
        <f t="shared" si="12"/>
        <v>47.67345030183079</v>
      </c>
      <c r="AA9" s="23">
        <f t="shared" si="13"/>
        <v>0.95346900603661577</v>
      </c>
      <c r="AC9" s="47">
        <f t="shared" si="4"/>
        <v>144.31423856293358</v>
      </c>
      <c r="AD9" s="47">
        <f t="shared" si="5"/>
        <v>-2.8862847712586719</v>
      </c>
      <c r="AE9" s="47">
        <f t="shared" si="6"/>
        <v>-23.836725150915395</v>
      </c>
      <c r="AF9" s="47">
        <f t="shared" si="14"/>
        <v>-98.482258225254668</v>
      </c>
      <c r="AG9" s="47">
        <f t="shared" si="15"/>
        <v>19.108970415504857</v>
      </c>
      <c r="AH9" s="47">
        <f t="shared" si="16"/>
        <v>0.4511362081677035</v>
      </c>
      <c r="AI9" s="47">
        <f t="shared" si="17"/>
        <v>7.6206012812749355</v>
      </c>
      <c r="AJ9" s="47">
        <f t="shared" si="18"/>
        <v>27.180707904947496</v>
      </c>
      <c r="AK9" s="47">
        <f t="shared" si="19"/>
        <v>9.0227241633541455E-3</v>
      </c>
      <c r="AL9" s="47">
        <f t="shared" si="20"/>
        <v>27.189730629110851</v>
      </c>
    </row>
    <row r="10" spans="1:40">
      <c r="A10" s="58"/>
      <c r="B10" s="58" t="s">
        <v>22</v>
      </c>
      <c r="C10" s="58">
        <f>'Lapse Rates'!F3</f>
        <v>1.01159922046029E-2</v>
      </c>
      <c r="G10">
        <v>6</v>
      </c>
      <c r="H10">
        <f t="shared" si="7"/>
        <v>40</v>
      </c>
      <c r="I10">
        <f t="shared" si="21"/>
        <v>151.35703169085659</v>
      </c>
      <c r="J10">
        <f t="shared" si="22"/>
        <v>3.0271406338171318</v>
      </c>
      <c r="K10">
        <f t="shared" si="23"/>
        <v>25</v>
      </c>
      <c r="L10">
        <f t="shared" si="1"/>
        <v>100000</v>
      </c>
      <c r="M10">
        <v>0.5</v>
      </c>
      <c r="N10">
        <f t="shared" si="2"/>
        <v>50</v>
      </c>
      <c r="O10">
        <f t="shared" si="0"/>
        <v>1</v>
      </c>
      <c r="Q10" s="23">
        <f>INDEX('Mortality Rate'!$AF$3:$AF$54,MATCH('Pre F NS'!H10,'Mortality Rate'!$A$3:$A$64,0))</f>
        <v>7.8042737689687199E-4</v>
      </c>
      <c r="R10" s="23">
        <f>$C$12</f>
        <v>5.6197453353410099E-3</v>
      </c>
      <c r="S10" s="23">
        <f t="shared" si="8"/>
        <v>0.95346900603661577</v>
      </c>
      <c r="T10" s="23">
        <f t="shared" si="9"/>
        <v>7.4411331533362382E-4</v>
      </c>
      <c r="U10" s="23">
        <f t="shared" si="10"/>
        <v>5.3582529990665005E-3</v>
      </c>
      <c r="V10" s="23">
        <f t="shared" si="3"/>
        <v>0.94736663972221569</v>
      </c>
      <c r="W10" s="23"/>
      <c r="X10" s="23">
        <f t="shared" si="11"/>
        <v>47.67345030183079</v>
      </c>
      <c r="Y10" s="23">
        <f t="shared" si="11"/>
        <v>0.95346900603661577</v>
      </c>
      <c r="Z10" s="23">
        <f t="shared" si="12"/>
        <v>47.368331986110782</v>
      </c>
      <c r="AA10" s="23">
        <f t="shared" si="13"/>
        <v>0.94736663972221569</v>
      </c>
      <c r="AC10" s="47">
        <f t="shared" si="4"/>
        <v>143.39060251129573</v>
      </c>
      <c r="AD10" s="47">
        <f t="shared" si="5"/>
        <v>-2.8678120502259143</v>
      </c>
      <c r="AE10" s="47">
        <f t="shared" si="6"/>
        <v>-23.684165993055391</v>
      </c>
      <c r="AF10" s="47">
        <f t="shared" si="14"/>
        <v>-74.411331533362386</v>
      </c>
      <c r="AG10" s="47">
        <f t="shared" si="15"/>
        <v>42.42729293465203</v>
      </c>
      <c r="AH10" s="47">
        <f t="shared" si="16"/>
        <v>0.30511831572000858</v>
      </c>
      <c r="AI10" s="47">
        <f t="shared" si="17"/>
        <v>7.5659883907574885</v>
      </c>
      <c r="AJ10" s="47">
        <f t="shared" si="18"/>
        <v>50.298399641129528</v>
      </c>
      <c r="AK10" s="47">
        <f t="shared" si="19"/>
        <v>6.1023663144000873E-3</v>
      </c>
      <c r="AL10" s="47">
        <f t="shared" si="20"/>
        <v>50.304502007443929</v>
      </c>
    </row>
    <row r="11" spans="1:40">
      <c r="A11" s="58"/>
      <c r="B11" s="58" t="s">
        <v>23</v>
      </c>
      <c r="C11" s="58">
        <f>'Lapse Rates'!F4</f>
        <v>8.3511383307486396E-3</v>
      </c>
      <c r="G11">
        <v>7</v>
      </c>
      <c r="H11">
        <f t="shared" si="7"/>
        <v>41</v>
      </c>
      <c r="I11">
        <f t="shared" si="21"/>
        <v>151.35703169085659</v>
      </c>
      <c r="J11">
        <f t="shared" si="22"/>
        <v>3.0271406338171318</v>
      </c>
      <c r="K11">
        <f t="shared" si="23"/>
        <v>25</v>
      </c>
      <c r="L11">
        <f t="shared" si="1"/>
        <v>100000</v>
      </c>
      <c r="M11">
        <v>0.5</v>
      </c>
      <c r="N11">
        <f t="shared" si="2"/>
        <v>50</v>
      </c>
      <c r="O11">
        <f t="shared" si="0"/>
        <v>1</v>
      </c>
      <c r="Q11" s="23">
        <f>INDEX('Mortality Rate'!$AF$3:$AF$54,MATCH('Pre F NS'!H11,'Mortality Rate'!$A$3:$A$64,0))</f>
        <v>1.0639712727756399E-3</v>
      </c>
      <c r="R11" s="23">
        <f t="shared" ref="R11:R14" si="25">$C$12</f>
        <v>5.6197453353410099E-3</v>
      </c>
      <c r="S11" s="23">
        <f t="shared" si="8"/>
        <v>0.94736663972221569</v>
      </c>
      <c r="T11" s="23">
        <f t="shared" si="9"/>
        <v>1.0079708894504269E-3</v>
      </c>
      <c r="U11" s="23">
        <f t="shared" si="10"/>
        <v>5.3239592544366086E-3</v>
      </c>
      <c r="V11" s="23">
        <f t="shared" si="3"/>
        <v>0.94103470957832869</v>
      </c>
      <c r="W11" s="23"/>
      <c r="X11" s="23">
        <f t="shared" si="11"/>
        <v>47.368331986110782</v>
      </c>
      <c r="Y11" s="23">
        <f t="shared" si="11"/>
        <v>0.94736663972221569</v>
      </c>
      <c r="Z11" s="23">
        <f t="shared" si="12"/>
        <v>47.051735478916434</v>
      </c>
      <c r="AA11" s="23">
        <f t="shared" si="13"/>
        <v>0.94103470957832869</v>
      </c>
      <c r="AC11" s="47">
        <f t="shared" si="4"/>
        <v>142.43222035984311</v>
      </c>
      <c r="AD11" s="47">
        <f t="shared" si="5"/>
        <v>-2.8486444071968626</v>
      </c>
      <c r="AE11" s="47">
        <f t="shared" si="6"/>
        <v>-23.525867739458217</v>
      </c>
      <c r="AF11" s="47">
        <f t="shared" si="14"/>
        <v>-100.79708894504269</v>
      </c>
      <c r="AG11" s="47">
        <f t="shared" si="15"/>
        <v>15.260619268145334</v>
      </c>
      <c r="AH11" s="47">
        <f t="shared" si="16"/>
        <v>0.31659650719434751</v>
      </c>
      <c r="AI11" s="47">
        <f t="shared" si="17"/>
        <v>7.5159709831391694</v>
      </c>
      <c r="AJ11" s="47">
        <f t="shared" si="18"/>
        <v>23.093186758478851</v>
      </c>
      <c r="AK11" s="47">
        <f t="shared" si="19"/>
        <v>6.331930143886999E-3</v>
      </c>
      <c r="AL11" s="47">
        <f t="shared" si="20"/>
        <v>23.099518688622737</v>
      </c>
    </row>
    <row r="12" spans="1:40">
      <c r="A12" s="58"/>
      <c r="B12" s="58" t="s">
        <v>24</v>
      </c>
      <c r="C12" s="58">
        <f>'Lapse Rates'!F5</f>
        <v>5.6197453353410099E-3</v>
      </c>
      <c r="G12">
        <v>8</v>
      </c>
      <c r="H12">
        <f t="shared" si="7"/>
        <v>42</v>
      </c>
      <c r="I12">
        <f t="shared" si="21"/>
        <v>151.35703169085659</v>
      </c>
      <c r="J12">
        <f t="shared" si="22"/>
        <v>3.0271406338171318</v>
      </c>
      <c r="K12">
        <f t="shared" si="23"/>
        <v>25</v>
      </c>
      <c r="L12">
        <f t="shared" si="1"/>
        <v>100000</v>
      </c>
      <c r="M12">
        <v>0.5</v>
      </c>
      <c r="N12">
        <f t="shared" si="2"/>
        <v>50</v>
      </c>
      <c r="O12">
        <f t="shared" si="0"/>
        <v>1</v>
      </c>
      <c r="Q12" s="23">
        <f>INDEX('Mortality Rate'!$AF$3:$AF$54,MATCH('Pre F NS'!H12,'Mortality Rate'!$A$3:$A$64,0))</f>
        <v>9.3414844683039895E-4</v>
      </c>
      <c r="R12" s="23">
        <f t="shared" si="25"/>
        <v>5.6197453353410099E-3</v>
      </c>
      <c r="S12" s="23">
        <f t="shared" si="8"/>
        <v>0.94103470957832869</v>
      </c>
      <c r="T12" s="23">
        <f t="shared" si="9"/>
        <v>8.7906611236609133E-4</v>
      </c>
      <c r="U12" s="23">
        <f t="shared" si="10"/>
        <v>5.2883754195467945E-3</v>
      </c>
      <c r="V12" s="23">
        <f t="shared" si="3"/>
        <v>0.93486726804641584</v>
      </c>
      <c r="W12" s="23"/>
      <c r="X12" s="23">
        <f t="shared" si="11"/>
        <v>47.051735478916434</v>
      </c>
      <c r="Y12" s="23">
        <f t="shared" si="11"/>
        <v>0.94103470957832869</v>
      </c>
      <c r="Z12" s="23">
        <f t="shared" si="12"/>
        <v>46.743363402320796</v>
      </c>
      <c r="AA12" s="23">
        <f t="shared" si="13"/>
        <v>0.93486726804641584</v>
      </c>
      <c r="AC12" s="47">
        <f t="shared" si="4"/>
        <v>141.49873471644588</v>
      </c>
      <c r="AD12" s="47">
        <f t="shared" si="5"/>
        <v>-2.8299746943289179</v>
      </c>
      <c r="AE12" s="47">
        <f t="shared" si="6"/>
        <v>-23.371681701160398</v>
      </c>
      <c r="AF12" s="47">
        <f t="shared" si="14"/>
        <v>-87.906611236609137</v>
      </c>
      <c r="AG12" s="47">
        <f t="shared" si="15"/>
        <v>27.390467084347435</v>
      </c>
      <c r="AH12" s="47">
        <f t="shared" si="16"/>
        <v>0.30837207659563859</v>
      </c>
      <c r="AI12" s="47">
        <f t="shared" si="17"/>
        <v>7.4664612084244695</v>
      </c>
      <c r="AJ12" s="47">
        <f t="shared" si="18"/>
        <v>35.165300369367543</v>
      </c>
      <c r="AK12" s="47">
        <f t="shared" si="19"/>
        <v>6.1674415319128428E-3</v>
      </c>
      <c r="AL12" s="47">
        <f t="shared" si="20"/>
        <v>35.171467810899458</v>
      </c>
    </row>
    <row r="13" spans="1:40">
      <c r="A13" s="58"/>
      <c r="B13" s="58" t="s">
        <v>25</v>
      </c>
      <c r="C13" s="58">
        <f>'Lapse Rates'!F6</f>
        <v>3.1429418987574701E-3</v>
      </c>
      <c r="G13">
        <v>9</v>
      </c>
      <c r="H13">
        <f t="shared" si="7"/>
        <v>43</v>
      </c>
      <c r="I13">
        <f t="shared" si="21"/>
        <v>151.35703169085659</v>
      </c>
      <c r="J13">
        <f t="shared" si="22"/>
        <v>3.0271406338171318</v>
      </c>
      <c r="K13">
        <f t="shared" si="23"/>
        <v>25</v>
      </c>
      <c r="L13">
        <f t="shared" si="1"/>
        <v>100000</v>
      </c>
      <c r="M13">
        <v>0.5</v>
      </c>
      <c r="N13">
        <f t="shared" si="2"/>
        <v>50</v>
      </c>
      <c r="O13">
        <f t="shared" si="0"/>
        <v>1</v>
      </c>
      <c r="Q13" s="23">
        <f>INDEX('Mortality Rate'!$AF$3:$AF$54,MATCH('Pre F NS'!H13,'Mortality Rate'!$A$3:$A$64,0))</f>
        <v>1.27254427875661E-3</v>
      </c>
      <c r="R13" s="23">
        <f t="shared" si="25"/>
        <v>5.6197453353410099E-3</v>
      </c>
      <c r="S13" s="23">
        <f t="shared" si="8"/>
        <v>0.93486726804641584</v>
      </c>
      <c r="T13" s="23">
        <f t="shared" si="9"/>
        <v>1.1896599933492887E-3</v>
      </c>
      <c r="U13" s="23">
        <f t="shared" si="10"/>
        <v>5.2537159687668393E-3</v>
      </c>
      <c r="V13" s="23">
        <f t="shared" si="3"/>
        <v>0.92842389208429976</v>
      </c>
      <c r="W13" s="23"/>
      <c r="X13" s="23">
        <f t="shared" si="11"/>
        <v>46.743363402320796</v>
      </c>
      <c r="Y13" s="23">
        <f t="shared" si="11"/>
        <v>0.93486726804641584</v>
      </c>
      <c r="Z13" s="23">
        <f t="shared" si="12"/>
        <v>46.421194604214989</v>
      </c>
      <c r="AA13" s="23">
        <f t="shared" si="13"/>
        <v>0.92842389208429976</v>
      </c>
      <c r="AC13" s="47">
        <f t="shared" si="4"/>
        <v>140.52348445675179</v>
      </c>
      <c r="AD13" s="47">
        <f t="shared" si="5"/>
        <v>-2.8104696891350356</v>
      </c>
      <c r="AE13" s="47">
        <f t="shared" si="6"/>
        <v>-23.210597302107494</v>
      </c>
      <c r="AF13" s="47">
        <f t="shared" si="14"/>
        <v>-118.96599933492887</v>
      </c>
      <c r="AG13" s="47">
        <f t="shared" si="15"/>
        <v>-4.463581869419599</v>
      </c>
      <c r="AH13" s="47">
        <f t="shared" si="16"/>
        <v>0.32216879810580679</v>
      </c>
      <c r="AI13" s="47">
        <f t="shared" si="17"/>
        <v>7.415649817519359</v>
      </c>
      <c r="AJ13" s="47">
        <f t="shared" si="18"/>
        <v>3.2742367462055668</v>
      </c>
      <c r="AK13" s="47">
        <f t="shared" si="19"/>
        <v>6.4433759621160824E-3</v>
      </c>
      <c r="AL13" s="47">
        <f t="shared" si="20"/>
        <v>3.2806801221676829</v>
      </c>
    </row>
    <row r="14" spans="1:40">
      <c r="A14" s="58"/>
      <c r="B14" s="58" t="s">
        <v>26</v>
      </c>
      <c r="C14" s="58">
        <f>'Lapse Rates'!F7</f>
        <v>1.51326832162397E-3</v>
      </c>
      <c r="G14">
        <v>10</v>
      </c>
      <c r="H14">
        <f t="shared" si="7"/>
        <v>44</v>
      </c>
      <c r="I14">
        <f t="shared" si="21"/>
        <v>151.35703169085659</v>
      </c>
      <c r="J14">
        <f t="shared" si="22"/>
        <v>3.0271406338171318</v>
      </c>
      <c r="K14">
        <f t="shared" si="23"/>
        <v>25</v>
      </c>
      <c r="L14">
        <f t="shared" si="1"/>
        <v>100000</v>
      </c>
      <c r="M14">
        <v>0.5</v>
      </c>
      <c r="N14">
        <f t="shared" si="2"/>
        <v>50</v>
      </c>
      <c r="O14">
        <f t="shared" si="0"/>
        <v>1</v>
      </c>
      <c r="Q14" s="23">
        <f>INDEX('Mortality Rate'!$AF$3:$AF$54,MATCH('Pre F NS'!H14,'Mortality Rate'!$A$3:$A$64,0))</f>
        <v>1.17161284451674E-3</v>
      </c>
      <c r="R14" s="23">
        <f t="shared" si="25"/>
        <v>5.6197453353410099E-3</v>
      </c>
      <c r="S14" s="23">
        <f t="shared" si="8"/>
        <v>0.92842389208429976</v>
      </c>
      <c r="T14" s="23">
        <f t="shared" si="9"/>
        <v>1.0877533571221894E-3</v>
      </c>
      <c r="U14" s="23">
        <f t="shared" si="10"/>
        <v>5.2175058367598887E-3</v>
      </c>
      <c r="V14" s="23">
        <f t="shared" si="3"/>
        <v>0.92211863289041773</v>
      </c>
      <c r="W14" s="23"/>
      <c r="X14" s="23">
        <f t="shared" si="11"/>
        <v>46.421194604214989</v>
      </c>
      <c r="Y14" s="23">
        <f t="shared" si="11"/>
        <v>0.92842389208429976</v>
      </c>
      <c r="Z14" s="23">
        <f t="shared" si="12"/>
        <v>46.105931644520886</v>
      </c>
      <c r="AA14" s="23">
        <f t="shared" si="13"/>
        <v>0.92211863289041773</v>
      </c>
      <c r="AC14" s="47">
        <f t="shared" si="4"/>
        <v>139.56913914112431</v>
      </c>
      <c r="AD14" s="47">
        <f t="shared" si="5"/>
        <v>-2.7913827828224864</v>
      </c>
      <c r="AE14" s="47">
        <f t="shared" si="6"/>
        <v>-23.052965822260443</v>
      </c>
      <c r="AF14" s="47">
        <f t="shared" si="14"/>
        <v>-108.77533571221893</v>
      </c>
      <c r="AG14" s="47">
        <f t="shared" si="15"/>
        <v>4.9494548238224354</v>
      </c>
      <c r="AH14" s="47">
        <f t="shared" si="16"/>
        <v>0.31526295969410256</v>
      </c>
      <c r="AI14" s="47">
        <f t="shared" si="17"/>
        <v>7.3650949941840445</v>
      </c>
      <c r="AJ14" s="47">
        <f t="shared" si="18"/>
        <v>12.629812777700582</v>
      </c>
      <c r="AK14" s="47">
        <f t="shared" si="19"/>
        <v>6.305259193882029E-3</v>
      </c>
      <c r="AL14" s="47">
        <f t="shared" si="20"/>
        <v>12.636118036894464</v>
      </c>
    </row>
    <row r="15" spans="1:40">
      <c r="A15" s="59" t="s">
        <v>84</v>
      </c>
      <c r="B15" s="58"/>
      <c r="C15" s="58"/>
      <c r="G15">
        <v>11</v>
      </c>
      <c r="H15">
        <f t="shared" si="7"/>
        <v>45</v>
      </c>
      <c r="I15">
        <f t="shared" si="21"/>
        <v>151.35703169085659</v>
      </c>
      <c r="J15">
        <f t="shared" si="22"/>
        <v>3.0271406338171318</v>
      </c>
      <c r="K15">
        <f t="shared" si="23"/>
        <v>25</v>
      </c>
      <c r="L15">
        <f t="shared" si="1"/>
        <v>100000</v>
      </c>
      <c r="M15">
        <v>0.5</v>
      </c>
      <c r="N15">
        <f t="shared" si="2"/>
        <v>50</v>
      </c>
      <c r="O15">
        <f t="shared" si="0"/>
        <v>1</v>
      </c>
      <c r="Q15" s="23">
        <f>INDEX('Mortality Rate'!$AF$3:$AF$54,MATCH('Pre F NS'!H15,'Mortality Rate'!$A$3:$A$64,0))</f>
        <v>1.03575610195443E-3</v>
      </c>
      <c r="R15" s="23">
        <f>$C$13</f>
        <v>3.1429418987574701E-3</v>
      </c>
      <c r="S15" s="23">
        <f t="shared" si="8"/>
        <v>0.92211863289041773</v>
      </c>
      <c r="T15" s="23">
        <f t="shared" si="9"/>
        <v>9.5509000074212708E-4</v>
      </c>
      <c r="U15" s="23">
        <f t="shared" si="10"/>
        <v>2.898165286936252E-3</v>
      </c>
      <c r="V15" s="23">
        <f t="shared" si="3"/>
        <v>0.91826537760273941</v>
      </c>
      <c r="W15" s="23"/>
      <c r="X15" s="23">
        <f t="shared" si="11"/>
        <v>46.105931644520886</v>
      </c>
      <c r="Y15" s="23">
        <f t="shared" si="11"/>
        <v>0.92211863289041773</v>
      </c>
      <c r="Z15" s="23">
        <f t="shared" si="12"/>
        <v>45.913268880136968</v>
      </c>
      <c r="AA15" s="23">
        <f t="shared" si="13"/>
        <v>0.91826537760273941</v>
      </c>
      <c r="AC15" s="47">
        <f t="shared" si="4"/>
        <v>138.98592185843421</v>
      </c>
      <c r="AD15" s="47">
        <f t="shared" si="5"/>
        <v>-2.7797184371686843</v>
      </c>
      <c r="AE15" s="47">
        <f t="shared" si="6"/>
        <v>-22.956634440068484</v>
      </c>
      <c r="AF15" s="47">
        <f t="shared" si="14"/>
        <v>-95.509000074212707</v>
      </c>
      <c r="AG15" s="47">
        <f t="shared" si="15"/>
        <v>17.740568906984322</v>
      </c>
      <c r="AH15" s="47">
        <f t="shared" si="16"/>
        <v>0.19266276438391827</v>
      </c>
      <c r="AI15" s="47">
        <f t="shared" si="17"/>
        <v>7.3293701479470741</v>
      </c>
      <c r="AJ15" s="47">
        <f t="shared" si="18"/>
        <v>25.262601819315314</v>
      </c>
      <c r="AK15" s="47">
        <f t="shared" si="19"/>
        <v>3.8532552876783255E-3</v>
      </c>
      <c r="AL15" s="47">
        <f t="shared" si="20"/>
        <v>25.266455074602991</v>
      </c>
    </row>
    <row r="16" spans="1:40">
      <c r="A16" s="58"/>
      <c r="B16" s="59" t="s">
        <v>21</v>
      </c>
      <c r="C16" s="59" t="s">
        <v>83</v>
      </c>
      <c r="G16">
        <v>12</v>
      </c>
      <c r="H16">
        <f t="shared" si="7"/>
        <v>46</v>
      </c>
      <c r="I16">
        <f t="shared" si="21"/>
        <v>151.35703169085659</v>
      </c>
      <c r="J16">
        <f t="shared" si="22"/>
        <v>3.0271406338171318</v>
      </c>
      <c r="K16">
        <f t="shared" si="23"/>
        <v>25</v>
      </c>
      <c r="L16">
        <f t="shared" si="1"/>
        <v>100000</v>
      </c>
      <c r="M16">
        <v>0.5</v>
      </c>
      <c r="N16">
        <f t="shared" si="2"/>
        <v>50</v>
      </c>
      <c r="O16">
        <f t="shared" si="0"/>
        <v>1</v>
      </c>
      <c r="Q16" s="23">
        <f>INDEX('Mortality Rate'!$AF$3:$AF$54,MATCH('Pre F NS'!H16,'Mortality Rate'!$A$3:$A$64,0))</f>
        <v>1.16131049422695E-3</v>
      </c>
      <c r="R16" s="23">
        <f t="shared" ref="R16:R19" si="26">$C$13</f>
        <v>3.1429418987574701E-3</v>
      </c>
      <c r="S16" s="23">
        <f t="shared" si="8"/>
        <v>0.91826537760273941</v>
      </c>
      <c r="T16" s="23">
        <f t="shared" si="9"/>
        <v>1.0663912194953341E-3</v>
      </c>
      <c r="U16" s="23">
        <f t="shared" si="10"/>
        <v>2.8860547294459991E-3</v>
      </c>
      <c r="V16" s="23">
        <f t="shared" si="3"/>
        <v>0.91431293165379812</v>
      </c>
      <c r="W16" s="23"/>
      <c r="X16" s="23">
        <f t="shared" si="11"/>
        <v>45.913268880136968</v>
      </c>
      <c r="Y16" s="23">
        <f t="shared" si="11"/>
        <v>0.91826537760273941</v>
      </c>
      <c r="Z16" s="23">
        <f t="shared" si="12"/>
        <v>45.715646582689907</v>
      </c>
      <c r="AA16" s="23">
        <f t="shared" si="13"/>
        <v>0.91431293165379812</v>
      </c>
      <c r="AC16" s="47">
        <f t="shared" si="4"/>
        <v>138.38769137168393</v>
      </c>
      <c r="AD16" s="47">
        <f t="shared" si="5"/>
        <v>-2.7677538274336784</v>
      </c>
      <c r="AE16" s="47">
        <f t="shared" si="6"/>
        <v>-22.857823291344953</v>
      </c>
      <c r="AF16" s="47">
        <f t="shared" si="14"/>
        <v>-106.6391219495334</v>
      </c>
      <c r="AG16" s="47">
        <f t="shared" si="15"/>
        <v>6.1229923033719018</v>
      </c>
      <c r="AH16" s="47">
        <f t="shared" si="16"/>
        <v>0.19762229744706161</v>
      </c>
      <c r="AI16" s="47">
        <f t="shared" si="17"/>
        <v>7.2980588720795998</v>
      </c>
      <c r="AJ16" s="47">
        <f t="shared" si="18"/>
        <v>13.618673472898564</v>
      </c>
      <c r="AK16" s="47">
        <f t="shared" si="19"/>
        <v>3.9524459489412855E-3</v>
      </c>
      <c r="AL16" s="47">
        <f t="shared" si="20"/>
        <v>13.622625918847506</v>
      </c>
    </row>
    <row r="17" spans="1:38">
      <c r="A17" s="58"/>
      <c r="B17" s="61">
        <v>1</v>
      </c>
      <c r="C17" s="59">
        <v>0.8</v>
      </c>
      <c r="G17">
        <v>13</v>
      </c>
      <c r="H17">
        <f t="shared" si="7"/>
        <v>47</v>
      </c>
      <c r="I17">
        <f t="shared" si="21"/>
        <v>151.35703169085659</v>
      </c>
      <c r="J17">
        <f t="shared" si="22"/>
        <v>3.0271406338171318</v>
      </c>
      <c r="K17">
        <f t="shared" si="23"/>
        <v>25</v>
      </c>
      <c r="L17">
        <f t="shared" si="1"/>
        <v>100000</v>
      </c>
      <c r="M17">
        <v>0.5</v>
      </c>
      <c r="N17">
        <f t="shared" si="2"/>
        <v>50</v>
      </c>
      <c r="O17">
        <f t="shared" si="0"/>
        <v>1</v>
      </c>
      <c r="Q17" s="23">
        <f>INDEX('Mortality Rate'!$AF$3:$AF$54,MATCH('Pre F NS'!H17,'Mortality Rate'!$A$3:$A$64,0))</f>
        <v>1.31686696323839E-3</v>
      </c>
      <c r="R17" s="23">
        <f t="shared" si="26"/>
        <v>3.1429418987574701E-3</v>
      </c>
      <c r="S17" s="23">
        <f t="shared" si="8"/>
        <v>0.91431293165379812</v>
      </c>
      <c r="T17" s="23">
        <f t="shared" si="9"/>
        <v>1.2040284937565268E-3</v>
      </c>
      <c r="U17" s="23">
        <f t="shared" si="10"/>
        <v>2.8736324214704975E-3</v>
      </c>
      <c r="V17" s="23">
        <f t="shared" si="3"/>
        <v>0.91023527073857113</v>
      </c>
      <c r="W17" s="23"/>
      <c r="X17" s="23">
        <f t="shared" si="11"/>
        <v>45.715646582689907</v>
      </c>
      <c r="Y17" s="23">
        <f t="shared" si="11"/>
        <v>0.91431293165379812</v>
      </c>
      <c r="Z17" s="23">
        <f t="shared" si="12"/>
        <v>45.511763536928555</v>
      </c>
      <c r="AA17" s="23">
        <f t="shared" si="13"/>
        <v>0.91023527073857113</v>
      </c>
      <c r="AC17" s="47">
        <f t="shared" si="4"/>
        <v>137.77050871931334</v>
      </c>
      <c r="AD17" s="47">
        <f t="shared" si="5"/>
        <v>-2.7554101743862667</v>
      </c>
      <c r="AE17" s="47">
        <f t="shared" si="6"/>
        <v>-22.755881768464278</v>
      </c>
      <c r="AF17" s="47">
        <f t="shared" si="14"/>
        <v>-120.40284937565268</v>
      </c>
      <c r="AG17" s="47">
        <f t="shared" si="15"/>
        <v>-8.1436325991898855</v>
      </c>
      <c r="AH17" s="47">
        <f t="shared" si="16"/>
        <v>0.20388304576135141</v>
      </c>
      <c r="AI17" s="47">
        <f t="shared" si="17"/>
        <v>7.2658023223708312</v>
      </c>
      <c r="AJ17" s="47">
        <f t="shared" si="18"/>
        <v>-0.67394723105770282</v>
      </c>
      <c r="AK17" s="47">
        <f t="shared" si="19"/>
        <v>4.0776609152269883E-3</v>
      </c>
      <c r="AL17" s="47">
        <f t="shared" si="20"/>
        <v>-0.66986957014247583</v>
      </c>
    </row>
    <row r="18" spans="1:38">
      <c r="A18" s="58"/>
      <c r="B18" s="59" t="s">
        <v>85</v>
      </c>
      <c r="C18" s="59">
        <v>0.02</v>
      </c>
      <c r="G18">
        <v>14</v>
      </c>
      <c r="H18">
        <f t="shared" si="7"/>
        <v>48</v>
      </c>
      <c r="I18">
        <f t="shared" si="21"/>
        <v>151.35703169085659</v>
      </c>
      <c r="J18">
        <f t="shared" si="22"/>
        <v>3.0271406338171318</v>
      </c>
      <c r="K18">
        <f t="shared" si="23"/>
        <v>25</v>
      </c>
      <c r="L18">
        <f t="shared" si="1"/>
        <v>100000</v>
      </c>
      <c r="M18">
        <v>0.5</v>
      </c>
      <c r="N18">
        <f t="shared" si="2"/>
        <v>50</v>
      </c>
      <c r="O18">
        <f t="shared" si="0"/>
        <v>1</v>
      </c>
      <c r="Q18" s="23">
        <f>INDEX('Mortality Rate'!$AF$3:$AF$54,MATCH('Pre F NS'!H18,'Mortality Rate'!$A$3:$A$64,0))</f>
        <v>1.70699205973371E-3</v>
      </c>
      <c r="R18" s="23">
        <f t="shared" si="26"/>
        <v>3.1429418987574701E-3</v>
      </c>
      <c r="S18" s="23">
        <f t="shared" si="8"/>
        <v>0.91023527073857113</v>
      </c>
      <c r="T18" s="23">
        <f t="shared" si="9"/>
        <v>1.5537643796403047E-3</v>
      </c>
      <c r="U18" s="23">
        <f t="shared" si="10"/>
        <v>2.8608165701311046E-3</v>
      </c>
      <c r="V18" s="23">
        <f t="shared" si="3"/>
        <v>0.9058206897887997</v>
      </c>
      <c r="W18" s="23"/>
      <c r="X18" s="23">
        <f t="shared" si="11"/>
        <v>45.511763536928555</v>
      </c>
      <c r="Y18" s="23">
        <f t="shared" si="11"/>
        <v>0.91023527073857113</v>
      </c>
      <c r="Z18" s="23">
        <f t="shared" si="12"/>
        <v>45.291034489439987</v>
      </c>
      <c r="AA18" s="23">
        <f t="shared" si="13"/>
        <v>0.9058206897887997</v>
      </c>
      <c r="AC18" s="47">
        <f t="shared" si="4"/>
        <v>137.10233085059693</v>
      </c>
      <c r="AD18" s="47">
        <f t="shared" si="5"/>
        <v>-2.7420466170119386</v>
      </c>
      <c r="AE18" s="47">
        <f t="shared" si="6"/>
        <v>-22.645517244719993</v>
      </c>
      <c r="AF18" s="47">
        <f t="shared" si="14"/>
        <v>-155.37643796403046</v>
      </c>
      <c r="AG18" s="47">
        <f t="shared" si="15"/>
        <v>-43.661670975165464</v>
      </c>
      <c r="AH18" s="47">
        <f t="shared" si="16"/>
        <v>0.22072904748856814</v>
      </c>
      <c r="AI18" s="47">
        <f t="shared" si="17"/>
        <v>7.2312913216500849</v>
      </c>
      <c r="AJ18" s="47">
        <f t="shared" si="18"/>
        <v>-36.209650606026813</v>
      </c>
      <c r="AK18" s="47">
        <f t="shared" si="19"/>
        <v>4.4145809497714295E-3</v>
      </c>
      <c r="AL18" s="47">
        <f t="shared" si="20"/>
        <v>-36.205236025077042</v>
      </c>
    </row>
    <row r="19" spans="1:38">
      <c r="A19" s="59" t="s">
        <v>86</v>
      </c>
      <c r="B19" s="58"/>
      <c r="C19" s="58"/>
      <c r="G19">
        <v>15</v>
      </c>
      <c r="H19">
        <f t="shared" si="7"/>
        <v>49</v>
      </c>
      <c r="I19">
        <f t="shared" si="21"/>
        <v>151.35703169085659</v>
      </c>
      <c r="J19">
        <f t="shared" si="22"/>
        <v>3.0271406338171318</v>
      </c>
      <c r="K19">
        <f t="shared" si="23"/>
        <v>25</v>
      </c>
      <c r="L19">
        <f t="shared" si="1"/>
        <v>100000</v>
      </c>
      <c r="M19">
        <v>0.5</v>
      </c>
      <c r="N19">
        <f t="shared" si="2"/>
        <v>50</v>
      </c>
      <c r="O19">
        <f t="shared" si="0"/>
        <v>1</v>
      </c>
      <c r="Q19" s="23">
        <f>INDEX('Mortality Rate'!$AF$3:$AF$54,MATCH('Pre F NS'!H19,'Mortality Rate'!$A$3:$A$64,0))</f>
        <v>1.60732765264108E-3</v>
      </c>
      <c r="R19" s="23">
        <f t="shared" si="26"/>
        <v>3.1429418987574701E-3</v>
      </c>
      <c r="S19" s="23">
        <f t="shared" si="8"/>
        <v>0.9058206897887997</v>
      </c>
      <c r="T19" s="23">
        <f t="shared" si="9"/>
        <v>1.4559506430319553E-3</v>
      </c>
      <c r="U19" s="23">
        <f t="shared" si="10"/>
        <v>2.8469417986986116E-3</v>
      </c>
      <c r="V19" s="23">
        <f t="shared" si="3"/>
        <v>0.90151779734706916</v>
      </c>
      <c r="W19" s="23"/>
      <c r="X19" s="23">
        <f t="shared" si="11"/>
        <v>45.291034489439987</v>
      </c>
      <c r="Y19" s="23">
        <f t="shared" si="11"/>
        <v>0.9058206897887997</v>
      </c>
      <c r="Z19" s="23">
        <f t="shared" si="12"/>
        <v>45.07588986735346</v>
      </c>
      <c r="AA19" s="23">
        <f t="shared" si="13"/>
        <v>0.90151779734706916</v>
      </c>
      <c r="AC19" s="47">
        <f t="shared" si="4"/>
        <v>136.45105782293157</v>
      </c>
      <c r="AD19" s="47">
        <f t="shared" si="5"/>
        <v>-2.7290211564586317</v>
      </c>
      <c r="AE19" s="47">
        <f t="shared" si="6"/>
        <v>-22.53794493367673</v>
      </c>
      <c r="AF19" s="47">
        <f>-T19*L19</f>
        <v>-145.59506430319553</v>
      </c>
      <c r="AG19" s="47">
        <f t="shared" si="15"/>
        <v>-34.410972570399309</v>
      </c>
      <c r="AH19" s="47">
        <f t="shared" si="16"/>
        <v>0.21514462208652674</v>
      </c>
      <c r="AI19" s="47">
        <f t="shared" si="17"/>
        <v>7.1967556738280702</v>
      </c>
      <c r="AJ19" s="47">
        <f t="shared" si="18"/>
        <v>-26.99907227448471</v>
      </c>
      <c r="AK19" s="47">
        <f t="shared" si="19"/>
        <v>4.3028924417305436E-3</v>
      </c>
      <c r="AL19" s="47">
        <f t="shared" si="20"/>
        <v>-26.994769382042978</v>
      </c>
    </row>
    <row r="20" spans="1:38">
      <c r="A20" s="58"/>
      <c r="B20" s="59" t="s">
        <v>21</v>
      </c>
      <c r="C20" s="59" t="s">
        <v>53</v>
      </c>
      <c r="G20">
        <v>16</v>
      </c>
      <c r="H20">
        <f t="shared" si="7"/>
        <v>50</v>
      </c>
      <c r="I20">
        <f t="shared" si="21"/>
        <v>151.35703169085659</v>
      </c>
      <c r="J20">
        <f t="shared" si="22"/>
        <v>3.0271406338171318</v>
      </c>
      <c r="K20">
        <f t="shared" si="23"/>
        <v>25</v>
      </c>
      <c r="L20">
        <f t="shared" si="1"/>
        <v>100000</v>
      </c>
      <c r="M20">
        <v>0.5</v>
      </c>
      <c r="N20">
        <f t="shared" si="2"/>
        <v>50</v>
      </c>
      <c r="O20">
        <f t="shared" si="0"/>
        <v>1</v>
      </c>
      <c r="Q20" s="23">
        <f>INDEX('Mortality Rate'!$AF$3:$AF$54,MATCH('Pre F NS'!H20,'Mortality Rate'!$A$3:$A$64,0))</f>
        <v>1.65659180919573E-3</v>
      </c>
      <c r="R20" s="23">
        <f>$C$14</f>
        <v>1.51326832162397E-3</v>
      </c>
      <c r="S20" s="23">
        <f t="shared" si="8"/>
        <v>0.90151779734706916</v>
      </c>
      <c r="T20" s="23">
        <f t="shared" si="9"/>
        <v>1.4934469989293308E-3</v>
      </c>
      <c r="U20" s="23">
        <f t="shared" si="10"/>
        <v>1.3642383241055376E-3</v>
      </c>
      <c r="V20" s="23">
        <f t="shared" si="3"/>
        <v>0.89866011202403429</v>
      </c>
      <c r="W20" s="23"/>
      <c r="X20" s="23">
        <f t="shared" si="11"/>
        <v>45.07588986735346</v>
      </c>
      <c r="Y20" s="23">
        <f t="shared" si="11"/>
        <v>0.90151779734706916</v>
      </c>
      <c r="Z20" s="23">
        <f t="shared" si="12"/>
        <v>44.933005601201714</v>
      </c>
      <c r="AA20" s="23">
        <f t="shared" si="13"/>
        <v>0.89866011202403429</v>
      </c>
      <c r="AC20" s="47">
        <f t="shared" si="4"/>
        <v>136.0185270549305</v>
      </c>
      <c r="AD20" s="47">
        <f t="shared" si="5"/>
        <v>-2.7203705410986099</v>
      </c>
      <c r="AE20" s="47">
        <f t="shared" si="6"/>
        <v>-22.466502800600857</v>
      </c>
      <c r="AF20" s="47">
        <f t="shared" si="14"/>
        <v>-149.34469989293308</v>
      </c>
      <c r="AG20" s="47">
        <f t="shared" si="15"/>
        <v>-38.513046179702059</v>
      </c>
      <c r="AH20" s="47">
        <f t="shared" si="16"/>
        <v>0.14288426615174643</v>
      </c>
      <c r="AI20" s="47">
        <f t="shared" si="17"/>
        <v>7.1710225671412973</v>
      </c>
      <c r="AJ20" s="47">
        <f t="shared" si="18"/>
        <v>-31.199139346409016</v>
      </c>
      <c r="AK20" s="47">
        <f t="shared" si="19"/>
        <v>2.8576853230348753E-3</v>
      </c>
      <c r="AL20" s="47">
        <f t="shared" si="20"/>
        <v>-31.19628166108598</v>
      </c>
    </row>
    <row r="21" spans="1:38">
      <c r="A21" s="58"/>
      <c r="B21" s="62">
        <v>1</v>
      </c>
      <c r="C21" s="58">
        <v>200</v>
      </c>
      <c r="G21">
        <v>17</v>
      </c>
      <c r="H21">
        <f t="shared" si="7"/>
        <v>51</v>
      </c>
      <c r="I21">
        <f t="shared" si="21"/>
        <v>151.35703169085659</v>
      </c>
      <c r="J21">
        <f t="shared" si="22"/>
        <v>3.0271406338171318</v>
      </c>
      <c r="K21">
        <f t="shared" si="23"/>
        <v>25</v>
      </c>
      <c r="L21">
        <f t="shared" si="1"/>
        <v>100000</v>
      </c>
      <c r="M21">
        <v>0.5</v>
      </c>
      <c r="N21">
        <f t="shared" si="2"/>
        <v>50</v>
      </c>
      <c r="O21">
        <f t="shared" si="0"/>
        <v>1</v>
      </c>
      <c r="Q21" s="23">
        <f>INDEX('Mortality Rate'!$AF$3:$AF$54,MATCH('Pre F NS'!H21,'Mortality Rate'!$A$3:$A$64,0))</f>
        <v>1.80808047601828E-3</v>
      </c>
      <c r="R21" s="23">
        <f t="shared" ref="R21:R24" si="27">$C$14</f>
        <v>1.51326832162397E-3</v>
      </c>
      <c r="S21" s="23">
        <f t="shared" si="8"/>
        <v>0.89866011202403429</v>
      </c>
      <c r="T21" s="23">
        <f t="shared" si="9"/>
        <v>1.6248498031270567E-3</v>
      </c>
      <c r="U21" s="23">
        <f t="shared" si="10"/>
        <v>1.3599138794330192E-3</v>
      </c>
      <c r="V21" s="23">
        <f t="shared" si="3"/>
        <v>0.89567534834147422</v>
      </c>
      <c r="W21" s="23"/>
      <c r="X21" s="23">
        <f t="shared" si="11"/>
        <v>44.933005601201714</v>
      </c>
      <c r="Y21" s="23">
        <f t="shared" si="11"/>
        <v>0.89866011202403429</v>
      </c>
      <c r="Z21" s="23">
        <f t="shared" si="12"/>
        <v>44.783767417073712</v>
      </c>
      <c r="AA21" s="23">
        <f t="shared" si="13"/>
        <v>0.89567534834147422</v>
      </c>
      <c r="AC21" s="47">
        <f t="shared" si="4"/>
        <v>135.56676208363953</v>
      </c>
      <c r="AD21" s="47">
        <f t="shared" si="5"/>
        <v>-2.7113352416727907</v>
      </c>
      <c r="AE21" s="47">
        <f t="shared" si="6"/>
        <v>-22.391883708536856</v>
      </c>
      <c r="AF21" s="47">
        <f t="shared" si="14"/>
        <v>-162.48498031270566</v>
      </c>
      <c r="AG21" s="47">
        <f t="shared" si="15"/>
        <v>-52.021437179275779</v>
      </c>
      <c r="AH21" s="47">
        <f t="shared" si="16"/>
        <v>0.14923818412800216</v>
      </c>
      <c r="AI21" s="47">
        <f t="shared" si="17"/>
        <v>7.1474837022077002</v>
      </c>
      <c r="AJ21" s="47">
        <f t="shared" si="18"/>
        <v>-44.724715292940076</v>
      </c>
      <c r="AK21" s="47">
        <f t="shared" si="19"/>
        <v>2.9847636825600654E-3</v>
      </c>
      <c r="AL21" s="47">
        <f t="shared" si="20"/>
        <v>-44.721730529257513</v>
      </c>
    </row>
    <row r="22" spans="1:38">
      <c r="A22" s="58"/>
      <c r="B22" s="59" t="s">
        <v>85</v>
      </c>
      <c r="C22" s="58">
        <v>25</v>
      </c>
      <c r="G22">
        <v>18</v>
      </c>
      <c r="H22">
        <f t="shared" si="7"/>
        <v>52</v>
      </c>
      <c r="I22">
        <f t="shared" si="21"/>
        <v>151.35703169085659</v>
      </c>
      <c r="J22">
        <f t="shared" si="22"/>
        <v>3.0271406338171318</v>
      </c>
      <c r="K22">
        <f t="shared" si="23"/>
        <v>25</v>
      </c>
      <c r="L22">
        <f t="shared" si="1"/>
        <v>100000</v>
      </c>
      <c r="M22">
        <v>0.5</v>
      </c>
      <c r="N22">
        <f t="shared" si="2"/>
        <v>50</v>
      </c>
      <c r="O22">
        <f t="shared" si="0"/>
        <v>1</v>
      </c>
      <c r="Q22" s="23">
        <f>INDEX('Mortality Rate'!$AF$3:$AF$54,MATCH('Pre F NS'!H22,'Mortality Rate'!$A$3:$A$64,0))</f>
        <v>2.1651175505740801E-3</v>
      </c>
      <c r="R22" s="23">
        <f t="shared" si="27"/>
        <v>1.51326832162397E-3</v>
      </c>
      <c r="S22" s="23">
        <f t="shared" si="8"/>
        <v>0.89567534834147422</v>
      </c>
      <c r="T22" s="23">
        <f t="shared" si="9"/>
        <v>1.9392424163106785E-3</v>
      </c>
      <c r="U22" s="23">
        <f t="shared" si="10"/>
        <v>1.3553971311046674E-3</v>
      </c>
      <c r="V22" s="23">
        <f t="shared" si="3"/>
        <v>0.89238070879405884</v>
      </c>
      <c r="W22" s="23"/>
      <c r="X22" s="23">
        <f t="shared" si="11"/>
        <v>44.783767417073712</v>
      </c>
      <c r="Y22" s="23">
        <f t="shared" si="11"/>
        <v>0.89567534834147422</v>
      </c>
      <c r="Z22" s="23">
        <f t="shared" si="12"/>
        <v>44.619035439702941</v>
      </c>
      <c r="AA22" s="23">
        <f t="shared" si="13"/>
        <v>0.89238070879405884</v>
      </c>
      <c r="AC22" s="47">
        <f t="shared" si="4"/>
        <v>135.06809522125144</v>
      </c>
      <c r="AD22" s="47">
        <f t="shared" si="5"/>
        <v>-2.7013619044250285</v>
      </c>
      <c r="AE22" s="47">
        <f t="shared" si="6"/>
        <v>-22.30951771985147</v>
      </c>
      <c r="AF22" s="47">
        <f t="shared" si="14"/>
        <v>-193.92424163106784</v>
      </c>
      <c r="AG22" s="47">
        <f t="shared" si="15"/>
        <v>-83.867026034092902</v>
      </c>
      <c r="AH22" s="47">
        <f t="shared" si="16"/>
        <v>0.16473197737077072</v>
      </c>
      <c r="AI22" s="47">
        <f t="shared" si="17"/>
        <v>7.1218470432896641</v>
      </c>
      <c r="AJ22" s="47">
        <f t="shared" si="18"/>
        <v>-76.580447013432476</v>
      </c>
      <c r="AK22" s="47">
        <f t="shared" si="19"/>
        <v>3.2946395474153789E-3</v>
      </c>
      <c r="AL22" s="47">
        <f t="shared" si="20"/>
        <v>-76.577152373885056</v>
      </c>
    </row>
    <row r="23" spans="1:38">
      <c r="A23" s="58" t="s">
        <v>87</v>
      </c>
      <c r="B23" s="58">
        <v>0.01</v>
      </c>
      <c r="C23" s="58"/>
      <c r="G23">
        <v>19</v>
      </c>
      <c r="H23">
        <f t="shared" si="7"/>
        <v>53</v>
      </c>
      <c r="I23">
        <f t="shared" si="21"/>
        <v>151.35703169085659</v>
      </c>
      <c r="J23">
        <f t="shared" si="22"/>
        <v>3.0271406338171318</v>
      </c>
      <c r="K23">
        <f t="shared" si="23"/>
        <v>25</v>
      </c>
      <c r="L23">
        <f t="shared" si="1"/>
        <v>100000</v>
      </c>
      <c r="M23">
        <v>0.5</v>
      </c>
      <c r="N23">
        <f t="shared" si="2"/>
        <v>50</v>
      </c>
      <c r="O23">
        <f t="shared" si="0"/>
        <v>1</v>
      </c>
      <c r="Q23" s="23">
        <f>INDEX('Mortality Rate'!$AF$3:$AF$54,MATCH('Pre F NS'!H23,'Mortality Rate'!$A$3:$A$64,0))</f>
        <v>2.2453450164293498E-3</v>
      </c>
      <c r="R23" s="23">
        <f t="shared" si="27"/>
        <v>1.51326832162397E-3</v>
      </c>
      <c r="S23" s="23">
        <f t="shared" si="8"/>
        <v>0.89238070879405884</v>
      </c>
      <c r="T23" s="23">
        <f t="shared" si="9"/>
        <v>2.0037025772484309E-3</v>
      </c>
      <c r="U23" s="23">
        <f t="shared" si="10"/>
        <v>1.3504114574463941E-3</v>
      </c>
      <c r="V23" s="23">
        <f t="shared" si="3"/>
        <v>0.88902659475936396</v>
      </c>
      <c r="W23" s="23"/>
      <c r="X23" s="23">
        <f t="shared" si="11"/>
        <v>44.619035439702941</v>
      </c>
      <c r="Y23" s="23">
        <f t="shared" si="11"/>
        <v>0.89238070879405884</v>
      </c>
      <c r="Z23" s="23">
        <f t="shared" si="12"/>
        <v>44.451329737968202</v>
      </c>
      <c r="AA23" s="23">
        <f t="shared" si="13"/>
        <v>0.88902659475936396</v>
      </c>
      <c r="AC23" s="47">
        <f t="shared" si="4"/>
        <v>134.56042647700735</v>
      </c>
      <c r="AD23" s="47">
        <f t="shared" si="5"/>
        <v>-2.6912085295401473</v>
      </c>
      <c r="AE23" s="47">
        <f t="shared" si="6"/>
        <v>-22.225664868984101</v>
      </c>
      <c r="AF23" s="47">
        <f t="shared" si="14"/>
        <v>-200.3702577248431</v>
      </c>
      <c r="AG23" s="47">
        <f t="shared" si="15"/>
        <v>-90.726704646359991</v>
      </c>
      <c r="AH23" s="47">
        <f t="shared" si="16"/>
        <v>0.16770570173473942</v>
      </c>
      <c r="AI23" s="47">
        <f t="shared" si="17"/>
        <v>7.0952253638385683</v>
      </c>
      <c r="AJ23" s="47">
        <f t="shared" si="18"/>
        <v>-83.463773580786679</v>
      </c>
      <c r="AK23" s="47">
        <f t="shared" si="19"/>
        <v>3.3541140346948772E-3</v>
      </c>
      <c r="AL23" s="47">
        <f t="shared" si="20"/>
        <v>-83.460419466751986</v>
      </c>
    </row>
    <row r="24" spans="1:38">
      <c r="G24">
        <v>20</v>
      </c>
      <c r="H24">
        <f t="shared" si="7"/>
        <v>54</v>
      </c>
      <c r="I24">
        <f t="shared" si="21"/>
        <v>151.35703169085659</v>
      </c>
      <c r="J24">
        <f t="shared" si="22"/>
        <v>3.0271406338171318</v>
      </c>
      <c r="K24">
        <f t="shared" si="23"/>
        <v>25</v>
      </c>
      <c r="L24">
        <f t="shared" si="1"/>
        <v>100000</v>
      </c>
      <c r="M24">
        <v>0.5</v>
      </c>
      <c r="N24">
        <f t="shared" si="2"/>
        <v>50</v>
      </c>
      <c r="O24">
        <f t="shared" si="0"/>
        <v>1</v>
      </c>
      <c r="Q24" s="23">
        <f>INDEX('Mortality Rate'!$AF$3:$AF$54,MATCH('Pre F NS'!H24,'Mortality Rate'!$A$3:$A$64,0))</f>
        <v>2.4036087056731798E-3</v>
      </c>
      <c r="R24" s="23">
        <f t="shared" si="27"/>
        <v>1.51326832162397E-3</v>
      </c>
      <c r="S24" s="23">
        <f t="shared" si="8"/>
        <v>0.88902659475936396</v>
      </c>
      <c r="T24" s="23">
        <f t="shared" si="9"/>
        <v>2.1368720627385892E-3</v>
      </c>
      <c r="U24" s="23">
        <f t="shared" si="10"/>
        <v>1.3453357829305761E-3</v>
      </c>
      <c r="V24" s="23">
        <f t="shared" si="3"/>
        <v>0.88554438691369475</v>
      </c>
      <c r="W24" s="23"/>
      <c r="X24" s="23">
        <f t="shared" si="11"/>
        <v>44.451329737968202</v>
      </c>
      <c r="Y24" s="23">
        <f t="shared" si="11"/>
        <v>0.88902659475936396</v>
      </c>
      <c r="Z24" s="23">
        <f t="shared" si="12"/>
        <v>44.277219345684735</v>
      </c>
      <c r="AA24" s="23">
        <f t="shared" si="13"/>
        <v>0.88554438691369475</v>
      </c>
      <c r="AC24" s="47">
        <f t="shared" si="4"/>
        <v>134.03336983375627</v>
      </c>
      <c r="AD24" s="47">
        <f t="shared" si="5"/>
        <v>-2.6806673966751253</v>
      </c>
      <c r="AE24" s="47">
        <f t="shared" si="6"/>
        <v>-22.138609672842367</v>
      </c>
      <c r="AF24" s="47">
        <f t="shared" si="14"/>
        <v>-213.68720627385892</v>
      </c>
      <c r="AG24" s="47">
        <f t="shared" si="15"/>
        <v>-104.47311350962013</v>
      </c>
      <c r="AH24" s="47">
        <f t="shared" si="16"/>
        <v>0.17411039228346681</v>
      </c>
      <c r="AI24" s="47">
        <f t="shared" si="17"/>
        <v>7.0677223507923488</v>
      </c>
      <c r="AJ24" s="47">
        <f t="shared" si="18"/>
        <v>-97.231280766544316</v>
      </c>
      <c r="AK24" s="47">
        <f t="shared" si="19"/>
        <v>3.4822078456692163E-3</v>
      </c>
      <c r="AL24" s="47">
        <f t="shared" si="20"/>
        <v>-97.227798558698652</v>
      </c>
    </row>
    <row r="25" spans="1:38">
      <c r="AC25" s="47"/>
      <c r="AD25" s="47"/>
      <c r="AE25" s="47"/>
      <c r="AF25" s="47"/>
      <c r="AG25" s="47"/>
      <c r="AH25" s="47"/>
      <c r="AI25" s="47"/>
      <c r="AJ25" s="47"/>
      <c r="AK25" s="47"/>
      <c r="AL25" s="47"/>
    </row>
    <row r="26" spans="1:38">
      <c r="AB26" s="31" t="s">
        <v>88</v>
      </c>
      <c r="AC26" s="47">
        <f>SUM(AC4:AC24)</f>
        <v>2808.1537185691031</v>
      </c>
      <c r="AD26" s="47">
        <f t="shared" ref="AD26:AL26" si="28">SUM(AD4:AD24)</f>
        <v>-174.22155909025022</v>
      </c>
      <c r="AE26" s="47">
        <f t="shared" si="28"/>
        <v>-638.82941168942455</v>
      </c>
      <c r="AF26" s="47">
        <f t="shared" si="28"/>
        <v>-2415.6991118327892</v>
      </c>
      <c r="AG26" s="47">
        <f t="shared" si="28"/>
        <v>-420.5963640433605</v>
      </c>
      <c r="AH26" s="47">
        <f t="shared" si="28"/>
        <v>-44.277219345684735</v>
      </c>
      <c r="AI26" s="47">
        <f t="shared" si="28"/>
        <v>142.20635107034565</v>
      </c>
      <c r="AJ26" s="47">
        <f t="shared" si="28"/>
        <v>-322.66723231869963</v>
      </c>
      <c r="AK26" s="47">
        <f t="shared" si="28"/>
        <v>-0.88554438691369475</v>
      </c>
      <c r="AL26" s="47">
        <f t="shared" si="28"/>
        <v>-323.55277670561327</v>
      </c>
    </row>
    <row r="28" spans="1:38">
      <c r="AB28" s="31" t="s">
        <v>89</v>
      </c>
      <c r="AC28" s="57">
        <f>AC4+NPV($B$7,AC5:AC24)</f>
        <v>2105.4528596881382</v>
      </c>
      <c r="AD28" s="57">
        <f t="shared" ref="AD28:AK28" si="29">AD4+NPV($B$7,AD5:AD24)</f>
        <v>-160.1675419126309</v>
      </c>
      <c r="AE28" s="57">
        <f t="shared" si="29"/>
        <v>-522.76264375818346</v>
      </c>
      <c r="AF28" s="57">
        <f t="shared" si="29"/>
        <v>-1692.3123126862822</v>
      </c>
      <c r="AG28" s="57">
        <f t="shared" si="29"/>
        <v>-269.78963866895879</v>
      </c>
      <c r="AH28" s="57">
        <f t="shared" si="29"/>
        <v>-45.457817655721541</v>
      </c>
      <c r="AI28" s="57">
        <f t="shared" si="29"/>
        <v>105.08248544156048</v>
      </c>
      <c r="AJ28" s="57">
        <f t="shared" si="29"/>
        <v>-210.16497088311974</v>
      </c>
      <c r="AK28" s="57">
        <f t="shared" si="29"/>
        <v>-0.90915635311443088</v>
      </c>
      <c r="AL28" s="57">
        <f>AL4+NPV($B$7,AL5:AL24)</f>
        <v>-211.0741272362342</v>
      </c>
    </row>
    <row r="30" spans="1:38">
      <c r="AB30" s="31" t="s">
        <v>90</v>
      </c>
      <c r="AC30" s="57">
        <f>AC4+NPV($B$6,AC5:AC24)</f>
        <v>1928.7268081425784</v>
      </c>
      <c r="AD30" s="57">
        <f t="shared" ref="AD30:AL30" si="30">AD4+NPV($B$6,AD5:AD24)</f>
        <v>-156.63302088171972</v>
      </c>
      <c r="AE30" s="57">
        <f t="shared" si="30"/>
        <v>-493.57238256395658</v>
      </c>
      <c r="AF30" s="57">
        <f t="shared" si="30"/>
        <v>-1515.9051192528407</v>
      </c>
      <c r="AG30" s="57">
        <f t="shared" si="30"/>
        <v>-237.38371455593844</v>
      </c>
      <c r="AH30" s="57">
        <f t="shared" si="30"/>
        <v>-45.765026602637739</v>
      </c>
      <c r="AI30" s="57">
        <f t="shared" si="30"/>
        <v>95.741526549666901</v>
      </c>
      <c r="AJ30" s="57">
        <f t="shared" si="30"/>
        <v>-187.40721460890927</v>
      </c>
      <c r="AK30" s="57">
        <f t="shared" si="30"/>
        <v>-0.91530053205275486</v>
      </c>
      <c r="AL30" s="57">
        <f t="shared" si="30"/>
        <v>-188.32251514096203</v>
      </c>
    </row>
  </sheetData>
  <mergeCells count="2">
    <mergeCell ref="Q2:V2"/>
    <mergeCell ref="X2:AA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42560-9FFB-3547-B4FB-0BFA2FB24ABF}">
  <sheetPr codeName="Sheet8">
    <tabColor rgb="FF00B0F0"/>
  </sheetPr>
  <dimension ref="A1:AN30"/>
  <sheetViews>
    <sheetView topLeftCell="F1" workbookViewId="0">
      <selection activeCell="J20" sqref="J20"/>
    </sheetView>
  </sheetViews>
  <sheetFormatPr defaultColWidth="11.42578125" defaultRowHeight="12.95"/>
  <cols>
    <col min="1" max="1" width="24.140625" customWidth="1"/>
    <col min="12" max="12" width="12.140625" bestFit="1" customWidth="1"/>
    <col min="13" max="13" width="15.85546875" bestFit="1" customWidth="1"/>
  </cols>
  <sheetData>
    <row r="1" spans="1:40">
      <c r="AC1" s="21" t="s">
        <v>35</v>
      </c>
      <c r="AD1" s="21"/>
      <c r="AE1" s="21"/>
      <c r="AF1" s="21"/>
      <c r="AG1" s="21"/>
      <c r="AH1" s="21"/>
      <c r="AI1" s="21"/>
      <c r="AJ1" s="21"/>
      <c r="AK1" s="21"/>
      <c r="AL1" s="21"/>
    </row>
    <row r="2" spans="1:40" ht="15">
      <c r="A2" s="63" t="s">
        <v>0</v>
      </c>
      <c r="B2" s="63">
        <v>35</v>
      </c>
      <c r="C2" s="63"/>
      <c r="D2" s="60" t="s">
        <v>36</v>
      </c>
      <c r="E2" s="60">
        <v>677.73750221028956</v>
      </c>
      <c r="G2" s="21" t="s">
        <v>37</v>
      </c>
      <c r="H2" s="21"/>
      <c r="I2" s="21"/>
      <c r="J2" s="21"/>
      <c r="K2" s="21"/>
      <c r="L2" s="21"/>
      <c r="M2" s="21"/>
      <c r="N2" s="21"/>
      <c r="O2" s="21"/>
      <c r="Q2" s="77" t="s">
        <v>38</v>
      </c>
      <c r="R2" s="77"/>
      <c r="S2" s="77"/>
      <c r="T2" s="77"/>
      <c r="U2" s="77"/>
      <c r="V2" s="77"/>
      <c r="X2" s="78" t="s">
        <v>39</v>
      </c>
      <c r="Y2" s="78"/>
      <c r="Z2" s="78"/>
      <c r="AA2" s="78"/>
      <c r="AC2" s="1" t="s">
        <v>40</v>
      </c>
      <c r="AD2" s="1" t="s">
        <v>41</v>
      </c>
      <c r="AE2" s="1" t="s">
        <v>42</v>
      </c>
      <c r="AF2" s="1" t="s">
        <v>43</v>
      </c>
      <c r="AG2" s="1"/>
      <c r="AH2" s="1" t="s">
        <v>44</v>
      </c>
      <c r="AI2" s="1" t="s">
        <v>45</v>
      </c>
      <c r="AJ2" s="1" t="s">
        <v>46</v>
      </c>
      <c r="AK2" s="1" t="s">
        <v>47</v>
      </c>
      <c r="AL2" s="1" t="s">
        <v>48</v>
      </c>
    </row>
    <row r="3" spans="1:40" ht="27.95">
      <c r="A3" s="63" t="s">
        <v>49</v>
      </c>
      <c r="B3" s="63">
        <v>100000</v>
      </c>
      <c r="C3" s="63"/>
      <c r="G3" s="31" t="s">
        <v>50</v>
      </c>
      <c r="H3" s="31" t="s">
        <v>51</v>
      </c>
      <c r="I3" s="31" t="s">
        <v>36</v>
      </c>
      <c r="J3" s="31" t="s">
        <v>52</v>
      </c>
      <c r="K3" s="31" t="s">
        <v>53</v>
      </c>
      <c r="L3" s="31" t="s">
        <v>54</v>
      </c>
      <c r="M3" s="31" t="s">
        <v>55</v>
      </c>
      <c r="N3" s="31" t="s">
        <v>56</v>
      </c>
      <c r="O3" s="31" t="s">
        <v>57</v>
      </c>
      <c r="Q3" s="31" t="s">
        <v>58</v>
      </c>
      <c r="R3" s="31" t="s">
        <v>20</v>
      </c>
      <c r="S3" s="31" t="s">
        <v>59</v>
      </c>
      <c r="T3" s="31" t="s">
        <v>60</v>
      </c>
      <c r="U3" s="31" t="s">
        <v>61</v>
      </c>
      <c r="V3" s="31" t="s">
        <v>62</v>
      </c>
      <c r="X3" s="31" t="s">
        <v>63</v>
      </c>
      <c r="Y3" s="31" t="s">
        <v>64</v>
      </c>
      <c r="Z3" s="31" t="s">
        <v>65</v>
      </c>
      <c r="AA3" s="31" t="s">
        <v>66</v>
      </c>
      <c r="AC3" s="32" t="s">
        <v>67</v>
      </c>
      <c r="AD3" s="32" t="s">
        <v>68</v>
      </c>
      <c r="AE3" s="32" t="s">
        <v>69</v>
      </c>
      <c r="AF3" s="32" t="s">
        <v>70</v>
      </c>
      <c r="AG3" s="32" t="s">
        <v>71</v>
      </c>
      <c r="AH3" s="32" t="s">
        <v>72</v>
      </c>
      <c r="AI3" s="32" t="s">
        <v>73</v>
      </c>
      <c r="AJ3" s="32" t="s">
        <v>31</v>
      </c>
      <c r="AK3" s="32" t="s">
        <v>74</v>
      </c>
      <c r="AL3" s="32" t="s">
        <v>75</v>
      </c>
    </row>
    <row r="4" spans="1:40">
      <c r="A4" s="58"/>
      <c r="B4" s="58"/>
      <c r="C4" s="58"/>
      <c r="G4">
        <v>0</v>
      </c>
      <c r="H4">
        <f>B2</f>
        <v>35</v>
      </c>
      <c r="I4">
        <f>E2</f>
        <v>677.73750221028956</v>
      </c>
      <c r="J4">
        <f>$I$4*$C$17</f>
        <v>542.1900017682317</v>
      </c>
      <c r="K4">
        <f>C21</f>
        <v>200</v>
      </c>
      <c r="L4">
        <f>$B$3</f>
        <v>100000</v>
      </c>
      <c r="M4">
        <v>0.5</v>
      </c>
      <c r="N4">
        <f>M4*L4/1000</f>
        <v>50</v>
      </c>
      <c r="O4">
        <f t="shared" ref="O4:O24" si="0">$B$23*L4/1000</f>
        <v>1</v>
      </c>
      <c r="Q4" s="23"/>
      <c r="R4" s="23"/>
      <c r="S4" s="23">
        <v>1</v>
      </c>
      <c r="T4" s="23"/>
      <c r="U4" s="23"/>
      <c r="V4" s="23">
        <f>S4-SUM(T4:U4)</f>
        <v>1</v>
      </c>
      <c r="W4" s="23"/>
      <c r="X4" s="23"/>
      <c r="Y4" s="23"/>
      <c r="Z4" s="23">
        <f>V4*N4</f>
        <v>50</v>
      </c>
      <c r="AA4" s="23">
        <f>V4*O4</f>
        <v>1</v>
      </c>
      <c r="AC4" s="47">
        <f>I4*V4</f>
        <v>677.73750221028956</v>
      </c>
      <c r="AD4" s="47">
        <f>-V4*J4</f>
        <v>-542.1900017682317</v>
      </c>
      <c r="AE4" s="47">
        <f>-V4*K4</f>
        <v>-200</v>
      </c>
      <c r="AF4" s="47"/>
      <c r="AG4" s="47">
        <f>SUM(AC4:AF4)</f>
        <v>-64.452499557942133</v>
      </c>
      <c r="AH4" s="47">
        <f>X4-Z4</f>
        <v>-50</v>
      </c>
      <c r="AI4" s="47"/>
      <c r="AJ4" s="47">
        <f>SUM(AG4:AI4)</f>
        <v>-114.45249955794213</v>
      </c>
      <c r="AK4" s="47">
        <f>Y4-AA4</f>
        <v>-1</v>
      </c>
      <c r="AL4" s="47">
        <f>AJ4+AK4</f>
        <v>-115.45249955794213</v>
      </c>
      <c r="AM4" s="31" t="s">
        <v>76</v>
      </c>
      <c r="AN4" s="57">
        <f>AJ28</f>
        <v>-728.2914674552967</v>
      </c>
    </row>
    <row r="5" spans="1:40">
      <c r="A5" s="58" t="s">
        <v>77</v>
      </c>
      <c r="B5" s="58"/>
      <c r="C5" s="58"/>
      <c r="G5">
        <v>1</v>
      </c>
      <c r="H5">
        <f>$B$2+G5-1</f>
        <v>35</v>
      </c>
      <c r="L5">
        <f t="shared" ref="L5:L24" si="1">$B$3</f>
        <v>100000</v>
      </c>
      <c r="M5">
        <v>0.5</v>
      </c>
      <c r="N5">
        <f t="shared" ref="N5:N24" si="2">M5*L5/1000</f>
        <v>50</v>
      </c>
      <c r="O5">
        <f t="shared" si="0"/>
        <v>1</v>
      </c>
      <c r="Q5" s="23">
        <f>INDEX('Mortality Rate'!$AC$3:$AC$54,MATCH('Pre F S'!H5,'Mortality Rate'!$A$3:$A$64,0))</f>
        <v>0</v>
      </c>
      <c r="R5" s="23">
        <f>C10</f>
        <v>7.9792347625456603E-3</v>
      </c>
      <c r="S5" s="23">
        <f>V4</f>
        <v>1</v>
      </c>
      <c r="T5" s="23">
        <f>Q5*S5</f>
        <v>0</v>
      </c>
      <c r="U5" s="23">
        <f>MIN(R5*S5,S5-T5)</f>
        <v>7.9792347625456603E-3</v>
      </c>
      <c r="V5" s="23">
        <f t="shared" ref="V5:V24" si="3">S5-SUM(T5:U5)</f>
        <v>0.99202076523745431</v>
      </c>
      <c r="W5" s="23"/>
      <c r="X5" s="23">
        <f>Z4</f>
        <v>50</v>
      </c>
      <c r="Y5" s="23">
        <f>AA4</f>
        <v>1</v>
      </c>
      <c r="Z5" s="23">
        <f>V5*N5</f>
        <v>49.601038261872716</v>
      </c>
      <c r="AA5" s="23">
        <f>V5*O5</f>
        <v>0.99202076523745431</v>
      </c>
      <c r="AC5" s="47">
        <f t="shared" ref="AC5:AC24" si="4">I5*V5</f>
        <v>0</v>
      </c>
      <c r="AD5" s="47">
        <f t="shared" ref="AD5:AD24" si="5">-V5*J5</f>
        <v>0</v>
      </c>
      <c r="AE5" s="47">
        <f t="shared" ref="AE5:AE24" si="6">-V5*K5</f>
        <v>0</v>
      </c>
      <c r="AF5" s="47">
        <f>-T5*L5</f>
        <v>0</v>
      </c>
      <c r="AG5" s="47">
        <f>SUM(AC5:AF5)</f>
        <v>0</v>
      </c>
      <c r="AH5" s="47">
        <f>X5-Z5</f>
        <v>0.39896173812728364</v>
      </c>
      <c r="AI5" s="47">
        <f>$B$6*SUM(AC5:AD5,X5:Y5)</f>
        <v>2.04</v>
      </c>
      <c r="AJ5" s="47">
        <f>SUM(AG5:AI5)</f>
        <v>2.4389617381272837</v>
      </c>
      <c r="AK5" s="47">
        <f>Y5-AA5</f>
        <v>7.979234762545695E-3</v>
      </c>
      <c r="AL5" s="47">
        <f>AJ5+AK5</f>
        <v>2.4469409728898293</v>
      </c>
      <c r="AM5" s="31" t="s">
        <v>78</v>
      </c>
      <c r="AN5" s="57">
        <f>AL30</f>
        <v>-245.23794651664724</v>
      </c>
    </row>
    <row r="6" spans="1:40">
      <c r="A6" s="58" t="s">
        <v>79</v>
      </c>
      <c r="B6" s="58">
        <v>0.04</v>
      </c>
      <c r="C6" s="58"/>
      <c r="G6">
        <v>2</v>
      </c>
      <c r="H6">
        <f t="shared" ref="H6:H24" si="7">$B$2+G6-1</f>
        <v>36</v>
      </c>
      <c r="I6">
        <f>$E$2</f>
        <v>677.73750221028956</v>
      </c>
      <c r="J6">
        <f>$I$6*$C$18</f>
        <v>13.554750044205791</v>
      </c>
      <c r="K6">
        <f>$C$22</f>
        <v>25</v>
      </c>
      <c r="L6">
        <f t="shared" si="1"/>
        <v>100000</v>
      </c>
      <c r="M6">
        <v>0.5</v>
      </c>
      <c r="N6">
        <f t="shared" si="2"/>
        <v>50</v>
      </c>
      <c r="O6">
        <f t="shared" si="0"/>
        <v>1</v>
      </c>
      <c r="Q6" s="23">
        <f>INDEX('Mortality Rate'!$AC$3:$AC$54,MATCH('Pre F S'!H6,'Mortality Rate'!$A$3:$A$64,0))</f>
        <v>7.9333597778659295E-4</v>
      </c>
      <c r="R6" s="23">
        <f>$C$11</f>
        <v>7.0659488559892299E-3</v>
      </c>
      <c r="S6" s="23">
        <f t="shared" ref="S6:S24" si="8">V5</f>
        <v>0.99202076523745431</v>
      </c>
      <c r="T6" s="23">
        <f t="shared" ref="T6:T24" si="9">Q6*S6</f>
        <v>7.8700576377426E-4</v>
      </c>
      <c r="U6" s="23">
        <f t="shared" ref="U6:U24" si="10">MIN(R6*S6,S6-T6)</f>
        <v>7.0095679912471507E-3</v>
      </c>
      <c r="V6" s="23">
        <f t="shared" si="3"/>
        <v>0.9842241914824329</v>
      </c>
      <c r="W6" s="23"/>
      <c r="X6" s="23">
        <f t="shared" ref="X6:Y24" si="11">Z5</f>
        <v>49.601038261872716</v>
      </c>
      <c r="Y6" s="23">
        <f t="shared" si="11"/>
        <v>0.99202076523745431</v>
      </c>
      <c r="Z6" s="23">
        <f t="shared" ref="Z6:Z24" si="12">V6*N6</f>
        <v>49.211209574121646</v>
      </c>
      <c r="AA6" s="23">
        <f t="shared" ref="AA6:AA24" si="13">V6*O6</f>
        <v>0.9842241914824329</v>
      </c>
      <c r="AC6" s="47">
        <f t="shared" si="4"/>
        <v>667.04564515024583</v>
      </c>
      <c r="AD6" s="47">
        <f t="shared" si="5"/>
        <v>-13.340912903004917</v>
      </c>
      <c r="AE6" s="47">
        <f t="shared" si="6"/>
        <v>-24.605604787060823</v>
      </c>
      <c r="AF6" s="47">
        <f t="shared" ref="AF6:AF24" si="14">-T6*L6</f>
        <v>-78.700576377426003</v>
      </c>
      <c r="AG6" s="47">
        <f t="shared" ref="AG6:AG24" si="15">SUM(AC6:AF6)</f>
        <v>550.39855108275412</v>
      </c>
      <c r="AH6" s="47">
        <f t="shared" ref="AH6:AH24" si="16">X6-Z6</f>
        <v>0.38982868775106994</v>
      </c>
      <c r="AI6" s="47">
        <f t="shared" ref="AI6:AI24" si="17">$B$6*SUM(AC6:AD6,X6:Y6)</f>
        <v>28.171911650974049</v>
      </c>
      <c r="AJ6" s="47">
        <f t="shared" ref="AJ6:AJ24" si="18">SUM(AG6:AI6)</f>
        <v>578.96029142147927</v>
      </c>
      <c r="AK6" s="47">
        <f t="shared" ref="AK6:AK24" si="19">Y6-AA6</f>
        <v>7.7965737550214076E-3</v>
      </c>
      <c r="AL6" s="47">
        <f t="shared" ref="AL6:AL24" si="20">AJ6+AK6</f>
        <v>578.96808799523433</v>
      </c>
      <c r="AM6" t="s">
        <v>80</v>
      </c>
      <c r="AN6" s="68">
        <f>AN4/AC28</f>
        <v>-7.8730928576056083E-2</v>
      </c>
    </row>
    <row r="7" spans="1:40">
      <c r="A7" s="58" t="s">
        <v>81</v>
      </c>
      <c r="B7" s="58">
        <v>0.03</v>
      </c>
      <c r="C7" s="58"/>
      <c r="G7">
        <v>3</v>
      </c>
      <c r="H7">
        <f t="shared" si="7"/>
        <v>37</v>
      </c>
      <c r="I7">
        <f t="shared" ref="I7:I24" si="21">$E$2</f>
        <v>677.73750221028956</v>
      </c>
      <c r="J7">
        <f t="shared" ref="J7:J24" si="22">$I$6*$C$18</f>
        <v>13.554750044205791</v>
      </c>
      <c r="K7">
        <f t="shared" ref="K7:K24" si="23">$C$22</f>
        <v>25</v>
      </c>
      <c r="L7">
        <f t="shared" si="1"/>
        <v>100000</v>
      </c>
      <c r="M7">
        <v>0.5</v>
      </c>
      <c r="N7">
        <f t="shared" si="2"/>
        <v>50</v>
      </c>
      <c r="O7">
        <f t="shared" si="0"/>
        <v>1</v>
      </c>
      <c r="Q7" s="23">
        <f>INDEX('Mortality Rate'!$AC$3:$AC$54,MATCH('Pre F S'!H7,'Mortality Rate'!$A$3:$A$64,0))</f>
        <v>1.7671313567641899E-3</v>
      </c>
      <c r="R7" s="23">
        <f t="shared" ref="R7:R9" si="24">$C$11</f>
        <v>7.0659488559892299E-3</v>
      </c>
      <c r="S7" s="23">
        <f t="shared" si="8"/>
        <v>0.9842241914824329</v>
      </c>
      <c r="T7" s="23">
        <f t="shared" si="9"/>
        <v>1.7392534308544895E-3</v>
      </c>
      <c r="U7" s="23">
        <f t="shared" si="10"/>
        <v>6.9544777998422217E-3</v>
      </c>
      <c r="V7" s="23">
        <f t="shared" si="3"/>
        <v>0.97553046025173618</v>
      </c>
      <c r="W7" s="23"/>
      <c r="X7" s="23">
        <f t="shared" si="11"/>
        <v>49.211209574121646</v>
      </c>
      <c r="Y7" s="23">
        <f t="shared" si="11"/>
        <v>0.9842241914824329</v>
      </c>
      <c r="Z7" s="23">
        <f t="shared" si="12"/>
        <v>48.776523012586807</v>
      </c>
      <c r="AA7" s="23">
        <f t="shared" si="13"/>
        <v>0.97553046025173618</v>
      </c>
      <c r="AC7" s="47">
        <f t="shared" si="4"/>
        <v>661.15357746106588</v>
      </c>
      <c r="AD7" s="47">
        <f t="shared" si="5"/>
        <v>-13.223071549221316</v>
      </c>
      <c r="AE7" s="47">
        <f t="shared" si="6"/>
        <v>-24.388261506293404</v>
      </c>
      <c r="AF7" s="47">
        <f t="shared" si="14"/>
        <v>-173.92534308544896</v>
      </c>
      <c r="AG7" s="47">
        <f t="shared" si="15"/>
        <v>449.61690132010222</v>
      </c>
      <c r="AH7" s="47">
        <f t="shared" si="16"/>
        <v>0.4346865615348392</v>
      </c>
      <c r="AI7" s="47">
        <f t="shared" si="17"/>
        <v>27.925037587097947</v>
      </c>
      <c r="AJ7" s="47">
        <f t="shared" si="18"/>
        <v>477.97662546873499</v>
      </c>
      <c r="AK7" s="47">
        <f t="shared" si="19"/>
        <v>8.6937312306967218E-3</v>
      </c>
      <c r="AL7" s="47">
        <f t="shared" si="20"/>
        <v>477.98531919996572</v>
      </c>
    </row>
    <row r="8" spans="1:40">
      <c r="A8" s="58" t="s">
        <v>82</v>
      </c>
      <c r="B8" s="58"/>
      <c r="C8" s="58"/>
      <c r="G8">
        <v>4</v>
      </c>
      <c r="H8">
        <f t="shared" si="7"/>
        <v>38</v>
      </c>
      <c r="I8">
        <f t="shared" si="21"/>
        <v>677.73750221028956</v>
      </c>
      <c r="J8">
        <f t="shared" si="22"/>
        <v>13.554750044205791</v>
      </c>
      <c r="K8">
        <f t="shared" si="23"/>
        <v>25</v>
      </c>
      <c r="L8">
        <f t="shared" si="1"/>
        <v>100000</v>
      </c>
      <c r="M8">
        <v>0.5</v>
      </c>
      <c r="N8">
        <f t="shared" si="2"/>
        <v>50</v>
      </c>
      <c r="O8">
        <f t="shared" si="0"/>
        <v>1</v>
      </c>
      <c r="Q8" s="23">
        <f>INDEX('Mortality Rate'!$AC$3:$AC$54,MATCH('Pre F S'!H8,'Mortality Rate'!$A$3:$A$64,0))</f>
        <v>1.9692792437967701E-3</v>
      </c>
      <c r="R8" s="23">
        <f t="shared" si="24"/>
        <v>7.0659488559892299E-3</v>
      </c>
      <c r="S8" s="23">
        <f t="shared" si="8"/>
        <v>0.97553046025173618</v>
      </c>
      <c r="T8" s="23">
        <f t="shared" si="9"/>
        <v>1.9210918870652541E-3</v>
      </c>
      <c r="U8" s="23">
        <f t="shared" si="10"/>
        <v>6.8930483395984021E-3</v>
      </c>
      <c r="V8" s="23">
        <f t="shared" si="3"/>
        <v>0.96671632002507257</v>
      </c>
      <c r="W8" s="23"/>
      <c r="X8" s="23">
        <f t="shared" si="11"/>
        <v>48.776523012586807</v>
      </c>
      <c r="Y8" s="23">
        <f t="shared" si="11"/>
        <v>0.97553046025173618</v>
      </c>
      <c r="Z8" s="23">
        <f t="shared" si="12"/>
        <v>48.335816001253626</v>
      </c>
      <c r="AA8" s="23">
        <f t="shared" si="13"/>
        <v>0.96671632002507257</v>
      </c>
      <c r="AC8" s="47">
        <f t="shared" si="4"/>
        <v>655.17990407971558</v>
      </c>
      <c r="AD8" s="47">
        <f t="shared" si="5"/>
        <v>-13.103598081594312</v>
      </c>
      <c r="AE8" s="47">
        <f t="shared" si="6"/>
        <v>-24.167908000626813</v>
      </c>
      <c r="AF8" s="47">
        <f t="shared" si="14"/>
        <v>-192.1091887065254</v>
      </c>
      <c r="AG8" s="47">
        <f t="shared" si="15"/>
        <v>425.79920929096909</v>
      </c>
      <c r="AH8" s="47">
        <f t="shared" si="16"/>
        <v>0.44070701133318124</v>
      </c>
      <c r="AI8" s="47">
        <f t="shared" si="17"/>
        <v>27.673134378838395</v>
      </c>
      <c r="AJ8" s="47">
        <f t="shared" si="18"/>
        <v>453.91305068114065</v>
      </c>
      <c r="AK8" s="47">
        <f t="shared" si="19"/>
        <v>8.8141402266636026E-3</v>
      </c>
      <c r="AL8" s="47">
        <f t="shared" si="20"/>
        <v>453.92186482136731</v>
      </c>
    </row>
    <row r="9" spans="1:40">
      <c r="A9" s="58"/>
      <c r="B9" s="59" t="s">
        <v>21</v>
      </c>
      <c r="C9" s="59" t="s">
        <v>83</v>
      </c>
      <c r="G9">
        <v>5</v>
      </c>
      <c r="H9">
        <f t="shared" si="7"/>
        <v>39</v>
      </c>
      <c r="I9">
        <f t="shared" si="21"/>
        <v>677.73750221028956</v>
      </c>
      <c r="J9">
        <f t="shared" si="22"/>
        <v>13.554750044205791</v>
      </c>
      <c r="K9">
        <f t="shared" si="23"/>
        <v>25</v>
      </c>
      <c r="L9">
        <f t="shared" si="1"/>
        <v>100000</v>
      </c>
      <c r="M9">
        <v>0.5</v>
      </c>
      <c r="N9">
        <f t="shared" si="2"/>
        <v>50</v>
      </c>
      <c r="O9">
        <f t="shared" si="0"/>
        <v>1</v>
      </c>
      <c r="Q9" s="23">
        <f>INDEX('Mortality Rate'!$AC$3:$AC$54,MATCH('Pre F S'!H9,'Mortality Rate'!$A$3:$A$64,0))</f>
        <v>1.3963694394574101E-3</v>
      </c>
      <c r="R9" s="23">
        <f t="shared" si="24"/>
        <v>7.0659488559892299E-3</v>
      </c>
      <c r="S9" s="23">
        <f t="shared" si="8"/>
        <v>0.96671632002507257</v>
      </c>
      <c r="T9" s="23">
        <f t="shared" si="9"/>
        <v>1.3498931259077408E-3</v>
      </c>
      <c r="U9" s="23">
        <f t="shared" si="10"/>
        <v>6.8307680755472795E-3</v>
      </c>
      <c r="V9" s="23">
        <f t="shared" si="3"/>
        <v>0.95853565882361758</v>
      </c>
      <c r="W9" s="23"/>
      <c r="X9" s="23">
        <f t="shared" si="11"/>
        <v>48.335816001253626</v>
      </c>
      <c r="Y9" s="23">
        <f t="shared" si="11"/>
        <v>0.96671632002507257</v>
      </c>
      <c r="Z9" s="23">
        <f t="shared" si="12"/>
        <v>47.926782941180882</v>
      </c>
      <c r="AA9" s="23">
        <f t="shared" si="13"/>
        <v>0.95853565882361758</v>
      </c>
      <c r="AC9" s="47">
        <f t="shared" si="4"/>
        <v>649.63556319061286</v>
      </c>
      <c r="AD9" s="47">
        <f t="shared" si="5"/>
        <v>-12.992711263812257</v>
      </c>
      <c r="AE9" s="47">
        <f t="shared" si="6"/>
        <v>-23.963391470590441</v>
      </c>
      <c r="AF9" s="47">
        <f t="shared" si="14"/>
        <v>-134.98931259077409</v>
      </c>
      <c r="AG9" s="47">
        <f t="shared" si="15"/>
        <v>477.69014786543613</v>
      </c>
      <c r="AH9" s="47">
        <f t="shared" si="16"/>
        <v>0.40903306007274409</v>
      </c>
      <c r="AI9" s="47">
        <f t="shared" si="17"/>
        <v>27.437815369923175</v>
      </c>
      <c r="AJ9" s="47">
        <f t="shared" si="18"/>
        <v>505.53699629543206</v>
      </c>
      <c r="AK9" s="47">
        <f t="shared" si="19"/>
        <v>8.1806612014549973E-3</v>
      </c>
      <c r="AL9" s="47">
        <f t="shared" si="20"/>
        <v>505.5451769566335</v>
      </c>
    </row>
    <row r="10" spans="1:40">
      <c r="A10" s="58"/>
      <c r="B10" s="58" t="s">
        <v>22</v>
      </c>
      <c r="C10" s="58">
        <f>'Lapse Rates'!E3</f>
        <v>7.9792347625456603E-3</v>
      </c>
      <c r="G10">
        <v>6</v>
      </c>
      <c r="H10">
        <f t="shared" si="7"/>
        <v>40</v>
      </c>
      <c r="I10">
        <f t="shared" si="21"/>
        <v>677.73750221028956</v>
      </c>
      <c r="J10">
        <f t="shared" si="22"/>
        <v>13.554750044205791</v>
      </c>
      <c r="K10">
        <f t="shared" si="23"/>
        <v>25</v>
      </c>
      <c r="L10">
        <f t="shared" si="1"/>
        <v>100000</v>
      </c>
      <c r="M10">
        <v>0.5</v>
      </c>
      <c r="N10">
        <f t="shared" si="2"/>
        <v>50</v>
      </c>
      <c r="O10">
        <f t="shared" si="0"/>
        <v>1</v>
      </c>
      <c r="Q10" s="23">
        <f>INDEX('Mortality Rate'!$AC$3:$AC$54,MATCH('Pre F S'!H10,'Mortality Rate'!$A$3:$A$64,0))</f>
        <v>1.42566191446029E-3</v>
      </c>
      <c r="R10" s="23">
        <f>$C$12</f>
        <v>5.8065756585272098E-3</v>
      </c>
      <c r="S10" s="23">
        <f t="shared" si="8"/>
        <v>0.95853565882361758</v>
      </c>
      <c r="T10" s="23">
        <f t="shared" si="9"/>
        <v>1.3665477824369339E-3</v>
      </c>
      <c r="U10" s="23">
        <f t="shared" si="10"/>
        <v>5.5658098243555601E-3</v>
      </c>
      <c r="V10" s="23">
        <f t="shared" si="3"/>
        <v>0.95160330121682513</v>
      </c>
      <c r="W10" s="23"/>
      <c r="X10" s="23">
        <f t="shared" si="11"/>
        <v>47.926782941180882</v>
      </c>
      <c r="Y10" s="23">
        <f t="shared" si="11"/>
        <v>0.95853565882361758</v>
      </c>
      <c r="Z10" s="23">
        <f t="shared" si="12"/>
        <v>47.580165060841253</v>
      </c>
      <c r="AA10" s="23">
        <f t="shared" si="13"/>
        <v>0.95160330121682513</v>
      </c>
      <c r="AC10" s="47">
        <f t="shared" si="4"/>
        <v>644.9372444617569</v>
      </c>
      <c r="AD10" s="47">
        <f t="shared" si="5"/>
        <v>-12.898744889235138</v>
      </c>
      <c r="AE10" s="47">
        <f t="shared" si="6"/>
        <v>-23.790082530420626</v>
      </c>
      <c r="AF10" s="47">
        <f t="shared" si="14"/>
        <v>-136.65477824369339</v>
      </c>
      <c r="AG10" s="47">
        <f t="shared" si="15"/>
        <v>471.59363879840782</v>
      </c>
      <c r="AH10" s="47">
        <f t="shared" si="16"/>
        <v>0.34661788033962893</v>
      </c>
      <c r="AI10" s="47">
        <f t="shared" si="17"/>
        <v>27.236952726901055</v>
      </c>
      <c r="AJ10" s="47">
        <f t="shared" si="18"/>
        <v>499.17720940564851</v>
      </c>
      <c r="AK10" s="47">
        <f t="shared" si="19"/>
        <v>6.9323576067924497E-3</v>
      </c>
      <c r="AL10" s="47">
        <f t="shared" si="20"/>
        <v>499.1841417632553</v>
      </c>
    </row>
    <row r="11" spans="1:40">
      <c r="A11" s="58"/>
      <c r="B11" s="58" t="s">
        <v>23</v>
      </c>
      <c r="C11" s="58">
        <f>'Lapse Rates'!E4</f>
        <v>7.0659488559892299E-3</v>
      </c>
      <c r="G11">
        <v>7</v>
      </c>
      <c r="H11">
        <f t="shared" si="7"/>
        <v>41</v>
      </c>
      <c r="I11">
        <f t="shared" si="21"/>
        <v>677.73750221028956</v>
      </c>
      <c r="J11">
        <f t="shared" si="22"/>
        <v>13.554750044205791</v>
      </c>
      <c r="K11">
        <f t="shared" si="23"/>
        <v>25</v>
      </c>
      <c r="L11">
        <f t="shared" si="1"/>
        <v>100000</v>
      </c>
      <c r="M11">
        <v>0.5</v>
      </c>
      <c r="N11">
        <f t="shared" si="2"/>
        <v>50</v>
      </c>
      <c r="O11">
        <f t="shared" si="0"/>
        <v>1</v>
      </c>
      <c r="Q11" s="23">
        <f>INDEX('Mortality Rate'!$AC$3:$AC$54,MATCH('Pre F S'!H11,'Mortality Rate'!$A$3:$A$64,0))</f>
        <v>8.4104289318755296E-4</v>
      </c>
      <c r="R11" s="23">
        <f t="shared" ref="R11:R14" si="25">$C$12</f>
        <v>5.8065756585272098E-3</v>
      </c>
      <c r="S11" s="23">
        <f t="shared" si="8"/>
        <v>0.95160330121682513</v>
      </c>
      <c r="T11" s="23">
        <f t="shared" si="9"/>
        <v>8.0033919362222509E-4</v>
      </c>
      <c r="U11" s="23">
        <f t="shared" si="10"/>
        <v>5.5255565654197527E-3</v>
      </c>
      <c r="V11" s="23">
        <f t="shared" si="3"/>
        <v>0.94527740545778316</v>
      </c>
      <c r="W11" s="23"/>
      <c r="X11" s="23">
        <f t="shared" si="11"/>
        <v>47.580165060841253</v>
      </c>
      <c r="Y11" s="23">
        <f t="shared" si="11"/>
        <v>0.95160330121682513</v>
      </c>
      <c r="Z11" s="23">
        <f t="shared" si="12"/>
        <v>47.263870272889157</v>
      </c>
      <c r="AA11" s="23">
        <f t="shared" si="13"/>
        <v>0.94527740545778316</v>
      </c>
      <c r="AC11" s="47">
        <f t="shared" si="4"/>
        <v>640.6499476707811</v>
      </c>
      <c r="AD11" s="47">
        <f t="shared" si="5"/>
        <v>-12.812998953415622</v>
      </c>
      <c r="AE11" s="47">
        <f t="shared" si="6"/>
        <v>-23.631935136444579</v>
      </c>
      <c r="AF11" s="47">
        <f t="shared" si="14"/>
        <v>-80.033919362222505</v>
      </c>
      <c r="AG11" s="47">
        <f t="shared" si="15"/>
        <v>524.17109421869839</v>
      </c>
      <c r="AH11" s="47">
        <f t="shared" si="16"/>
        <v>0.31629478795209565</v>
      </c>
      <c r="AI11" s="47">
        <f t="shared" si="17"/>
        <v>27.054748683176939</v>
      </c>
      <c r="AJ11" s="47">
        <f t="shared" si="18"/>
        <v>551.54213768982743</v>
      </c>
      <c r="AK11" s="47">
        <f t="shared" si="19"/>
        <v>6.3258957590419662E-3</v>
      </c>
      <c r="AL11" s="47">
        <f t="shared" si="20"/>
        <v>551.54846358558643</v>
      </c>
    </row>
    <row r="12" spans="1:40">
      <c r="A12" s="58"/>
      <c r="B12" s="58" t="s">
        <v>24</v>
      </c>
      <c r="C12" s="58">
        <f>'Lapse Rates'!E5</f>
        <v>5.8065756585272098E-3</v>
      </c>
      <c r="G12">
        <v>8</v>
      </c>
      <c r="H12">
        <f t="shared" si="7"/>
        <v>42</v>
      </c>
      <c r="I12">
        <f t="shared" si="21"/>
        <v>677.73750221028956</v>
      </c>
      <c r="J12">
        <f t="shared" si="22"/>
        <v>13.554750044205791</v>
      </c>
      <c r="K12">
        <f t="shared" si="23"/>
        <v>25</v>
      </c>
      <c r="L12">
        <f t="shared" si="1"/>
        <v>100000</v>
      </c>
      <c r="M12">
        <v>0.5</v>
      </c>
      <c r="N12">
        <f t="shared" si="2"/>
        <v>50</v>
      </c>
      <c r="O12">
        <f t="shared" si="0"/>
        <v>1</v>
      </c>
      <c r="Q12" s="23">
        <f>INDEX('Mortality Rate'!$AC$3:$AC$54,MATCH('Pre F S'!H12,'Mortality Rate'!$A$3:$A$64,0))</f>
        <v>1.94847369560511E-3</v>
      </c>
      <c r="R12" s="23">
        <f t="shared" si="25"/>
        <v>5.8065756585272098E-3</v>
      </c>
      <c r="S12" s="23">
        <f t="shared" si="8"/>
        <v>0.94527740545778316</v>
      </c>
      <c r="T12" s="23">
        <f t="shared" si="9"/>
        <v>1.8418481595843367E-3</v>
      </c>
      <c r="U12" s="23">
        <f t="shared" si="10"/>
        <v>5.4888247730869198E-3</v>
      </c>
      <c r="V12" s="23">
        <f t="shared" si="3"/>
        <v>0.93794673252511185</v>
      </c>
      <c r="W12" s="23"/>
      <c r="X12" s="23">
        <f t="shared" si="11"/>
        <v>47.263870272889157</v>
      </c>
      <c r="Y12" s="23">
        <f t="shared" si="11"/>
        <v>0.94527740545778316</v>
      </c>
      <c r="Z12" s="23">
        <f t="shared" si="12"/>
        <v>46.897336626255594</v>
      </c>
      <c r="AA12" s="23">
        <f t="shared" si="13"/>
        <v>0.93794673252511185</v>
      </c>
      <c r="AC12" s="47">
        <f t="shared" si="4"/>
        <v>635.68167570787182</v>
      </c>
      <c r="AD12" s="47">
        <f t="shared" si="5"/>
        <v>-12.713633514157438</v>
      </c>
      <c r="AE12" s="47">
        <f t="shared" si="6"/>
        <v>-23.448668313127797</v>
      </c>
      <c r="AF12" s="47">
        <f t="shared" si="14"/>
        <v>-184.18481595843366</v>
      </c>
      <c r="AG12" s="47">
        <f t="shared" si="15"/>
        <v>415.33455792215295</v>
      </c>
      <c r="AH12" s="47">
        <f t="shared" si="16"/>
        <v>0.36653364663356314</v>
      </c>
      <c r="AI12" s="47">
        <f t="shared" si="17"/>
        <v>26.847087594882453</v>
      </c>
      <c r="AJ12" s="47">
        <f t="shared" si="18"/>
        <v>442.54817916366898</v>
      </c>
      <c r="AK12" s="47">
        <f t="shared" si="19"/>
        <v>7.3306729326713116E-3</v>
      </c>
      <c r="AL12" s="47">
        <f t="shared" si="20"/>
        <v>442.55550983660163</v>
      </c>
    </row>
    <row r="13" spans="1:40">
      <c r="A13" s="58"/>
      <c r="B13" s="58" t="s">
        <v>25</v>
      </c>
      <c r="C13" s="58">
        <f>'Lapse Rates'!E6</f>
        <v>3.6531436262257299E-3</v>
      </c>
      <c r="G13">
        <v>9</v>
      </c>
      <c r="H13">
        <f t="shared" si="7"/>
        <v>43</v>
      </c>
      <c r="I13">
        <f t="shared" si="21"/>
        <v>677.73750221028956</v>
      </c>
      <c r="J13">
        <f t="shared" si="22"/>
        <v>13.554750044205791</v>
      </c>
      <c r="K13">
        <f t="shared" si="23"/>
        <v>25</v>
      </c>
      <c r="L13">
        <f t="shared" si="1"/>
        <v>100000</v>
      </c>
      <c r="M13">
        <v>0.5</v>
      </c>
      <c r="N13">
        <f t="shared" si="2"/>
        <v>50</v>
      </c>
      <c r="O13">
        <f t="shared" si="0"/>
        <v>1</v>
      </c>
      <c r="Q13" s="23">
        <f>INDEX('Mortality Rate'!$AC$3:$AC$54,MATCH('Pre F S'!H13,'Mortality Rate'!$A$3:$A$64,0))</f>
        <v>4.0650406504065002E-3</v>
      </c>
      <c r="R13" s="23">
        <f t="shared" si="25"/>
        <v>5.8065756585272098E-3</v>
      </c>
      <c r="S13" s="23">
        <f t="shared" si="8"/>
        <v>0.93794673252511185</v>
      </c>
      <c r="T13" s="23">
        <f t="shared" si="9"/>
        <v>3.8127915956305321E-3</v>
      </c>
      <c r="U13" s="23">
        <f t="shared" si="10"/>
        <v>5.4462586660754464E-3</v>
      </c>
      <c r="V13" s="23">
        <f t="shared" si="3"/>
        <v>0.92868768226340592</v>
      </c>
      <c r="W13" s="23"/>
      <c r="X13" s="23">
        <f t="shared" si="11"/>
        <v>46.897336626255594</v>
      </c>
      <c r="Y13" s="23">
        <f t="shared" si="11"/>
        <v>0.93794673252511185</v>
      </c>
      <c r="Z13" s="23">
        <f t="shared" si="12"/>
        <v>46.434384113170296</v>
      </c>
      <c r="AA13" s="23">
        <f t="shared" si="13"/>
        <v>0.92868768226340592</v>
      </c>
      <c r="AC13" s="47">
        <f t="shared" si="4"/>
        <v>629.4064701106638</v>
      </c>
      <c r="AD13" s="47">
        <f t="shared" si="5"/>
        <v>-12.588129402213275</v>
      </c>
      <c r="AE13" s="47">
        <f t="shared" si="6"/>
        <v>-23.217192056585148</v>
      </c>
      <c r="AF13" s="47">
        <f t="shared" si="14"/>
        <v>-381.27915956305321</v>
      </c>
      <c r="AG13" s="47">
        <f t="shared" si="15"/>
        <v>212.32198908881207</v>
      </c>
      <c r="AH13" s="47">
        <f t="shared" si="16"/>
        <v>0.46295251308529828</v>
      </c>
      <c r="AI13" s="47">
        <f t="shared" si="17"/>
        <v>26.586144962689247</v>
      </c>
      <c r="AJ13" s="47">
        <f t="shared" si="18"/>
        <v>239.37108656458662</v>
      </c>
      <c r="AK13" s="47">
        <f t="shared" si="19"/>
        <v>9.2590502617059256E-3</v>
      </c>
      <c r="AL13" s="47">
        <f t="shared" si="20"/>
        <v>239.38034561484832</v>
      </c>
    </row>
    <row r="14" spans="1:40">
      <c r="A14" s="58"/>
      <c r="B14" s="58" t="s">
        <v>26</v>
      </c>
      <c r="C14" s="58">
        <f>'Lapse Rates'!E7</f>
        <v>2.0669102095750799E-3</v>
      </c>
      <c r="G14">
        <v>10</v>
      </c>
      <c r="H14">
        <f t="shared" si="7"/>
        <v>44</v>
      </c>
      <c r="I14">
        <f t="shared" si="21"/>
        <v>677.73750221028956</v>
      </c>
      <c r="J14">
        <f t="shared" si="22"/>
        <v>13.554750044205791</v>
      </c>
      <c r="K14">
        <f t="shared" si="23"/>
        <v>25</v>
      </c>
      <c r="L14">
        <f t="shared" si="1"/>
        <v>100000</v>
      </c>
      <c r="M14">
        <v>0.5</v>
      </c>
      <c r="N14">
        <f t="shared" si="2"/>
        <v>50</v>
      </c>
      <c r="O14">
        <f t="shared" si="0"/>
        <v>1</v>
      </c>
      <c r="Q14" s="23">
        <f>INDEX('Mortality Rate'!$AC$3:$AC$54,MATCH('Pre F S'!H14,'Mortality Rate'!$A$3:$A$64,0))</f>
        <v>4.2969682501790398E-3</v>
      </c>
      <c r="R14" s="23">
        <f t="shared" si="25"/>
        <v>5.8065756585272098E-3</v>
      </c>
      <c r="S14" s="23">
        <f t="shared" si="8"/>
        <v>0.92868768226340592</v>
      </c>
      <c r="T14" s="23">
        <f t="shared" si="9"/>
        <v>3.9905414850182151E-3</v>
      </c>
      <c r="U14" s="23">
        <f t="shared" si="10"/>
        <v>5.3924952902047445E-3</v>
      </c>
      <c r="V14" s="23">
        <f t="shared" si="3"/>
        <v>0.91930464548818291</v>
      </c>
      <c r="W14" s="23"/>
      <c r="X14" s="23">
        <f t="shared" si="11"/>
        <v>46.434384113170296</v>
      </c>
      <c r="Y14" s="23">
        <f t="shared" si="11"/>
        <v>0.92868768226340592</v>
      </c>
      <c r="Z14" s="23">
        <f t="shared" si="12"/>
        <v>45.965232274409146</v>
      </c>
      <c r="AA14" s="23">
        <f t="shared" si="13"/>
        <v>0.91930464548818291</v>
      </c>
      <c r="AC14" s="47">
        <f t="shared" si="4"/>
        <v>623.04723420347682</v>
      </c>
      <c r="AD14" s="47">
        <f t="shared" si="5"/>
        <v>-12.460944684069537</v>
      </c>
      <c r="AE14" s="47">
        <f t="shared" si="6"/>
        <v>-22.982616137204573</v>
      </c>
      <c r="AF14" s="47">
        <f t="shared" si="14"/>
        <v>-399.05414850182149</v>
      </c>
      <c r="AG14" s="47">
        <f t="shared" si="15"/>
        <v>188.54952488038123</v>
      </c>
      <c r="AH14" s="47">
        <f t="shared" si="16"/>
        <v>0.46915183876114952</v>
      </c>
      <c r="AI14" s="47">
        <f t="shared" si="17"/>
        <v>26.317974452593639</v>
      </c>
      <c r="AJ14" s="47">
        <f t="shared" si="18"/>
        <v>215.33665117173601</v>
      </c>
      <c r="AK14" s="47">
        <f t="shared" si="19"/>
        <v>9.3830367752230082E-3</v>
      </c>
      <c r="AL14" s="47">
        <f t="shared" si="20"/>
        <v>215.34603420851124</v>
      </c>
    </row>
    <row r="15" spans="1:40">
      <c r="A15" s="59" t="s">
        <v>84</v>
      </c>
      <c r="B15" s="58"/>
      <c r="C15" s="58"/>
      <c r="G15">
        <v>11</v>
      </c>
      <c r="H15">
        <f t="shared" si="7"/>
        <v>45</v>
      </c>
      <c r="I15">
        <f t="shared" si="21"/>
        <v>677.73750221028956</v>
      </c>
      <c r="J15">
        <f t="shared" si="22"/>
        <v>13.554750044205791</v>
      </c>
      <c r="K15">
        <f t="shared" si="23"/>
        <v>25</v>
      </c>
      <c r="L15">
        <f t="shared" si="1"/>
        <v>100000</v>
      </c>
      <c r="M15">
        <v>0.5</v>
      </c>
      <c r="N15">
        <f t="shared" si="2"/>
        <v>50</v>
      </c>
      <c r="O15">
        <f t="shared" si="0"/>
        <v>1</v>
      </c>
      <c r="Q15" s="23">
        <f>INDEX('Mortality Rate'!$AC$3:$AC$54,MATCH('Pre F S'!H15,'Mortality Rate'!$A$3:$A$64,0))</f>
        <v>4.0805916857944401E-3</v>
      </c>
      <c r="R15" s="23">
        <f>$C$13</f>
        <v>3.6531436262257299E-3</v>
      </c>
      <c r="S15" s="23">
        <f t="shared" si="8"/>
        <v>0.91930464548818291</v>
      </c>
      <c r="T15" s="23">
        <f t="shared" si="9"/>
        <v>3.7513068930912843E-3</v>
      </c>
      <c r="U15" s="23">
        <f t="shared" si="10"/>
        <v>3.3583519062248598E-3</v>
      </c>
      <c r="V15" s="23">
        <f t="shared" si="3"/>
        <v>0.91219498668886678</v>
      </c>
      <c r="W15" s="23"/>
      <c r="X15" s="23">
        <f t="shared" si="11"/>
        <v>45.965232274409146</v>
      </c>
      <c r="Y15" s="23">
        <f t="shared" si="11"/>
        <v>0.91930464548818291</v>
      </c>
      <c r="Z15" s="23">
        <f t="shared" si="12"/>
        <v>45.609749334443336</v>
      </c>
      <c r="AA15" s="23">
        <f t="shared" si="13"/>
        <v>0.91219498668886678</v>
      </c>
      <c r="AC15" s="47">
        <f t="shared" si="4"/>
        <v>618.22875180726089</v>
      </c>
      <c r="AD15" s="47">
        <f t="shared" si="5"/>
        <v>-12.364575036145219</v>
      </c>
      <c r="AE15" s="47">
        <f t="shared" si="6"/>
        <v>-22.804874667221668</v>
      </c>
      <c r="AF15" s="47">
        <f t="shared" si="14"/>
        <v>-375.13068930912846</v>
      </c>
      <c r="AG15" s="47">
        <f t="shared" si="15"/>
        <v>207.92861279476551</v>
      </c>
      <c r="AH15" s="47">
        <f t="shared" si="16"/>
        <v>0.35548293996581037</v>
      </c>
      <c r="AI15" s="47">
        <f t="shared" si="17"/>
        <v>26.109948547640521</v>
      </c>
      <c r="AJ15" s="47">
        <f t="shared" si="18"/>
        <v>234.39404428237185</v>
      </c>
      <c r="AK15" s="47">
        <f t="shared" si="19"/>
        <v>7.109658799316132E-3</v>
      </c>
      <c r="AL15" s="47">
        <f t="shared" si="20"/>
        <v>234.40115394117117</v>
      </c>
    </row>
    <row r="16" spans="1:40">
      <c r="A16" s="58"/>
      <c r="B16" s="59" t="s">
        <v>21</v>
      </c>
      <c r="C16" s="59" t="s">
        <v>83</v>
      </c>
      <c r="G16">
        <v>12</v>
      </c>
      <c r="H16">
        <f t="shared" si="7"/>
        <v>46</v>
      </c>
      <c r="I16">
        <f t="shared" si="21"/>
        <v>677.73750221028956</v>
      </c>
      <c r="J16">
        <f t="shared" si="22"/>
        <v>13.554750044205791</v>
      </c>
      <c r="K16">
        <f t="shared" si="23"/>
        <v>25</v>
      </c>
      <c r="L16">
        <f t="shared" si="1"/>
        <v>100000</v>
      </c>
      <c r="M16">
        <v>0.5</v>
      </c>
      <c r="N16">
        <f t="shared" si="2"/>
        <v>50</v>
      </c>
      <c r="O16">
        <f t="shared" si="0"/>
        <v>1</v>
      </c>
      <c r="Q16" s="23">
        <f>INDEX('Mortality Rate'!$AC$3:$AC$54,MATCH('Pre F S'!H16,'Mortality Rate'!$A$3:$A$64,0))</f>
        <v>3.28857221156481E-3</v>
      </c>
      <c r="R16" s="23">
        <f t="shared" ref="R16:R19" si="26">$C$13</f>
        <v>3.6531436262257299E-3</v>
      </c>
      <c r="S16" s="23">
        <f t="shared" si="8"/>
        <v>0.91219498668886678</v>
      </c>
      <c r="T16" s="23">
        <f t="shared" si="9"/>
        <v>2.9998190847537391E-3</v>
      </c>
      <c r="U16" s="23">
        <f t="shared" si="10"/>
        <v>3.3323793014974983E-3</v>
      </c>
      <c r="V16" s="23">
        <f t="shared" si="3"/>
        <v>0.90586278830261557</v>
      </c>
      <c r="W16" s="23"/>
      <c r="X16" s="23">
        <f t="shared" si="11"/>
        <v>45.609749334443336</v>
      </c>
      <c r="Y16" s="23">
        <f t="shared" si="11"/>
        <v>0.91219498668886678</v>
      </c>
      <c r="Z16" s="23">
        <f t="shared" si="12"/>
        <v>45.293139415130781</v>
      </c>
      <c r="AA16" s="23">
        <f t="shared" si="13"/>
        <v>0.90586278830261557</v>
      </c>
      <c r="AC16" s="47">
        <f t="shared" si="4"/>
        <v>613.937183489463</v>
      </c>
      <c r="AD16" s="47">
        <f t="shared" si="5"/>
        <v>-12.278743669789259</v>
      </c>
      <c r="AE16" s="47">
        <f t="shared" si="6"/>
        <v>-22.646569707565391</v>
      </c>
      <c r="AF16" s="47">
        <f t="shared" si="14"/>
        <v>-299.98190847537393</v>
      </c>
      <c r="AG16" s="47">
        <f t="shared" si="15"/>
        <v>279.02996163673441</v>
      </c>
      <c r="AH16" s="47">
        <f t="shared" si="16"/>
        <v>0.31660991931255467</v>
      </c>
      <c r="AI16" s="47">
        <f t="shared" si="17"/>
        <v>25.927215365632236</v>
      </c>
      <c r="AJ16" s="47">
        <f t="shared" si="18"/>
        <v>305.27378692167918</v>
      </c>
      <c r="AK16" s="47">
        <f t="shared" si="19"/>
        <v>6.3321983862512088E-3</v>
      </c>
      <c r="AL16" s="47">
        <f t="shared" si="20"/>
        <v>305.28011912006542</v>
      </c>
    </row>
    <row r="17" spans="1:38">
      <c r="A17" s="58"/>
      <c r="B17" s="61">
        <v>1</v>
      </c>
      <c r="C17" s="59">
        <v>0.8</v>
      </c>
      <c r="G17">
        <v>13</v>
      </c>
      <c r="H17">
        <f t="shared" si="7"/>
        <v>47</v>
      </c>
      <c r="I17">
        <f t="shared" si="21"/>
        <v>677.73750221028956</v>
      </c>
      <c r="J17">
        <f t="shared" si="22"/>
        <v>13.554750044205791</v>
      </c>
      <c r="K17">
        <f t="shared" si="23"/>
        <v>25</v>
      </c>
      <c r="L17">
        <f t="shared" si="1"/>
        <v>100000</v>
      </c>
      <c r="M17">
        <v>0.5</v>
      </c>
      <c r="N17">
        <f t="shared" si="2"/>
        <v>50</v>
      </c>
      <c r="O17">
        <f t="shared" si="0"/>
        <v>1</v>
      </c>
      <c r="Q17" s="23">
        <f>INDEX('Mortality Rate'!$AC$3:$AC$54,MATCH('Pre F S'!H17,'Mortality Rate'!$A$3:$A$64,0))</f>
        <v>9.1283863368668994E-3</v>
      </c>
      <c r="R17" s="23">
        <f t="shared" si="26"/>
        <v>3.6531436262257299E-3</v>
      </c>
      <c r="S17" s="23">
        <f t="shared" si="8"/>
        <v>0.90586278830261557</v>
      </c>
      <c r="T17" s="23">
        <f t="shared" si="9"/>
        <v>8.2690654998177487E-3</v>
      </c>
      <c r="U17" s="23">
        <f t="shared" si="10"/>
        <v>3.3092468713227679E-3</v>
      </c>
      <c r="V17" s="23">
        <f t="shared" si="3"/>
        <v>0.89428447593147509</v>
      </c>
      <c r="W17" s="23"/>
      <c r="X17" s="23">
        <f t="shared" si="11"/>
        <v>45.293139415130781</v>
      </c>
      <c r="Y17" s="23">
        <f t="shared" si="11"/>
        <v>0.90586278830261557</v>
      </c>
      <c r="Z17" s="23">
        <f t="shared" si="12"/>
        <v>44.714223796573755</v>
      </c>
      <c r="AA17" s="23">
        <f t="shared" si="13"/>
        <v>0.89428447593147509</v>
      </c>
      <c r="AC17" s="47">
        <f t="shared" si="4"/>
        <v>606.09012698323579</v>
      </c>
      <c r="AD17" s="47">
        <f t="shared" si="5"/>
        <v>-12.121802539664715</v>
      </c>
      <c r="AE17" s="47">
        <f t="shared" si="6"/>
        <v>-22.357111898286878</v>
      </c>
      <c r="AF17" s="47">
        <f t="shared" si="14"/>
        <v>-826.9065499817749</v>
      </c>
      <c r="AG17" s="47">
        <f t="shared" si="15"/>
        <v>-255.29533743649074</v>
      </c>
      <c r="AH17" s="47">
        <f t="shared" si="16"/>
        <v>0.57891561855702633</v>
      </c>
      <c r="AI17" s="47">
        <f t="shared" si="17"/>
        <v>25.606693065880183</v>
      </c>
      <c r="AJ17" s="47">
        <f t="shared" si="18"/>
        <v>-229.10972875205351</v>
      </c>
      <c r="AK17" s="47">
        <f t="shared" si="19"/>
        <v>1.1578312371140487E-2</v>
      </c>
      <c r="AL17" s="47">
        <f t="shared" si="20"/>
        <v>-229.09815043968237</v>
      </c>
    </row>
    <row r="18" spans="1:38">
      <c r="A18" s="58"/>
      <c r="B18" s="59" t="s">
        <v>85</v>
      </c>
      <c r="C18" s="59">
        <v>0.02</v>
      </c>
      <c r="G18">
        <v>14</v>
      </c>
      <c r="H18">
        <f t="shared" si="7"/>
        <v>48</v>
      </c>
      <c r="I18">
        <f t="shared" si="21"/>
        <v>677.73750221028956</v>
      </c>
      <c r="J18">
        <f t="shared" si="22"/>
        <v>13.554750044205791</v>
      </c>
      <c r="K18">
        <f t="shared" si="23"/>
        <v>25</v>
      </c>
      <c r="L18">
        <f t="shared" si="1"/>
        <v>100000</v>
      </c>
      <c r="M18">
        <v>0.5</v>
      </c>
      <c r="N18">
        <f t="shared" si="2"/>
        <v>50</v>
      </c>
      <c r="O18">
        <f t="shared" si="0"/>
        <v>1</v>
      </c>
      <c r="Q18" s="23">
        <f>INDEX('Mortality Rate'!$AC$3:$AC$54,MATCH('Pre F S'!H18,'Mortality Rate'!$A$3:$A$64,0))</f>
        <v>7.6190476190476199E-3</v>
      </c>
      <c r="R18" s="23">
        <f t="shared" si="26"/>
        <v>3.6531436262257299E-3</v>
      </c>
      <c r="S18" s="23">
        <f t="shared" si="8"/>
        <v>0.89428447593147509</v>
      </c>
      <c r="T18" s="23">
        <f t="shared" si="9"/>
        <v>6.813596007096954E-3</v>
      </c>
      <c r="U18" s="23">
        <f t="shared" si="10"/>
        <v>3.2669496332816852E-3</v>
      </c>
      <c r="V18" s="23">
        <f t="shared" si="3"/>
        <v>0.88420393029109645</v>
      </c>
      <c r="W18" s="23"/>
      <c r="X18" s="23">
        <f t="shared" si="11"/>
        <v>44.714223796573755</v>
      </c>
      <c r="Y18" s="23">
        <f t="shared" si="11"/>
        <v>0.89428447593147509</v>
      </c>
      <c r="Z18" s="23">
        <f t="shared" si="12"/>
        <v>44.210196514554823</v>
      </c>
      <c r="AA18" s="23">
        <f t="shared" si="13"/>
        <v>0.88420393029109645</v>
      </c>
      <c r="AC18" s="47">
        <f t="shared" si="4"/>
        <v>599.25816316000873</v>
      </c>
      <c r="AD18" s="47">
        <f t="shared" si="5"/>
        <v>-11.985163263200175</v>
      </c>
      <c r="AE18" s="47">
        <f t="shared" si="6"/>
        <v>-22.105098257277412</v>
      </c>
      <c r="AF18" s="47">
        <f t="shared" si="14"/>
        <v>-681.35960070969543</v>
      </c>
      <c r="AG18" s="47">
        <f t="shared" si="15"/>
        <v>-116.1916990701643</v>
      </c>
      <c r="AH18" s="47">
        <f t="shared" si="16"/>
        <v>0.50402728201893154</v>
      </c>
      <c r="AI18" s="47">
        <f t="shared" si="17"/>
        <v>25.315260326772549</v>
      </c>
      <c r="AJ18" s="47">
        <f t="shared" si="18"/>
        <v>-90.37241146137282</v>
      </c>
      <c r="AK18" s="47">
        <f t="shared" si="19"/>
        <v>1.0080545640378635E-2</v>
      </c>
      <c r="AL18" s="47">
        <f t="shared" si="20"/>
        <v>-90.362330915732443</v>
      </c>
    </row>
    <row r="19" spans="1:38">
      <c r="A19" s="59" t="s">
        <v>86</v>
      </c>
      <c r="B19" s="58"/>
      <c r="C19" s="58"/>
      <c r="G19">
        <v>15</v>
      </c>
      <c r="H19">
        <f t="shared" si="7"/>
        <v>49</v>
      </c>
      <c r="I19">
        <f t="shared" si="21"/>
        <v>677.73750221028956</v>
      </c>
      <c r="J19">
        <f t="shared" si="22"/>
        <v>13.554750044205791</v>
      </c>
      <c r="K19">
        <f t="shared" si="23"/>
        <v>25</v>
      </c>
      <c r="L19">
        <f t="shared" si="1"/>
        <v>100000</v>
      </c>
      <c r="M19">
        <v>0.5</v>
      </c>
      <c r="N19">
        <f t="shared" si="2"/>
        <v>50</v>
      </c>
      <c r="O19">
        <f t="shared" si="0"/>
        <v>1</v>
      </c>
      <c r="Q19" s="23">
        <f>INDEX('Mortality Rate'!$AC$3:$AC$54,MATCH('Pre F S'!H19,'Mortality Rate'!$A$3:$A$64,0))</f>
        <v>1.16878652457889E-2</v>
      </c>
      <c r="R19" s="23">
        <f t="shared" si="26"/>
        <v>3.6531436262257299E-3</v>
      </c>
      <c r="S19" s="23">
        <f t="shared" si="8"/>
        <v>0.88420393029109645</v>
      </c>
      <c r="T19" s="23">
        <f t="shared" si="9"/>
        <v>1.0334456387039257E-2</v>
      </c>
      <c r="U19" s="23">
        <f t="shared" si="10"/>
        <v>3.2301239522266587E-3</v>
      </c>
      <c r="V19" s="23">
        <f t="shared" si="3"/>
        <v>0.87063934995183057</v>
      </c>
      <c r="W19" s="23"/>
      <c r="X19" s="23">
        <f t="shared" si="11"/>
        <v>44.210196514554823</v>
      </c>
      <c r="Y19" s="23">
        <f t="shared" si="11"/>
        <v>0.88420393029109645</v>
      </c>
      <c r="Z19" s="23">
        <f t="shared" si="12"/>
        <v>43.531967497591531</v>
      </c>
      <c r="AA19" s="23">
        <f t="shared" si="13"/>
        <v>0.87063934995183057</v>
      </c>
      <c r="AC19" s="47">
        <f t="shared" si="4"/>
        <v>590.06493836234381</v>
      </c>
      <c r="AD19" s="47">
        <f t="shared" si="5"/>
        <v>-11.801298767246877</v>
      </c>
      <c r="AE19" s="47">
        <f t="shared" si="6"/>
        <v>-21.765983748795765</v>
      </c>
      <c r="AF19" s="47">
        <f>-T19*L19</f>
        <v>-1033.4456387039256</v>
      </c>
      <c r="AG19" s="47">
        <f t="shared" si="15"/>
        <v>-476.94798285762442</v>
      </c>
      <c r="AH19" s="47">
        <f t="shared" si="16"/>
        <v>0.67822901696329296</v>
      </c>
      <c r="AI19" s="47">
        <f t="shared" si="17"/>
        <v>24.934321601597713</v>
      </c>
      <c r="AJ19" s="47">
        <f t="shared" si="18"/>
        <v>-451.33543223906338</v>
      </c>
      <c r="AK19" s="47">
        <f t="shared" si="19"/>
        <v>1.3564580339265886E-2</v>
      </c>
      <c r="AL19" s="47">
        <f t="shared" si="20"/>
        <v>-451.3218676587241</v>
      </c>
    </row>
    <row r="20" spans="1:38">
      <c r="A20" s="58"/>
      <c r="B20" s="59" t="s">
        <v>21</v>
      </c>
      <c r="C20" s="59" t="s">
        <v>53</v>
      </c>
      <c r="G20">
        <v>16</v>
      </c>
      <c r="H20">
        <f t="shared" si="7"/>
        <v>50</v>
      </c>
      <c r="I20">
        <f t="shared" si="21"/>
        <v>677.73750221028956</v>
      </c>
      <c r="J20">
        <f t="shared" si="22"/>
        <v>13.554750044205791</v>
      </c>
      <c r="K20">
        <f t="shared" si="23"/>
        <v>25</v>
      </c>
      <c r="L20">
        <f t="shared" si="1"/>
        <v>100000</v>
      </c>
      <c r="M20">
        <v>0.5</v>
      </c>
      <c r="N20">
        <f t="shared" si="2"/>
        <v>50</v>
      </c>
      <c r="O20">
        <f t="shared" si="0"/>
        <v>1</v>
      </c>
      <c r="Q20" s="23">
        <f>INDEX('Mortality Rate'!$AC$3:$AC$54,MATCH('Pre F S'!H20,'Mortality Rate'!$A$3:$A$64,0))</f>
        <v>1.65475742760436E-2</v>
      </c>
      <c r="R20" s="23">
        <f>$C$14</f>
        <v>2.0669102095750799E-3</v>
      </c>
      <c r="S20" s="23">
        <f t="shared" si="8"/>
        <v>0.87063934995183057</v>
      </c>
      <c r="T20" s="23">
        <f t="shared" si="9"/>
        <v>1.4406969310974233E-2</v>
      </c>
      <c r="U20" s="23">
        <f t="shared" si="10"/>
        <v>1.7995333612732495E-3</v>
      </c>
      <c r="V20" s="23">
        <f t="shared" si="3"/>
        <v>0.85443284727958313</v>
      </c>
      <c r="W20" s="23"/>
      <c r="X20" s="23">
        <f t="shared" si="11"/>
        <v>43.531967497591531</v>
      </c>
      <c r="Y20" s="23">
        <f t="shared" si="11"/>
        <v>0.87063934995183057</v>
      </c>
      <c r="Z20" s="23">
        <f t="shared" si="12"/>
        <v>42.721642363979157</v>
      </c>
      <c r="AA20" s="23">
        <f t="shared" si="13"/>
        <v>0.85443284727958313</v>
      </c>
      <c r="AC20" s="47">
        <f t="shared" si="4"/>
        <v>579.08118372169042</v>
      </c>
      <c r="AD20" s="47">
        <f t="shared" si="5"/>
        <v>-11.581623674433809</v>
      </c>
      <c r="AE20" s="47">
        <f t="shared" si="6"/>
        <v>-21.360821181989579</v>
      </c>
      <c r="AF20" s="47">
        <f t="shared" si="14"/>
        <v>-1440.6969310974232</v>
      </c>
      <c r="AG20" s="47">
        <f t="shared" si="15"/>
        <v>-894.5581922321561</v>
      </c>
      <c r="AH20" s="47">
        <f t="shared" si="16"/>
        <v>0.81032513361237335</v>
      </c>
      <c r="AI20" s="47">
        <f t="shared" si="17"/>
        <v>24.476086675792001</v>
      </c>
      <c r="AJ20" s="47">
        <f t="shared" si="18"/>
        <v>-869.2717804227517</v>
      </c>
      <c r="AK20" s="47">
        <f t="shared" si="19"/>
        <v>1.6206502672247436E-2</v>
      </c>
      <c r="AL20" s="47">
        <f t="shared" si="20"/>
        <v>-869.25557392007943</v>
      </c>
    </row>
    <row r="21" spans="1:38">
      <c r="A21" s="58"/>
      <c r="B21" s="62">
        <v>1</v>
      </c>
      <c r="C21" s="58">
        <v>200</v>
      </c>
      <c r="G21">
        <v>17</v>
      </c>
      <c r="H21">
        <f t="shared" si="7"/>
        <v>51</v>
      </c>
      <c r="I21">
        <f t="shared" si="21"/>
        <v>677.73750221028956</v>
      </c>
      <c r="J21">
        <f t="shared" si="22"/>
        <v>13.554750044205791</v>
      </c>
      <c r="K21">
        <f t="shared" si="23"/>
        <v>25</v>
      </c>
      <c r="L21">
        <f t="shared" si="1"/>
        <v>100000</v>
      </c>
      <c r="M21">
        <v>0.5</v>
      </c>
      <c r="N21">
        <f t="shared" si="2"/>
        <v>50</v>
      </c>
      <c r="O21">
        <f t="shared" si="0"/>
        <v>1</v>
      </c>
      <c r="Q21" s="23">
        <f>INDEX('Mortality Rate'!$AC$3:$AC$54,MATCH('Pre F S'!H21,'Mortality Rate'!$A$3:$A$64,0))</f>
        <v>1.9575177009579298E-2</v>
      </c>
      <c r="R21" s="23">
        <f t="shared" ref="R21:R24" si="27">$C$14</f>
        <v>2.0669102095750799E-3</v>
      </c>
      <c r="S21" s="23">
        <f t="shared" si="8"/>
        <v>0.85443284727958313</v>
      </c>
      <c r="T21" s="23">
        <f t="shared" si="9"/>
        <v>1.6725674228296676E-2</v>
      </c>
      <c r="U21" s="23">
        <f t="shared" si="10"/>
        <v>1.7660359754384754E-3</v>
      </c>
      <c r="V21" s="23">
        <f t="shared" si="3"/>
        <v>0.83594113707584794</v>
      </c>
      <c r="W21" s="23"/>
      <c r="X21" s="23">
        <f t="shared" si="11"/>
        <v>42.721642363979157</v>
      </c>
      <c r="Y21" s="23">
        <f t="shared" si="11"/>
        <v>0.85443284727958313</v>
      </c>
      <c r="Z21" s="23">
        <f t="shared" si="12"/>
        <v>41.797056853792398</v>
      </c>
      <c r="AA21" s="23">
        <f t="shared" si="13"/>
        <v>0.83594113707584794</v>
      </c>
      <c r="AC21" s="47">
        <f t="shared" si="4"/>
        <v>566.54865823661441</v>
      </c>
      <c r="AD21" s="47">
        <f t="shared" si="5"/>
        <v>-11.33097316473229</v>
      </c>
      <c r="AE21" s="47">
        <f t="shared" si="6"/>
        <v>-20.898528426896199</v>
      </c>
      <c r="AF21" s="47">
        <f t="shared" si="14"/>
        <v>-1672.5674228296675</v>
      </c>
      <c r="AG21" s="47">
        <f t="shared" si="15"/>
        <v>-1138.2482661846816</v>
      </c>
      <c r="AH21" s="47">
        <f t="shared" si="16"/>
        <v>0.92458551018675905</v>
      </c>
      <c r="AI21" s="47">
        <f t="shared" si="17"/>
        <v>23.951750411325634</v>
      </c>
      <c r="AJ21" s="47">
        <f t="shared" si="18"/>
        <v>-1113.3719302631694</v>
      </c>
      <c r="AK21" s="47">
        <f t="shared" si="19"/>
        <v>1.849171020373519E-2</v>
      </c>
      <c r="AL21" s="47">
        <f t="shared" si="20"/>
        <v>-1113.3534385529656</v>
      </c>
    </row>
    <row r="22" spans="1:38">
      <c r="A22" s="58"/>
      <c r="B22" s="59" t="s">
        <v>85</v>
      </c>
      <c r="C22" s="58">
        <v>25</v>
      </c>
      <c r="G22">
        <v>18</v>
      </c>
      <c r="H22">
        <f t="shared" si="7"/>
        <v>52</v>
      </c>
      <c r="I22">
        <f t="shared" si="21"/>
        <v>677.73750221028956</v>
      </c>
      <c r="J22">
        <f t="shared" si="22"/>
        <v>13.554750044205791</v>
      </c>
      <c r="K22">
        <f t="shared" si="23"/>
        <v>25</v>
      </c>
      <c r="L22">
        <f t="shared" si="1"/>
        <v>100000</v>
      </c>
      <c r="M22">
        <v>0.5</v>
      </c>
      <c r="N22">
        <f t="shared" si="2"/>
        <v>50</v>
      </c>
      <c r="O22">
        <f t="shared" si="0"/>
        <v>1</v>
      </c>
      <c r="Q22" s="23">
        <f>INDEX('Mortality Rate'!$AC$3:$AC$54,MATCH('Pre F S'!H22,'Mortality Rate'!$A$3:$A$64,0))</f>
        <v>2.3139745916515402E-2</v>
      </c>
      <c r="R22" s="23">
        <f t="shared" si="27"/>
        <v>2.0669102095750799E-3</v>
      </c>
      <c r="S22" s="23">
        <f t="shared" si="8"/>
        <v>0.83594113707584794</v>
      </c>
      <c r="T22" s="23">
        <f t="shared" si="9"/>
        <v>1.9343465513098092E-2</v>
      </c>
      <c r="U22" s="23">
        <f t="shared" si="10"/>
        <v>1.7278152708258714E-3</v>
      </c>
      <c r="V22" s="23">
        <f t="shared" si="3"/>
        <v>0.81486985629192399</v>
      </c>
      <c r="W22" s="23"/>
      <c r="X22" s="23">
        <f t="shared" si="11"/>
        <v>41.797056853792398</v>
      </c>
      <c r="Y22" s="23">
        <f t="shared" si="11"/>
        <v>0.83594113707584794</v>
      </c>
      <c r="Z22" s="23">
        <f t="shared" si="12"/>
        <v>40.743492814596202</v>
      </c>
      <c r="AA22" s="23">
        <f t="shared" si="13"/>
        <v>0.81486985629192399</v>
      </c>
      <c r="AC22" s="47">
        <f t="shared" si="4"/>
        <v>552.2678610297462</v>
      </c>
      <c r="AD22" s="47">
        <f t="shared" si="5"/>
        <v>-11.045357220594923</v>
      </c>
      <c r="AE22" s="47">
        <f t="shared" si="6"/>
        <v>-20.371746407298101</v>
      </c>
      <c r="AF22" s="47">
        <f t="shared" si="14"/>
        <v>-1934.3465513098092</v>
      </c>
      <c r="AG22" s="47">
        <f t="shared" si="15"/>
        <v>-1413.4957939079561</v>
      </c>
      <c r="AH22" s="47">
        <f t="shared" si="16"/>
        <v>1.0535640391961962</v>
      </c>
      <c r="AI22" s="47">
        <f t="shared" si="17"/>
        <v>23.354220072000775</v>
      </c>
      <c r="AJ22" s="47">
        <f t="shared" si="18"/>
        <v>-1389.0880097967593</v>
      </c>
      <c r="AK22" s="47">
        <f t="shared" si="19"/>
        <v>2.1071280783923951E-2</v>
      </c>
      <c r="AL22" s="47">
        <f t="shared" si="20"/>
        <v>-1389.0669385159754</v>
      </c>
    </row>
    <row r="23" spans="1:38">
      <c r="A23" s="58" t="s">
        <v>87</v>
      </c>
      <c r="B23" s="58">
        <v>0.01</v>
      </c>
      <c r="C23" s="58"/>
      <c r="G23">
        <v>19</v>
      </c>
      <c r="H23">
        <f t="shared" si="7"/>
        <v>53</v>
      </c>
      <c r="I23">
        <f t="shared" si="21"/>
        <v>677.73750221028956</v>
      </c>
      <c r="J23">
        <f t="shared" si="22"/>
        <v>13.554750044205791</v>
      </c>
      <c r="K23">
        <f t="shared" si="23"/>
        <v>25</v>
      </c>
      <c r="L23">
        <f t="shared" si="1"/>
        <v>100000</v>
      </c>
      <c r="M23">
        <v>0.5</v>
      </c>
      <c r="N23">
        <f t="shared" si="2"/>
        <v>50</v>
      </c>
      <c r="O23">
        <f t="shared" si="0"/>
        <v>1</v>
      </c>
      <c r="Q23" s="23">
        <f>INDEX('Mortality Rate'!$AC$3:$AC$54,MATCH('Pre F S'!H23,'Mortality Rate'!$A$3:$A$64,0))</f>
        <v>2.5304136253041402E-2</v>
      </c>
      <c r="R23" s="23">
        <f t="shared" si="27"/>
        <v>2.0669102095750799E-3</v>
      </c>
      <c r="S23" s="23">
        <f t="shared" si="8"/>
        <v>0.81486985629192399</v>
      </c>
      <c r="T23" s="23">
        <f t="shared" si="9"/>
        <v>2.0619577872107112E-2</v>
      </c>
      <c r="U23" s="23">
        <f t="shared" si="10"/>
        <v>1.6842628254447559E-3</v>
      </c>
      <c r="V23" s="23">
        <f t="shared" si="3"/>
        <v>0.79256601559437212</v>
      </c>
      <c r="W23" s="23"/>
      <c r="X23" s="23">
        <f t="shared" si="11"/>
        <v>40.743492814596202</v>
      </c>
      <c r="Y23" s="23">
        <f t="shared" si="11"/>
        <v>0.81486985629192399</v>
      </c>
      <c r="Z23" s="23">
        <f t="shared" si="12"/>
        <v>39.628300779718607</v>
      </c>
      <c r="AA23" s="23">
        <f t="shared" si="13"/>
        <v>0.79256601559437212</v>
      </c>
      <c r="AC23" s="47">
        <f t="shared" si="4"/>
        <v>537.15171174569116</v>
      </c>
      <c r="AD23" s="47">
        <f t="shared" si="5"/>
        <v>-10.743034234913823</v>
      </c>
      <c r="AE23" s="47">
        <f t="shared" si="6"/>
        <v>-19.814150389859304</v>
      </c>
      <c r="AF23" s="47">
        <f t="shared" si="14"/>
        <v>-2061.9577872107111</v>
      </c>
      <c r="AG23" s="47">
        <f t="shared" si="15"/>
        <v>-1555.3632600897931</v>
      </c>
      <c r="AH23" s="47">
        <f t="shared" si="16"/>
        <v>1.1151920348775946</v>
      </c>
      <c r="AI23" s="47">
        <f t="shared" si="17"/>
        <v>22.718681607266618</v>
      </c>
      <c r="AJ23" s="47">
        <f t="shared" si="18"/>
        <v>-1531.5293864476489</v>
      </c>
      <c r="AK23" s="47">
        <f t="shared" si="19"/>
        <v>2.2303840697551869E-2</v>
      </c>
      <c r="AL23" s="47">
        <f t="shared" si="20"/>
        <v>-1531.5070826069514</v>
      </c>
    </row>
    <row r="24" spans="1:38">
      <c r="G24">
        <v>20</v>
      </c>
      <c r="H24">
        <f t="shared" si="7"/>
        <v>54</v>
      </c>
      <c r="I24">
        <f t="shared" si="21"/>
        <v>677.73750221028956</v>
      </c>
      <c r="J24">
        <f t="shared" si="22"/>
        <v>13.554750044205791</v>
      </c>
      <c r="K24">
        <f t="shared" si="23"/>
        <v>25</v>
      </c>
      <c r="L24">
        <f t="shared" si="1"/>
        <v>100000</v>
      </c>
      <c r="M24">
        <v>0.5</v>
      </c>
      <c r="N24">
        <f t="shared" si="2"/>
        <v>50</v>
      </c>
      <c r="O24">
        <f t="shared" si="0"/>
        <v>1</v>
      </c>
      <c r="Q24" s="23">
        <f>INDEX('Mortality Rate'!$AC$3:$AC$54,MATCH('Pre F S'!H24,'Mortality Rate'!$A$3:$A$64,0))</f>
        <v>2.8629856850715701E-2</v>
      </c>
      <c r="R24" s="23">
        <f t="shared" si="27"/>
        <v>2.0669102095750799E-3</v>
      </c>
      <c r="S24" s="23">
        <f t="shared" si="8"/>
        <v>0.79256601559437212</v>
      </c>
      <c r="T24" s="23">
        <f t="shared" si="9"/>
        <v>2.2691051571208983E-2</v>
      </c>
      <c r="U24" s="23">
        <f t="shared" si="10"/>
        <v>1.6381627893942497E-3</v>
      </c>
      <c r="V24" s="23">
        <f t="shared" si="3"/>
        <v>0.76823680123376892</v>
      </c>
      <c r="W24" s="23"/>
      <c r="X24" s="23">
        <f t="shared" si="11"/>
        <v>39.628300779718607</v>
      </c>
      <c r="Y24" s="23">
        <f t="shared" si="11"/>
        <v>0.79256601559437212</v>
      </c>
      <c r="Z24" s="23">
        <f t="shared" si="12"/>
        <v>38.411840061688444</v>
      </c>
      <c r="AA24" s="23">
        <f t="shared" si="13"/>
        <v>0.76823680123376892</v>
      </c>
      <c r="AC24" s="47">
        <f t="shared" si="4"/>
        <v>520.66289077419719</v>
      </c>
      <c r="AD24" s="47">
        <f t="shared" si="5"/>
        <v>-10.413257815483945</v>
      </c>
      <c r="AE24" s="47">
        <f t="shared" si="6"/>
        <v>-19.205920030844222</v>
      </c>
      <c r="AF24" s="47">
        <f t="shared" si="14"/>
        <v>-2269.1051571208982</v>
      </c>
      <c r="AG24" s="47">
        <f t="shared" si="15"/>
        <v>-1778.061444193029</v>
      </c>
      <c r="AH24" s="47">
        <f t="shared" si="16"/>
        <v>1.216460718030163</v>
      </c>
      <c r="AI24" s="47">
        <f t="shared" si="17"/>
        <v>22.026819990161052</v>
      </c>
      <c r="AJ24" s="47">
        <f t="shared" si="18"/>
        <v>-1754.8181634848377</v>
      </c>
      <c r="AK24" s="47">
        <f t="shared" si="19"/>
        <v>2.4329214360603202E-2</v>
      </c>
      <c r="AL24" s="47">
        <f t="shared" si="20"/>
        <v>-1754.793834270477</v>
      </c>
    </row>
    <row r="25" spans="1:38">
      <c r="AC25" s="47"/>
      <c r="AD25" s="47"/>
      <c r="AE25" s="47"/>
      <c r="AF25" s="47"/>
      <c r="AG25" s="47"/>
      <c r="AH25" s="47"/>
      <c r="AI25" s="47"/>
      <c r="AJ25" s="47"/>
      <c r="AK25" s="47"/>
      <c r="AL25" s="47"/>
    </row>
    <row r="26" spans="1:38">
      <c r="AB26" s="31" t="s">
        <v>88</v>
      </c>
      <c r="AC26" s="47">
        <f>SUM(AC4:AC24)</f>
        <v>12267.766233556731</v>
      </c>
      <c r="AD26" s="47">
        <f t="shared" ref="AD26:AL26" si="28">SUM(AD4:AD24)</f>
        <v>-773.99057639516059</v>
      </c>
      <c r="AE26" s="47">
        <f t="shared" si="28"/>
        <v>-627.52646465438875</v>
      </c>
      <c r="AF26" s="47">
        <f t="shared" si="28"/>
        <v>-14356.429479137809</v>
      </c>
      <c r="AG26" s="47">
        <f t="shared" si="28"/>
        <v>-3490.180286630623</v>
      </c>
      <c r="AH26" s="47">
        <f t="shared" si="28"/>
        <v>-38.411840061688444</v>
      </c>
      <c r="AI26" s="47">
        <f t="shared" si="28"/>
        <v>491.71180507114616</v>
      </c>
      <c r="AJ26" s="47">
        <f t="shared" si="28"/>
        <v>-3036.8803216211654</v>
      </c>
      <c r="AK26" s="47">
        <f t="shared" si="28"/>
        <v>-0.76823680123376892</v>
      </c>
      <c r="AL26" s="47">
        <f t="shared" si="28"/>
        <v>-3037.6485584223988</v>
      </c>
    </row>
    <row r="28" spans="1:38">
      <c r="AB28" s="31" t="s">
        <v>89</v>
      </c>
      <c r="AC28" s="57">
        <f>AC4+NPV($B$7,AC5:AC24)</f>
        <v>9250.3858474341323</v>
      </c>
      <c r="AD28" s="57">
        <f t="shared" ref="AD28:AK28" si="29">AD4+NPV($B$7,AD5:AD24)</f>
        <v>-713.64296867270855</v>
      </c>
      <c r="AE28" s="57">
        <f t="shared" si="29"/>
        <v>-516.22303315317754</v>
      </c>
      <c r="AF28" s="57">
        <f t="shared" si="29"/>
        <v>-9071.0291080143306</v>
      </c>
      <c r="AG28" s="57">
        <f t="shared" si="29"/>
        <v>-1050.5092624060842</v>
      </c>
      <c r="AH28" s="57">
        <f t="shared" si="29"/>
        <v>-41.927938776546313</v>
      </c>
      <c r="AI28" s="57">
        <f t="shared" si="29"/>
        <v>364.14573372733491</v>
      </c>
      <c r="AJ28" s="57">
        <f t="shared" si="29"/>
        <v>-728.2914674552967</v>
      </c>
      <c r="AK28" s="57">
        <f t="shared" si="29"/>
        <v>-0.83855877553092617</v>
      </c>
      <c r="AL28" s="57">
        <f>AL4+NPV($B$7,AL5:AL24)</f>
        <v>-729.13002623082639</v>
      </c>
    </row>
    <row r="30" spans="1:38">
      <c r="AB30" s="31" t="s">
        <v>90</v>
      </c>
      <c r="AC30" s="57">
        <f>AC4+NPV($B$6,AC5:AC24)</f>
        <v>8488.351949097123</v>
      </c>
      <c r="AD30" s="57">
        <f t="shared" ref="AD30:AL30" si="30">AD4+NPV($B$6,AD5:AD24)</f>
        <v>-698.40229070596831</v>
      </c>
      <c r="AE30" s="57">
        <f t="shared" si="30"/>
        <v>-488.11355507900396</v>
      </c>
      <c r="AF30" s="57">
        <f t="shared" si="30"/>
        <v>-7835.3688605153611</v>
      </c>
      <c r="AG30" s="57">
        <f t="shared" si="30"/>
        <v>-533.53275720321062</v>
      </c>
      <c r="AH30" s="57">
        <f t="shared" si="30"/>
        <v>-42.776422145084659</v>
      </c>
      <c r="AI30" s="57">
        <f t="shared" si="30"/>
        <v>331.92676127454928</v>
      </c>
      <c r="AJ30" s="57">
        <f t="shared" si="30"/>
        <v>-244.38241807374632</v>
      </c>
      <c r="AK30" s="57">
        <f t="shared" si="30"/>
        <v>-0.85552844290169316</v>
      </c>
      <c r="AL30" s="57">
        <f t="shared" si="30"/>
        <v>-245.23794651664724</v>
      </c>
    </row>
  </sheetData>
  <mergeCells count="2">
    <mergeCell ref="Q2:V2"/>
    <mergeCell ref="X2:AA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744C1-6DF1-3747-BD5D-C0DB848ABCB7}">
  <sheetPr codeName="Sheet9">
    <tabColor rgb="FF00B0F0"/>
  </sheetPr>
  <dimension ref="A1:AO30"/>
  <sheetViews>
    <sheetView tabSelected="1" workbookViewId="0">
      <selection activeCell="D10" sqref="D10"/>
    </sheetView>
  </sheetViews>
  <sheetFormatPr defaultColWidth="11.42578125" defaultRowHeight="12.95"/>
  <cols>
    <col min="1" max="1" width="24.140625" customWidth="1"/>
    <col min="10" max="10" width="13.140625" bestFit="1" customWidth="1"/>
    <col min="12" max="12" width="13.140625" bestFit="1" customWidth="1"/>
    <col min="13" max="13" width="12.140625" bestFit="1" customWidth="1"/>
    <col min="14" max="14" width="15.85546875" bestFit="1" customWidth="1"/>
  </cols>
  <sheetData>
    <row r="1" spans="1:41">
      <c r="AD1" s="79" t="s">
        <v>35</v>
      </c>
      <c r="AE1" s="79"/>
      <c r="AF1" s="79"/>
      <c r="AG1" s="79"/>
      <c r="AH1" s="79"/>
      <c r="AI1" s="79"/>
      <c r="AJ1" s="79"/>
      <c r="AK1" s="79"/>
      <c r="AL1" s="79"/>
      <c r="AM1" s="79"/>
    </row>
    <row r="2" spans="1:41" ht="15">
      <c r="A2" s="63" t="s">
        <v>0</v>
      </c>
      <c r="B2" s="63">
        <v>35</v>
      </c>
      <c r="C2" s="63"/>
      <c r="D2" s="60" t="s">
        <v>36</v>
      </c>
      <c r="E2" s="60">
        <v>246.69955066637201</v>
      </c>
      <c r="G2" s="21" t="s">
        <v>37</v>
      </c>
      <c r="H2" s="21"/>
      <c r="I2" s="21"/>
      <c r="J2" s="21"/>
      <c r="K2" s="21"/>
      <c r="L2" s="21"/>
      <c r="M2" s="21"/>
      <c r="N2" s="21"/>
      <c r="O2" s="21"/>
      <c r="P2" s="21"/>
      <c r="R2" s="77" t="s">
        <v>38</v>
      </c>
      <c r="S2" s="77"/>
      <c r="T2" s="77"/>
      <c r="U2" s="77"/>
      <c r="V2" s="77"/>
      <c r="W2" s="77"/>
      <c r="Y2" s="59" t="s">
        <v>39</v>
      </c>
      <c r="Z2" s="58"/>
      <c r="AA2" s="58"/>
      <c r="AB2" s="58"/>
      <c r="AD2" s="1" t="s">
        <v>40</v>
      </c>
      <c r="AE2" s="1" t="s">
        <v>41</v>
      </c>
      <c r="AF2" s="1" t="s">
        <v>42</v>
      </c>
      <c r="AG2" s="1" t="s">
        <v>43</v>
      </c>
      <c r="AH2" s="1"/>
      <c r="AI2" s="1" t="s">
        <v>44</v>
      </c>
      <c r="AJ2" s="1" t="s">
        <v>45</v>
      </c>
      <c r="AK2" s="1" t="s">
        <v>46</v>
      </c>
      <c r="AL2" s="1" t="s">
        <v>47</v>
      </c>
      <c r="AM2" s="1" t="s">
        <v>48</v>
      </c>
    </row>
    <row r="3" spans="1:41" ht="27.95">
      <c r="A3" s="63" t="s">
        <v>49</v>
      </c>
      <c r="B3" s="63">
        <v>100000</v>
      </c>
      <c r="C3" s="63"/>
      <c r="G3" s="31" t="s">
        <v>50</v>
      </c>
      <c r="H3" s="31" t="s">
        <v>51</v>
      </c>
      <c r="I3" s="31" t="s">
        <v>36</v>
      </c>
      <c r="J3" s="31" t="s">
        <v>91</v>
      </c>
      <c r="K3" s="31" t="s">
        <v>52</v>
      </c>
      <c r="L3" s="31" t="s">
        <v>92</v>
      </c>
      <c r="M3" s="31" t="s">
        <v>54</v>
      </c>
      <c r="N3" s="31" t="s">
        <v>55</v>
      </c>
      <c r="O3" s="31" t="s">
        <v>56</v>
      </c>
      <c r="P3" s="31" t="s">
        <v>57</v>
      </c>
      <c r="R3" s="31" t="s">
        <v>58</v>
      </c>
      <c r="S3" s="31" t="s">
        <v>20</v>
      </c>
      <c r="T3" s="31" t="s">
        <v>59</v>
      </c>
      <c r="U3" s="31" t="s">
        <v>60</v>
      </c>
      <c r="V3" s="31" t="s">
        <v>61</v>
      </c>
      <c r="W3" s="31" t="s">
        <v>62</v>
      </c>
      <c r="Y3" s="31" t="s">
        <v>63</v>
      </c>
      <c r="Z3" s="31" t="s">
        <v>64</v>
      </c>
      <c r="AA3" s="31" t="s">
        <v>65</v>
      </c>
      <c r="AB3" s="31" t="s">
        <v>66</v>
      </c>
      <c r="AD3" s="32" t="s">
        <v>67</v>
      </c>
      <c r="AE3" s="32" t="s">
        <v>68</v>
      </c>
      <c r="AF3" s="32" t="s">
        <v>69</v>
      </c>
      <c r="AG3" s="32" t="s">
        <v>70</v>
      </c>
      <c r="AH3" s="32" t="s">
        <v>71</v>
      </c>
      <c r="AI3" s="32" t="s">
        <v>72</v>
      </c>
      <c r="AJ3" s="32" t="s">
        <v>73</v>
      </c>
      <c r="AK3" s="32" t="s">
        <v>31</v>
      </c>
      <c r="AL3" s="32" t="s">
        <v>74</v>
      </c>
      <c r="AM3" s="32" t="s">
        <v>75</v>
      </c>
    </row>
    <row r="4" spans="1:41">
      <c r="A4" s="64" t="s">
        <v>93</v>
      </c>
      <c r="B4" s="63">
        <v>0.06</v>
      </c>
      <c r="C4" s="63"/>
      <c r="G4">
        <v>0</v>
      </c>
      <c r="H4">
        <f>B2</f>
        <v>35</v>
      </c>
      <c r="I4">
        <f>$E$2</f>
        <v>246.69955066637201</v>
      </c>
      <c r="J4">
        <f>INDEX('Base Premium Discounts'!$E$2:$E$61,MATCH(H4,'Base Premium Discounts'!$D$2:$D$61,0))*I4*$B$24</f>
        <v>3.0105707877930148</v>
      </c>
      <c r="K4">
        <f>I4*$C$17</f>
        <v>197.3596405330976</v>
      </c>
      <c r="L4">
        <f>C21+J4</f>
        <v>203.01057078779303</v>
      </c>
      <c r="M4">
        <f>$B$3</f>
        <v>100000</v>
      </c>
      <c r="N4">
        <v>0.5</v>
      </c>
      <c r="O4">
        <f>N4*M4/1000</f>
        <v>50</v>
      </c>
      <c r="P4">
        <f t="shared" ref="P4:P24" si="0">$B$23*M4/1000</f>
        <v>1</v>
      </c>
      <c r="R4" s="23"/>
      <c r="S4" s="23"/>
      <c r="T4" s="23">
        <v>1</v>
      </c>
      <c r="U4" s="23"/>
      <c r="V4" s="23"/>
      <c r="W4" s="23">
        <f>T4-SUM(U4:V4)</f>
        <v>1</v>
      </c>
      <c r="X4" s="23"/>
      <c r="Y4" s="23"/>
      <c r="Z4" s="23"/>
      <c r="AA4" s="23">
        <f>W4*O4</f>
        <v>50</v>
      </c>
      <c r="AB4" s="23">
        <f>W4*P4</f>
        <v>1</v>
      </c>
      <c r="AD4" s="47">
        <f>I4*W4</f>
        <v>246.69955066637201</v>
      </c>
      <c r="AE4" s="47">
        <f>-W4*K4</f>
        <v>-197.3596405330976</v>
      </c>
      <c r="AF4" s="47">
        <f>-W4*L4</f>
        <v>-203.01057078779303</v>
      </c>
      <c r="AG4" s="47"/>
      <c r="AH4" s="47">
        <f>SUM(AD4:AG4)</f>
        <v>-153.67066065451863</v>
      </c>
      <c r="AI4" s="47">
        <f>Y4-AA4</f>
        <v>-50</v>
      </c>
      <c r="AJ4" s="47"/>
      <c r="AK4" s="47">
        <f>SUM(AH4:AJ4)</f>
        <v>-203.67066065451863</v>
      </c>
      <c r="AL4" s="47">
        <f>Z4-AB4</f>
        <v>-1</v>
      </c>
      <c r="AM4" s="47">
        <f>AK4+AL4</f>
        <v>-204.67066065451863</v>
      </c>
      <c r="AN4" s="31" t="s">
        <v>76</v>
      </c>
      <c r="AO4" s="57">
        <f>AK28</f>
        <v>51.375291992477912</v>
      </c>
    </row>
    <row r="5" spans="1:41">
      <c r="A5" s="58" t="s">
        <v>77</v>
      </c>
      <c r="B5" s="58"/>
      <c r="C5" s="58"/>
      <c r="G5">
        <v>1</v>
      </c>
      <c r="H5">
        <f>$B$2+G5-1</f>
        <v>35</v>
      </c>
      <c r="M5">
        <f t="shared" ref="M5:M24" si="1">$B$3</f>
        <v>100000</v>
      </c>
      <c r="N5">
        <v>0.5</v>
      </c>
      <c r="O5">
        <f t="shared" ref="O5:O24" si="2">N5*M5/1000</f>
        <v>50</v>
      </c>
      <c r="P5">
        <f t="shared" si="0"/>
        <v>1</v>
      </c>
      <c r="R5" s="23">
        <f>(1-$B$4*$B$24)*'Pre M NS'!Q5</f>
        <v>1.0416494962556669E-3</v>
      </c>
      <c r="S5" s="23">
        <f>C10</f>
        <v>9.9704975888452504E-3</v>
      </c>
      <c r="T5" s="23">
        <f>W4</f>
        <v>1</v>
      </c>
      <c r="U5" s="23">
        <f>R5*T5</f>
        <v>1.0416494962556669E-3</v>
      </c>
      <c r="V5" s="23">
        <f>MIN(S5*T5,T5-U5)</f>
        <v>9.9704975888452504E-3</v>
      </c>
      <c r="W5" s="23">
        <f t="shared" ref="W5:W24" si="3">T5-SUM(U5:V5)</f>
        <v>0.9889878529148991</v>
      </c>
      <c r="X5" s="23"/>
      <c r="Y5" s="23">
        <f>AA4</f>
        <v>50</v>
      </c>
      <c r="Z5" s="23">
        <f>AB4</f>
        <v>1</v>
      </c>
      <c r="AA5" s="23">
        <f>W5*O5</f>
        <v>49.449392645744958</v>
      </c>
      <c r="AB5" s="23">
        <f>W5*P5</f>
        <v>0.9889878529148991</v>
      </c>
      <c r="AD5" s="47">
        <f t="shared" ref="AD5:AD24" si="4">I5*W5</f>
        <v>0</v>
      </c>
      <c r="AE5" s="47">
        <f t="shared" ref="AE5:AE24" si="5">-W5*K5</f>
        <v>0</v>
      </c>
      <c r="AF5" s="47">
        <f t="shared" ref="AF5:AF24" si="6">-W5*L5</f>
        <v>0</v>
      </c>
      <c r="AG5" s="47">
        <f>-U5*M5</f>
        <v>-104.16494962556669</v>
      </c>
      <c r="AH5" s="47">
        <f>SUM(AD5:AG5)</f>
        <v>-104.16494962556669</v>
      </c>
      <c r="AI5" s="47">
        <f>Y5-AA5</f>
        <v>0.55060735425504248</v>
      </c>
      <c r="AJ5" s="47">
        <f>$B$6*SUM(AD5:AE5,Y5:Z5)</f>
        <v>2.04</v>
      </c>
      <c r="AK5" s="47">
        <f>SUM(AH5:AJ5)</f>
        <v>-101.57434227131164</v>
      </c>
      <c r="AL5" s="47">
        <f>Z5-AB5</f>
        <v>1.1012147085100898E-2</v>
      </c>
      <c r="AM5" s="47">
        <f>AK5+AL5</f>
        <v>-101.56333012422654</v>
      </c>
      <c r="AN5" s="31" t="s">
        <v>78</v>
      </c>
      <c r="AO5" s="57">
        <f>AM30</f>
        <v>54.443050956807753</v>
      </c>
    </row>
    <row r="6" spans="1:41">
      <c r="A6" s="58" t="s">
        <v>79</v>
      </c>
      <c r="B6" s="58">
        <v>0.04</v>
      </c>
      <c r="C6" s="58"/>
      <c r="G6">
        <v>2</v>
      </c>
      <c r="H6">
        <f t="shared" ref="H6:H24" si="7">$B$2+G6-1</f>
        <v>36</v>
      </c>
      <c r="I6">
        <f t="shared" ref="I6:I24" si="8">$E$2</f>
        <v>246.69955066637201</v>
      </c>
      <c r="J6">
        <f>INDEX('Base Premium Discounts'!$E$2:$E$61,MATCH(H6,'Base Premium Discounts'!$D$2:$D$61,0))*I6*$B$24</f>
        <v>3.3450786531033496</v>
      </c>
      <c r="K6">
        <f t="shared" ref="K6:K24" si="9">I6*$C$18</f>
        <v>4.9339910133274403</v>
      </c>
      <c r="L6">
        <f>$C$22+J6</f>
        <v>28.34507865310335</v>
      </c>
      <c r="M6">
        <f t="shared" si="1"/>
        <v>100000</v>
      </c>
      <c r="N6">
        <v>0.5</v>
      </c>
      <c r="O6">
        <f t="shared" si="2"/>
        <v>50</v>
      </c>
      <c r="P6">
        <f t="shared" si="0"/>
        <v>1</v>
      </c>
      <c r="R6" s="23">
        <f>(1-$B$4*$B$24)*'Pre M NS'!Q6</f>
        <v>1.123802955142318E-3</v>
      </c>
      <c r="S6" s="23">
        <f>$C$11</f>
        <v>8.5577793108708201E-3</v>
      </c>
      <c r="T6" s="23">
        <f t="shared" ref="T6:T24" si="10">W5</f>
        <v>0.9889878529148991</v>
      </c>
      <c r="U6" s="23">
        <f t="shared" ref="U6:U24" si="11">R6*T6</f>
        <v>1.1114274717056198E-3</v>
      </c>
      <c r="V6" s="23">
        <f t="shared" ref="V6:V24" si="12">MIN(S6*T6,T6-U6)</f>
        <v>8.4635397863776773E-3</v>
      </c>
      <c r="W6" s="23">
        <f t="shared" si="3"/>
        <v>0.97941288565681583</v>
      </c>
      <c r="X6" s="23"/>
      <c r="Y6" s="23">
        <f t="shared" ref="Y6:Z24" si="13">AA5</f>
        <v>49.449392645744958</v>
      </c>
      <c r="Z6" s="23">
        <f t="shared" si="13"/>
        <v>0.9889878529148991</v>
      </c>
      <c r="AA6" s="23">
        <f t="shared" ref="AA6:AA24" si="14">W6*O6</f>
        <v>48.970644282840794</v>
      </c>
      <c r="AB6" s="23">
        <f t="shared" ref="AB6:AB24" si="15">W6*P6</f>
        <v>0.97941288565681583</v>
      </c>
      <c r="AD6" s="47">
        <f t="shared" si="4"/>
        <v>241.62071880839125</v>
      </c>
      <c r="AE6" s="47">
        <f t="shared" si="5"/>
        <v>-4.8324143761678249</v>
      </c>
      <c r="AF6" s="47">
        <f t="shared" si="6"/>
        <v>-27.761535277805361</v>
      </c>
      <c r="AG6" s="47">
        <f t="shared" ref="AG6:AG24" si="16">-U6*M6</f>
        <v>-111.14274717056198</v>
      </c>
      <c r="AH6" s="47">
        <f t="shared" ref="AH6:AH24" si="17">SUM(AD6:AG6)</f>
        <v>97.884021983856073</v>
      </c>
      <c r="AI6" s="47">
        <f t="shared" ref="AI6:AI24" si="18">Y6-AA6</f>
        <v>0.47874836290416312</v>
      </c>
      <c r="AJ6" s="47">
        <f>$B$6*SUM(AD6:AE6,Y6:Z6)</f>
        <v>11.489067397235331</v>
      </c>
      <c r="AK6" s="47">
        <f t="shared" ref="AK6:AK24" si="19">SUM(AH6:AJ6)</f>
        <v>109.85183774399557</v>
      </c>
      <c r="AL6" s="47">
        <f t="shared" ref="AL6:AL24" si="20">Z6-AB6</f>
        <v>9.5749672580832668E-3</v>
      </c>
      <c r="AM6" s="47">
        <f t="shared" ref="AM6:AM24" si="21">AK6+AL6</f>
        <v>109.86141271125366</v>
      </c>
      <c r="AO6" s="68"/>
    </row>
    <row r="7" spans="1:41">
      <c r="A7" s="58" t="s">
        <v>81</v>
      </c>
      <c r="B7" s="58">
        <v>0.03</v>
      </c>
      <c r="C7" s="58"/>
      <c r="G7">
        <v>3</v>
      </c>
      <c r="H7">
        <f t="shared" si="7"/>
        <v>37</v>
      </c>
      <c r="I7">
        <f t="shared" si="8"/>
        <v>246.69955066637201</v>
      </c>
      <c r="J7">
        <f>INDEX('Base Premium Discounts'!$E$2:$E$61,MATCH(H7,'Base Premium Discounts'!$D$2:$D$61,0))*I7*$B$24</f>
        <v>3.6795865184136844</v>
      </c>
      <c r="K7">
        <f t="shared" si="9"/>
        <v>4.9339910133274403</v>
      </c>
      <c r="L7">
        <f t="shared" ref="L7:L24" si="22">$C$22+J7</f>
        <v>28.679586518413686</v>
      </c>
      <c r="M7">
        <f t="shared" si="1"/>
        <v>100000</v>
      </c>
      <c r="N7">
        <v>0.5</v>
      </c>
      <c r="O7">
        <f t="shared" si="2"/>
        <v>50</v>
      </c>
      <c r="P7">
        <f t="shared" si="0"/>
        <v>1</v>
      </c>
      <c r="R7" s="23">
        <f>(1-$B$4*$B$24)*'Pre M NS'!Q7</f>
        <v>1.4142614601018717E-3</v>
      </c>
      <c r="S7" s="23">
        <f t="shared" ref="S7:S9" si="23">$C$11</f>
        <v>8.5577793108708201E-3</v>
      </c>
      <c r="T7" s="23">
        <f t="shared" si="10"/>
        <v>0.97941288565681583</v>
      </c>
      <c r="U7" s="23">
        <f t="shared" si="11"/>
        <v>1.385145897711596E-3</v>
      </c>
      <c r="V7" s="23">
        <f t="shared" si="12"/>
        <v>8.3815993296741872E-3</v>
      </c>
      <c r="W7" s="23">
        <f t="shared" si="3"/>
        <v>0.96964614042943009</v>
      </c>
      <c r="X7" s="23"/>
      <c r="Y7" s="23">
        <f t="shared" si="13"/>
        <v>48.970644282840794</v>
      </c>
      <c r="Z7" s="23">
        <f t="shared" si="13"/>
        <v>0.97941288565681583</v>
      </c>
      <c r="AA7" s="23">
        <f t="shared" si="14"/>
        <v>48.482307021471506</v>
      </c>
      <c r="AB7" s="23">
        <f t="shared" si="15"/>
        <v>0.96964614042943009</v>
      </c>
      <c r="AD7" s="47">
        <f t="shared" si="4"/>
        <v>239.21126714932225</v>
      </c>
      <c r="AE7" s="47">
        <f t="shared" si="5"/>
        <v>-4.7842253429864456</v>
      </c>
      <c r="AF7" s="47">
        <f t="shared" si="6"/>
        <v>-27.809050376691747</v>
      </c>
      <c r="AG7" s="47">
        <f t="shared" si="16"/>
        <v>-138.51458977115959</v>
      </c>
      <c r="AH7" s="47">
        <f t="shared" si="17"/>
        <v>68.103401658484472</v>
      </c>
      <c r="AI7" s="47">
        <f t="shared" si="18"/>
        <v>0.48833726136928846</v>
      </c>
      <c r="AJ7" s="47">
        <f t="shared" ref="AJ7:AJ24" si="24">$B$6*SUM(AD7:AE7,Y7:Z7)</f>
        <v>11.375083958993336</v>
      </c>
      <c r="AK7" s="47">
        <f t="shared" si="19"/>
        <v>79.966822878847097</v>
      </c>
      <c r="AL7" s="47">
        <f t="shared" si="20"/>
        <v>9.7667452273857425E-3</v>
      </c>
      <c r="AM7" s="47">
        <f t="shared" si="21"/>
        <v>79.976589624074478</v>
      </c>
    </row>
    <row r="8" spans="1:41">
      <c r="A8" s="58" t="s">
        <v>82</v>
      </c>
      <c r="B8" s="58"/>
      <c r="C8" s="58"/>
      <c r="G8">
        <v>4</v>
      </c>
      <c r="H8">
        <f t="shared" si="7"/>
        <v>38</v>
      </c>
      <c r="I8">
        <f t="shared" si="8"/>
        <v>246.69955066637201</v>
      </c>
      <c r="J8">
        <f>INDEX('Base Premium Discounts'!$E$2:$E$61,MATCH(H8,'Base Premium Discounts'!$D$2:$D$61,0))*I8*$B$24</f>
        <v>4.0140943837240197</v>
      </c>
      <c r="K8">
        <f t="shared" si="9"/>
        <v>4.9339910133274403</v>
      </c>
      <c r="L8">
        <f t="shared" si="22"/>
        <v>29.014094383724021</v>
      </c>
      <c r="M8">
        <f t="shared" si="1"/>
        <v>100000</v>
      </c>
      <c r="N8">
        <v>0.5</v>
      </c>
      <c r="O8">
        <f t="shared" si="2"/>
        <v>50</v>
      </c>
      <c r="P8">
        <f t="shared" si="0"/>
        <v>1</v>
      </c>
      <c r="R8" s="23">
        <f>(1-$B$4*$B$24)*'Pre M NS'!Q8</f>
        <v>1.414376723400208E-3</v>
      </c>
      <c r="S8" s="23">
        <f t="shared" si="23"/>
        <v>8.5577793108708201E-3</v>
      </c>
      <c r="T8" s="23">
        <f t="shared" si="10"/>
        <v>0.96964614042943009</v>
      </c>
      <c r="U8" s="23">
        <f t="shared" si="11"/>
        <v>1.3714449309582353E-3</v>
      </c>
      <c r="V8" s="23">
        <f t="shared" si="12"/>
        <v>8.298017679432718E-3</v>
      </c>
      <c r="W8" s="23">
        <f t="shared" si="3"/>
        <v>0.95997667781903917</v>
      </c>
      <c r="X8" s="23"/>
      <c r="Y8" s="23">
        <f t="shared" si="13"/>
        <v>48.482307021471506</v>
      </c>
      <c r="Z8" s="23">
        <f t="shared" si="13"/>
        <v>0.96964614042943009</v>
      </c>
      <c r="AA8" s="23">
        <f t="shared" si="14"/>
        <v>47.998833890951957</v>
      </c>
      <c r="AB8" s="23">
        <f t="shared" si="15"/>
        <v>0.95997667781903917</v>
      </c>
      <c r="AD8" s="47">
        <f t="shared" si="4"/>
        <v>236.82581506815353</v>
      </c>
      <c r="AE8" s="47">
        <f t="shared" si="5"/>
        <v>-4.7365163013630704</v>
      </c>
      <c r="AF8" s="47">
        <f t="shared" si="6"/>
        <v>-27.852853936415428</v>
      </c>
      <c r="AG8" s="47">
        <f t="shared" si="16"/>
        <v>-137.14449309582352</v>
      </c>
      <c r="AH8" s="47">
        <f t="shared" si="17"/>
        <v>67.091951734551515</v>
      </c>
      <c r="AI8" s="47">
        <f t="shared" si="18"/>
        <v>0.48347313051954899</v>
      </c>
      <c r="AJ8" s="47">
        <f t="shared" si="24"/>
        <v>11.261650077147653</v>
      </c>
      <c r="AK8" s="47">
        <f t="shared" si="19"/>
        <v>78.837074942218706</v>
      </c>
      <c r="AL8" s="47">
        <f t="shared" si="20"/>
        <v>9.669462610390922E-3</v>
      </c>
      <c r="AM8" s="47">
        <f t="shared" si="21"/>
        <v>78.846744404829096</v>
      </c>
    </row>
    <row r="9" spans="1:41">
      <c r="A9" s="58"/>
      <c r="B9" s="59" t="s">
        <v>21</v>
      </c>
      <c r="C9" s="59" t="s">
        <v>83</v>
      </c>
      <c r="G9">
        <v>5</v>
      </c>
      <c r="H9">
        <f t="shared" si="7"/>
        <v>39</v>
      </c>
      <c r="I9">
        <f t="shared" si="8"/>
        <v>246.69955066637201</v>
      </c>
      <c r="J9">
        <f>INDEX('Base Premium Discounts'!$E$2:$E$61,MATCH(H9,'Base Premium Discounts'!$D$2:$D$61,0))*I9*$B$24</f>
        <v>4.3486022490343537</v>
      </c>
      <c r="K9">
        <f t="shared" si="9"/>
        <v>4.9339910133274403</v>
      </c>
      <c r="L9">
        <f>$C$22+J9</f>
        <v>29.348602249034354</v>
      </c>
      <c r="M9">
        <f t="shared" si="1"/>
        <v>100000</v>
      </c>
      <c r="N9">
        <v>0.5</v>
      </c>
      <c r="O9">
        <f t="shared" si="2"/>
        <v>50</v>
      </c>
      <c r="P9">
        <f t="shared" si="0"/>
        <v>1</v>
      </c>
      <c r="R9" s="23">
        <f>(1-$B$4*$B$24)*'Pre M NS'!Q9</f>
        <v>1.5583494373081733E-3</v>
      </c>
      <c r="S9" s="23">
        <f t="shared" si="23"/>
        <v>8.5577793108708201E-3</v>
      </c>
      <c r="T9" s="23">
        <f t="shared" si="10"/>
        <v>0.95997667781903917</v>
      </c>
      <c r="U9" s="23">
        <f t="shared" si="11"/>
        <v>1.4959791157082693E-3</v>
      </c>
      <c r="V9" s="23">
        <f t="shared" si="12"/>
        <v>8.2152685523582767E-3</v>
      </c>
      <c r="W9" s="23">
        <f t="shared" si="3"/>
        <v>0.95026543015097265</v>
      </c>
      <c r="X9" s="23"/>
      <c r="Y9" s="23">
        <f t="shared" si="13"/>
        <v>47.998833890951957</v>
      </c>
      <c r="Z9" s="23">
        <f t="shared" si="13"/>
        <v>0.95997667781903917</v>
      </c>
      <c r="AA9" s="23">
        <f t="shared" si="14"/>
        <v>47.51327150754863</v>
      </c>
      <c r="AB9" s="23">
        <f t="shared" si="15"/>
        <v>0.95026543015097265</v>
      </c>
      <c r="AD9" s="47">
        <f t="shared" si="4"/>
        <v>234.43005463203167</v>
      </c>
      <c r="AE9" s="47">
        <f t="shared" si="5"/>
        <v>-4.6886010926406332</v>
      </c>
      <c r="AF9" s="47">
        <f t="shared" si="6"/>
        <v>-27.888962140508433</v>
      </c>
      <c r="AG9" s="47">
        <f t="shared" si="16"/>
        <v>-149.59791157082694</v>
      </c>
      <c r="AH9" s="47">
        <f t="shared" si="17"/>
        <v>52.254579828055682</v>
      </c>
      <c r="AI9" s="47">
        <f t="shared" si="18"/>
        <v>0.48556238340332669</v>
      </c>
      <c r="AJ9" s="47">
        <f t="shared" si="24"/>
        <v>11.148010564326482</v>
      </c>
      <c r="AK9" s="47">
        <f t="shared" si="19"/>
        <v>63.888152775785493</v>
      </c>
      <c r="AL9" s="47">
        <f t="shared" si="20"/>
        <v>9.711247668066525E-3</v>
      </c>
      <c r="AM9" s="47">
        <f t="shared" si="21"/>
        <v>63.897864023453558</v>
      </c>
    </row>
    <row r="10" spans="1:41">
      <c r="A10" s="58"/>
      <c r="B10" s="58" t="s">
        <v>22</v>
      </c>
      <c r="C10" s="66">
        <f>'Lapse Rates'!D3</f>
        <v>9.9704975888452504E-3</v>
      </c>
      <c r="G10">
        <v>6</v>
      </c>
      <c r="H10">
        <f t="shared" si="7"/>
        <v>40</v>
      </c>
      <c r="I10">
        <f t="shared" si="8"/>
        <v>246.69955066637201</v>
      </c>
      <c r="J10">
        <f>INDEX('Base Premium Discounts'!$E$2:$E$61,MATCH(H10,'Base Premium Discounts'!$D$2:$D$61,0))*I10*$B$24</f>
        <v>4.6831101143446894</v>
      </c>
      <c r="K10">
        <f t="shared" si="9"/>
        <v>4.9339910133274403</v>
      </c>
      <c r="L10">
        <f t="shared" si="22"/>
        <v>29.683110114344689</v>
      </c>
      <c r="M10">
        <f t="shared" si="1"/>
        <v>100000</v>
      </c>
      <c r="N10">
        <v>0.5</v>
      </c>
      <c r="O10">
        <f t="shared" si="2"/>
        <v>50</v>
      </c>
      <c r="P10">
        <f t="shared" si="0"/>
        <v>1</v>
      </c>
      <c r="R10" s="23">
        <f>(1-$B$4*$B$24)*'Pre M NS'!Q10</f>
        <v>1.4397843216763311E-3</v>
      </c>
      <c r="S10" s="23">
        <f>$C$12</f>
        <v>5.94832397876936E-3</v>
      </c>
      <c r="T10" s="23">
        <f t="shared" si="10"/>
        <v>0.95026543015097265</v>
      </c>
      <c r="U10" s="23">
        <f t="shared" si="11"/>
        <v>1.3681772677623851E-3</v>
      </c>
      <c r="V10" s="23">
        <f t="shared" si="12"/>
        <v>5.652486644362611E-3</v>
      </c>
      <c r="W10" s="23">
        <f t="shared" si="3"/>
        <v>0.94324476623884768</v>
      </c>
      <c r="X10" s="23"/>
      <c r="Y10" s="23">
        <f t="shared" si="13"/>
        <v>47.51327150754863</v>
      </c>
      <c r="Z10" s="23">
        <f t="shared" si="13"/>
        <v>0.95026543015097265</v>
      </c>
      <c r="AA10" s="23">
        <f t="shared" si="14"/>
        <v>47.162238311942382</v>
      </c>
      <c r="AB10" s="23">
        <f t="shared" si="15"/>
        <v>0.94324476623884768</v>
      </c>
      <c r="AD10" s="47">
        <f t="shared" si="4"/>
        <v>232.69805999953081</v>
      </c>
      <c r="AE10" s="47">
        <f t="shared" si="5"/>
        <v>-4.6539611999906167</v>
      </c>
      <c r="AF10" s="47">
        <f t="shared" si="6"/>
        <v>-27.998438261047031</v>
      </c>
      <c r="AG10" s="47">
        <f t="shared" si="16"/>
        <v>-136.81772677623852</v>
      </c>
      <c r="AH10" s="47">
        <f t="shared" si="17"/>
        <v>63.227933762254651</v>
      </c>
      <c r="AI10" s="47">
        <f t="shared" si="18"/>
        <v>0.35103319560624868</v>
      </c>
      <c r="AJ10" s="47">
        <f>$B$6*SUM(AD10:AE10,Y10:Z10)</f>
        <v>11.060305429489592</v>
      </c>
      <c r="AK10" s="47">
        <f t="shared" si="19"/>
        <v>74.639272387350488</v>
      </c>
      <c r="AL10" s="47">
        <f t="shared" si="20"/>
        <v>7.0206639121249692E-3</v>
      </c>
      <c r="AM10" s="47">
        <f t="shared" si="21"/>
        <v>74.646293051262617</v>
      </c>
    </row>
    <row r="11" spans="1:41">
      <c r="A11" s="58"/>
      <c r="B11" s="58" t="s">
        <v>23</v>
      </c>
      <c r="C11" s="66">
        <f>'Lapse Rates'!D4</f>
        <v>8.5577793108708201E-3</v>
      </c>
      <c r="G11">
        <v>7</v>
      </c>
      <c r="H11">
        <f t="shared" si="7"/>
        <v>41</v>
      </c>
      <c r="I11">
        <f t="shared" si="8"/>
        <v>246.69955066637201</v>
      </c>
      <c r="J11">
        <f>INDEX('Base Premium Discounts'!$E$2:$E$61,MATCH(H11,'Base Premium Discounts'!$D$2:$D$61,0))*I11*$B$24</f>
        <v>5.0176179796550251</v>
      </c>
      <c r="K11">
        <f t="shared" si="9"/>
        <v>4.9339910133274403</v>
      </c>
      <c r="L11">
        <f t="shared" si="22"/>
        <v>30.017617979655025</v>
      </c>
      <c r="M11">
        <f t="shared" si="1"/>
        <v>100000</v>
      </c>
      <c r="N11">
        <v>0.5</v>
      </c>
      <c r="O11">
        <f t="shared" si="2"/>
        <v>50</v>
      </c>
      <c r="P11">
        <f t="shared" si="0"/>
        <v>1</v>
      </c>
      <c r="R11" s="23">
        <f>(1-$B$4*$B$24)*'Pre M NS'!Q11</f>
        <v>1.6601943812339199E-3</v>
      </c>
      <c r="S11" s="23">
        <f t="shared" ref="S11:S14" si="25">$C$12</f>
        <v>5.94832397876936E-3</v>
      </c>
      <c r="T11" s="23">
        <f t="shared" si="10"/>
        <v>0.94324476623884768</v>
      </c>
      <c r="U11" s="23">
        <f t="shared" si="11"/>
        <v>1.5659696610380372E-3</v>
      </c>
      <c r="V11" s="23">
        <f t="shared" si="12"/>
        <v>5.6107254608672372E-3</v>
      </c>
      <c r="W11" s="23">
        <f t="shared" si="3"/>
        <v>0.93606807111694246</v>
      </c>
      <c r="X11" s="23"/>
      <c r="Y11" s="23">
        <f t="shared" si="13"/>
        <v>47.162238311942382</v>
      </c>
      <c r="Z11" s="23">
        <f t="shared" si="13"/>
        <v>0.94324476623884768</v>
      </c>
      <c r="AA11" s="23">
        <f t="shared" si="14"/>
        <v>46.803403555847126</v>
      </c>
      <c r="AB11" s="23">
        <f t="shared" si="15"/>
        <v>0.93606807111694246</v>
      </c>
      <c r="AD11" s="47">
        <f t="shared" si="4"/>
        <v>230.92757253768727</v>
      </c>
      <c r="AE11" s="47">
        <f t="shared" si="5"/>
        <v>-4.6185514507537455</v>
      </c>
      <c r="AF11" s="47">
        <f t="shared" si="6"/>
        <v>-28.098533761740931</v>
      </c>
      <c r="AG11" s="47">
        <f t="shared" si="16"/>
        <v>-156.59696610380371</v>
      </c>
      <c r="AH11" s="47">
        <f t="shared" si="17"/>
        <v>41.613521221388879</v>
      </c>
      <c r="AI11" s="47">
        <f t="shared" si="18"/>
        <v>0.35883475609525561</v>
      </c>
      <c r="AJ11" s="47">
        <f t="shared" si="24"/>
        <v>10.976580166604588</v>
      </c>
      <c r="AK11" s="47">
        <f t="shared" si="19"/>
        <v>52.948936144088719</v>
      </c>
      <c r="AL11" s="47">
        <f t="shared" si="20"/>
        <v>7.1766951219052189E-3</v>
      </c>
      <c r="AM11" s="47">
        <f t="shared" si="21"/>
        <v>52.956112839210626</v>
      </c>
    </row>
    <row r="12" spans="1:41">
      <c r="A12" s="58"/>
      <c r="B12" s="58" t="s">
        <v>24</v>
      </c>
      <c r="C12" s="66">
        <f>'Lapse Rates'!D5</f>
        <v>5.94832397876936E-3</v>
      </c>
      <c r="G12">
        <v>8</v>
      </c>
      <c r="H12">
        <f t="shared" si="7"/>
        <v>42</v>
      </c>
      <c r="I12">
        <f t="shared" si="8"/>
        <v>246.69955066637201</v>
      </c>
      <c r="J12">
        <f>INDEX('Base Premium Discounts'!$E$2:$E$61,MATCH(H12,'Base Premium Discounts'!$D$2:$D$61,0))*I12*$B$24</f>
        <v>5.3521258449653599</v>
      </c>
      <c r="K12">
        <f t="shared" si="9"/>
        <v>4.9339910133274403</v>
      </c>
      <c r="L12">
        <f t="shared" si="22"/>
        <v>30.352125844965361</v>
      </c>
      <c r="M12">
        <f t="shared" si="1"/>
        <v>100000</v>
      </c>
      <c r="N12">
        <v>0.5</v>
      </c>
      <c r="O12">
        <f t="shared" si="2"/>
        <v>50</v>
      </c>
      <c r="P12">
        <f t="shared" si="0"/>
        <v>1</v>
      </c>
      <c r="R12" s="23">
        <f>(1-$B$4*$B$24)*'Pre M NS'!Q12</f>
        <v>1.6945111350277341E-3</v>
      </c>
      <c r="S12" s="23">
        <f t="shared" si="25"/>
        <v>5.94832397876936E-3</v>
      </c>
      <c r="T12" s="23">
        <f t="shared" si="10"/>
        <v>0.93606807111694246</v>
      </c>
      <c r="U12" s="23">
        <f t="shared" si="11"/>
        <v>1.5861777696515918E-3</v>
      </c>
      <c r="V12" s="23">
        <f t="shared" si="12"/>
        <v>5.568036153185291E-3</v>
      </c>
      <c r="W12" s="23">
        <f t="shared" si="3"/>
        <v>0.92891385719410557</v>
      </c>
      <c r="X12" s="23"/>
      <c r="Y12" s="23">
        <f t="shared" si="13"/>
        <v>46.803403555847126</v>
      </c>
      <c r="Z12" s="23">
        <f t="shared" si="13"/>
        <v>0.93606807111694246</v>
      </c>
      <c r="AA12" s="23">
        <f t="shared" si="14"/>
        <v>46.445692859705275</v>
      </c>
      <c r="AB12" s="23">
        <f t="shared" si="15"/>
        <v>0.92891385719410557</v>
      </c>
      <c r="AD12" s="47">
        <f t="shared" si="4"/>
        <v>229.1626311775523</v>
      </c>
      <c r="AE12" s="47">
        <f t="shared" si="5"/>
        <v>-4.5832526235510462</v>
      </c>
      <c r="AF12" s="47">
        <f t="shared" si="6"/>
        <v>-28.194510292687674</v>
      </c>
      <c r="AG12" s="47">
        <f t="shared" si="16"/>
        <v>-158.61777696515918</v>
      </c>
      <c r="AH12" s="47">
        <f t="shared" si="17"/>
        <v>37.767091296154405</v>
      </c>
      <c r="AI12" s="47">
        <f t="shared" si="18"/>
        <v>0.3577106961418508</v>
      </c>
      <c r="AJ12" s="47">
        <f t="shared" si="24"/>
        <v>10.892754007238613</v>
      </c>
      <c r="AK12" s="47">
        <f t="shared" si="19"/>
        <v>49.017555999534871</v>
      </c>
      <c r="AL12" s="47">
        <f t="shared" si="20"/>
        <v>7.1542139228368828E-3</v>
      </c>
      <c r="AM12" s="47">
        <f t="shared" si="21"/>
        <v>49.024710213457709</v>
      </c>
    </row>
    <row r="13" spans="1:41">
      <c r="A13" s="58"/>
      <c r="B13" s="58" t="s">
        <v>25</v>
      </c>
      <c r="C13" s="66">
        <f>'Lapse Rates'!D6</f>
        <v>3.5936779557013201E-3</v>
      </c>
      <c r="G13">
        <v>9</v>
      </c>
      <c r="H13">
        <f t="shared" si="7"/>
        <v>43</v>
      </c>
      <c r="I13">
        <f t="shared" si="8"/>
        <v>246.69955066637201</v>
      </c>
      <c r="J13">
        <f>INDEX('Base Premium Discounts'!$E$2:$E$61,MATCH(H13,'Base Premium Discounts'!$D$2:$D$61,0))*I13*$B$24</f>
        <v>5.6866337102756948</v>
      </c>
      <c r="K13">
        <f t="shared" si="9"/>
        <v>4.9339910133274403</v>
      </c>
      <c r="L13">
        <f t="shared" si="22"/>
        <v>30.686633710275693</v>
      </c>
      <c r="M13">
        <f t="shared" si="1"/>
        <v>100000</v>
      </c>
      <c r="N13">
        <v>0.5</v>
      </c>
      <c r="O13">
        <f t="shared" si="2"/>
        <v>50</v>
      </c>
      <c r="P13">
        <f t="shared" si="0"/>
        <v>1</v>
      </c>
      <c r="R13" s="23">
        <f>(1-$B$4*$B$24)*'Pre M NS'!Q13</f>
        <v>1.6565901825098168E-3</v>
      </c>
      <c r="S13" s="23">
        <f t="shared" si="25"/>
        <v>5.94832397876936E-3</v>
      </c>
      <c r="T13" s="23">
        <f t="shared" si="10"/>
        <v>0.92891385719410557</v>
      </c>
      <c r="U13" s="23">
        <f t="shared" si="11"/>
        <v>1.5388295762250813E-3</v>
      </c>
      <c r="V13" s="23">
        <f t="shared" si="12"/>
        <v>5.525480570958835E-3</v>
      </c>
      <c r="W13" s="23">
        <f t="shared" si="3"/>
        <v>0.92184954704692168</v>
      </c>
      <c r="X13" s="23"/>
      <c r="Y13" s="23">
        <f t="shared" si="13"/>
        <v>46.445692859705275</v>
      </c>
      <c r="Z13" s="23">
        <f t="shared" si="13"/>
        <v>0.92891385719410557</v>
      </c>
      <c r="AA13" s="23">
        <f t="shared" si="14"/>
        <v>46.092477352346087</v>
      </c>
      <c r="AB13" s="23">
        <f t="shared" si="15"/>
        <v>0.92184954704692168</v>
      </c>
      <c r="AD13" s="47">
        <f t="shared" si="4"/>
        <v>227.41986903847413</v>
      </c>
      <c r="AE13" s="47">
        <f t="shared" si="5"/>
        <v>-4.5483973807694831</v>
      </c>
      <c r="AF13" s="47">
        <f t="shared" si="6"/>
        <v>-28.288459386212445</v>
      </c>
      <c r="AG13" s="47">
        <f t="shared" si="16"/>
        <v>-153.88295762250814</v>
      </c>
      <c r="AH13" s="47">
        <f t="shared" si="17"/>
        <v>40.700054648984064</v>
      </c>
      <c r="AI13" s="47">
        <f t="shared" si="18"/>
        <v>0.35321550735918805</v>
      </c>
      <c r="AJ13" s="47">
        <f t="shared" si="24"/>
        <v>10.809843134984161</v>
      </c>
      <c r="AK13" s="47">
        <f t="shared" si="19"/>
        <v>51.863113291327416</v>
      </c>
      <c r="AL13" s="47">
        <f t="shared" si="20"/>
        <v>7.0643101471838943E-3</v>
      </c>
      <c r="AM13" s="47">
        <f t="shared" si="21"/>
        <v>51.870177601474602</v>
      </c>
    </row>
    <row r="14" spans="1:41">
      <c r="A14" s="58"/>
      <c r="B14" s="58" t="s">
        <v>26</v>
      </c>
      <c r="C14" s="66">
        <f>'Lapse Rates'!D7</f>
        <v>1.67879466529844E-3</v>
      </c>
      <c r="G14">
        <v>10</v>
      </c>
      <c r="H14">
        <f t="shared" si="7"/>
        <v>44</v>
      </c>
      <c r="I14">
        <f t="shared" si="8"/>
        <v>246.69955066637201</v>
      </c>
      <c r="J14">
        <f>INDEX('Base Premium Discounts'!$E$2:$E$61,MATCH(H14,'Base Premium Discounts'!$D$2:$D$61,0))*I14*$B$24</f>
        <v>6.0211415755860296</v>
      </c>
      <c r="K14">
        <f t="shared" si="9"/>
        <v>4.9339910133274403</v>
      </c>
      <c r="L14">
        <f t="shared" si="22"/>
        <v>31.021141575586029</v>
      </c>
      <c r="M14">
        <f t="shared" si="1"/>
        <v>100000</v>
      </c>
      <c r="N14">
        <v>0.5</v>
      </c>
      <c r="O14">
        <f t="shared" si="2"/>
        <v>50</v>
      </c>
      <c r="P14">
        <f t="shared" si="0"/>
        <v>1</v>
      </c>
      <c r="R14" s="23">
        <f>(1-$B$4*$B$24)*'Pre M NS'!Q14</f>
        <v>1.9292696495271417E-3</v>
      </c>
      <c r="S14" s="23">
        <f t="shared" si="25"/>
        <v>5.94832397876936E-3</v>
      </c>
      <c r="T14" s="23">
        <f t="shared" si="10"/>
        <v>0.92184954704692168</v>
      </c>
      <c r="U14" s="23">
        <f t="shared" si="11"/>
        <v>1.778496352547969E-3</v>
      </c>
      <c r="V14" s="23">
        <f t="shared" si="12"/>
        <v>5.4834597655168777E-3</v>
      </c>
      <c r="W14" s="23">
        <f t="shared" si="3"/>
        <v>0.91458759092885689</v>
      </c>
      <c r="X14" s="23"/>
      <c r="Y14" s="23">
        <f t="shared" si="13"/>
        <v>46.092477352346087</v>
      </c>
      <c r="Z14" s="23">
        <f t="shared" si="13"/>
        <v>0.92184954704692168</v>
      </c>
      <c r="AA14" s="23">
        <f t="shared" si="14"/>
        <v>45.729379546442843</v>
      </c>
      <c r="AB14" s="23">
        <f t="shared" si="15"/>
        <v>0.91458759092885689</v>
      </c>
      <c r="AD14" s="47">
        <f t="shared" si="4"/>
        <v>225.62834772718864</v>
      </c>
      <c r="AE14" s="47">
        <f t="shared" si="5"/>
        <v>-4.5125669545437734</v>
      </c>
      <c r="AF14" s="47">
        <f t="shared" si="6"/>
        <v>-28.371551141478228</v>
      </c>
      <c r="AG14" s="47">
        <f t="shared" si="16"/>
        <v>-177.84963525479691</v>
      </c>
      <c r="AH14" s="47">
        <f t="shared" si="17"/>
        <v>14.894594376369724</v>
      </c>
      <c r="AI14" s="47">
        <f t="shared" si="18"/>
        <v>0.36309780590324436</v>
      </c>
      <c r="AJ14" s="47">
        <f t="shared" si="24"/>
        <v>10.725204306881515</v>
      </c>
      <c r="AK14" s="47">
        <f t="shared" si="19"/>
        <v>25.982896489154484</v>
      </c>
      <c r="AL14" s="47">
        <f t="shared" si="20"/>
        <v>7.261956118064794E-3</v>
      </c>
      <c r="AM14" s="47">
        <f t="shared" si="21"/>
        <v>25.990158445272549</v>
      </c>
    </row>
    <row r="15" spans="1:41">
      <c r="A15" s="59" t="s">
        <v>84</v>
      </c>
      <c r="B15" s="58"/>
      <c r="C15" s="58"/>
      <c r="G15">
        <v>11</v>
      </c>
      <c r="H15">
        <f t="shared" si="7"/>
        <v>45</v>
      </c>
      <c r="I15">
        <f t="shared" si="8"/>
        <v>246.69955066637201</v>
      </c>
      <c r="J15">
        <f>INDEX('Base Premium Discounts'!$E$2:$E$61,MATCH(H15,'Base Premium Discounts'!$D$2:$D$61,0))*I15*$B$24</f>
        <v>6.3556494408963635</v>
      </c>
      <c r="K15">
        <f t="shared" si="9"/>
        <v>4.9339910133274403</v>
      </c>
      <c r="L15">
        <f t="shared" si="22"/>
        <v>31.355649440896364</v>
      </c>
      <c r="M15">
        <f t="shared" si="1"/>
        <v>100000</v>
      </c>
      <c r="N15">
        <v>0.5</v>
      </c>
      <c r="O15">
        <f t="shared" si="2"/>
        <v>50</v>
      </c>
      <c r="P15">
        <f t="shared" si="0"/>
        <v>1</v>
      </c>
      <c r="R15" s="23">
        <f>(1-$B$4*$B$24)*'Pre M NS'!Q15</f>
        <v>1.8463346785252475E-3</v>
      </c>
      <c r="S15" s="23">
        <f>$C$13</f>
        <v>3.5936779557013201E-3</v>
      </c>
      <c r="T15" s="23">
        <f t="shared" si="10"/>
        <v>0.91458759092885689</v>
      </c>
      <c r="U15" s="23">
        <f t="shared" si="11"/>
        <v>1.6886347856808115E-3</v>
      </c>
      <c r="V15" s="23">
        <f t="shared" si="12"/>
        <v>3.2867332640790095E-3</v>
      </c>
      <c r="W15" s="23">
        <f t="shared" si="3"/>
        <v>0.90961222287909704</v>
      </c>
      <c r="X15" s="23"/>
      <c r="Y15" s="23">
        <f t="shared" si="13"/>
        <v>45.729379546442843</v>
      </c>
      <c r="Z15" s="23">
        <f t="shared" si="13"/>
        <v>0.91458759092885689</v>
      </c>
      <c r="AA15" s="23">
        <f t="shared" si="14"/>
        <v>45.480611143954853</v>
      </c>
      <c r="AB15" s="23">
        <f t="shared" si="15"/>
        <v>0.90961222287909704</v>
      </c>
      <c r="AD15" s="47">
        <f t="shared" si="4"/>
        <v>224.40092666491307</v>
      </c>
      <c r="AE15" s="47">
        <f t="shared" si="5"/>
        <v>-4.4880185332982618</v>
      </c>
      <c r="AF15" s="47">
        <f t="shared" si="6"/>
        <v>-28.521481987751457</v>
      </c>
      <c r="AG15" s="47">
        <f t="shared" si="16"/>
        <v>-168.86347856808115</v>
      </c>
      <c r="AH15" s="47">
        <f t="shared" si="17"/>
        <v>22.527947575782207</v>
      </c>
      <c r="AI15" s="47">
        <f t="shared" si="18"/>
        <v>0.2487684024879897</v>
      </c>
      <c r="AJ15" s="47">
        <f t="shared" si="24"/>
        <v>10.66227501075946</v>
      </c>
      <c r="AK15" s="47">
        <f t="shared" si="19"/>
        <v>33.438990989029655</v>
      </c>
      <c r="AL15" s="47">
        <f t="shared" si="20"/>
        <v>4.9753680497598429E-3</v>
      </c>
      <c r="AM15" s="47">
        <f t="shared" si="21"/>
        <v>33.443966357079418</v>
      </c>
    </row>
    <row r="16" spans="1:41">
      <c r="A16" s="58"/>
      <c r="B16" s="59" t="s">
        <v>21</v>
      </c>
      <c r="C16" s="59" t="s">
        <v>83</v>
      </c>
      <c r="G16">
        <v>12</v>
      </c>
      <c r="H16">
        <f t="shared" si="7"/>
        <v>46</v>
      </c>
      <c r="I16">
        <f t="shared" si="8"/>
        <v>246.69955066637201</v>
      </c>
      <c r="J16">
        <f>INDEX('Base Premium Discounts'!$E$2:$E$61,MATCH(H16,'Base Premium Discounts'!$D$2:$D$61,0))*I16*$B$24</f>
        <v>6.6901573062066992</v>
      </c>
      <c r="K16">
        <f t="shared" si="9"/>
        <v>4.9339910133274403</v>
      </c>
      <c r="L16">
        <f t="shared" si="22"/>
        <v>31.6901573062067</v>
      </c>
      <c r="M16">
        <f t="shared" si="1"/>
        <v>100000</v>
      </c>
      <c r="N16">
        <v>0.5</v>
      </c>
      <c r="O16">
        <f t="shared" si="2"/>
        <v>50</v>
      </c>
      <c r="P16">
        <f t="shared" si="0"/>
        <v>1</v>
      </c>
      <c r="R16" s="23">
        <f>(1-$B$4*$B$24)*'Pre M NS'!Q16</f>
        <v>2.085513497794796E-3</v>
      </c>
      <c r="S16" s="23">
        <f t="shared" ref="S16:S19" si="26">$C$13</f>
        <v>3.5936779557013201E-3</v>
      </c>
      <c r="T16" s="23">
        <f t="shared" si="10"/>
        <v>0.90961222287909704</v>
      </c>
      <c r="U16" s="23">
        <f t="shared" si="11"/>
        <v>1.8970085685734853E-3</v>
      </c>
      <c r="V16" s="23">
        <f t="shared" si="12"/>
        <v>3.2688533935970872E-3</v>
      </c>
      <c r="W16" s="23">
        <f t="shared" si="3"/>
        <v>0.90444636091692643</v>
      </c>
      <c r="X16" s="23"/>
      <c r="Y16" s="23">
        <f t="shared" si="13"/>
        <v>45.480611143954853</v>
      </c>
      <c r="Z16" s="23">
        <f t="shared" si="13"/>
        <v>0.90961222287909704</v>
      </c>
      <c r="AA16" s="23">
        <f t="shared" si="14"/>
        <v>45.222318045846322</v>
      </c>
      <c r="AB16" s="23">
        <f t="shared" si="15"/>
        <v>0.90444636091692643</v>
      </c>
      <c r="AD16" s="47">
        <f t="shared" si="4"/>
        <v>223.12651084004108</v>
      </c>
      <c r="AE16" s="47">
        <f t="shared" si="5"/>
        <v>-4.4625302168008218</v>
      </c>
      <c r="AF16" s="47">
        <f t="shared" si="6"/>
        <v>-28.662047452483598</v>
      </c>
      <c r="AG16" s="47">
        <f t="shared" si="16"/>
        <v>-189.70085685734853</v>
      </c>
      <c r="AH16" s="47">
        <f t="shared" si="17"/>
        <v>0.30107631340814578</v>
      </c>
      <c r="AI16" s="47">
        <f t="shared" si="18"/>
        <v>0.25829309810853118</v>
      </c>
      <c r="AJ16" s="47">
        <f t="shared" si="24"/>
        <v>10.602168159602968</v>
      </c>
      <c r="AK16" s="47">
        <f t="shared" si="19"/>
        <v>11.161537571119645</v>
      </c>
      <c r="AL16" s="47">
        <f t="shared" si="20"/>
        <v>5.1658619621706148E-3</v>
      </c>
      <c r="AM16" s="47">
        <f t="shared" si="21"/>
        <v>11.166703433081816</v>
      </c>
    </row>
    <row r="17" spans="1:39">
      <c r="A17" s="58"/>
      <c r="B17" s="61">
        <v>1</v>
      </c>
      <c r="C17" s="67">
        <v>0.8</v>
      </c>
      <c r="G17">
        <v>13</v>
      </c>
      <c r="H17">
        <f t="shared" si="7"/>
        <v>47</v>
      </c>
      <c r="I17">
        <f t="shared" si="8"/>
        <v>246.69955066637201</v>
      </c>
      <c r="J17">
        <f>INDEX('Base Premium Discounts'!$E$2:$E$61,MATCH(H17,'Base Premium Discounts'!$D$2:$D$61,0))*I17*$B$24</f>
        <v>7.0246651715170332</v>
      </c>
      <c r="K17">
        <f t="shared" si="9"/>
        <v>4.9339910133274403</v>
      </c>
      <c r="L17">
        <f t="shared" si="22"/>
        <v>32.024665171517036</v>
      </c>
      <c r="M17">
        <f t="shared" si="1"/>
        <v>100000</v>
      </c>
      <c r="N17">
        <v>0.5</v>
      </c>
      <c r="O17">
        <f t="shared" si="2"/>
        <v>50</v>
      </c>
      <c r="P17">
        <f t="shared" si="0"/>
        <v>1</v>
      </c>
      <c r="R17" s="23">
        <f>(1-$B$4*$B$24)*'Pre M NS'!Q17</f>
        <v>2.2265255052935518E-3</v>
      </c>
      <c r="S17" s="23">
        <f t="shared" si="26"/>
        <v>3.5936779557013201E-3</v>
      </c>
      <c r="T17" s="23">
        <f t="shared" si="10"/>
        <v>0.90444636091692643</v>
      </c>
      <c r="U17" s="23">
        <f t="shared" si="11"/>
        <v>2.0137728907514739E-3</v>
      </c>
      <c r="V17" s="23">
        <f t="shared" si="12"/>
        <v>3.2502889493414384E-3</v>
      </c>
      <c r="W17" s="23">
        <f t="shared" si="3"/>
        <v>0.89918229907683356</v>
      </c>
      <c r="X17" s="23"/>
      <c r="Y17" s="23">
        <f t="shared" si="13"/>
        <v>45.222318045846322</v>
      </c>
      <c r="Z17" s="23">
        <f t="shared" si="13"/>
        <v>0.90444636091692643</v>
      </c>
      <c r="AA17" s="23">
        <f t="shared" si="14"/>
        <v>44.959114953841677</v>
      </c>
      <c r="AB17" s="23">
        <f t="shared" si="15"/>
        <v>0.89918229907683356</v>
      </c>
      <c r="AD17" s="47">
        <f t="shared" si="4"/>
        <v>221.82786914941016</v>
      </c>
      <c r="AE17" s="47">
        <f t="shared" si="5"/>
        <v>-4.4365573829882035</v>
      </c>
      <c r="AF17" s="47">
        <f t="shared" si="6"/>
        <v>-28.796012056090486</v>
      </c>
      <c r="AG17" s="47">
        <f t="shared" si="16"/>
        <v>-201.37728907514739</v>
      </c>
      <c r="AH17" s="47">
        <f t="shared" si="17"/>
        <v>-12.781989364815928</v>
      </c>
      <c r="AI17" s="47">
        <f t="shared" si="18"/>
        <v>0.26320309200464465</v>
      </c>
      <c r="AJ17" s="47">
        <f t="shared" si="24"/>
        <v>10.540723046927409</v>
      </c>
      <c r="AK17" s="47">
        <f t="shared" si="19"/>
        <v>-1.978063225883874</v>
      </c>
      <c r="AL17" s="47">
        <f t="shared" si="20"/>
        <v>5.2640618400928707E-3</v>
      </c>
      <c r="AM17" s="47">
        <f t="shared" si="21"/>
        <v>-1.972799164043781</v>
      </c>
    </row>
    <row r="18" spans="1:39">
      <c r="A18" s="58"/>
      <c r="B18" s="59" t="s">
        <v>85</v>
      </c>
      <c r="C18" s="67">
        <v>0.02</v>
      </c>
      <c r="G18">
        <v>14</v>
      </c>
      <c r="H18">
        <f t="shared" si="7"/>
        <v>48</v>
      </c>
      <c r="I18">
        <f t="shared" si="8"/>
        <v>246.69955066637201</v>
      </c>
      <c r="J18">
        <f>INDEX('Base Premium Discounts'!$E$2:$E$61,MATCH(H18,'Base Premium Discounts'!$D$2:$D$61,0))*I18*$B$24</f>
        <v>7.3591730368273689</v>
      </c>
      <c r="K18">
        <f t="shared" si="9"/>
        <v>4.9339910133274403</v>
      </c>
      <c r="L18">
        <f t="shared" si="22"/>
        <v>32.359173036827372</v>
      </c>
      <c r="M18">
        <f t="shared" si="1"/>
        <v>100000</v>
      </c>
      <c r="N18">
        <v>0.5</v>
      </c>
      <c r="O18">
        <f t="shared" si="2"/>
        <v>50</v>
      </c>
      <c r="P18">
        <f t="shared" si="0"/>
        <v>1</v>
      </c>
      <c r="R18" s="23">
        <f>(1-$B$4*$B$24)*'Pre M NS'!Q18</f>
        <v>2.1976034712311156E-3</v>
      </c>
      <c r="S18" s="23">
        <f t="shared" si="26"/>
        <v>3.5936779557013201E-3</v>
      </c>
      <c r="T18" s="23">
        <f t="shared" si="10"/>
        <v>0.89918229907683356</v>
      </c>
      <c r="U18" s="23">
        <f t="shared" si="11"/>
        <v>1.9760461417208247E-3</v>
      </c>
      <c r="V18" s="23">
        <f t="shared" si="12"/>
        <v>3.2313716063492484E-3</v>
      </c>
      <c r="W18" s="23">
        <f t="shared" si="3"/>
        <v>0.89397488132876346</v>
      </c>
      <c r="X18" s="23"/>
      <c r="Y18" s="23">
        <f t="shared" si="13"/>
        <v>44.959114953841677</v>
      </c>
      <c r="Z18" s="23">
        <f t="shared" si="13"/>
        <v>0.89918229907683356</v>
      </c>
      <c r="AA18" s="23">
        <f t="shared" si="14"/>
        <v>44.698744066438174</v>
      </c>
      <c r="AB18" s="23">
        <f t="shared" si="15"/>
        <v>0.89397488132876346</v>
      </c>
      <c r="AD18" s="47">
        <f t="shared" si="4"/>
        <v>220.54320153082918</v>
      </c>
      <c r="AE18" s="47">
        <f t="shared" si="5"/>
        <v>-4.4108640306165841</v>
      </c>
      <c r="AF18" s="47">
        <f t="shared" si="6"/>
        <v>-28.928287875494672</v>
      </c>
      <c r="AG18" s="47">
        <f t="shared" si="16"/>
        <v>-197.60461417208248</v>
      </c>
      <c r="AH18" s="47">
        <f t="shared" si="17"/>
        <v>-10.400564547364553</v>
      </c>
      <c r="AI18" s="47">
        <f t="shared" si="18"/>
        <v>0.26037088740350356</v>
      </c>
      <c r="AJ18" s="47">
        <f t="shared" si="24"/>
        <v>10.479625390125243</v>
      </c>
      <c r="AK18" s="47">
        <f t="shared" si="19"/>
        <v>0.33943173016419337</v>
      </c>
      <c r="AL18" s="47">
        <f t="shared" si="20"/>
        <v>5.2074177480700978E-3</v>
      </c>
      <c r="AM18" s="47">
        <f t="shared" si="21"/>
        <v>0.34463914791226347</v>
      </c>
    </row>
    <row r="19" spans="1:39">
      <c r="A19" s="59" t="s">
        <v>86</v>
      </c>
      <c r="B19" s="58"/>
      <c r="C19" s="58"/>
      <c r="G19">
        <v>15</v>
      </c>
      <c r="H19">
        <f t="shared" si="7"/>
        <v>49</v>
      </c>
      <c r="I19">
        <f t="shared" si="8"/>
        <v>246.69955066637201</v>
      </c>
      <c r="J19">
        <f>INDEX('Base Premium Discounts'!$E$2:$E$61,MATCH(H19,'Base Premium Discounts'!$D$2:$D$61,0))*I19*$B$24</f>
        <v>7.6936809021377046</v>
      </c>
      <c r="K19">
        <f t="shared" si="9"/>
        <v>4.9339910133274403</v>
      </c>
      <c r="L19">
        <f t="shared" si="22"/>
        <v>32.693680902137707</v>
      </c>
      <c r="M19">
        <f t="shared" si="1"/>
        <v>100000</v>
      </c>
      <c r="N19">
        <v>0.5</v>
      </c>
      <c r="O19">
        <f t="shared" si="2"/>
        <v>50</v>
      </c>
      <c r="P19">
        <f t="shared" si="0"/>
        <v>1</v>
      </c>
      <c r="R19" s="23">
        <f>(1-$B$4*$B$24)*'Pre M NS'!Q19</f>
        <v>2.2641768947896253E-3</v>
      </c>
      <c r="S19" s="23">
        <f t="shared" si="26"/>
        <v>3.5936779557013201E-3</v>
      </c>
      <c r="T19" s="23">
        <f t="shared" si="10"/>
        <v>0.89397488132876346</v>
      </c>
      <c r="U19" s="23">
        <f t="shared" si="11"/>
        <v>2.0241172708268832E-3</v>
      </c>
      <c r="V19" s="23">
        <f t="shared" si="12"/>
        <v>3.2126578239818808E-3</v>
      </c>
      <c r="W19" s="23">
        <f t="shared" si="3"/>
        <v>0.88873810623395466</v>
      </c>
      <c r="X19" s="23"/>
      <c r="Y19" s="23">
        <f t="shared" si="13"/>
        <v>44.698744066438174</v>
      </c>
      <c r="Z19" s="23">
        <f t="shared" si="13"/>
        <v>0.89397488132876346</v>
      </c>
      <c r="AA19" s="23">
        <f t="shared" si="14"/>
        <v>44.436905311697735</v>
      </c>
      <c r="AB19" s="23">
        <f t="shared" si="15"/>
        <v>0.88873810623395466</v>
      </c>
      <c r="AD19" s="47">
        <f t="shared" si="4"/>
        <v>219.25129146799901</v>
      </c>
      <c r="AE19" s="47">
        <f t="shared" si="5"/>
        <v>-4.3850258293599804</v>
      </c>
      <c r="AF19" s="47">
        <f t="shared" si="6"/>
        <v>-29.056120050783075</v>
      </c>
      <c r="AG19" s="47">
        <f t="shared" si="16"/>
        <v>-202.41172708268832</v>
      </c>
      <c r="AH19" s="47">
        <f t="shared" si="17"/>
        <v>-16.601581494832374</v>
      </c>
      <c r="AI19" s="47">
        <f t="shared" si="18"/>
        <v>0.26183875474043816</v>
      </c>
      <c r="AJ19" s="47">
        <f t="shared" si="24"/>
        <v>10.418359383456238</v>
      </c>
      <c r="AK19" s="47">
        <f t="shared" si="19"/>
        <v>-5.9213833566356975</v>
      </c>
      <c r="AL19" s="47">
        <f t="shared" si="20"/>
        <v>5.2367750948087988E-3</v>
      </c>
      <c r="AM19" s="47">
        <f t="shared" si="21"/>
        <v>-5.9161465815408887</v>
      </c>
    </row>
    <row r="20" spans="1:39">
      <c r="A20" s="58"/>
      <c r="B20" s="59" t="s">
        <v>21</v>
      </c>
      <c r="C20" s="59" t="s">
        <v>53</v>
      </c>
      <c r="G20">
        <v>16</v>
      </c>
      <c r="H20">
        <f t="shared" si="7"/>
        <v>50</v>
      </c>
      <c r="I20">
        <f t="shared" si="8"/>
        <v>246.69955066637201</v>
      </c>
      <c r="J20">
        <f>INDEX('Base Premium Discounts'!$E$2:$E$61,MATCH(H20,'Base Premium Discounts'!$D$2:$D$61,0))*I20*$B$24</f>
        <v>8.0281887674480394</v>
      </c>
      <c r="K20">
        <f t="shared" si="9"/>
        <v>4.9339910133274403</v>
      </c>
      <c r="L20">
        <f t="shared" si="22"/>
        <v>33.028188767448043</v>
      </c>
      <c r="M20">
        <f t="shared" si="1"/>
        <v>100000</v>
      </c>
      <c r="N20">
        <v>0.5</v>
      </c>
      <c r="O20">
        <f t="shared" si="2"/>
        <v>50</v>
      </c>
      <c r="P20">
        <f t="shared" si="0"/>
        <v>1</v>
      </c>
      <c r="R20" s="23">
        <f>(1-$B$4*$B$24)*'Pre M NS'!Q20</f>
        <v>2.3162796886434722E-3</v>
      </c>
      <c r="S20" s="23">
        <f>$C$14</f>
        <v>1.67879466529844E-3</v>
      </c>
      <c r="T20" s="23">
        <f t="shared" si="10"/>
        <v>0.88873810623395466</v>
      </c>
      <c r="U20" s="23">
        <f t="shared" si="11"/>
        <v>2.0585660239931737E-3</v>
      </c>
      <c r="V20" s="23">
        <f t="shared" si="12"/>
        <v>1.4920087915930014E-3</v>
      </c>
      <c r="W20" s="23">
        <f t="shared" si="3"/>
        <v>0.88518753141836848</v>
      </c>
      <c r="X20" s="23"/>
      <c r="Y20" s="23">
        <f t="shared" si="13"/>
        <v>44.436905311697735</v>
      </c>
      <c r="Z20" s="23">
        <f t="shared" si="13"/>
        <v>0.88873810623395466</v>
      </c>
      <c r="AA20" s="23">
        <f t="shared" si="14"/>
        <v>44.259376570918427</v>
      </c>
      <c r="AB20" s="23">
        <f t="shared" si="15"/>
        <v>0.88518753141836848</v>
      </c>
      <c r="AD20" s="47">
        <f t="shared" si="4"/>
        <v>218.37536625638654</v>
      </c>
      <c r="AE20" s="47">
        <f t="shared" si="5"/>
        <v>-4.3675073251277317</v>
      </c>
      <c r="AF20" s="47">
        <f t="shared" si="6"/>
        <v>-29.236140882277219</v>
      </c>
      <c r="AG20" s="47">
        <f t="shared" si="16"/>
        <v>-205.85660239931738</v>
      </c>
      <c r="AH20" s="47">
        <f t="shared" si="17"/>
        <v>-21.084884350335784</v>
      </c>
      <c r="AI20" s="47">
        <f t="shared" si="18"/>
        <v>0.17752874077930869</v>
      </c>
      <c r="AJ20" s="47">
        <f t="shared" si="24"/>
        <v>10.373340093967622</v>
      </c>
      <c r="AK20" s="47">
        <f t="shared" si="19"/>
        <v>-10.534015515588854</v>
      </c>
      <c r="AL20" s="47">
        <f t="shared" si="20"/>
        <v>3.5505748155861827E-3</v>
      </c>
      <c r="AM20" s="47">
        <f t="shared" si="21"/>
        <v>-10.530464940773268</v>
      </c>
    </row>
    <row r="21" spans="1:39">
      <c r="A21" s="58"/>
      <c r="B21" s="62">
        <v>1</v>
      </c>
      <c r="C21" s="58">
        <v>200</v>
      </c>
      <c r="G21">
        <v>17</v>
      </c>
      <c r="H21">
        <f t="shared" si="7"/>
        <v>51</v>
      </c>
      <c r="I21">
        <f t="shared" si="8"/>
        <v>246.69955066637201</v>
      </c>
      <c r="J21">
        <f>INDEX('Base Premium Discounts'!$E$2:$E$61,MATCH(H21,'Base Premium Discounts'!$D$2:$D$61,0))*I21*$B$24</f>
        <v>8.3626966327583734</v>
      </c>
      <c r="K21">
        <f t="shared" si="9"/>
        <v>4.9339910133274403</v>
      </c>
      <c r="L21">
        <f t="shared" si="22"/>
        <v>33.362696632758372</v>
      </c>
      <c r="M21">
        <f t="shared" si="1"/>
        <v>100000</v>
      </c>
      <c r="N21">
        <v>0.5</v>
      </c>
      <c r="O21">
        <f t="shared" si="2"/>
        <v>50</v>
      </c>
      <c r="P21">
        <f t="shared" si="0"/>
        <v>1</v>
      </c>
      <c r="R21" s="23">
        <f>(1-$B$4*$B$24)*'Pre M NS'!Q21</f>
        <v>2.7248722881974361E-3</v>
      </c>
      <c r="S21" s="23">
        <f t="shared" ref="S21:S24" si="27">$C$14</f>
        <v>1.67879466529844E-3</v>
      </c>
      <c r="T21" s="23">
        <f t="shared" si="10"/>
        <v>0.88518753141836848</v>
      </c>
      <c r="U21" s="23">
        <f t="shared" si="11"/>
        <v>2.4120229742198096E-3</v>
      </c>
      <c r="V21" s="23">
        <f t="shared" si="12"/>
        <v>1.4860481055338523E-3</v>
      </c>
      <c r="W21" s="23">
        <f t="shared" si="3"/>
        <v>0.88128946033861477</v>
      </c>
      <c r="X21" s="23"/>
      <c r="Y21" s="23">
        <f t="shared" si="13"/>
        <v>44.259376570918427</v>
      </c>
      <c r="Z21" s="23">
        <f t="shared" si="13"/>
        <v>0.88518753141836848</v>
      </c>
      <c r="AA21" s="23">
        <f t="shared" si="14"/>
        <v>44.064473016930741</v>
      </c>
      <c r="AB21" s="23">
        <f t="shared" si="15"/>
        <v>0.88128946033861477</v>
      </c>
      <c r="AD21" s="47">
        <f t="shared" si="4"/>
        <v>217.41371387254574</v>
      </c>
      <c r="AE21" s="47">
        <f t="shared" si="5"/>
        <v>-4.3482742774509147</v>
      </c>
      <c r="AF21" s="47">
        <f t="shared" si="6"/>
        <v>-29.402192910924544</v>
      </c>
      <c r="AG21" s="47">
        <f>-U21*M21</f>
        <v>-241.20229742198097</v>
      </c>
      <c r="AH21" s="47">
        <f t="shared" si="17"/>
        <v>-57.539050737810697</v>
      </c>
      <c r="AI21" s="47">
        <f t="shared" si="18"/>
        <v>0.194903553987686</v>
      </c>
      <c r="AJ21" s="47">
        <f t="shared" si="24"/>
        <v>10.328400147897264</v>
      </c>
      <c r="AK21" s="47">
        <f t="shared" si="19"/>
        <v>-47.015747035925749</v>
      </c>
      <c r="AL21" s="47">
        <f t="shared" si="20"/>
        <v>3.8980710797537066E-3</v>
      </c>
      <c r="AM21" s="47">
        <f t="shared" si="21"/>
        <v>-47.011848964845996</v>
      </c>
    </row>
    <row r="22" spans="1:39">
      <c r="A22" s="58"/>
      <c r="B22" s="59" t="s">
        <v>85</v>
      </c>
      <c r="C22" s="58">
        <v>25</v>
      </c>
      <c r="G22">
        <v>18</v>
      </c>
      <c r="H22">
        <f t="shared" si="7"/>
        <v>52</v>
      </c>
      <c r="I22">
        <f t="shared" si="8"/>
        <v>246.69955066637201</v>
      </c>
      <c r="J22">
        <f>INDEX('Base Premium Discounts'!$E$2:$E$61,MATCH(H22,'Base Premium Discounts'!$D$2:$D$61,0))*I22*$B$24</f>
        <v>8.6972044980687073</v>
      </c>
      <c r="K22">
        <f t="shared" si="9"/>
        <v>4.9339910133274403</v>
      </c>
      <c r="L22">
        <f t="shared" si="22"/>
        <v>33.697204498068707</v>
      </c>
      <c r="M22">
        <f t="shared" si="1"/>
        <v>100000</v>
      </c>
      <c r="N22">
        <v>0.5</v>
      </c>
      <c r="O22">
        <f t="shared" si="2"/>
        <v>50</v>
      </c>
      <c r="P22">
        <f t="shared" si="0"/>
        <v>1</v>
      </c>
      <c r="R22" s="23">
        <f>(1-$B$4*$B$24)*'Pre M NS'!Q22</f>
        <v>3.2801555685615558E-3</v>
      </c>
      <c r="S22" s="23">
        <f t="shared" si="27"/>
        <v>1.67879466529844E-3</v>
      </c>
      <c r="T22" s="23">
        <f t="shared" si="10"/>
        <v>0.88128946033861477</v>
      </c>
      <c r="U22" s="23">
        <f t="shared" si="11"/>
        <v>2.8907665308443155E-3</v>
      </c>
      <c r="V22" s="23">
        <f t="shared" si="12"/>
        <v>1.4795040446002076E-3</v>
      </c>
      <c r="W22" s="23">
        <f t="shared" si="3"/>
        <v>0.87691918976317029</v>
      </c>
      <c r="X22" s="23"/>
      <c r="Y22" s="23">
        <f t="shared" si="13"/>
        <v>44.064473016930741</v>
      </c>
      <c r="Z22" s="23">
        <f t="shared" si="13"/>
        <v>0.88128946033861477</v>
      </c>
      <c r="AA22" s="23">
        <f t="shared" si="14"/>
        <v>43.845959488158513</v>
      </c>
      <c r="AB22" s="23">
        <f t="shared" si="15"/>
        <v>0.87691918976317029</v>
      </c>
      <c r="AD22" s="47">
        <f t="shared" si="4"/>
        <v>216.33557008529311</v>
      </c>
      <c r="AE22" s="47">
        <f t="shared" si="5"/>
        <v>-4.3267114017058628</v>
      </c>
      <c r="AF22" s="47">
        <f t="shared" si="6"/>
        <v>-29.549725265730267</v>
      </c>
      <c r="AG22" s="47">
        <f t="shared" si="16"/>
        <v>-289.07665308443154</v>
      </c>
      <c r="AH22" s="47">
        <f t="shared" si="17"/>
        <v>-106.61751966657457</v>
      </c>
      <c r="AI22" s="47">
        <f t="shared" si="18"/>
        <v>0.21851352877222752</v>
      </c>
      <c r="AJ22" s="47">
        <f t="shared" si="24"/>
        <v>10.278184846434264</v>
      </c>
      <c r="AK22" s="47">
        <f t="shared" si="19"/>
        <v>-96.12082129136806</v>
      </c>
      <c r="AL22" s="47">
        <f t="shared" si="20"/>
        <v>4.3702705754444793E-3</v>
      </c>
      <c r="AM22" s="47">
        <f t="shared" si="21"/>
        <v>-96.11645102079261</v>
      </c>
    </row>
    <row r="23" spans="1:39">
      <c r="A23" s="58" t="s">
        <v>87</v>
      </c>
      <c r="B23" s="58">
        <v>0.01</v>
      </c>
      <c r="C23" s="58"/>
      <c r="G23">
        <v>19</v>
      </c>
      <c r="H23">
        <f t="shared" si="7"/>
        <v>53</v>
      </c>
      <c r="I23">
        <f t="shared" si="8"/>
        <v>246.69955066637201</v>
      </c>
      <c r="J23">
        <f>INDEX('Base Premium Discounts'!$E$2:$E$61,MATCH(H23,'Base Premium Discounts'!$D$2:$D$61,0))*I23*$B$24</f>
        <v>9.031712363379043</v>
      </c>
      <c r="K23">
        <f t="shared" si="9"/>
        <v>4.9339910133274403</v>
      </c>
      <c r="L23">
        <f t="shared" si="22"/>
        <v>34.031712363379043</v>
      </c>
      <c r="M23">
        <f t="shared" si="1"/>
        <v>100000</v>
      </c>
      <c r="N23">
        <v>0.5</v>
      </c>
      <c r="O23">
        <f t="shared" si="2"/>
        <v>50</v>
      </c>
      <c r="P23">
        <f t="shared" si="0"/>
        <v>1</v>
      </c>
      <c r="R23" s="23">
        <f>(1-$B$4*$B$24)*'Pre M NS'!Q23</f>
        <v>2.8620920391680071E-3</v>
      </c>
      <c r="S23" s="23">
        <f t="shared" si="27"/>
        <v>1.67879466529844E-3</v>
      </c>
      <c r="T23" s="23">
        <f t="shared" si="10"/>
        <v>0.87691918976317029</v>
      </c>
      <c r="U23" s="23">
        <f t="shared" si="11"/>
        <v>2.5098234320148284E-3</v>
      </c>
      <c r="V23" s="23">
        <f t="shared" si="12"/>
        <v>1.4721672576722407E-3</v>
      </c>
      <c r="W23" s="23">
        <f t="shared" si="3"/>
        <v>0.87293719907348322</v>
      </c>
      <c r="X23" s="23"/>
      <c r="Y23" s="23">
        <f t="shared" si="13"/>
        <v>43.845959488158513</v>
      </c>
      <c r="Z23" s="23">
        <f t="shared" si="13"/>
        <v>0.87691918976317029</v>
      </c>
      <c r="AA23" s="23">
        <f t="shared" si="14"/>
        <v>43.646859953674159</v>
      </c>
      <c r="AB23" s="23">
        <f t="shared" si="15"/>
        <v>0.87293719907348322</v>
      </c>
      <c r="AD23" s="47">
        <f t="shared" si="4"/>
        <v>215.35321477138964</v>
      </c>
      <c r="AE23" s="47">
        <f t="shared" si="5"/>
        <v>-4.3070642954277929</v>
      </c>
      <c r="AF23" s="47">
        <f t="shared" si="6"/>
        <v>-29.707547670162533</v>
      </c>
      <c r="AG23" s="47">
        <f t="shared" si="16"/>
        <v>-250.98234320148285</v>
      </c>
      <c r="AH23" s="47">
        <f t="shared" si="17"/>
        <v>-69.643740395683551</v>
      </c>
      <c r="AI23" s="47">
        <f t="shared" si="18"/>
        <v>0.19909953448435402</v>
      </c>
      <c r="AJ23" s="47">
        <f t="shared" si="24"/>
        <v>10.230761166155341</v>
      </c>
      <c r="AK23" s="47">
        <f t="shared" si="19"/>
        <v>-59.21387969504385</v>
      </c>
      <c r="AL23" s="47">
        <f t="shared" si="20"/>
        <v>3.981990689687076E-3</v>
      </c>
      <c r="AM23" s="47">
        <f t="shared" si="21"/>
        <v>-59.209897704354162</v>
      </c>
    </row>
    <row r="24" spans="1:39">
      <c r="A24" s="59" t="s">
        <v>94</v>
      </c>
      <c r="B24" s="58">
        <v>0.8</v>
      </c>
      <c r="C24" s="58"/>
      <c r="G24">
        <v>20</v>
      </c>
      <c r="H24">
        <f t="shared" si="7"/>
        <v>54</v>
      </c>
      <c r="I24">
        <f t="shared" si="8"/>
        <v>246.69955066637201</v>
      </c>
      <c r="J24">
        <f>INDEX('Base Premium Discounts'!$E$2:$E$61,MATCH(H24,'Base Premium Discounts'!$D$2:$D$61,0))*I24*$B$24</f>
        <v>9.3662202286893788</v>
      </c>
      <c r="K24">
        <f t="shared" si="9"/>
        <v>4.9339910133274403</v>
      </c>
      <c r="L24">
        <f t="shared" si="22"/>
        <v>34.366220228689379</v>
      </c>
      <c r="M24">
        <f t="shared" si="1"/>
        <v>100000</v>
      </c>
      <c r="N24">
        <v>0.5</v>
      </c>
      <c r="O24">
        <f t="shared" si="2"/>
        <v>50</v>
      </c>
      <c r="P24">
        <f t="shared" si="0"/>
        <v>1</v>
      </c>
      <c r="R24" s="23">
        <f>(1-$B$4*$B$24)*'Pre M NS'!Q24</f>
        <v>3.2872990036035897E-3</v>
      </c>
      <c r="S24" s="23">
        <f t="shared" si="27"/>
        <v>1.67879466529844E-3</v>
      </c>
      <c r="T24" s="23">
        <f t="shared" si="10"/>
        <v>0.87293719907348322</v>
      </c>
      <c r="U24" s="23">
        <f t="shared" si="11"/>
        <v>2.8696055847227697E-3</v>
      </c>
      <c r="V24" s="23">
        <f t="shared" si="12"/>
        <v>1.4654823129451259E-3</v>
      </c>
      <c r="W24" s="23">
        <f t="shared" si="3"/>
        <v>0.86860211117581532</v>
      </c>
      <c r="X24" s="23"/>
      <c r="Y24" s="23">
        <f t="shared" si="13"/>
        <v>43.646859953674159</v>
      </c>
      <c r="Z24" s="23">
        <f t="shared" si="13"/>
        <v>0.87293719907348322</v>
      </c>
      <c r="AA24" s="23">
        <f t="shared" si="14"/>
        <v>43.430105558790764</v>
      </c>
      <c r="AB24" s="23">
        <f t="shared" si="15"/>
        <v>0.86860211117581532</v>
      </c>
      <c r="AD24" s="47">
        <f t="shared" si="4"/>
        <v>214.28375053493573</v>
      </c>
      <c r="AE24" s="47">
        <f t="shared" si="5"/>
        <v>-4.2856750106987151</v>
      </c>
      <c r="AF24" s="47">
        <f t="shared" si="6"/>
        <v>-29.850571443772605</v>
      </c>
      <c r="AG24" s="47">
        <f t="shared" si="16"/>
        <v>-286.96055847227694</v>
      </c>
      <c r="AH24" s="47">
        <f t="shared" si="17"/>
        <v>-106.81305439181253</v>
      </c>
      <c r="AI24" s="47">
        <f t="shared" si="18"/>
        <v>0.21675439488339521</v>
      </c>
      <c r="AJ24" s="47">
        <f t="shared" si="24"/>
        <v>10.180714907079386</v>
      </c>
      <c r="AK24" s="47">
        <f t="shared" si="19"/>
        <v>-96.415585089849742</v>
      </c>
      <c r="AL24" s="47">
        <f t="shared" si="20"/>
        <v>4.3350878976678997E-3</v>
      </c>
      <c r="AM24" s="47">
        <f t="shared" si="21"/>
        <v>-96.41125000195207</v>
      </c>
    </row>
    <row r="25" spans="1:39">
      <c r="AD25" s="47"/>
      <c r="AE25" s="47"/>
      <c r="AF25" s="47"/>
      <c r="AG25" s="47"/>
      <c r="AH25" s="47"/>
      <c r="AI25" s="47"/>
      <c r="AJ25" s="47"/>
      <c r="AK25" s="47"/>
      <c r="AL25" s="47"/>
      <c r="AM25" s="47"/>
    </row>
    <row r="26" spans="1:39">
      <c r="AC26" s="31" t="s">
        <v>88</v>
      </c>
      <c r="AD26" s="47">
        <f>SUM(AD4:AD24)</f>
        <v>4535.535301978447</v>
      </c>
      <c r="AE26" s="47">
        <f t="shared" ref="AE26:AM26" si="28">SUM(AE4:AE24)</f>
        <v>-283.13635555933905</v>
      </c>
      <c r="AF26" s="47">
        <f t="shared" si="28"/>
        <v>-746.98459295785085</v>
      </c>
      <c r="AG26" s="47">
        <f t="shared" si="28"/>
        <v>-3658.3661742912827</v>
      </c>
      <c r="AH26" s="47">
        <f t="shared" si="28"/>
        <v>-152.9518208300255</v>
      </c>
      <c r="AI26" s="47">
        <f t="shared" si="28"/>
        <v>-43.430105558790764</v>
      </c>
      <c r="AJ26" s="47">
        <f t="shared" si="28"/>
        <v>205.87305119530649</v>
      </c>
      <c r="AK26" s="47">
        <f t="shared" si="28"/>
        <v>9.4911248064902338</v>
      </c>
      <c r="AL26" s="47">
        <f t="shared" si="28"/>
        <v>-0.86860211117581532</v>
      </c>
      <c r="AM26" s="47">
        <f t="shared" si="28"/>
        <v>8.6225226953144158</v>
      </c>
    </row>
    <row r="28" spans="1:39">
      <c r="AC28" s="31" t="s">
        <v>89</v>
      </c>
      <c r="AD28" s="57">
        <f>AD4+NPV($B$7,AD5:AD24)</f>
        <v>3404.0876301718472</v>
      </c>
      <c r="AE28" s="57">
        <f t="shared" ref="AE28:AL28" si="29">AE4+NPV($B$7,AE5:AE24)</f>
        <v>-260.5074021232071</v>
      </c>
      <c r="AF28" s="57">
        <f t="shared" si="29"/>
        <v>-599.70135784843296</v>
      </c>
      <c r="AG28" s="57">
        <f t="shared" si="29"/>
        <v>-2599.712429482378</v>
      </c>
      <c r="AH28" s="57">
        <f t="shared" si="29"/>
        <v>-55.833559282171052</v>
      </c>
      <c r="AI28" s="57">
        <f t="shared" si="29"/>
        <v>-44.839071471016524</v>
      </c>
      <c r="AJ28" s="57">
        <f t="shared" si="29"/>
        <v>152.04792274566543</v>
      </c>
      <c r="AK28" s="57">
        <f t="shared" si="29"/>
        <v>51.375291992477912</v>
      </c>
      <c r="AL28" s="57">
        <f t="shared" si="29"/>
        <v>-0.89678142942033057</v>
      </c>
      <c r="AM28" s="57">
        <f>AM4+NPV($B$7,AM5:AM24)</f>
        <v>50.478510563057711</v>
      </c>
    </row>
    <row r="30" spans="1:39">
      <c r="AC30" s="31" t="s">
        <v>90</v>
      </c>
      <c r="AD30" s="57">
        <f>AD4+NPV($B$6,AD5:AD24)</f>
        <v>3119.3833148981653</v>
      </c>
      <c r="AE30" s="57">
        <f t="shared" ref="AE30:AM30" si="30">AE4+NPV($B$6,AE5:AE24)</f>
        <v>-254.8133158177335</v>
      </c>
      <c r="AF30" s="57">
        <f t="shared" si="30"/>
        <v>-562.83148648532256</v>
      </c>
      <c r="AG30" s="57">
        <f t="shared" si="30"/>
        <v>-2339.6873132820283</v>
      </c>
      <c r="AH30" s="57">
        <f t="shared" si="30"/>
        <v>-37.948800686918872</v>
      </c>
      <c r="AI30" s="57">
        <f t="shared" si="30"/>
        <v>-45.203614190983814</v>
      </c>
      <c r="AJ30" s="57">
        <f t="shared" si="30"/>
        <v>138.49953811852998</v>
      </c>
      <c r="AK30" s="57">
        <f t="shared" si="30"/>
        <v>55.347123240627496</v>
      </c>
      <c r="AL30" s="57">
        <f t="shared" si="30"/>
        <v>-0.90407228381967619</v>
      </c>
      <c r="AM30" s="57">
        <f t="shared" si="30"/>
        <v>54.443050956807753</v>
      </c>
    </row>
  </sheetData>
  <mergeCells count="2">
    <mergeCell ref="AD1:AM1"/>
    <mergeCell ref="R2:W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079F8-08C8-3840-8D82-AA654CDFC595}">
  <sheetPr codeName="Sheet28">
    <tabColor rgb="FF00B0F0"/>
  </sheetPr>
  <dimension ref="A1:AO30"/>
  <sheetViews>
    <sheetView workbookViewId="0"/>
  </sheetViews>
  <sheetFormatPr defaultColWidth="11.42578125" defaultRowHeight="12.95"/>
  <cols>
    <col min="1" max="1" width="24.140625" customWidth="1"/>
    <col min="2" max="9" width="11.42578125" bestFit="1" customWidth="1"/>
    <col min="10" max="10" width="13.140625" bestFit="1" customWidth="1"/>
    <col min="11" max="11" width="11.42578125" bestFit="1" customWidth="1"/>
    <col min="12" max="12" width="13.140625" bestFit="1" customWidth="1"/>
    <col min="13" max="13" width="12.140625" bestFit="1" customWidth="1"/>
    <col min="14" max="14" width="15.85546875" bestFit="1" customWidth="1"/>
  </cols>
  <sheetData>
    <row r="1" spans="1:41" ht="12.75">
      <c r="AD1" s="79" t="s">
        <v>35</v>
      </c>
      <c r="AE1" s="79"/>
      <c r="AF1" s="79"/>
      <c r="AG1" s="79"/>
      <c r="AH1" s="79"/>
      <c r="AI1" s="79"/>
      <c r="AJ1" s="79"/>
      <c r="AK1" s="79"/>
      <c r="AL1" s="79"/>
      <c r="AM1" s="79"/>
    </row>
    <row r="2" spans="1:41" ht="12.75">
      <c r="A2" s="63" t="s">
        <v>0</v>
      </c>
      <c r="B2" s="63">
        <v>35</v>
      </c>
      <c r="C2" s="63"/>
      <c r="D2" s="60" t="s">
        <v>36</v>
      </c>
      <c r="E2" s="60">
        <v>246.69955066637201</v>
      </c>
      <c r="G2" s="21" t="s">
        <v>37</v>
      </c>
      <c r="H2" s="21"/>
      <c r="I2" s="21"/>
      <c r="J2" s="21"/>
      <c r="K2" s="21"/>
      <c r="L2" s="21"/>
      <c r="M2" s="21"/>
      <c r="N2" s="21"/>
      <c r="O2" s="21"/>
      <c r="P2" s="21"/>
      <c r="R2" s="80" t="s">
        <v>38</v>
      </c>
      <c r="S2" s="80"/>
      <c r="T2" s="80"/>
      <c r="U2" s="80"/>
      <c r="V2" s="80"/>
      <c r="W2" s="80"/>
      <c r="Y2" s="58" t="s">
        <v>39</v>
      </c>
      <c r="Z2" s="58"/>
      <c r="AA2" s="58"/>
      <c r="AB2" s="58"/>
      <c r="AD2" s="1" t="s">
        <v>40</v>
      </c>
      <c r="AE2" s="1" t="s">
        <v>41</v>
      </c>
      <c r="AF2" s="1" t="s">
        <v>42</v>
      </c>
      <c r="AG2" s="1" t="s">
        <v>43</v>
      </c>
      <c r="AH2" s="1"/>
      <c r="AI2" s="1" t="s">
        <v>44</v>
      </c>
      <c r="AJ2" s="1" t="s">
        <v>45</v>
      </c>
      <c r="AK2" s="1" t="s">
        <v>46</v>
      </c>
      <c r="AL2" s="1" t="s">
        <v>47</v>
      </c>
      <c r="AM2" s="1" t="s">
        <v>48</v>
      </c>
    </row>
    <row r="3" spans="1:41" ht="24">
      <c r="A3" s="63" t="s">
        <v>49</v>
      </c>
      <c r="B3" s="63">
        <v>100000</v>
      </c>
      <c r="C3" s="63"/>
      <c r="G3" t="s">
        <v>50</v>
      </c>
      <c r="H3" t="s">
        <v>51</v>
      </c>
      <c r="I3" t="s">
        <v>36</v>
      </c>
      <c r="J3" t="s">
        <v>91</v>
      </c>
      <c r="K3" t="s">
        <v>52</v>
      </c>
      <c r="L3" t="s">
        <v>92</v>
      </c>
      <c r="M3" t="s">
        <v>54</v>
      </c>
      <c r="N3" t="s">
        <v>55</v>
      </c>
      <c r="O3" t="s">
        <v>56</v>
      </c>
      <c r="P3" t="s">
        <v>57</v>
      </c>
      <c r="R3" t="s">
        <v>58</v>
      </c>
      <c r="S3" t="s">
        <v>20</v>
      </c>
      <c r="T3" t="s">
        <v>59</v>
      </c>
      <c r="U3" t="s">
        <v>60</v>
      </c>
      <c r="V3" t="s">
        <v>61</v>
      </c>
      <c r="W3" t="s">
        <v>62</v>
      </c>
      <c r="Y3" t="s">
        <v>63</v>
      </c>
      <c r="Z3" t="s">
        <v>64</v>
      </c>
      <c r="AA3" t="s">
        <v>65</v>
      </c>
      <c r="AB3" t="s">
        <v>66</v>
      </c>
      <c r="AD3" s="34" t="s">
        <v>67</v>
      </c>
      <c r="AE3" s="34" t="s">
        <v>68</v>
      </c>
      <c r="AF3" s="34" t="s">
        <v>69</v>
      </c>
      <c r="AG3" s="34" t="s">
        <v>70</v>
      </c>
      <c r="AH3" s="34" t="s">
        <v>71</v>
      </c>
      <c r="AI3" s="34" t="s">
        <v>72</v>
      </c>
      <c r="AJ3" s="34" t="s">
        <v>73</v>
      </c>
      <c r="AK3" s="34" t="s">
        <v>31</v>
      </c>
      <c r="AL3" s="34" t="s">
        <v>74</v>
      </c>
      <c r="AM3" s="34" t="s">
        <v>75</v>
      </c>
    </row>
    <row r="4" spans="1:41">
      <c r="A4" s="63" t="s">
        <v>93</v>
      </c>
      <c r="B4" s="63">
        <v>0.06</v>
      </c>
      <c r="C4" s="63"/>
      <c r="G4">
        <v>0</v>
      </c>
      <c r="H4">
        <f>B2</f>
        <v>35</v>
      </c>
      <c r="I4">
        <f>$E$2-J4</f>
        <v>243.68897987857898</v>
      </c>
      <c r="J4">
        <f>INDEX('Base Premium Discounts'!$E$2:$E$61,MATCH(H4,'Base Premium Discounts'!$D$2:$D$61,0))*$E$2*$B$24</f>
        <v>3.0105707877930148</v>
      </c>
      <c r="K4">
        <f>I4*$C$17</f>
        <v>194.95118390286319</v>
      </c>
      <c r="L4">
        <f>C21</f>
        <v>200</v>
      </c>
      <c r="M4">
        <f>$B$3</f>
        <v>100000</v>
      </c>
      <c r="N4">
        <v>0.5</v>
      </c>
      <c r="O4">
        <f>N4*M4/1000</f>
        <v>50</v>
      </c>
      <c r="P4">
        <f>$B$23*M4/1000</f>
        <v>1</v>
      </c>
      <c r="R4" s="23"/>
      <c r="S4" s="23"/>
      <c r="T4" s="23">
        <v>1</v>
      </c>
      <c r="U4" s="23"/>
      <c r="V4" s="23"/>
      <c r="W4" s="23">
        <f>T4-SUM(U4:V4)</f>
        <v>1</v>
      </c>
      <c r="X4" s="23"/>
      <c r="Y4" s="23"/>
      <c r="Z4" s="23"/>
      <c r="AA4" s="23">
        <f>W4*O4</f>
        <v>50</v>
      </c>
      <c r="AB4" s="23">
        <f>W4*P4</f>
        <v>1</v>
      </c>
      <c r="AD4" s="47">
        <f>I4*W4</f>
        <v>243.68897987857898</v>
      </c>
      <c r="AE4" s="47">
        <f>-W4*K4</f>
        <v>-194.95118390286319</v>
      </c>
      <c r="AF4" s="47">
        <f>-W4*L4</f>
        <v>-200</v>
      </c>
      <c r="AG4" s="47"/>
      <c r="AH4" s="47">
        <f>SUM(AD4:AG4)</f>
        <v>-151.26220402428422</v>
      </c>
      <c r="AI4" s="47">
        <f>Y4-AA4</f>
        <v>-50</v>
      </c>
      <c r="AJ4" s="47"/>
      <c r="AK4" s="47">
        <f>SUM(AH4:AJ4)</f>
        <v>-201.26220402428422</v>
      </c>
      <c r="AL4" s="47">
        <f>Z4-AB4</f>
        <v>-1</v>
      </c>
      <c r="AM4" s="47">
        <f>AK4+AL4</f>
        <v>-202.26220402428422</v>
      </c>
      <c r="AN4" t="s">
        <v>76</v>
      </c>
      <c r="AO4" s="57">
        <f>AK28</f>
        <v>52.310573060999502</v>
      </c>
    </row>
    <row r="5" spans="1:41">
      <c r="A5" s="58" t="s">
        <v>77</v>
      </c>
      <c r="B5" s="58"/>
      <c r="C5" s="58"/>
      <c r="G5">
        <v>1</v>
      </c>
      <c r="H5">
        <f>$B$2+G5-1</f>
        <v>35</v>
      </c>
      <c r="M5">
        <f>$B$3</f>
        <v>100000</v>
      </c>
      <c r="N5">
        <v>0.5</v>
      </c>
      <c r="O5">
        <f>N5*M5/1000</f>
        <v>50</v>
      </c>
      <c r="P5">
        <f>$B$23*M5/1000</f>
        <v>1</v>
      </c>
      <c r="R5" s="23">
        <f>(1-$B$4*$B$24)*'Pre M NS'!Q5</f>
        <v>1.0416494962556669E-3</v>
      </c>
      <c r="S5" s="23">
        <f>C10</f>
        <v>9.9704975888452504E-3</v>
      </c>
      <c r="T5" s="23">
        <f>W4</f>
        <v>1</v>
      </c>
      <c r="U5" s="23">
        <f>R5*T5</f>
        <v>1.0416494962556669E-3</v>
      </c>
      <c r="V5" s="23">
        <f>MIN(S5*T5,T5-U5)</f>
        <v>9.9704975888452504E-3</v>
      </c>
      <c r="W5" s="23">
        <f>T5-SUM(U5:V5)</f>
        <v>0.9889878529148991</v>
      </c>
      <c r="X5" s="23"/>
      <c r="Y5" s="23">
        <f>AA4</f>
        <v>50</v>
      </c>
      <c r="Z5" s="23">
        <f>AB4</f>
        <v>1</v>
      </c>
      <c r="AA5" s="23">
        <f>W5*O5</f>
        <v>49.449392645744958</v>
      </c>
      <c r="AB5" s="23">
        <f>W5*P5</f>
        <v>0.9889878529148991</v>
      </c>
      <c r="AD5" s="47">
        <f>I5*W5</f>
        <v>0</v>
      </c>
      <c r="AE5" s="47">
        <f>-W5*K5</f>
        <v>0</v>
      </c>
      <c r="AF5" s="47">
        <f>-W5*L5</f>
        <v>0</v>
      </c>
      <c r="AG5" s="47">
        <f>-U5*M5</f>
        <v>-104.16494962556669</v>
      </c>
      <c r="AH5" s="47">
        <f>SUM(AD5:AG5)</f>
        <v>-104.16494962556669</v>
      </c>
      <c r="AI5" s="47">
        <f>Y5-AA5</f>
        <v>0.55060735425504248</v>
      </c>
      <c r="AJ5" s="47">
        <f>$B$6*SUM(AD5:AE5,Y5:Z5)</f>
        <v>2.04</v>
      </c>
      <c r="AK5" s="47">
        <f>SUM(AH5:AJ5)</f>
        <v>-101.57434227131164</v>
      </c>
      <c r="AL5" s="47">
        <f>Z5-AB5</f>
        <v>1.1012147085100898E-2</v>
      </c>
      <c r="AM5" s="47">
        <f>AK5+AL5</f>
        <v>-101.56333012422654</v>
      </c>
      <c r="AN5" t="s">
        <v>78</v>
      </c>
      <c r="AO5" s="57">
        <f>AM30</f>
        <v>55.532288195802181</v>
      </c>
    </row>
    <row r="6" spans="1:41">
      <c r="A6" s="58" t="s">
        <v>79</v>
      </c>
      <c r="B6" s="58">
        <v>0.04</v>
      </c>
      <c r="C6" s="58"/>
      <c r="G6">
        <v>2</v>
      </c>
      <c r="H6">
        <f>$B$2+G6-1</f>
        <v>36</v>
      </c>
      <c r="I6">
        <f>$E$2-J6</f>
        <v>243.35447201326866</v>
      </c>
      <c r="J6">
        <f>INDEX('Base Premium Discounts'!$E$2:$E$61,MATCH(H6,'Base Premium Discounts'!$D$2:$D$61,0))*$E$2*$B$24</f>
        <v>3.3450786531033496</v>
      </c>
      <c r="K6">
        <f>I6*$C$18</f>
        <v>4.8670894402653735</v>
      </c>
      <c r="L6">
        <f>$C$22</f>
        <v>25</v>
      </c>
      <c r="M6">
        <f>$B$3</f>
        <v>100000</v>
      </c>
      <c r="N6">
        <v>0.5</v>
      </c>
      <c r="O6">
        <f>N6*M6/1000</f>
        <v>50</v>
      </c>
      <c r="P6">
        <f>$B$23*M6/1000</f>
        <v>1</v>
      </c>
      <c r="R6" s="23">
        <f>(1-$B$4*$B$24)*'Pre M NS'!Q6</f>
        <v>1.123802955142318E-3</v>
      </c>
      <c r="S6" s="23">
        <f>$C$11</f>
        <v>8.5577793108708201E-3</v>
      </c>
      <c r="T6" s="23">
        <f>W5</f>
        <v>0.9889878529148991</v>
      </c>
      <c r="U6" s="23">
        <f>R6*T6</f>
        <v>1.1114274717056198E-3</v>
      </c>
      <c r="V6" s="23">
        <f>MIN(S6*T6,T6-U6)</f>
        <v>8.4635397863776773E-3</v>
      </c>
      <c r="W6" s="23">
        <f>T6-SUM(U6:V6)</f>
        <v>0.97941288565681583</v>
      </c>
      <c r="X6" s="23"/>
      <c r="Y6" s="23">
        <f>AA5</f>
        <v>49.449392645744958</v>
      </c>
      <c r="Z6" s="23">
        <f>AB5</f>
        <v>0.9889878529148991</v>
      </c>
      <c r="AA6" s="23">
        <f>W6*O6</f>
        <v>48.970644282840794</v>
      </c>
      <c r="AB6" s="23">
        <f>W6*P6</f>
        <v>0.97941288565681583</v>
      </c>
      <c r="AD6" s="47">
        <f>I6*W6</f>
        <v>238.34450567200628</v>
      </c>
      <c r="AE6" s="47">
        <f>-W6*K6</f>
        <v>-4.7668901134401258</v>
      </c>
      <c r="AF6" s="47">
        <f>-W6*L6</f>
        <v>-24.485322141420397</v>
      </c>
      <c r="AG6" s="47">
        <f>-U6*M6</f>
        <v>-111.14274717056198</v>
      </c>
      <c r="AH6" s="47">
        <f>SUM(AD6:AG6)</f>
        <v>97.949546246583779</v>
      </c>
      <c r="AI6" s="47">
        <f>Y6-AA6</f>
        <v>0.47874836290416312</v>
      </c>
      <c r="AJ6" s="47">
        <f>$B$6*SUM(AD6:AE6,Y6:Z6)</f>
        <v>11.360639842289041</v>
      </c>
      <c r="AK6" s="47">
        <f>SUM(AH6:AJ6)</f>
        <v>109.788934451777</v>
      </c>
      <c r="AL6" s="47">
        <f>Z6-AB6</f>
        <v>9.5749672580832668E-3</v>
      </c>
      <c r="AM6" s="47">
        <f>AK6+AL6</f>
        <v>109.79850941903508</v>
      </c>
      <c r="AO6" s="68"/>
    </row>
    <row r="7" spans="1:41">
      <c r="A7" s="58" t="s">
        <v>81</v>
      </c>
      <c r="B7" s="58">
        <v>0.03</v>
      </c>
      <c r="C7" s="58"/>
      <c r="G7">
        <v>3</v>
      </c>
      <c r="H7">
        <f>$B$2+G7-1</f>
        <v>37</v>
      </c>
      <c r="I7">
        <f>$E$2-J7</f>
        <v>243.01996414795832</v>
      </c>
      <c r="J7">
        <f>INDEX('Base Premium Discounts'!$E$2:$E$61,MATCH(H7,'Base Premium Discounts'!$D$2:$D$61,0))*$E$2*$B$24</f>
        <v>3.6795865184136844</v>
      </c>
      <c r="K7">
        <f>I7*$C$18</f>
        <v>4.8603992829591665</v>
      </c>
      <c r="L7">
        <f>$C$22</f>
        <v>25</v>
      </c>
      <c r="M7">
        <f>$B$3</f>
        <v>100000</v>
      </c>
      <c r="N7">
        <v>0.5</v>
      </c>
      <c r="O7">
        <f>N7*M7/1000</f>
        <v>50</v>
      </c>
      <c r="P7">
        <f>$B$23*M7/1000</f>
        <v>1</v>
      </c>
      <c r="R7" s="23">
        <f>(1-$B$4*$B$24)*'Pre M NS'!Q7</f>
        <v>1.4142614601018717E-3</v>
      </c>
      <c r="S7" s="23">
        <f>$C$11</f>
        <v>8.5577793108708201E-3</v>
      </c>
      <c r="T7" s="23">
        <f>W6</f>
        <v>0.97941288565681583</v>
      </c>
      <c r="U7" s="23">
        <f>R7*T7</f>
        <v>1.385145897711596E-3</v>
      </c>
      <c r="V7" s="23">
        <f>MIN(S7*T7,T7-U7)</f>
        <v>8.3815993296741872E-3</v>
      </c>
      <c r="W7" s="23">
        <f>T7-SUM(U7:V7)</f>
        <v>0.96964614042943009</v>
      </c>
      <c r="X7" s="23"/>
      <c r="Y7" s="23">
        <f>AA6</f>
        <v>48.970644282840794</v>
      </c>
      <c r="Z7" s="23">
        <f>AB6</f>
        <v>0.97941288565681583</v>
      </c>
      <c r="AA7" s="23">
        <f>W7*O7</f>
        <v>48.482307021471506</v>
      </c>
      <c r="AB7" s="23">
        <f>W7*P7</f>
        <v>0.96964614042943009</v>
      </c>
      <c r="AD7" s="47">
        <f>I7*W7</f>
        <v>235.64337028336627</v>
      </c>
      <c r="AE7" s="47">
        <f>-W7*K7</f>
        <v>-4.7128674056673256</v>
      </c>
      <c r="AF7" s="47">
        <f>-W7*L7</f>
        <v>-24.241153510735753</v>
      </c>
      <c r="AG7" s="47">
        <f>-U7*M7</f>
        <v>-138.51458977115959</v>
      </c>
      <c r="AH7" s="47">
        <f>SUM(AD7:AG7)</f>
        <v>68.174759595803579</v>
      </c>
      <c r="AI7" s="47">
        <f>Y7-AA7</f>
        <v>0.48833726136928846</v>
      </c>
      <c r="AJ7" s="47">
        <f>$B$6*SUM(AD7:AE7,Y7:Z7)</f>
        <v>11.235222401847862</v>
      </c>
      <c r="AK7" s="47">
        <f>SUM(AH7:AJ7)</f>
        <v>79.898319259020724</v>
      </c>
      <c r="AL7" s="47">
        <f>Z7-AB7</f>
        <v>9.7667452273857425E-3</v>
      </c>
      <c r="AM7" s="47">
        <f>AK7+AL7</f>
        <v>79.908086004248105</v>
      </c>
    </row>
    <row r="8" spans="1:41">
      <c r="A8" s="58" t="s">
        <v>82</v>
      </c>
      <c r="B8" s="58"/>
      <c r="C8" s="58"/>
      <c r="G8">
        <v>4</v>
      </c>
      <c r="H8">
        <f>$B$2+G8-1</f>
        <v>38</v>
      </c>
      <c r="I8">
        <f>$E$2-J8</f>
        <v>242.68545628264798</v>
      </c>
      <c r="J8">
        <f>INDEX('Base Premium Discounts'!$E$2:$E$61,MATCH(H8,'Base Premium Discounts'!$D$2:$D$61,0))*$E$2*$B$24</f>
        <v>4.0140943837240197</v>
      </c>
      <c r="K8">
        <f>I8*$C$18</f>
        <v>4.8537091256529594</v>
      </c>
      <c r="L8">
        <f>$C$22</f>
        <v>25</v>
      </c>
      <c r="M8">
        <f>$B$3</f>
        <v>100000</v>
      </c>
      <c r="N8">
        <v>0.5</v>
      </c>
      <c r="O8">
        <f>N8*M8/1000</f>
        <v>50</v>
      </c>
      <c r="P8">
        <f>$B$23*M8/1000</f>
        <v>1</v>
      </c>
      <c r="R8" s="23">
        <f>(1-$B$4*$B$24)*'Pre M NS'!Q8</f>
        <v>1.414376723400208E-3</v>
      </c>
      <c r="S8" s="23">
        <f>$C$11</f>
        <v>8.5577793108708201E-3</v>
      </c>
      <c r="T8" s="23">
        <f>W7</f>
        <v>0.96964614042943009</v>
      </c>
      <c r="U8" s="23">
        <f>R8*T8</f>
        <v>1.3714449309582353E-3</v>
      </c>
      <c r="V8" s="23">
        <f>MIN(S8*T8,T8-U8)</f>
        <v>8.298017679432718E-3</v>
      </c>
      <c r="W8" s="23">
        <f>T8-SUM(U8:V8)</f>
        <v>0.95997667781903917</v>
      </c>
      <c r="X8" s="23"/>
      <c r="Y8" s="23">
        <f>AA7</f>
        <v>48.482307021471506</v>
      </c>
      <c r="Z8" s="23">
        <f>AB7</f>
        <v>0.96964614042943009</v>
      </c>
      <c r="AA8" s="23">
        <f>W8*O8</f>
        <v>47.998833890951957</v>
      </c>
      <c r="AB8" s="23">
        <f>W8*P8</f>
        <v>0.95997667781903917</v>
      </c>
      <c r="AD8" s="47">
        <f>I8*W8</f>
        <v>232.97237807721407</v>
      </c>
      <c r="AE8" s="47">
        <f>-W8*K8</f>
        <v>-4.6594475615442814</v>
      </c>
      <c r="AF8" s="47">
        <f>-W8*L8</f>
        <v>-23.999416945475978</v>
      </c>
      <c r="AG8" s="47">
        <f>-U8*M8</f>
        <v>-137.14449309582352</v>
      </c>
      <c r="AH8" s="47">
        <f>SUM(AD8:AG8)</f>
        <v>67.169020474370285</v>
      </c>
      <c r="AI8" s="47">
        <f>Y8-AA8</f>
        <v>0.48347313051954899</v>
      </c>
      <c r="AJ8" s="47">
        <f>$B$6*SUM(AD8:AE8,Y8:Z8)</f>
        <v>11.110595347102828</v>
      </c>
      <c r="AK8" s="47">
        <f>SUM(AH8:AJ8)</f>
        <v>78.763088951992657</v>
      </c>
      <c r="AL8" s="47">
        <f>Z8-AB8</f>
        <v>9.669462610390922E-3</v>
      </c>
      <c r="AM8" s="47">
        <f>AK8+AL8</f>
        <v>78.772758414603047</v>
      </c>
    </row>
    <row r="9" spans="1:41">
      <c r="A9" s="58"/>
      <c r="B9" s="58" t="s">
        <v>21</v>
      </c>
      <c r="C9" s="58" t="s">
        <v>83</v>
      </c>
      <c r="G9">
        <v>5</v>
      </c>
      <c r="H9">
        <f>$B$2+G9-1</f>
        <v>39</v>
      </c>
      <c r="I9">
        <f>$E$2-J9</f>
        <v>242.35094841733766</v>
      </c>
      <c r="J9">
        <f>INDEX('Base Premium Discounts'!$E$2:$E$61,MATCH(H9,'Base Premium Discounts'!$D$2:$D$61,0))*$E$2*$B$24</f>
        <v>4.3486022490343537</v>
      </c>
      <c r="K9">
        <f>I9*$C$18</f>
        <v>4.8470189683467533</v>
      </c>
      <c r="L9">
        <f>$C$22</f>
        <v>25</v>
      </c>
      <c r="M9">
        <f>$B$3</f>
        <v>100000</v>
      </c>
      <c r="N9">
        <v>0.5</v>
      </c>
      <c r="O9">
        <f>N9*M9/1000</f>
        <v>50</v>
      </c>
      <c r="P9">
        <f>$B$23*M9/1000</f>
        <v>1</v>
      </c>
      <c r="R9" s="23">
        <f>(1-$B$4*$B$24)*'Pre M NS'!Q9</f>
        <v>1.5583494373081733E-3</v>
      </c>
      <c r="S9" s="23">
        <f>$C$11</f>
        <v>8.5577793108708201E-3</v>
      </c>
      <c r="T9" s="23">
        <f>W8</f>
        <v>0.95997667781903917</v>
      </c>
      <c r="U9" s="23">
        <f>R9*T9</f>
        <v>1.4959791157082693E-3</v>
      </c>
      <c r="V9" s="23">
        <f>MIN(S9*T9,T9-U9)</f>
        <v>8.2152685523582767E-3</v>
      </c>
      <c r="W9" s="23">
        <f>T9-SUM(U9:V9)</f>
        <v>0.95026543015097265</v>
      </c>
      <c r="X9" s="23"/>
      <c r="Y9" s="23">
        <f>AA8</f>
        <v>47.998833890951957</v>
      </c>
      <c r="Z9" s="23">
        <f>AB8</f>
        <v>0.95997667781903917</v>
      </c>
      <c r="AA9" s="23">
        <f>W9*O9</f>
        <v>47.51327150754863</v>
      </c>
      <c r="AB9" s="23">
        <f>W9*P9</f>
        <v>0.95026543015097265</v>
      </c>
      <c r="AD9" s="47">
        <f>I9*W9</f>
        <v>230.29772824529755</v>
      </c>
      <c r="AE9" s="47">
        <f>-W9*K9</f>
        <v>-4.605954564905951</v>
      </c>
      <c r="AF9" s="47">
        <f>-W9*L9</f>
        <v>-23.756635753774315</v>
      </c>
      <c r="AG9" s="47">
        <f>-U9*M9</f>
        <v>-149.59791157082694</v>
      </c>
      <c r="AH9" s="47">
        <f>SUM(AD9:AG9)</f>
        <v>52.337226355790364</v>
      </c>
      <c r="AI9" s="47">
        <f>Y9-AA9</f>
        <v>0.48556238340332669</v>
      </c>
      <c r="AJ9" s="47">
        <f>$B$6*SUM(AD9:AE9,Y9:Z9)</f>
        <v>10.986023369966503</v>
      </c>
      <c r="AK9" s="47">
        <f>SUM(AH9:AJ9)</f>
        <v>63.808812109160193</v>
      </c>
      <c r="AL9" s="47">
        <f>Z9-AB9</f>
        <v>9.711247668066525E-3</v>
      </c>
      <c r="AM9" s="47">
        <f>AK9+AL9</f>
        <v>63.818523356828258</v>
      </c>
    </row>
    <row r="10" spans="1:41">
      <c r="A10" s="58"/>
      <c r="B10" s="58" t="s">
        <v>22</v>
      </c>
      <c r="C10" s="66">
        <f>'Lapse Rates'!D3</f>
        <v>9.9704975888452504E-3</v>
      </c>
      <c r="G10">
        <v>6</v>
      </c>
      <c r="H10">
        <f>$B$2+G10-1</f>
        <v>40</v>
      </c>
      <c r="I10">
        <f>$E$2-J10</f>
        <v>242.01644055202732</v>
      </c>
      <c r="J10">
        <f>INDEX('Base Premium Discounts'!$E$2:$E$61,MATCH(H10,'Base Premium Discounts'!$D$2:$D$61,0))*$E$2*$B$24</f>
        <v>4.6831101143446894</v>
      </c>
      <c r="K10">
        <f>I10*$C$18</f>
        <v>4.8403288110405462</v>
      </c>
      <c r="L10">
        <f>$C$22</f>
        <v>25</v>
      </c>
      <c r="M10">
        <f>$B$3</f>
        <v>100000</v>
      </c>
      <c r="N10">
        <v>0.5</v>
      </c>
      <c r="O10">
        <f>N10*M10/1000</f>
        <v>50</v>
      </c>
      <c r="P10">
        <f>$B$23*M10/1000</f>
        <v>1</v>
      </c>
      <c r="R10" s="23">
        <f>(1-$B$4*$B$24)*'Pre M NS'!Q10</f>
        <v>1.4397843216763311E-3</v>
      </c>
      <c r="S10" s="23">
        <f>$C$12</f>
        <v>5.94832397876936E-3</v>
      </c>
      <c r="T10" s="23">
        <f>W9</f>
        <v>0.95026543015097265</v>
      </c>
      <c r="U10" s="23">
        <f>R10*T10</f>
        <v>1.3681772677623851E-3</v>
      </c>
      <c r="V10" s="23">
        <f>MIN(S10*T10,T10-U10)</f>
        <v>5.652486644362611E-3</v>
      </c>
      <c r="W10" s="23">
        <f>T10-SUM(U10:V10)</f>
        <v>0.94324476623884768</v>
      </c>
      <c r="X10" s="23"/>
      <c r="Y10" s="23">
        <f>AA9</f>
        <v>47.51327150754863</v>
      </c>
      <c r="Z10" s="23">
        <f>AB9</f>
        <v>0.95026543015097265</v>
      </c>
      <c r="AA10" s="23">
        <f>W10*O10</f>
        <v>47.162238311942382</v>
      </c>
      <c r="AB10" s="23">
        <f>W10*P10</f>
        <v>0.94324476623884768</v>
      </c>
      <c r="AD10" s="47">
        <f>I10*W10</f>
        <v>228.28074089445499</v>
      </c>
      <c r="AE10" s="47">
        <f>-W10*K10</f>
        <v>-4.5656148178890996</v>
      </c>
      <c r="AF10" s="47">
        <f>-W10*L10</f>
        <v>-23.581119155971191</v>
      </c>
      <c r="AG10" s="47">
        <f>-U10*M10</f>
        <v>-136.81772677623852</v>
      </c>
      <c r="AH10" s="47">
        <f>SUM(AD10:AG10)</f>
        <v>63.316280144356199</v>
      </c>
      <c r="AI10" s="47">
        <f>Y10-AA10</f>
        <v>0.35103319560624868</v>
      </c>
      <c r="AJ10" s="47">
        <f>$B$6*SUM(AD10:AE10,Y10:Z10)</f>
        <v>10.887146520570621</v>
      </c>
      <c r="AK10" s="47">
        <f>SUM(AH10:AJ10)</f>
        <v>74.554459860533072</v>
      </c>
      <c r="AL10" s="47">
        <f>Z10-AB10</f>
        <v>7.0206639121249692E-3</v>
      </c>
      <c r="AM10" s="47">
        <f>AK10+AL10</f>
        <v>74.561480524445201</v>
      </c>
    </row>
    <row r="11" spans="1:41">
      <c r="A11" s="58"/>
      <c r="B11" s="58" t="s">
        <v>23</v>
      </c>
      <c r="C11" s="66">
        <f>'Lapse Rates'!D4</f>
        <v>8.5577793108708201E-3</v>
      </c>
      <c r="G11">
        <v>7</v>
      </c>
      <c r="H11">
        <f>$B$2+G11-1</f>
        <v>41</v>
      </c>
      <c r="I11">
        <f>$E$2-J11</f>
        <v>241.68193268671698</v>
      </c>
      <c r="J11">
        <f>INDEX('Base Premium Discounts'!$E$2:$E$61,MATCH(H11,'Base Premium Discounts'!$D$2:$D$61,0))*$E$2*$B$24</f>
        <v>5.0176179796550251</v>
      </c>
      <c r="K11">
        <f>I11*$C$18</f>
        <v>4.8336386537343392</v>
      </c>
      <c r="L11">
        <f>$C$22</f>
        <v>25</v>
      </c>
      <c r="M11">
        <f>$B$3</f>
        <v>100000</v>
      </c>
      <c r="N11">
        <v>0.5</v>
      </c>
      <c r="O11">
        <f>N11*M11/1000</f>
        <v>50</v>
      </c>
      <c r="P11">
        <f>$B$23*M11/1000</f>
        <v>1</v>
      </c>
      <c r="R11" s="23">
        <f>(1-$B$4*$B$24)*'Pre M NS'!Q11</f>
        <v>1.6601943812339199E-3</v>
      </c>
      <c r="S11" s="23">
        <f>$C$12</f>
        <v>5.94832397876936E-3</v>
      </c>
      <c r="T11" s="23">
        <f>W10</f>
        <v>0.94324476623884768</v>
      </c>
      <c r="U11" s="23">
        <f>R11*T11</f>
        <v>1.5659696610380372E-3</v>
      </c>
      <c r="V11" s="23">
        <f>MIN(S11*T11,T11-U11)</f>
        <v>5.6107254608672372E-3</v>
      </c>
      <c r="W11" s="23">
        <f>T11-SUM(U11:V11)</f>
        <v>0.93606807111694246</v>
      </c>
      <c r="X11" s="23"/>
      <c r="Y11" s="23">
        <f>AA10</f>
        <v>47.162238311942382</v>
      </c>
      <c r="Z11" s="23">
        <f>AB10</f>
        <v>0.94324476623884768</v>
      </c>
      <c r="AA11" s="23">
        <f>W11*O11</f>
        <v>46.803403555847126</v>
      </c>
      <c r="AB11" s="23">
        <f>W11*P11</f>
        <v>0.93606807111694246</v>
      </c>
      <c r="AD11" s="47">
        <f>I11*W11</f>
        <v>226.23074055386988</v>
      </c>
      <c r="AE11" s="47">
        <f>-W11*K11</f>
        <v>-4.5246148110773978</v>
      </c>
      <c r="AF11" s="47">
        <f>-W11*L11</f>
        <v>-23.401701777923563</v>
      </c>
      <c r="AG11" s="47">
        <f>-U11*M11</f>
        <v>-156.59696610380371</v>
      </c>
      <c r="AH11" s="47">
        <f>SUM(AD11:AG11)</f>
        <v>41.707457861065222</v>
      </c>
      <c r="AI11" s="47">
        <f>Y11-AA11</f>
        <v>0.35883475609525561</v>
      </c>
      <c r="AJ11" s="47">
        <f>$B$6*SUM(AD11:AE11,Y11:Z11)</f>
        <v>10.792464352838946</v>
      </c>
      <c r="AK11" s="47">
        <f>SUM(AH11:AJ11)</f>
        <v>52.858756969999426</v>
      </c>
      <c r="AL11" s="47">
        <f>Z11-AB11</f>
        <v>7.1766951219052189E-3</v>
      </c>
      <c r="AM11" s="47">
        <f>AK11+AL11</f>
        <v>52.865933665121332</v>
      </c>
    </row>
    <row r="12" spans="1:41">
      <c r="A12" s="58"/>
      <c r="B12" s="58" t="s">
        <v>24</v>
      </c>
      <c r="C12" s="66">
        <f>'Lapse Rates'!D5</f>
        <v>5.94832397876936E-3</v>
      </c>
      <c r="G12">
        <v>8</v>
      </c>
      <c r="H12">
        <f>$B$2+G12-1</f>
        <v>42</v>
      </c>
      <c r="I12">
        <f>$E$2-J12</f>
        <v>241.34742482140663</v>
      </c>
      <c r="J12">
        <f>INDEX('Base Premium Discounts'!$E$2:$E$61,MATCH(H12,'Base Premium Discounts'!$D$2:$D$61,0))*$E$2*$B$24</f>
        <v>5.3521258449653599</v>
      </c>
      <c r="K12">
        <f>I12*$C$18</f>
        <v>4.8269484964281331</v>
      </c>
      <c r="L12">
        <f>$C$22</f>
        <v>25</v>
      </c>
      <c r="M12">
        <f>$B$3</f>
        <v>100000</v>
      </c>
      <c r="N12">
        <v>0.5</v>
      </c>
      <c r="O12">
        <f>N12*M12/1000</f>
        <v>50</v>
      </c>
      <c r="P12">
        <f>$B$23*M12/1000</f>
        <v>1</v>
      </c>
      <c r="R12" s="23">
        <f>(1-$B$4*$B$24)*'Pre M NS'!Q12</f>
        <v>1.6945111350277341E-3</v>
      </c>
      <c r="S12" s="23">
        <f>$C$12</f>
        <v>5.94832397876936E-3</v>
      </c>
      <c r="T12" s="23">
        <f>W11</f>
        <v>0.93606807111694246</v>
      </c>
      <c r="U12" s="23">
        <f>R12*T12</f>
        <v>1.5861777696515918E-3</v>
      </c>
      <c r="V12" s="23">
        <f>MIN(S12*T12,T12-U12)</f>
        <v>5.568036153185291E-3</v>
      </c>
      <c r="W12" s="23">
        <f>T12-SUM(U12:V12)</f>
        <v>0.92891385719410557</v>
      </c>
      <c r="X12" s="23"/>
      <c r="Y12" s="23">
        <f>AA11</f>
        <v>46.803403555847126</v>
      </c>
      <c r="Z12" s="23">
        <f>AB11</f>
        <v>0.93606807111694246</v>
      </c>
      <c r="AA12" s="23">
        <f>W12*O12</f>
        <v>46.445692859705275</v>
      </c>
      <c r="AB12" s="23">
        <f>W12*P12</f>
        <v>0.92891385719410557</v>
      </c>
      <c r="AD12" s="47">
        <f>I12*W12</f>
        <v>224.19096731471726</v>
      </c>
      <c r="AE12" s="47">
        <f>-W12*K12</f>
        <v>-4.4838193462943456</v>
      </c>
      <c r="AF12" s="47">
        <f>-W12*L12</f>
        <v>-23.222846429852638</v>
      </c>
      <c r="AG12" s="47">
        <f>-U12*M12</f>
        <v>-158.61777696515918</v>
      </c>
      <c r="AH12" s="47">
        <f>SUM(AD12:AG12)</f>
        <v>37.866524573411084</v>
      </c>
      <c r="AI12" s="47">
        <f>Y12-AA12</f>
        <v>0.3577106961418508</v>
      </c>
      <c r="AJ12" s="47">
        <f>$B$6*SUM(AD12:AE12,Y12:Z12)</f>
        <v>10.697864783815477</v>
      </c>
      <c r="AK12" s="47">
        <f>SUM(AH12:AJ12)</f>
        <v>48.92210005336841</v>
      </c>
      <c r="AL12" s="47">
        <f>Z12-AB12</f>
        <v>7.1542139228368828E-3</v>
      </c>
      <c r="AM12" s="47">
        <f>AK12+AL12</f>
        <v>48.929254267291249</v>
      </c>
    </row>
    <row r="13" spans="1:41">
      <c r="A13" s="58"/>
      <c r="B13" s="58" t="s">
        <v>25</v>
      </c>
      <c r="C13" s="66">
        <f>'Lapse Rates'!D6</f>
        <v>3.5936779557013201E-3</v>
      </c>
      <c r="G13">
        <v>9</v>
      </c>
      <c r="H13">
        <f>$B$2+G13-1</f>
        <v>43</v>
      </c>
      <c r="I13">
        <f>$E$2-J13</f>
        <v>241.01291695609632</v>
      </c>
      <c r="J13">
        <f>INDEX('Base Premium Discounts'!$E$2:$E$61,MATCH(H13,'Base Premium Discounts'!$D$2:$D$61,0))*$E$2*$B$24</f>
        <v>5.6866337102756948</v>
      </c>
      <c r="K13">
        <f>I13*$C$18</f>
        <v>4.8202583391219269</v>
      </c>
      <c r="L13">
        <f>$C$22</f>
        <v>25</v>
      </c>
      <c r="M13">
        <f>$B$3</f>
        <v>100000</v>
      </c>
      <c r="N13">
        <v>0.5</v>
      </c>
      <c r="O13">
        <f>N13*M13/1000</f>
        <v>50</v>
      </c>
      <c r="P13">
        <f>$B$23*M13/1000</f>
        <v>1</v>
      </c>
      <c r="R13" s="23">
        <f>(1-$B$4*$B$24)*'Pre M NS'!Q13</f>
        <v>1.6565901825098168E-3</v>
      </c>
      <c r="S13" s="23">
        <f>$C$12</f>
        <v>5.94832397876936E-3</v>
      </c>
      <c r="T13" s="23">
        <f>W12</f>
        <v>0.92891385719410557</v>
      </c>
      <c r="U13" s="23">
        <f>R13*T13</f>
        <v>1.5388295762250813E-3</v>
      </c>
      <c r="V13" s="23">
        <f>MIN(S13*T13,T13-U13)</f>
        <v>5.525480570958835E-3</v>
      </c>
      <c r="W13" s="23">
        <f>T13-SUM(U13:V13)</f>
        <v>0.92184954704692168</v>
      </c>
      <c r="X13" s="23"/>
      <c r="Y13" s="23">
        <f>AA12</f>
        <v>46.445692859705275</v>
      </c>
      <c r="Z13" s="23">
        <f>AB12</f>
        <v>0.92891385719410557</v>
      </c>
      <c r="AA13" s="23">
        <f>W13*O13</f>
        <v>46.092477352346087</v>
      </c>
      <c r="AB13" s="23">
        <f>W13*P13</f>
        <v>0.92184954704692168</v>
      </c>
      <c r="AD13" s="47">
        <f>I13*W13</f>
        <v>222.17764832843474</v>
      </c>
      <c r="AE13" s="47">
        <f>-W13*K13</f>
        <v>-4.4435529665686957</v>
      </c>
      <c r="AF13" s="47">
        <f>-W13*L13</f>
        <v>-23.046238676173044</v>
      </c>
      <c r="AG13" s="47">
        <f>-U13*M13</f>
        <v>-153.88295762250814</v>
      </c>
      <c r="AH13" s="47">
        <f>SUM(AD13:AG13)</f>
        <v>40.804899063184877</v>
      </c>
      <c r="AI13" s="47">
        <f>Y13-AA13</f>
        <v>0.35321550735918805</v>
      </c>
      <c r="AJ13" s="47">
        <f>$B$6*SUM(AD13:AE13,Y13:Z13)</f>
        <v>10.604348083150619</v>
      </c>
      <c r="AK13" s="47">
        <f>SUM(AH13:AJ13)</f>
        <v>51.762462653694683</v>
      </c>
      <c r="AL13" s="47">
        <f>Z13-AB13</f>
        <v>7.0643101471838943E-3</v>
      </c>
      <c r="AM13" s="47">
        <f>AK13+AL13</f>
        <v>51.769526963841869</v>
      </c>
    </row>
    <row r="14" spans="1:41">
      <c r="A14" s="58"/>
      <c r="B14" s="58" t="s">
        <v>26</v>
      </c>
      <c r="C14" s="66">
        <f>'Lapse Rates'!D7</f>
        <v>1.67879466529844E-3</v>
      </c>
      <c r="G14">
        <v>10</v>
      </c>
      <c r="H14">
        <f>$B$2+G14-1</f>
        <v>44</v>
      </c>
      <c r="I14">
        <f>$E$2-J14</f>
        <v>240.67840909078598</v>
      </c>
      <c r="J14">
        <f>INDEX('Base Premium Discounts'!$E$2:$E$61,MATCH(H14,'Base Premium Discounts'!$D$2:$D$61,0))*$E$2*$B$24</f>
        <v>6.0211415755860296</v>
      </c>
      <c r="K14">
        <f>I14*$C$18</f>
        <v>4.8135681818157199</v>
      </c>
      <c r="L14">
        <f>$C$22</f>
        <v>25</v>
      </c>
      <c r="M14">
        <f>$B$3</f>
        <v>100000</v>
      </c>
      <c r="N14">
        <v>0.5</v>
      </c>
      <c r="O14">
        <f>N14*M14/1000</f>
        <v>50</v>
      </c>
      <c r="P14">
        <f>$B$23*M14/1000</f>
        <v>1</v>
      </c>
      <c r="R14" s="23">
        <f>(1-$B$4*$B$24)*'Pre M NS'!Q14</f>
        <v>1.9292696495271417E-3</v>
      </c>
      <c r="S14" s="23">
        <f>$C$12</f>
        <v>5.94832397876936E-3</v>
      </c>
      <c r="T14" s="23">
        <f>W13</f>
        <v>0.92184954704692168</v>
      </c>
      <c r="U14" s="23">
        <f>R14*T14</f>
        <v>1.778496352547969E-3</v>
      </c>
      <c r="V14" s="23">
        <f>MIN(S14*T14,T14-U14)</f>
        <v>5.4834597655168777E-3</v>
      </c>
      <c r="W14" s="23">
        <f>T14-SUM(U14:V14)</f>
        <v>0.91458759092885689</v>
      </c>
      <c r="X14" s="23"/>
      <c r="Y14" s="23">
        <f>AA13</f>
        <v>46.092477352346087</v>
      </c>
      <c r="Z14" s="23">
        <f>AB13</f>
        <v>0.92184954704692168</v>
      </c>
      <c r="AA14" s="23">
        <f>W14*O14</f>
        <v>45.729379546442843</v>
      </c>
      <c r="AB14" s="23">
        <f>W14*P14</f>
        <v>0.91458759092885689</v>
      </c>
      <c r="AD14" s="47">
        <f>I14*W14</f>
        <v>220.12148635893183</v>
      </c>
      <c r="AE14" s="47">
        <f>-W14*K14</f>
        <v>-4.402429727178637</v>
      </c>
      <c r="AF14" s="47">
        <f>-W14*L14</f>
        <v>-22.864689773221421</v>
      </c>
      <c r="AG14" s="47">
        <f>-U14*M14</f>
        <v>-177.84963525479691</v>
      </c>
      <c r="AH14" s="47">
        <f>SUM(AD14:AG14)</f>
        <v>15.004731603734882</v>
      </c>
      <c r="AI14" s="47">
        <f>Y14-AA14</f>
        <v>0.36309780590324436</v>
      </c>
      <c r="AJ14" s="47">
        <f>$B$6*SUM(AD14:AE14,Y14:Z14)</f>
        <v>10.509335341245849</v>
      </c>
      <c r="AK14" s="47">
        <f>SUM(AH14:AJ14)</f>
        <v>25.877164750883978</v>
      </c>
      <c r="AL14" s="47">
        <f>Z14-AB14</f>
        <v>7.261956118064794E-3</v>
      </c>
      <c r="AM14" s="47">
        <f>AK14+AL14</f>
        <v>25.884426707002042</v>
      </c>
    </row>
    <row r="15" spans="1:41">
      <c r="A15" s="58" t="s">
        <v>84</v>
      </c>
      <c r="B15" s="58"/>
      <c r="C15" s="58"/>
      <c r="G15">
        <v>11</v>
      </c>
      <c r="H15">
        <f>$B$2+G15-1</f>
        <v>45</v>
      </c>
      <c r="I15">
        <f>$E$2-J15</f>
        <v>240.34390122547563</v>
      </c>
      <c r="J15">
        <f>INDEX('Base Premium Discounts'!$E$2:$E$61,MATCH(H15,'Base Premium Discounts'!$D$2:$D$61,0))*$E$2*$B$24</f>
        <v>6.3556494408963635</v>
      </c>
      <c r="K15">
        <f>I15*$C$18</f>
        <v>4.8068780245095128</v>
      </c>
      <c r="L15">
        <f>$C$22</f>
        <v>25</v>
      </c>
      <c r="M15">
        <f>$B$3</f>
        <v>100000</v>
      </c>
      <c r="N15">
        <v>0.5</v>
      </c>
      <c r="O15">
        <f>N15*M15/1000</f>
        <v>50</v>
      </c>
      <c r="P15">
        <f>$B$23*M15/1000</f>
        <v>1</v>
      </c>
      <c r="R15" s="23">
        <f>(1-$B$4*$B$24)*'Pre M NS'!Q15</f>
        <v>1.8463346785252475E-3</v>
      </c>
      <c r="S15" s="23">
        <f>$C$13</f>
        <v>3.5936779557013201E-3</v>
      </c>
      <c r="T15" s="23">
        <f>W14</f>
        <v>0.91458759092885689</v>
      </c>
      <c r="U15" s="23">
        <f>R15*T15</f>
        <v>1.6886347856808115E-3</v>
      </c>
      <c r="V15" s="23">
        <f>MIN(S15*T15,T15-U15)</f>
        <v>3.2867332640790095E-3</v>
      </c>
      <c r="W15" s="23">
        <f>T15-SUM(U15:V15)</f>
        <v>0.90961222287909704</v>
      </c>
      <c r="X15" s="23"/>
      <c r="Y15" s="23">
        <f>AA14</f>
        <v>45.729379546442843</v>
      </c>
      <c r="Z15" s="23">
        <f>AB14</f>
        <v>0.91458759092885689</v>
      </c>
      <c r="AA15" s="23">
        <f>W15*O15</f>
        <v>45.480611143954853</v>
      </c>
      <c r="AB15" s="23">
        <f>W15*P15</f>
        <v>0.90961222287909704</v>
      </c>
      <c r="AD15" s="47">
        <f>I15*W15</f>
        <v>218.61975024913903</v>
      </c>
      <c r="AE15" s="47">
        <f>-W15*K15</f>
        <v>-4.3723950049827804</v>
      </c>
      <c r="AF15" s="47">
        <f>-W15*L15</f>
        <v>-22.740305571977427</v>
      </c>
      <c r="AG15" s="47">
        <f>-U15*M15</f>
        <v>-168.86347856808115</v>
      </c>
      <c r="AH15" s="47">
        <f>SUM(AD15:AG15)</f>
        <v>22.643571104097674</v>
      </c>
      <c r="AI15" s="47">
        <f>Y15-AA15</f>
        <v>0.2487684024879897</v>
      </c>
      <c r="AJ15" s="47">
        <f>$B$6*SUM(AD15:AE15,Y15:Z15)</f>
        <v>10.43565289526112</v>
      </c>
      <c r="AK15" s="47">
        <f>SUM(AH15:AJ15)</f>
        <v>33.327992401846785</v>
      </c>
      <c r="AL15" s="47">
        <f>Z15-AB15</f>
        <v>4.9753680497598429E-3</v>
      </c>
      <c r="AM15" s="47">
        <f>AK15+AL15</f>
        <v>33.332967769896548</v>
      </c>
    </row>
    <row r="16" spans="1:41">
      <c r="A16" s="58"/>
      <c r="B16" s="58" t="s">
        <v>21</v>
      </c>
      <c r="C16" s="58" t="s">
        <v>83</v>
      </c>
      <c r="G16">
        <v>12</v>
      </c>
      <c r="H16">
        <f>$B$2+G16-1</f>
        <v>46</v>
      </c>
      <c r="I16">
        <f>$E$2-J16</f>
        <v>240.00939336016532</v>
      </c>
      <c r="J16">
        <f>INDEX('Base Premium Discounts'!$E$2:$E$61,MATCH(H16,'Base Premium Discounts'!$D$2:$D$61,0))*$E$2*$B$24</f>
        <v>6.6901573062066992</v>
      </c>
      <c r="K16">
        <f>I16*$C$18</f>
        <v>4.8001878672033067</v>
      </c>
      <c r="L16">
        <f>$C$22</f>
        <v>25</v>
      </c>
      <c r="M16">
        <f>$B$3</f>
        <v>100000</v>
      </c>
      <c r="N16">
        <v>0.5</v>
      </c>
      <c r="O16">
        <f>N16*M16/1000</f>
        <v>50</v>
      </c>
      <c r="P16">
        <f>$B$23*M16/1000</f>
        <v>1</v>
      </c>
      <c r="R16" s="23">
        <f>(1-$B$4*$B$24)*'Pre M NS'!Q16</f>
        <v>2.085513497794796E-3</v>
      </c>
      <c r="S16" s="23">
        <f>$C$13</f>
        <v>3.5936779557013201E-3</v>
      </c>
      <c r="T16" s="23">
        <f>W15</f>
        <v>0.90961222287909704</v>
      </c>
      <c r="U16" s="23">
        <f>R16*T16</f>
        <v>1.8970085685734853E-3</v>
      </c>
      <c r="V16" s="23">
        <f>MIN(S16*T16,T16-U16)</f>
        <v>3.2688533935970872E-3</v>
      </c>
      <c r="W16" s="23">
        <f>T16-SUM(U16:V16)</f>
        <v>0.90444636091692643</v>
      </c>
      <c r="X16" s="23"/>
      <c r="Y16" s="23">
        <f>AA15</f>
        <v>45.480611143954853</v>
      </c>
      <c r="Z16" s="23">
        <f>AB15</f>
        <v>0.90961222287909704</v>
      </c>
      <c r="AA16" s="23">
        <f>W16*O16</f>
        <v>45.222318045846322</v>
      </c>
      <c r="AB16" s="23">
        <f>W16*P16</f>
        <v>0.90444636091692643</v>
      </c>
      <c r="AD16" s="47">
        <f>I16*W16</f>
        <v>217.07562241048063</v>
      </c>
      <c r="AE16" s="47">
        <f>-W16*K16</f>
        <v>-4.3415124482096132</v>
      </c>
      <c r="AF16" s="47">
        <f>-W16*L16</f>
        <v>-22.611159022923161</v>
      </c>
      <c r="AG16" s="47">
        <f>-U16*M16</f>
        <v>-189.70085685734853</v>
      </c>
      <c r="AH16" s="47">
        <f>SUM(AD16:AG16)</f>
        <v>0.42209408199931886</v>
      </c>
      <c r="AI16" s="47">
        <f>Y16-AA16</f>
        <v>0.25829309810853118</v>
      </c>
      <c r="AJ16" s="47">
        <f>$B$6*SUM(AD16:AE16,Y16:Z16)</f>
        <v>10.364973333164199</v>
      </c>
      <c r="AK16" s="47">
        <f>SUM(AH16:AJ16)</f>
        <v>11.045360513272049</v>
      </c>
      <c r="AL16" s="47">
        <f>Z16-AB16</f>
        <v>5.1658619621706148E-3</v>
      </c>
      <c r="AM16" s="47">
        <f>AK16+AL16</f>
        <v>11.05052637523422</v>
      </c>
    </row>
    <row r="17" spans="1:39">
      <c r="A17" s="58"/>
      <c r="B17" s="62">
        <v>1</v>
      </c>
      <c r="C17" s="66">
        <v>0.8</v>
      </c>
      <c r="G17">
        <v>13</v>
      </c>
      <c r="H17">
        <f>$B$2+G17-1</f>
        <v>47</v>
      </c>
      <c r="I17">
        <f>$E$2-J17</f>
        <v>239.67488549485498</v>
      </c>
      <c r="J17">
        <f>INDEX('Base Premium Discounts'!$E$2:$E$61,MATCH(H17,'Base Premium Discounts'!$D$2:$D$61,0))*$E$2*$B$24</f>
        <v>7.0246651715170332</v>
      </c>
      <c r="K17">
        <f>I17*$C$18</f>
        <v>4.7934977098970997</v>
      </c>
      <c r="L17">
        <f>$C$22</f>
        <v>25</v>
      </c>
      <c r="M17">
        <f>$B$3</f>
        <v>100000</v>
      </c>
      <c r="N17">
        <v>0.5</v>
      </c>
      <c r="O17">
        <f>N17*M17/1000</f>
        <v>50</v>
      </c>
      <c r="P17">
        <f>$B$23*M17/1000</f>
        <v>1</v>
      </c>
      <c r="R17" s="23">
        <f>(1-$B$4*$B$24)*'Pre M NS'!Q17</f>
        <v>2.2265255052935518E-3</v>
      </c>
      <c r="S17" s="23">
        <f>$C$13</f>
        <v>3.5936779557013201E-3</v>
      </c>
      <c r="T17" s="23">
        <f>W16</f>
        <v>0.90444636091692643</v>
      </c>
      <c r="U17" s="23">
        <f>R17*T17</f>
        <v>2.0137728907514739E-3</v>
      </c>
      <c r="V17" s="23">
        <f>MIN(S17*T17,T17-U17)</f>
        <v>3.2502889493414384E-3</v>
      </c>
      <c r="W17" s="23">
        <f>T17-SUM(U17:V17)</f>
        <v>0.89918229907683356</v>
      </c>
      <c r="X17" s="23"/>
      <c r="Y17" s="23">
        <f>AA16</f>
        <v>45.222318045846322</v>
      </c>
      <c r="Z17" s="23">
        <f>AB16</f>
        <v>0.90444636091692643</v>
      </c>
      <c r="AA17" s="23">
        <f>W17*O17</f>
        <v>44.959114953841677</v>
      </c>
      <c r="AB17" s="23">
        <f>W17*P17</f>
        <v>0.89918229907683356</v>
      </c>
      <c r="AD17" s="47">
        <f>I17*W17</f>
        <v>215.51141457024053</v>
      </c>
      <c r="AE17" s="47">
        <f>-W17*K17</f>
        <v>-4.3102282914048109</v>
      </c>
      <c r="AF17" s="47">
        <f>-W17*L17</f>
        <v>-22.479557476920839</v>
      </c>
      <c r="AG17" s="47">
        <f>-U17*M17</f>
        <v>-201.37728907514739</v>
      </c>
      <c r="AH17" s="47">
        <f>SUM(AD17:AG17)</f>
        <v>-12.655660273232485</v>
      </c>
      <c r="AI17" s="47">
        <f>Y17-AA17</f>
        <v>0.26320309200464465</v>
      </c>
      <c r="AJ17" s="47">
        <f>$B$6*SUM(AD17:AE17,Y17:Z17)</f>
        <v>10.293118027423962</v>
      </c>
      <c r="AK17" s="47">
        <f>SUM(AH17:AJ17)</f>
        <v>-2.0993391538038786</v>
      </c>
      <c r="AL17" s="47">
        <f>Z17-AB17</f>
        <v>5.2640618400928707E-3</v>
      </c>
      <c r="AM17" s="47">
        <f>AK17+AL17</f>
        <v>-2.0940750919637856</v>
      </c>
    </row>
    <row r="18" spans="1:39">
      <c r="A18" s="58"/>
      <c r="B18" s="58" t="s">
        <v>85</v>
      </c>
      <c r="C18" s="66">
        <v>0.02</v>
      </c>
      <c r="G18">
        <v>14</v>
      </c>
      <c r="H18">
        <f>$B$2+G18-1</f>
        <v>48</v>
      </c>
      <c r="I18">
        <f>$E$2-J18</f>
        <v>239.34037762954463</v>
      </c>
      <c r="J18">
        <f>INDEX('Base Premium Discounts'!$E$2:$E$61,MATCH(H18,'Base Premium Discounts'!$D$2:$D$61,0))*$E$2*$B$24</f>
        <v>7.3591730368273689</v>
      </c>
      <c r="K18">
        <f>I18*$C$18</f>
        <v>4.7868075525908926</v>
      </c>
      <c r="L18">
        <f>$C$22</f>
        <v>25</v>
      </c>
      <c r="M18">
        <f>$B$3</f>
        <v>100000</v>
      </c>
      <c r="N18">
        <v>0.5</v>
      </c>
      <c r="O18">
        <f>N18*M18/1000</f>
        <v>50</v>
      </c>
      <c r="P18">
        <f>$B$23*M18/1000</f>
        <v>1</v>
      </c>
      <c r="R18" s="23">
        <f>(1-$B$4*$B$24)*'Pre M NS'!Q18</f>
        <v>2.1976034712311156E-3</v>
      </c>
      <c r="S18" s="23">
        <f>$C$13</f>
        <v>3.5936779557013201E-3</v>
      </c>
      <c r="T18" s="23">
        <f>W17</f>
        <v>0.89918229907683356</v>
      </c>
      <c r="U18" s="23">
        <f>R18*T18</f>
        <v>1.9760461417208247E-3</v>
      </c>
      <c r="V18" s="23">
        <f>MIN(S18*T18,T18-U18)</f>
        <v>3.2313716063492484E-3</v>
      </c>
      <c r="W18" s="23">
        <f>T18-SUM(U18:V18)</f>
        <v>0.89397488132876346</v>
      </c>
      <c r="X18" s="23"/>
      <c r="Y18" s="23">
        <f>AA17</f>
        <v>44.959114953841677</v>
      </c>
      <c r="Z18" s="23">
        <f>AB17</f>
        <v>0.89918229907683356</v>
      </c>
      <c r="AA18" s="23">
        <f>W18*O18</f>
        <v>44.698744066438174</v>
      </c>
      <c r="AB18" s="23">
        <f>W18*P18</f>
        <v>0.89397488132876346</v>
      </c>
      <c r="AD18" s="47">
        <f>I18*W18</f>
        <v>213.96428568855359</v>
      </c>
      <c r="AE18" s="47">
        <f>-W18*K18</f>
        <v>-4.2792857137710723</v>
      </c>
      <c r="AF18" s="47">
        <f>-W18*L18</f>
        <v>-22.349372033219087</v>
      </c>
      <c r="AG18" s="47">
        <f>-U18*M18</f>
        <v>-197.60461417208248</v>
      </c>
      <c r="AH18" s="47">
        <f>SUM(AD18:AG18)</f>
        <v>-10.268986230519033</v>
      </c>
      <c r="AI18" s="47">
        <f>Y18-AA18</f>
        <v>0.26037088740350356</v>
      </c>
      <c r="AJ18" s="47">
        <f>$B$6*SUM(AD18:AE18,Y18:Z18)</f>
        <v>10.221731889108042</v>
      </c>
      <c r="AK18" s="47">
        <f>SUM(AH18:AJ18)</f>
        <v>0.21311654599251284</v>
      </c>
      <c r="AL18" s="47">
        <f>Z18-AB18</f>
        <v>5.2074177480700978E-3</v>
      </c>
      <c r="AM18" s="47">
        <f>AK18+AL18</f>
        <v>0.21832396374058294</v>
      </c>
    </row>
    <row r="19" spans="1:39">
      <c r="A19" s="58" t="s">
        <v>86</v>
      </c>
      <c r="B19" s="58"/>
      <c r="C19" s="58"/>
      <c r="G19">
        <v>15</v>
      </c>
      <c r="H19">
        <f>$B$2+G19-1</f>
        <v>49</v>
      </c>
      <c r="I19">
        <f>$E$2-J19</f>
        <v>239.00586976423429</v>
      </c>
      <c r="J19">
        <f>INDEX('Base Premium Discounts'!$E$2:$E$61,MATCH(H19,'Base Premium Discounts'!$D$2:$D$61,0))*$E$2*$B$24</f>
        <v>7.6936809021377046</v>
      </c>
      <c r="K19">
        <f>I19*$C$18</f>
        <v>4.7801173952846856</v>
      </c>
      <c r="L19">
        <f>$C$22</f>
        <v>25</v>
      </c>
      <c r="M19">
        <f>$B$3</f>
        <v>100000</v>
      </c>
      <c r="N19">
        <v>0.5</v>
      </c>
      <c r="O19">
        <f>N19*M19/1000</f>
        <v>50</v>
      </c>
      <c r="P19">
        <f>$B$23*M19/1000</f>
        <v>1</v>
      </c>
      <c r="R19" s="23">
        <f>(1-$B$4*$B$24)*'Pre M NS'!Q19</f>
        <v>2.2641768947896253E-3</v>
      </c>
      <c r="S19" s="23">
        <f>$C$13</f>
        <v>3.5936779557013201E-3</v>
      </c>
      <c r="T19" s="23">
        <f>W18</f>
        <v>0.89397488132876346</v>
      </c>
      <c r="U19" s="23">
        <f>R19*T19</f>
        <v>2.0241172708268832E-3</v>
      </c>
      <c r="V19" s="23">
        <f>MIN(S19*T19,T19-U19)</f>
        <v>3.2126578239818808E-3</v>
      </c>
      <c r="W19" s="23">
        <f>T19-SUM(U19:V19)</f>
        <v>0.88873810623395466</v>
      </c>
      <c r="X19" s="23"/>
      <c r="Y19" s="23">
        <f>AA18</f>
        <v>44.698744066438174</v>
      </c>
      <c r="Z19" s="23">
        <f>AB18</f>
        <v>0.89397488132876346</v>
      </c>
      <c r="AA19" s="23">
        <f>W19*O19</f>
        <v>44.436905311697735</v>
      </c>
      <c r="AB19" s="23">
        <f>W19*P19</f>
        <v>0.88873810623395466</v>
      </c>
      <c r="AD19" s="47">
        <f>I19*W19</f>
        <v>212.4136240730648</v>
      </c>
      <c r="AE19" s="47">
        <f>-W19*K19</f>
        <v>-4.2482724814612958</v>
      </c>
      <c r="AF19" s="47">
        <f>-W19*L19</f>
        <v>-22.218452655848868</v>
      </c>
      <c r="AG19" s="47">
        <f>-U19*M19</f>
        <v>-202.41172708268832</v>
      </c>
      <c r="AH19" s="47">
        <f>SUM(AD19:AG19)</f>
        <v>-16.464828146933684</v>
      </c>
      <c r="AI19" s="47">
        <f>Y19-AA19</f>
        <v>0.26183875474043816</v>
      </c>
      <c r="AJ19" s="47">
        <f>$B$6*SUM(AD19:AE19,Y19:Z19)</f>
        <v>10.150322821574818</v>
      </c>
      <c r="AK19" s="47">
        <f>SUM(AH19:AJ19)</f>
        <v>-6.0526665706184275</v>
      </c>
      <c r="AL19" s="47">
        <f>Z19-AB19</f>
        <v>5.2367750948087988E-3</v>
      </c>
      <c r="AM19" s="47">
        <f>AK19+AL19</f>
        <v>-6.0474297955236187</v>
      </c>
    </row>
    <row r="20" spans="1:39">
      <c r="A20" s="58"/>
      <c r="B20" s="58" t="s">
        <v>21</v>
      </c>
      <c r="C20" s="58" t="s">
        <v>53</v>
      </c>
      <c r="G20">
        <v>16</v>
      </c>
      <c r="H20">
        <f>$B$2+G20-1</f>
        <v>50</v>
      </c>
      <c r="I20">
        <f>$E$2-J20</f>
        <v>238.67136189892398</v>
      </c>
      <c r="J20">
        <f>INDEX('Base Premium Discounts'!$E$2:$E$61,MATCH(H20,'Base Premium Discounts'!$D$2:$D$61,0))*$E$2*$B$24</f>
        <v>8.0281887674480394</v>
      </c>
      <c r="K20">
        <f>I20*$C$18</f>
        <v>4.7734272379784795</v>
      </c>
      <c r="L20">
        <f>$C$22</f>
        <v>25</v>
      </c>
      <c r="M20">
        <f>$B$3</f>
        <v>100000</v>
      </c>
      <c r="N20">
        <v>0.5</v>
      </c>
      <c r="O20">
        <f>N20*M20/1000</f>
        <v>50</v>
      </c>
      <c r="P20">
        <f>$B$23*M20/1000</f>
        <v>1</v>
      </c>
      <c r="R20" s="23">
        <f>(1-$B$4*$B$24)*'Pre M NS'!Q20</f>
        <v>2.3162796886434722E-3</v>
      </c>
      <c r="S20" s="23">
        <f>$C$14</f>
        <v>1.67879466529844E-3</v>
      </c>
      <c r="T20" s="23">
        <f>W19</f>
        <v>0.88873810623395466</v>
      </c>
      <c r="U20" s="23">
        <f>R20*T20</f>
        <v>2.0585660239931737E-3</v>
      </c>
      <c r="V20" s="23">
        <f>MIN(S20*T20,T20-U20)</f>
        <v>1.4920087915930014E-3</v>
      </c>
      <c r="W20" s="23">
        <f>T20-SUM(U20:V20)</f>
        <v>0.88518753141836848</v>
      </c>
      <c r="X20" s="23"/>
      <c r="Y20" s="23">
        <f>AA19</f>
        <v>44.436905311697735</v>
      </c>
      <c r="Z20" s="23">
        <f>AB19</f>
        <v>0.88873810623395466</v>
      </c>
      <c r="AA20" s="23">
        <f>W20*O20</f>
        <v>44.259376570918427</v>
      </c>
      <c r="AB20" s="23">
        <f>W20*P20</f>
        <v>0.88518753141836848</v>
      </c>
      <c r="AD20" s="47">
        <f>I20*W20</f>
        <v>211.26891365956857</v>
      </c>
      <c r="AE20" s="47">
        <f>-W20*K20</f>
        <v>-4.2253782731913709</v>
      </c>
      <c r="AF20" s="47">
        <f>-W20*L20</f>
        <v>-22.129688285459213</v>
      </c>
      <c r="AG20" s="47">
        <f>-U20*M20</f>
        <v>-205.85660239931738</v>
      </c>
      <c r="AH20" s="47">
        <f>SUM(AD20:AG20)</f>
        <v>-20.942755298399419</v>
      </c>
      <c r="AI20" s="47">
        <f>Y20-AA20</f>
        <v>0.17752874077930869</v>
      </c>
      <c r="AJ20" s="47">
        <f>$B$6*SUM(AD20:AE20,Y20:Z20)</f>
        <v>10.094767152172354</v>
      </c>
      <c r="AK20" s="47">
        <f>SUM(AH20:AJ20)</f>
        <v>-10.670459405447756</v>
      </c>
      <c r="AL20" s="47">
        <f>Z20-AB20</f>
        <v>3.5505748155861827E-3</v>
      </c>
      <c r="AM20" s="47">
        <f>AK20+AL20</f>
        <v>-10.66690883063217</v>
      </c>
    </row>
    <row r="21" spans="1:39">
      <c r="A21" s="58"/>
      <c r="B21" s="62">
        <v>1</v>
      </c>
      <c r="C21" s="58">
        <v>200</v>
      </c>
      <c r="G21">
        <v>17</v>
      </c>
      <c r="H21">
        <f>$B$2+G21-1</f>
        <v>51</v>
      </c>
      <c r="I21">
        <f>$E$2-J21</f>
        <v>238.33685403361363</v>
      </c>
      <c r="J21">
        <f>INDEX('Base Premium Discounts'!$E$2:$E$61,MATCH(H21,'Base Premium Discounts'!$D$2:$D$61,0))*$E$2*$B$24</f>
        <v>8.3626966327583734</v>
      </c>
      <c r="K21">
        <f>I21*$C$18</f>
        <v>4.7667370806722724</v>
      </c>
      <c r="L21">
        <f>$C$22</f>
        <v>25</v>
      </c>
      <c r="M21">
        <f>$B$3</f>
        <v>100000</v>
      </c>
      <c r="N21">
        <v>0.5</v>
      </c>
      <c r="O21">
        <f>N21*M21/1000</f>
        <v>50</v>
      </c>
      <c r="P21">
        <f>$B$23*M21/1000</f>
        <v>1</v>
      </c>
      <c r="R21" s="23">
        <f>(1-$B$4*$B$24)*'Pre M NS'!Q21</f>
        <v>2.7248722881974361E-3</v>
      </c>
      <c r="S21" s="23">
        <f>$C$14</f>
        <v>1.67879466529844E-3</v>
      </c>
      <c r="T21" s="23">
        <f>W20</f>
        <v>0.88518753141836848</v>
      </c>
      <c r="U21" s="23">
        <f>R21*T21</f>
        <v>2.4120229742198096E-3</v>
      </c>
      <c r="V21" s="23">
        <f>MIN(S21*T21,T21-U21)</f>
        <v>1.4860481055338523E-3</v>
      </c>
      <c r="W21" s="23">
        <f>T21-SUM(U21:V21)</f>
        <v>0.88128946033861477</v>
      </c>
      <c r="X21" s="23"/>
      <c r="Y21" s="23">
        <f>AA20</f>
        <v>44.259376570918427</v>
      </c>
      <c r="Z21" s="23">
        <f>AB20</f>
        <v>0.88518753141836848</v>
      </c>
      <c r="AA21" s="23">
        <f>W21*O21</f>
        <v>44.064473016930741</v>
      </c>
      <c r="AB21" s="23">
        <f>W21*P21</f>
        <v>0.88128946033861477</v>
      </c>
      <c r="AD21" s="47">
        <f>I21*W21</f>
        <v>210.04375747008655</v>
      </c>
      <c r="AE21" s="47">
        <f>-W21*K21</f>
        <v>-4.2008751494017309</v>
      </c>
      <c r="AF21" s="47">
        <f>-W21*L21</f>
        <v>-22.03223650846537</v>
      </c>
      <c r="AG21" s="47">
        <f>-U21*M21</f>
        <v>-241.20229742198097</v>
      </c>
      <c r="AH21" s="47">
        <f>SUM(AD21:AG21)</f>
        <v>-57.39165160976151</v>
      </c>
      <c r="AI21" s="47">
        <f>Y21-AA21</f>
        <v>0.194903553987686</v>
      </c>
      <c r="AJ21" s="47">
        <f>$B$6*SUM(AD21:AE21,Y21:Z21)</f>
        <v>10.039497856920866</v>
      </c>
      <c r="AK21" s="47">
        <f>SUM(AH21:AJ21)</f>
        <v>-47.157250198852957</v>
      </c>
      <c r="AL21" s="47">
        <f>Z21-AB21</f>
        <v>3.8980710797537066E-3</v>
      </c>
      <c r="AM21" s="47">
        <f>AK21+AL21</f>
        <v>-47.153352127773204</v>
      </c>
    </row>
    <row r="22" spans="1:39">
      <c r="A22" s="58"/>
      <c r="B22" s="58" t="s">
        <v>85</v>
      </c>
      <c r="C22" s="58">
        <v>25</v>
      </c>
      <c r="G22">
        <v>18</v>
      </c>
      <c r="H22">
        <f>$B$2+G22-1</f>
        <v>52</v>
      </c>
      <c r="I22">
        <f>$E$2-J22</f>
        <v>238.00234616830329</v>
      </c>
      <c r="J22">
        <f>INDEX('Base Premium Discounts'!$E$2:$E$61,MATCH(H22,'Base Premium Discounts'!$D$2:$D$61,0))*$E$2*$B$24</f>
        <v>8.6972044980687073</v>
      </c>
      <c r="K22">
        <f>I22*$C$18</f>
        <v>4.7600469233660663</v>
      </c>
      <c r="L22">
        <f>$C$22</f>
        <v>25</v>
      </c>
      <c r="M22">
        <f>$B$3</f>
        <v>100000</v>
      </c>
      <c r="N22">
        <v>0.5</v>
      </c>
      <c r="O22">
        <f>N22*M22/1000</f>
        <v>50</v>
      </c>
      <c r="P22">
        <f>$B$23*M22/1000</f>
        <v>1</v>
      </c>
      <c r="R22" s="23">
        <f>(1-$B$4*$B$24)*'Pre M NS'!Q22</f>
        <v>3.2801555685615558E-3</v>
      </c>
      <c r="S22" s="23">
        <f>$C$14</f>
        <v>1.67879466529844E-3</v>
      </c>
      <c r="T22" s="23">
        <f>W21</f>
        <v>0.88128946033861477</v>
      </c>
      <c r="U22" s="23">
        <f>R22*T22</f>
        <v>2.8907665308443155E-3</v>
      </c>
      <c r="V22" s="23">
        <f>MIN(S22*T22,T22-U22)</f>
        <v>1.4795040446002076E-3</v>
      </c>
      <c r="W22" s="23">
        <f>T22-SUM(U22:V22)</f>
        <v>0.87691918976317029</v>
      </c>
      <c r="X22" s="23"/>
      <c r="Y22" s="23">
        <f>AA21</f>
        <v>44.064473016930741</v>
      </c>
      <c r="Z22" s="23">
        <f>AB21</f>
        <v>0.88128946033861477</v>
      </c>
      <c r="AA22" s="23">
        <f>W22*O22</f>
        <v>43.845959488158513</v>
      </c>
      <c r="AB22" s="23">
        <f>W22*P22</f>
        <v>0.87691918976317029</v>
      </c>
      <c r="AD22" s="47">
        <f>I22*W22</f>
        <v>208.70882456364211</v>
      </c>
      <c r="AE22" s="47">
        <f>-W22*K22</f>
        <v>-4.1741764912728421</v>
      </c>
      <c r="AF22" s="47">
        <f>-W22*L22</f>
        <v>-21.922979744079257</v>
      </c>
      <c r="AG22" s="47">
        <f>-U22*M22</f>
        <v>-289.07665308443154</v>
      </c>
      <c r="AH22" s="47">
        <f>SUM(AD22:AG22)</f>
        <v>-106.46498475614152</v>
      </c>
      <c r="AI22" s="47">
        <f>Y22-AA22</f>
        <v>0.21851352877222752</v>
      </c>
      <c r="AJ22" s="47">
        <f>$B$6*SUM(AD22:AE22,Y22:Z22)</f>
        <v>9.9792164219855461</v>
      </c>
      <c r="AK22" s="47">
        <f>SUM(AH22:AJ22)</f>
        <v>-96.267254805383743</v>
      </c>
      <c r="AL22" s="47">
        <f>Z22-AB22</f>
        <v>4.3702705754444793E-3</v>
      </c>
      <c r="AM22" s="47">
        <f>AK22+AL22</f>
        <v>-96.262884534808293</v>
      </c>
    </row>
    <row r="23" spans="1:39">
      <c r="A23" s="58" t="s">
        <v>87</v>
      </c>
      <c r="B23" s="58">
        <v>0.01</v>
      </c>
      <c r="C23" s="58"/>
      <c r="G23">
        <v>19</v>
      </c>
      <c r="H23">
        <f>$B$2+G23-1</f>
        <v>53</v>
      </c>
      <c r="I23">
        <f>$E$2-J23</f>
        <v>237.66783830299295</v>
      </c>
      <c r="J23">
        <f>INDEX('Base Premium Discounts'!$E$2:$E$61,MATCH(H23,'Base Premium Discounts'!$D$2:$D$61,0))*$E$2*$B$24</f>
        <v>9.031712363379043</v>
      </c>
      <c r="K23">
        <f>I23*$C$18</f>
        <v>4.7533567660598592</v>
      </c>
      <c r="L23">
        <f>$C$22</f>
        <v>25</v>
      </c>
      <c r="M23">
        <f>$B$3</f>
        <v>100000</v>
      </c>
      <c r="N23">
        <v>0.5</v>
      </c>
      <c r="O23">
        <f>N23*M23/1000</f>
        <v>50</v>
      </c>
      <c r="P23">
        <f>$B$23*M23/1000</f>
        <v>1</v>
      </c>
      <c r="R23" s="23">
        <f>(1-$B$4*$B$24)*'Pre M NS'!Q23</f>
        <v>2.8620920391680071E-3</v>
      </c>
      <c r="S23" s="23">
        <f>$C$14</f>
        <v>1.67879466529844E-3</v>
      </c>
      <c r="T23" s="23">
        <f>W22</f>
        <v>0.87691918976317029</v>
      </c>
      <c r="U23" s="23">
        <f>R23*T23</f>
        <v>2.5098234320148284E-3</v>
      </c>
      <c r="V23" s="23">
        <f>MIN(S23*T23,T23-U23)</f>
        <v>1.4721672576722407E-3</v>
      </c>
      <c r="W23" s="23">
        <f>T23-SUM(U23:V23)</f>
        <v>0.87293719907348322</v>
      </c>
      <c r="X23" s="23"/>
      <c r="Y23" s="23">
        <f>AA22</f>
        <v>43.845959488158513</v>
      </c>
      <c r="Z23" s="23">
        <f>AB22</f>
        <v>0.87691918976317029</v>
      </c>
      <c r="AA23" s="23">
        <f>W23*O23</f>
        <v>43.646859953674159</v>
      </c>
      <c r="AB23" s="23">
        <f>W23*P23</f>
        <v>0.87293719907348322</v>
      </c>
      <c r="AD23" s="47">
        <f>I23*W23</f>
        <v>207.46909707806418</v>
      </c>
      <c r="AE23" s="47">
        <f>-W23*K23</f>
        <v>-4.149381941561284</v>
      </c>
      <c r="AF23" s="47">
        <f>-W23*L23</f>
        <v>-21.82342997683708</v>
      </c>
      <c r="AG23" s="47">
        <f>-U23*M23</f>
        <v>-250.98234320148285</v>
      </c>
      <c r="AH23" s="47">
        <f>SUM(AD23:AG23)</f>
        <v>-69.486058041817017</v>
      </c>
      <c r="AI23" s="47">
        <f>Y23-AA23</f>
        <v>0.19909953448435402</v>
      </c>
      <c r="AJ23" s="47">
        <f>$B$6*SUM(AD23:AE23,Y23:Z23)</f>
        <v>9.9217037525769829</v>
      </c>
      <c r="AK23" s="47">
        <f>SUM(AH23:AJ23)</f>
        <v>-59.365254754755675</v>
      </c>
      <c r="AL23" s="47">
        <f>Z23-AB23</f>
        <v>3.981990689687076E-3</v>
      </c>
      <c r="AM23" s="47">
        <f>AK23+AL23</f>
        <v>-59.361272764065987</v>
      </c>
    </row>
    <row r="24" spans="1:39">
      <c r="A24" s="58" t="s">
        <v>94</v>
      </c>
      <c r="B24" s="58">
        <v>0.8</v>
      </c>
      <c r="C24" s="58"/>
      <c r="G24">
        <v>20</v>
      </c>
      <c r="H24">
        <f>$B$2+G24-1</f>
        <v>54</v>
      </c>
      <c r="I24">
        <f>$E$2-J24</f>
        <v>237.33333043768263</v>
      </c>
      <c r="J24">
        <f>INDEX('Base Premium Discounts'!$E$2:$E$61,MATCH(H24,'Base Premium Discounts'!$D$2:$D$61,0))*$E$2*$B$24</f>
        <v>9.3662202286893788</v>
      </c>
      <c r="K24">
        <f>I24*$C$18</f>
        <v>4.7466666087536531</v>
      </c>
      <c r="L24">
        <f>$C$22</f>
        <v>25</v>
      </c>
      <c r="M24">
        <f>$B$3</f>
        <v>100000</v>
      </c>
      <c r="N24">
        <v>0.5</v>
      </c>
      <c r="O24">
        <f>N24*M24/1000</f>
        <v>50</v>
      </c>
      <c r="P24">
        <f>$B$23*M24/1000</f>
        <v>1</v>
      </c>
      <c r="R24" s="23">
        <f>(1-$B$4*$B$24)*'Pre M NS'!Q24</f>
        <v>3.2872990036035897E-3</v>
      </c>
      <c r="S24" s="23">
        <f>$C$14</f>
        <v>1.67879466529844E-3</v>
      </c>
      <c r="T24" s="23">
        <f>W23</f>
        <v>0.87293719907348322</v>
      </c>
      <c r="U24" s="23">
        <f>R24*T24</f>
        <v>2.8696055847227697E-3</v>
      </c>
      <c r="V24" s="23">
        <f>MIN(S24*T24,T24-U24)</f>
        <v>1.4654823129451259E-3</v>
      </c>
      <c r="W24" s="23">
        <f>T24-SUM(U24:V24)</f>
        <v>0.86860211117581532</v>
      </c>
      <c r="X24" s="23"/>
      <c r="Y24" s="23">
        <f>AA23</f>
        <v>43.646859953674159</v>
      </c>
      <c r="Z24" s="23">
        <f>AB23</f>
        <v>0.87293719907348322</v>
      </c>
      <c r="AA24" s="23">
        <f>W24*O24</f>
        <v>43.430105558790764</v>
      </c>
      <c r="AB24" s="23">
        <f>W24*P24</f>
        <v>0.86860211117581532</v>
      </c>
      <c r="AD24" s="47">
        <f>I24*W24</f>
        <v>206.14823187055853</v>
      </c>
      <c r="AE24" s="47">
        <f>-W24*K24</f>
        <v>-4.1229646374111706</v>
      </c>
      <c r="AF24" s="47">
        <f>-W24*L24</f>
        <v>-21.715052779395382</v>
      </c>
      <c r="AG24" s="47">
        <f>-U24*M24</f>
        <v>-286.96055847227694</v>
      </c>
      <c r="AH24" s="47">
        <f>SUM(AD24:AG24)</f>
        <v>-106.65034401852498</v>
      </c>
      <c r="AI24" s="47">
        <f>Y24-AA24</f>
        <v>0.21675439488339521</v>
      </c>
      <c r="AJ24" s="47">
        <f>$B$6*SUM(AD24:AE24,Y24:Z24)</f>
        <v>9.8618025754357994</v>
      </c>
      <c r="AK24" s="47">
        <f>SUM(AH24:AJ24)</f>
        <v>-96.571787048205778</v>
      </c>
      <c r="AL24" s="47">
        <f>Z24-AB24</f>
        <v>4.3350878976678997E-3</v>
      </c>
      <c r="AM24" s="47">
        <f>AK24+AL24</f>
        <v>-96.567451960308105</v>
      </c>
    </row>
    <row r="25" spans="1:39">
      <c r="AD25" s="47"/>
      <c r="AE25" s="47"/>
      <c r="AF25" s="47"/>
      <c r="AG25" s="47"/>
      <c r="AH25" s="47"/>
      <c r="AI25" s="47"/>
      <c r="AJ25" s="47"/>
      <c r="AK25" s="47"/>
      <c r="AL25" s="47"/>
      <c r="AM25" s="47"/>
    </row>
    <row r="26" spans="1:39">
      <c r="AC26" t="s">
        <v>88</v>
      </c>
      <c r="AD26" s="47">
        <f>SUM(AD4:AD24)</f>
        <v>4423.1720672402698</v>
      </c>
      <c r="AE26" s="47">
        <f>SUM(AE4:AE24)</f>
        <v>-278.54084565009691</v>
      </c>
      <c r="AF26" s="47">
        <f>SUM(AF4:AF24)</f>
        <v>-634.62135821967411</v>
      </c>
      <c r="AG26" s="47">
        <f>SUM(AG4:AG24)</f>
        <v>-3658.3661742912827</v>
      </c>
      <c r="AH26" s="47">
        <f>SUM(AH4:AH24)</f>
        <v>-148.3563109207833</v>
      </c>
      <c r="AI26" s="47">
        <f>SUM(AI4:AI24)</f>
        <v>-43.430105558790764</v>
      </c>
      <c r="AJ26" s="47">
        <f>SUM(AJ4:AJ24)</f>
        <v>201.58642676845142</v>
      </c>
      <c r="AK26" s="47">
        <f>SUM(AK4:AK24)</f>
        <v>9.8000102888773881</v>
      </c>
      <c r="AL26" s="47">
        <f>SUM(AL4:AL24)</f>
        <v>-0.86860211117581532</v>
      </c>
      <c r="AM26" s="47">
        <f>SUM(AM4:AM24)</f>
        <v>8.9314081777016554</v>
      </c>
    </row>
    <row r="28" spans="1:39">
      <c r="AC28" t="s">
        <v>89</v>
      </c>
      <c r="AD28" s="57">
        <f>AD4+NPV($B$7,AD5:AD24)</f>
        <v>3324.3491655448352</v>
      </c>
      <c r="AE28" s="57">
        <f>AE4+NPV($B$7,AE5:AE24)</f>
        <v>-256.5643876161883</v>
      </c>
      <c r="AF28" s="57">
        <f>AF4+NPV($B$7,AF5:AF24)</f>
        <v>-519.9628932214207</v>
      </c>
      <c r="AG28" s="57">
        <f>AG4+NPV($B$7,AG5:AG24)</f>
        <v>-2599.712429482378</v>
      </c>
      <c r="AH28" s="57">
        <f>AH4+NPV($B$7,AH5:AH24)</f>
        <v>-51.890544775152293</v>
      </c>
      <c r="AI28" s="57">
        <f>AI4+NPV($B$7,AI5:AI24)</f>
        <v>-44.839071471016524</v>
      </c>
      <c r="AJ28" s="57">
        <f>AJ4+NPV($B$7,AJ5:AJ24)</f>
        <v>149.04018930716808</v>
      </c>
      <c r="AK28" s="57">
        <f>AK4+NPV($B$7,AK5:AK24)</f>
        <v>52.310573060999502</v>
      </c>
      <c r="AL28" s="57">
        <f>AL4+NPV($B$7,AL5:AL24)</f>
        <v>-0.89678142942033057</v>
      </c>
      <c r="AM28" s="57">
        <f>AM4+NPV($B$7,AM5:AM24)</f>
        <v>51.413791631579045</v>
      </c>
    </row>
    <row r="30" spans="1:39">
      <c r="AC30" t="s">
        <v>90</v>
      </c>
      <c r="AD30" s="57">
        <f>AD4+NPV($B$6,AD5:AD24)</f>
        <v>3047.6634008166293</v>
      </c>
      <c r="AE30" s="57">
        <f>AE4+NPV($B$6,AE5:AE24)</f>
        <v>-251.03067232162419</v>
      </c>
      <c r="AF30" s="57">
        <f>AF4+NPV($B$6,AF5:AF24)</f>
        <v>-491.11157240378526</v>
      </c>
      <c r="AG30" s="57">
        <f>AG4+NPV($B$6,AG5:AG24)</f>
        <v>-2339.6873132820283</v>
      </c>
      <c r="AH30" s="57">
        <f>AH4+NPV($B$6,AH5:AH24)</f>
        <v>-34.166157190809386</v>
      </c>
      <c r="AI30" s="57">
        <f>AI4+NPV($B$6,AI5:AI24)</f>
        <v>-45.203614190983814</v>
      </c>
      <c r="AJ30" s="57">
        <f>AJ4+NPV($B$6,AJ5:AJ24)</f>
        <v>135.8061318614152</v>
      </c>
      <c r="AK30" s="57">
        <f>AK4+NPV($B$6,AK5:AK24)</f>
        <v>56.436360479621925</v>
      </c>
      <c r="AL30" s="57">
        <f>AL4+NPV($B$6,AL5:AL24)</f>
        <v>-0.90407228381967619</v>
      </c>
      <c r="AM30" s="57">
        <f>AM4+NPV($B$6,AM5:AM24)</f>
        <v>55.532288195802181</v>
      </c>
    </row>
  </sheetData>
  <mergeCells count="2">
    <mergeCell ref="AD1:AM1"/>
    <mergeCell ref="R2:W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31770-CF0A-7E49-936B-0D51AAD95353}">
  <sheetPr codeName="Sheet10">
    <tabColor rgb="FF00B0F0"/>
  </sheetPr>
  <dimension ref="A1:AO30"/>
  <sheetViews>
    <sheetView topLeftCell="Q1" workbookViewId="0">
      <selection activeCell="Q14" sqref="Q14"/>
    </sheetView>
  </sheetViews>
  <sheetFormatPr defaultColWidth="11.42578125" defaultRowHeight="12.95"/>
  <cols>
    <col min="1" max="1" width="24.140625" customWidth="1"/>
    <col min="10" max="10" width="13.140625" bestFit="1" customWidth="1"/>
    <col min="12" max="12" width="13.140625" bestFit="1" customWidth="1"/>
    <col min="13" max="13" width="12.140625" bestFit="1" customWidth="1"/>
    <col min="14" max="14" width="15.85546875" bestFit="1" customWidth="1"/>
  </cols>
  <sheetData>
    <row r="1" spans="1:41">
      <c r="AD1" s="79" t="s">
        <v>35</v>
      </c>
      <c r="AE1" s="79"/>
      <c r="AF1" s="79"/>
      <c r="AG1" s="79"/>
      <c r="AH1" s="79"/>
      <c r="AI1" s="79"/>
      <c r="AJ1" s="79"/>
      <c r="AK1" s="79"/>
      <c r="AL1" s="79"/>
      <c r="AM1" s="79"/>
    </row>
    <row r="2" spans="1:41" ht="15">
      <c r="A2" s="63" t="s">
        <v>0</v>
      </c>
      <c r="B2" s="63">
        <v>35</v>
      </c>
      <c r="C2" s="63"/>
      <c r="D2" s="60" t="s">
        <v>36</v>
      </c>
      <c r="E2" s="65">
        <v>559.52067099999999</v>
      </c>
      <c r="G2" s="21" t="s">
        <v>37</v>
      </c>
      <c r="H2" s="21"/>
      <c r="I2" s="21"/>
      <c r="J2" s="21"/>
      <c r="K2" s="21"/>
      <c r="L2" s="21"/>
      <c r="M2" s="21"/>
      <c r="N2" s="21"/>
      <c r="O2" s="21"/>
      <c r="P2" s="21"/>
      <c r="R2" s="77" t="s">
        <v>38</v>
      </c>
      <c r="S2" s="77"/>
      <c r="T2" s="77"/>
      <c r="U2" s="77"/>
      <c r="V2" s="77"/>
      <c r="W2" s="77"/>
      <c r="Y2" s="59" t="s">
        <v>39</v>
      </c>
      <c r="Z2" s="58"/>
      <c r="AA2" s="58"/>
      <c r="AB2" s="58"/>
      <c r="AD2" s="1" t="s">
        <v>40</v>
      </c>
      <c r="AE2" s="1" t="s">
        <v>41</v>
      </c>
      <c r="AF2" s="1" t="s">
        <v>42</v>
      </c>
      <c r="AG2" s="1" t="s">
        <v>43</v>
      </c>
      <c r="AH2" s="1"/>
      <c r="AI2" s="1" t="s">
        <v>44</v>
      </c>
      <c r="AJ2" s="1" t="s">
        <v>45</v>
      </c>
      <c r="AK2" s="1" t="s">
        <v>46</v>
      </c>
      <c r="AL2" s="1" t="s">
        <v>47</v>
      </c>
      <c r="AM2" s="1" t="s">
        <v>48</v>
      </c>
    </row>
    <row r="3" spans="1:41" ht="27.95">
      <c r="A3" s="63" t="s">
        <v>49</v>
      </c>
      <c r="B3" s="63">
        <v>100000</v>
      </c>
      <c r="C3" s="63"/>
      <c r="G3" s="31" t="s">
        <v>50</v>
      </c>
      <c r="H3" s="31" t="s">
        <v>51</v>
      </c>
      <c r="I3" s="31" t="s">
        <v>36</v>
      </c>
      <c r="J3" s="31" t="s">
        <v>91</v>
      </c>
      <c r="K3" s="31" t="s">
        <v>52</v>
      </c>
      <c r="L3" s="31" t="s">
        <v>92</v>
      </c>
      <c r="M3" s="31" t="s">
        <v>54</v>
      </c>
      <c r="N3" s="31" t="s">
        <v>55</v>
      </c>
      <c r="O3" s="31" t="s">
        <v>56</v>
      </c>
      <c r="P3" s="31" t="s">
        <v>57</v>
      </c>
      <c r="R3" s="31" t="s">
        <v>58</v>
      </c>
      <c r="S3" s="31" t="s">
        <v>20</v>
      </c>
      <c r="T3" s="31" t="s">
        <v>59</v>
      </c>
      <c r="U3" s="31" t="s">
        <v>60</v>
      </c>
      <c r="V3" s="31" t="s">
        <v>61</v>
      </c>
      <c r="W3" s="31" t="s">
        <v>62</v>
      </c>
      <c r="Y3" s="31" t="s">
        <v>63</v>
      </c>
      <c r="Z3" s="31" t="s">
        <v>64</v>
      </c>
      <c r="AA3" s="31" t="s">
        <v>65</v>
      </c>
      <c r="AB3" s="31" t="s">
        <v>66</v>
      </c>
      <c r="AD3" s="32" t="s">
        <v>67</v>
      </c>
      <c r="AE3" s="32" t="s">
        <v>68</v>
      </c>
      <c r="AF3" s="32" t="s">
        <v>69</v>
      </c>
      <c r="AG3" s="32" t="s">
        <v>70</v>
      </c>
      <c r="AH3" s="32" t="s">
        <v>71</v>
      </c>
      <c r="AI3" s="32" t="s">
        <v>72</v>
      </c>
      <c r="AJ3" s="32" t="s">
        <v>73</v>
      </c>
      <c r="AK3" s="32" t="s">
        <v>31</v>
      </c>
      <c r="AL3" s="32" t="s">
        <v>74</v>
      </c>
      <c r="AM3" s="32" t="s">
        <v>75</v>
      </c>
    </row>
    <row r="4" spans="1:41">
      <c r="A4" s="64" t="s">
        <v>93</v>
      </c>
      <c r="B4" s="63">
        <v>0.06</v>
      </c>
      <c r="C4" s="63"/>
      <c r="G4">
        <v>0</v>
      </c>
      <c r="H4">
        <f>B2</f>
        <v>35</v>
      </c>
      <c r="I4">
        <f>$E$2</f>
        <v>559.52067099999999</v>
      </c>
      <c r="J4">
        <f>(INDEX('Base Premium Discounts'!$E$2:$E$61,MATCH(H4,'Base Premium Discounts'!$D$2:$D$61,0))+$B$25)*I4*$B$24</f>
        <v>11.30421423444068</v>
      </c>
      <c r="K4">
        <f>I4*$C$17</f>
        <v>447.61653680000001</v>
      </c>
      <c r="L4">
        <f>C21+J4</f>
        <v>211.30421423444068</v>
      </c>
      <c r="M4">
        <f>$B$3</f>
        <v>100000</v>
      </c>
      <c r="N4" s="58">
        <v>0.5</v>
      </c>
      <c r="O4">
        <f>N4*M4/1000</f>
        <v>50</v>
      </c>
      <c r="P4">
        <f t="shared" ref="P4:P24" si="0">$B$23*M4/1000</f>
        <v>1</v>
      </c>
      <c r="R4" s="23"/>
      <c r="S4" s="23"/>
      <c r="T4" s="23">
        <v>1</v>
      </c>
      <c r="U4" s="23"/>
      <c r="V4" s="23"/>
      <c r="W4" s="23">
        <f>T4-SUM(U4:V4)</f>
        <v>1</v>
      </c>
      <c r="X4" s="23"/>
      <c r="Y4" s="23"/>
      <c r="Z4" s="23"/>
      <c r="AA4" s="23">
        <f>W4*O4</f>
        <v>50</v>
      </c>
      <c r="AB4" s="23">
        <f>W4*P4</f>
        <v>1</v>
      </c>
      <c r="AD4" s="47">
        <f>I4*W4</f>
        <v>559.52067099999999</v>
      </c>
      <c r="AE4" s="47">
        <f>-W4*K4</f>
        <v>-447.61653680000001</v>
      </c>
      <c r="AF4" s="47">
        <f>-W4*L4</f>
        <v>-211.30421423444068</v>
      </c>
      <c r="AG4" s="47"/>
      <c r="AH4" s="47">
        <f>SUM(AD4:AG4)</f>
        <v>-99.400080034440691</v>
      </c>
      <c r="AI4" s="47">
        <f>Y4-AA4</f>
        <v>-50</v>
      </c>
      <c r="AJ4" s="47"/>
      <c r="AK4" s="47">
        <f>SUM(AH4:AJ4)</f>
        <v>-149.40008003444069</v>
      </c>
      <c r="AL4" s="47">
        <f>Z4-AB4</f>
        <v>-1</v>
      </c>
      <c r="AM4" s="47">
        <f>AK4+AL4</f>
        <v>-150.40008003444069</v>
      </c>
      <c r="AN4" s="31" t="s">
        <v>76</v>
      </c>
      <c r="AO4" s="57">
        <f>AK28</f>
        <v>-499.88506242812758</v>
      </c>
    </row>
    <row r="5" spans="1:41">
      <c r="A5" s="58" t="s">
        <v>77</v>
      </c>
      <c r="B5" s="58"/>
      <c r="C5" s="58"/>
      <c r="G5">
        <v>1</v>
      </c>
      <c r="H5">
        <f>$B$2+G5-1</f>
        <v>35</v>
      </c>
      <c r="M5">
        <f t="shared" ref="M5:M24" si="1">$B$3</f>
        <v>100000</v>
      </c>
      <c r="N5" s="58">
        <v>0.5</v>
      </c>
      <c r="O5">
        <f t="shared" ref="O5:O24" si="2">N5*M5/1000</f>
        <v>50</v>
      </c>
      <c r="P5">
        <f t="shared" si="0"/>
        <v>1</v>
      </c>
      <c r="R5" s="23">
        <f>(1-$B$4*$B$24)*'Pre M S'!Q5</f>
        <v>1.5720379799091754E-3</v>
      </c>
      <c r="S5" s="23">
        <f>C10</f>
        <v>7.9065460502884804E-3</v>
      </c>
      <c r="T5" s="23">
        <f>W4</f>
        <v>1</v>
      </c>
      <c r="U5" s="23">
        <f>R5*T5</f>
        <v>1.5720379799091754E-3</v>
      </c>
      <c r="V5" s="23">
        <f>MIN(S5*T5,T5-U5)</f>
        <v>7.9065460502884804E-3</v>
      </c>
      <c r="W5" s="23">
        <f t="shared" ref="W5:W24" si="3">T5-SUM(U5:V5)</f>
        <v>0.99052141596980237</v>
      </c>
      <c r="X5" s="23"/>
      <c r="Y5" s="23">
        <f>AA4</f>
        <v>50</v>
      </c>
      <c r="Z5" s="23">
        <f>AB4</f>
        <v>1</v>
      </c>
      <c r="AA5" s="23">
        <f>W5*O5</f>
        <v>49.526070798490117</v>
      </c>
      <c r="AB5" s="23">
        <f>W5*P5</f>
        <v>0.99052141596980237</v>
      </c>
      <c r="AD5" s="47">
        <f t="shared" ref="AD5:AD24" si="4">I5*W5</f>
        <v>0</v>
      </c>
      <c r="AE5" s="47">
        <f t="shared" ref="AE5:AE24" si="5">-W5*K5</f>
        <v>0</v>
      </c>
      <c r="AF5" s="47">
        <f t="shared" ref="AF5:AF24" si="6">-W5*L5</f>
        <v>0</v>
      </c>
      <c r="AG5" s="47">
        <f>-U5*M5</f>
        <v>-157.20379799091754</v>
      </c>
      <c r="AH5" s="47">
        <f>SUM(AD5:AG5)</f>
        <v>-157.20379799091754</v>
      </c>
      <c r="AI5" s="47">
        <f>Y5-AA5</f>
        <v>0.4739292015098826</v>
      </c>
      <c r="AJ5" s="47">
        <f>$B$6*SUM(AD5:AE5,Y5:Z5)</f>
        <v>2.04</v>
      </c>
      <c r="AK5" s="47">
        <f>SUM(AH5:AJ5)</f>
        <v>-154.68986878940765</v>
      </c>
      <c r="AL5" s="47">
        <f>Z5-AB5</f>
        <v>9.4785840301976343E-3</v>
      </c>
      <c r="AM5" s="47">
        <f>AK5+AL5</f>
        <v>-154.68039020537745</v>
      </c>
      <c r="AN5" s="31" t="s">
        <v>78</v>
      </c>
      <c r="AO5" s="57">
        <f>AM30</f>
        <v>-230.4026401709757</v>
      </c>
    </row>
    <row r="6" spans="1:41">
      <c r="A6" s="58" t="s">
        <v>79</v>
      </c>
      <c r="B6" s="58">
        <v>0.04</v>
      </c>
      <c r="C6" s="58"/>
      <c r="G6">
        <v>2</v>
      </c>
      <c r="H6">
        <f t="shared" ref="H6:H24" si="7">$B$2+G6-1</f>
        <v>36</v>
      </c>
      <c r="I6">
        <f t="shared" ref="I6:I24" si="8">$E$2</f>
        <v>559.52067099999999</v>
      </c>
      <c r="J6">
        <f>(INDEX('Base Premium Discounts'!$E$2:$E$61,MATCH(H6,'Base Premium Discounts'!$D$2:$D$61,0))+$B$25)*I6*$B$24</f>
        <v>12.062886330711864</v>
      </c>
      <c r="K6">
        <f t="shared" ref="K6:K24" si="9">I6*$C$18</f>
        <v>11.19041342</v>
      </c>
      <c r="L6">
        <f>$C$22+J6</f>
        <v>37.062886330711862</v>
      </c>
      <c r="M6">
        <f t="shared" si="1"/>
        <v>100000</v>
      </c>
      <c r="N6" s="58">
        <v>0.5</v>
      </c>
      <c r="O6">
        <f t="shared" si="2"/>
        <v>50</v>
      </c>
      <c r="P6">
        <f t="shared" si="0"/>
        <v>1</v>
      </c>
      <c r="R6" s="23">
        <f>(1-$B$4*$B$24)*'Pre M S'!Q6</f>
        <v>1.6845140572776733E-3</v>
      </c>
      <c r="S6" s="23">
        <f>$C$11</f>
        <v>7.5503953273025103E-3</v>
      </c>
      <c r="T6" s="23">
        <f t="shared" ref="T6:T24" si="10">W5</f>
        <v>0.99052141596980237</v>
      </c>
      <c r="U6" s="23">
        <f t="shared" ref="U6:U24" si="11">R6*T6</f>
        <v>1.6685472492357176E-3</v>
      </c>
      <c r="V6" s="23">
        <f t="shared" ref="V6:V24" si="12">MIN(S6*T6,T6-U6)</f>
        <v>7.4788282707314623E-3</v>
      </c>
      <c r="W6" s="23">
        <f t="shared" si="3"/>
        <v>0.98137404044983523</v>
      </c>
      <c r="X6" s="23"/>
      <c r="Y6" s="23">
        <f t="shared" ref="Y6:Z24" si="13">AA5</f>
        <v>49.526070798490117</v>
      </c>
      <c r="Z6" s="23">
        <f t="shared" si="13"/>
        <v>0.99052141596980237</v>
      </c>
      <c r="AA6" s="23">
        <f t="shared" ref="AA6:AA24" si="14">W6*O6</f>
        <v>49.068702022491763</v>
      </c>
      <c r="AB6" s="23">
        <f t="shared" ref="AB6:AB24" si="15">W6*P6</f>
        <v>0.98137404044983523</v>
      </c>
      <c r="AD6" s="47">
        <f t="shared" si="4"/>
        <v>549.09906161447293</v>
      </c>
      <c r="AE6" s="47">
        <f t="shared" si="5"/>
        <v>-10.98198123228946</v>
      </c>
      <c r="AF6" s="47">
        <f t="shared" si="6"/>
        <v>-36.372554509103665</v>
      </c>
      <c r="AG6" s="47">
        <f t="shared" ref="AG6:AG24" si="16">-U6*M6</f>
        <v>-166.85472492357175</v>
      </c>
      <c r="AH6" s="47">
        <f t="shared" ref="AH6:AH24" si="17">SUM(AD6:AG6)</f>
        <v>334.88980094950796</v>
      </c>
      <c r="AI6" s="47">
        <f t="shared" ref="AI6:AI24" si="18">Y6-AA6</f>
        <v>0.45736877599835424</v>
      </c>
      <c r="AJ6" s="47">
        <f>$B$6*SUM(AD6:AE6,Y6:Z6)</f>
        <v>23.545346903865735</v>
      </c>
      <c r="AK6" s="47">
        <f t="shared" ref="AK6:AK24" si="19">SUM(AH6:AJ6)</f>
        <v>358.89251662937204</v>
      </c>
      <c r="AL6" s="47">
        <f t="shared" ref="AL6:AL24" si="20">Z6-AB6</f>
        <v>9.147375519967138E-3</v>
      </c>
      <c r="AM6" s="47">
        <f t="shared" ref="AM6:AM24" si="21">AK6+AL6</f>
        <v>358.90166400489198</v>
      </c>
    </row>
    <row r="7" spans="1:41">
      <c r="A7" s="58" t="s">
        <v>81</v>
      </c>
      <c r="B7" s="58">
        <v>0.03</v>
      </c>
      <c r="C7" s="58"/>
      <c r="G7">
        <v>3</v>
      </c>
      <c r="H7">
        <f t="shared" si="7"/>
        <v>37</v>
      </c>
      <c r="I7">
        <f t="shared" si="8"/>
        <v>559.52067099999999</v>
      </c>
      <c r="J7">
        <f>(INDEX('Base Premium Discounts'!$E$2:$E$61,MATCH(H7,'Base Premium Discounts'!$D$2:$D$61,0))+$B$25)*I7*$B$24</f>
        <v>12.821558426983053</v>
      </c>
      <c r="K7">
        <f t="shared" si="9"/>
        <v>11.19041342</v>
      </c>
      <c r="L7">
        <f t="shared" ref="L7:L24" si="22">$C$22+J7</f>
        <v>37.821558426983053</v>
      </c>
      <c r="M7">
        <f t="shared" si="1"/>
        <v>100000</v>
      </c>
      <c r="N7" s="58">
        <v>0.5</v>
      </c>
      <c r="O7">
        <f t="shared" si="2"/>
        <v>50</v>
      </c>
      <c r="P7">
        <f t="shared" si="0"/>
        <v>1</v>
      </c>
      <c r="R7" s="23">
        <f>(1-$B$4*$B$24)*'Pre M S'!Q7</f>
        <v>1.865722594512583E-3</v>
      </c>
      <c r="S7" s="23">
        <f t="shared" ref="S7:S9" si="23">$C$11</f>
        <v>7.5503953273025103E-3</v>
      </c>
      <c r="T7" s="23">
        <f t="shared" si="10"/>
        <v>0.98137404044983523</v>
      </c>
      <c r="U7" s="23">
        <f t="shared" si="11"/>
        <v>1.8309717209353633E-3</v>
      </c>
      <c r="V7" s="23">
        <f t="shared" si="12"/>
        <v>7.4097619693484209E-3</v>
      </c>
      <c r="W7" s="23">
        <f t="shared" si="3"/>
        <v>0.97213330675955145</v>
      </c>
      <c r="X7" s="23"/>
      <c r="Y7" s="23">
        <f t="shared" si="13"/>
        <v>49.068702022491763</v>
      </c>
      <c r="Z7" s="23">
        <f t="shared" si="13"/>
        <v>0.98137404044983523</v>
      </c>
      <c r="AA7" s="23">
        <f t="shared" si="14"/>
        <v>48.606665337977574</v>
      </c>
      <c r="AB7" s="23">
        <f t="shared" si="15"/>
        <v>0.97213330675955145</v>
      </c>
      <c r="AD7" s="47">
        <f t="shared" si="4"/>
        <v>543.92868009955305</v>
      </c>
      <c r="AE7" s="47">
        <f t="shared" si="5"/>
        <v>-10.878573601991063</v>
      </c>
      <c r="AF7" s="47">
        <f t="shared" si="6"/>
        <v>-36.767596660422612</v>
      </c>
      <c r="AG7" s="47">
        <f t="shared" si="16"/>
        <v>-183.09717209353633</v>
      </c>
      <c r="AH7" s="47">
        <f t="shared" si="17"/>
        <v>313.18533774360299</v>
      </c>
      <c r="AI7" s="47">
        <f t="shared" si="18"/>
        <v>0.46203668451418878</v>
      </c>
      <c r="AJ7" s="47">
        <f t="shared" ref="AJ7:AJ24" si="24">$B$6*SUM(AD7:AE7,Y7:Z7)</f>
        <v>23.324007302420142</v>
      </c>
      <c r="AK7" s="47">
        <f t="shared" si="19"/>
        <v>336.97138173053736</v>
      </c>
      <c r="AL7" s="47">
        <f t="shared" si="20"/>
        <v>9.2407336902837756E-3</v>
      </c>
      <c r="AM7" s="47">
        <f t="shared" si="21"/>
        <v>336.98062246422762</v>
      </c>
    </row>
    <row r="8" spans="1:41">
      <c r="A8" s="58" t="s">
        <v>82</v>
      </c>
      <c r="B8" s="58"/>
      <c r="C8" s="58"/>
      <c r="G8">
        <v>4</v>
      </c>
      <c r="H8">
        <f t="shared" si="7"/>
        <v>38</v>
      </c>
      <c r="I8">
        <f t="shared" si="8"/>
        <v>559.52067099999999</v>
      </c>
      <c r="J8">
        <f>(INDEX('Base Premium Discounts'!$E$2:$E$61,MATCH(H8,'Base Premium Discounts'!$D$2:$D$61,0))+$B$25)*I8*$B$24</f>
        <v>13.580230523254238</v>
      </c>
      <c r="K8">
        <f t="shared" si="9"/>
        <v>11.19041342</v>
      </c>
      <c r="L8">
        <f t="shared" si="22"/>
        <v>38.580230523254237</v>
      </c>
      <c r="M8">
        <f t="shared" si="1"/>
        <v>100000</v>
      </c>
      <c r="N8" s="58">
        <v>0.5</v>
      </c>
      <c r="O8">
        <f t="shared" si="2"/>
        <v>50</v>
      </c>
      <c r="P8">
        <f t="shared" si="0"/>
        <v>1</v>
      </c>
      <c r="R8" s="23">
        <f>(1-$B$4*$B$24)*'Pre M S'!Q8</f>
        <v>1.9846710405297709E-3</v>
      </c>
      <c r="S8" s="23">
        <f t="shared" si="23"/>
        <v>7.5503953273025103E-3</v>
      </c>
      <c r="T8" s="23">
        <f t="shared" si="10"/>
        <v>0.97213330675955145</v>
      </c>
      <c r="U8" s="23">
        <f t="shared" si="11"/>
        <v>1.9293648214601259E-3</v>
      </c>
      <c r="V8" s="23">
        <f t="shared" si="12"/>
        <v>7.3399907768724555E-3</v>
      </c>
      <c r="W8" s="23">
        <f t="shared" si="3"/>
        <v>0.96286395116121892</v>
      </c>
      <c r="X8" s="23"/>
      <c r="Y8" s="23">
        <f t="shared" si="13"/>
        <v>48.606665337977574</v>
      </c>
      <c r="Z8" s="23">
        <f t="shared" si="13"/>
        <v>0.97213330675955145</v>
      </c>
      <c r="AA8" s="23">
        <f t="shared" si="14"/>
        <v>48.143197558060947</v>
      </c>
      <c r="AB8" s="23">
        <f t="shared" si="15"/>
        <v>0.96286395116121892</v>
      </c>
      <c r="AD8" s="47">
        <f t="shared" si="4"/>
        <v>538.74228403543646</v>
      </c>
      <c r="AE8" s="47">
        <f t="shared" si="5"/>
        <v>-10.774845680708729</v>
      </c>
      <c r="AF8" s="47">
        <f t="shared" si="6"/>
        <v>-37.147513198331232</v>
      </c>
      <c r="AG8" s="47">
        <f t="shared" si="16"/>
        <v>-192.93648214601259</v>
      </c>
      <c r="AH8" s="47">
        <f t="shared" si="17"/>
        <v>297.88344301038387</v>
      </c>
      <c r="AI8" s="47">
        <f t="shared" si="18"/>
        <v>0.46346777991662691</v>
      </c>
      <c r="AJ8" s="47">
        <f t="shared" si="24"/>
        <v>23.101849479978597</v>
      </c>
      <c r="AK8" s="47">
        <f t="shared" si="19"/>
        <v>321.44876027027908</v>
      </c>
      <c r="AL8" s="47">
        <f t="shared" si="20"/>
        <v>9.2693555983325293E-3</v>
      </c>
      <c r="AM8" s="47">
        <f t="shared" si="21"/>
        <v>321.45802962587743</v>
      </c>
    </row>
    <row r="9" spans="1:41">
      <c r="A9" s="58"/>
      <c r="B9" s="59" t="s">
        <v>21</v>
      </c>
      <c r="C9" s="59" t="s">
        <v>83</v>
      </c>
      <c r="G9">
        <v>5</v>
      </c>
      <c r="H9">
        <f t="shared" si="7"/>
        <v>39</v>
      </c>
      <c r="I9">
        <f t="shared" si="8"/>
        <v>559.52067099999999</v>
      </c>
      <c r="J9">
        <f>(INDEX('Base Premium Discounts'!$E$2:$E$61,MATCH(H9,'Base Premium Discounts'!$D$2:$D$61,0))+$B$25)*I9*$B$24</f>
        <v>14.338902619525426</v>
      </c>
      <c r="K9">
        <f t="shared" si="9"/>
        <v>11.19041342</v>
      </c>
      <c r="L9">
        <f t="shared" si="22"/>
        <v>39.338902619525427</v>
      </c>
      <c r="M9">
        <f t="shared" si="1"/>
        <v>100000</v>
      </c>
      <c r="N9" s="58">
        <v>0.5</v>
      </c>
      <c r="O9">
        <f t="shared" si="2"/>
        <v>50</v>
      </c>
      <c r="P9">
        <f t="shared" si="0"/>
        <v>1</v>
      </c>
      <c r="R9" s="23">
        <f>(1-$B$4*$B$24)*'Pre M S'!Q9</f>
        <v>1.8421720989296698E-3</v>
      </c>
      <c r="S9" s="23">
        <f t="shared" si="23"/>
        <v>7.5503953273025103E-3</v>
      </c>
      <c r="T9" s="23">
        <f t="shared" si="10"/>
        <v>0.96286395116121892</v>
      </c>
      <c r="U9" s="23">
        <f t="shared" si="11"/>
        <v>1.7737611058943777E-3</v>
      </c>
      <c r="V9" s="23">
        <f t="shared" si="12"/>
        <v>7.2700034776756999E-3</v>
      </c>
      <c r="W9" s="23">
        <f t="shared" si="3"/>
        <v>0.95382018657764889</v>
      </c>
      <c r="X9" s="23"/>
      <c r="Y9" s="23">
        <f t="shared" si="13"/>
        <v>48.143197558060947</v>
      </c>
      <c r="Z9" s="23">
        <f t="shared" si="13"/>
        <v>0.96286395116121892</v>
      </c>
      <c r="AA9" s="23">
        <f t="shared" si="14"/>
        <v>47.691009328882444</v>
      </c>
      <c r="AB9" s="23">
        <f t="shared" si="15"/>
        <v>0.95382018657764889</v>
      </c>
      <c r="AD9" s="47">
        <f t="shared" si="4"/>
        <v>533.68211080727133</v>
      </c>
      <c r="AE9" s="47">
        <f t="shared" si="5"/>
        <v>-10.673642216145426</v>
      </c>
      <c r="AF9" s="47">
        <f t="shared" si="6"/>
        <v>-37.522239436315701</v>
      </c>
      <c r="AG9" s="47">
        <f t="shared" si="16"/>
        <v>-177.37611058943776</v>
      </c>
      <c r="AH9" s="47">
        <f t="shared" si="17"/>
        <v>308.11011856537237</v>
      </c>
      <c r="AI9" s="47">
        <f t="shared" si="18"/>
        <v>0.45218822917850332</v>
      </c>
      <c r="AJ9" s="47">
        <f t="shared" si="24"/>
        <v>22.884581204013923</v>
      </c>
      <c r="AK9" s="47">
        <f t="shared" si="19"/>
        <v>331.44688799856476</v>
      </c>
      <c r="AL9" s="47">
        <f t="shared" si="20"/>
        <v>9.0437645835700353E-3</v>
      </c>
      <c r="AM9" s="47">
        <f t="shared" si="21"/>
        <v>331.45593176314833</v>
      </c>
    </row>
    <row r="10" spans="1:41">
      <c r="A10" s="58"/>
      <c r="B10" s="58" t="s">
        <v>22</v>
      </c>
      <c r="C10" s="58">
        <f>'Lapse Rates'!C3</f>
        <v>7.9065460502884804E-3</v>
      </c>
      <c r="G10">
        <v>6</v>
      </c>
      <c r="H10">
        <f t="shared" si="7"/>
        <v>40</v>
      </c>
      <c r="I10">
        <f t="shared" si="8"/>
        <v>559.52067099999999</v>
      </c>
      <c r="J10">
        <f>(INDEX('Base Premium Discounts'!$E$2:$E$61,MATCH(H10,'Base Premium Discounts'!$D$2:$D$61,0))+$B$25)*I10*$B$24</f>
        <v>15.097574715796611</v>
      </c>
      <c r="K10">
        <f t="shared" si="9"/>
        <v>11.19041342</v>
      </c>
      <c r="L10">
        <f t="shared" si="22"/>
        <v>40.097574715796611</v>
      </c>
      <c r="M10">
        <f t="shared" si="1"/>
        <v>100000</v>
      </c>
      <c r="N10" s="58">
        <v>0.5</v>
      </c>
      <c r="O10">
        <f t="shared" si="2"/>
        <v>50</v>
      </c>
      <c r="P10">
        <f t="shared" si="0"/>
        <v>1</v>
      </c>
      <c r="R10" s="23">
        <f>(1-$B$4*$B$24)*'Pre M S'!Q10</f>
        <v>2.1090952637566572E-3</v>
      </c>
      <c r="S10" s="23">
        <f>$C$12</f>
        <v>6.2824987534724703E-3</v>
      </c>
      <c r="T10" s="23">
        <f t="shared" si="10"/>
        <v>0.95382018657764889</v>
      </c>
      <c r="U10" s="23">
        <f t="shared" si="11"/>
        <v>2.0116976379864105E-3</v>
      </c>
      <c r="V10" s="23">
        <f t="shared" si="12"/>
        <v>5.9923741332109579E-3</v>
      </c>
      <c r="W10" s="23">
        <f t="shared" si="3"/>
        <v>0.94581611480645156</v>
      </c>
      <c r="X10" s="23"/>
      <c r="Y10" s="23">
        <f t="shared" si="13"/>
        <v>47.691009328882444</v>
      </c>
      <c r="Z10" s="23">
        <f t="shared" si="13"/>
        <v>0.95382018657764889</v>
      </c>
      <c r="AA10" s="23">
        <f t="shared" si="14"/>
        <v>47.290805740322575</v>
      </c>
      <c r="AB10" s="23">
        <f t="shared" si="15"/>
        <v>0.94581611480645156</v>
      </c>
      <c r="AD10" s="47">
        <f t="shared" si="4"/>
        <v>529.20366719911885</v>
      </c>
      <c r="AE10" s="47">
        <f t="shared" si="5"/>
        <v>-10.584073343982377</v>
      </c>
      <c r="AF10" s="47">
        <f t="shared" si="6"/>
        <v>-37.924932330856159</v>
      </c>
      <c r="AG10" s="47">
        <f t="shared" si="16"/>
        <v>-201.16976379864104</v>
      </c>
      <c r="AH10" s="47">
        <f t="shared" si="17"/>
        <v>279.52489772563928</v>
      </c>
      <c r="AI10" s="47">
        <f t="shared" si="18"/>
        <v>0.40020358855986871</v>
      </c>
      <c r="AJ10" s="47">
        <f t="shared" si="24"/>
        <v>22.690576934823863</v>
      </c>
      <c r="AK10" s="47">
        <f t="shared" si="19"/>
        <v>302.61567824902301</v>
      </c>
      <c r="AL10" s="47">
        <f t="shared" si="20"/>
        <v>8.0040717711973297E-3</v>
      </c>
      <c r="AM10" s="47">
        <f t="shared" si="21"/>
        <v>302.62368232079422</v>
      </c>
    </row>
    <row r="11" spans="1:41">
      <c r="A11" s="58"/>
      <c r="B11" s="58" t="s">
        <v>23</v>
      </c>
      <c r="C11" s="58">
        <f>'Lapse Rates'!C4</f>
        <v>7.5503953273025103E-3</v>
      </c>
      <c r="G11">
        <v>7</v>
      </c>
      <c r="H11">
        <f t="shared" si="7"/>
        <v>41</v>
      </c>
      <c r="I11">
        <f t="shared" si="8"/>
        <v>559.52067099999999</v>
      </c>
      <c r="J11">
        <f>(INDEX('Base Premium Discounts'!$E$2:$E$61,MATCH(H11,'Base Premium Discounts'!$D$2:$D$61,0))+$B$25)*I11*$B$24</f>
        <v>15.856246812067798</v>
      </c>
      <c r="K11">
        <f t="shared" si="9"/>
        <v>11.19041342</v>
      </c>
      <c r="L11">
        <f t="shared" si="22"/>
        <v>40.856246812067795</v>
      </c>
      <c r="M11">
        <f t="shared" si="1"/>
        <v>100000</v>
      </c>
      <c r="N11" s="58">
        <v>0.5</v>
      </c>
      <c r="O11">
        <f t="shared" si="2"/>
        <v>50</v>
      </c>
      <c r="P11">
        <f t="shared" si="0"/>
        <v>1</v>
      </c>
      <c r="R11" s="23">
        <f>(1-$B$4*$B$24)*'Pre M S'!Q11</f>
        <v>2.6058911038381394E-3</v>
      </c>
      <c r="S11" s="23">
        <f t="shared" ref="S11:S14" si="25">$C$12</f>
        <v>6.2824987534724703E-3</v>
      </c>
      <c r="T11" s="23">
        <f t="shared" si="10"/>
        <v>0.94581611480645156</v>
      </c>
      <c r="U11" s="23">
        <f t="shared" si="11"/>
        <v>2.4646937994408846E-3</v>
      </c>
      <c r="V11" s="23">
        <f t="shared" si="12"/>
        <v>5.9420885622857066E-3</v>
      </c>
      <c r="W11" s="23">
        <f t="shared" si="3"/>
        <v>0.93740933244472502</v>
      </c>
      <c r="X11" s="23"/>
      <c r="Y11" s="23">
        <f t="shared" si="13"/>
        <v>47.290805740322575</v>
      </c>
      <c r="Z11" s="23">
        <f t="shared" si="13"/>
        <v>0.94581611480645156</v>
      </c>
      <c r="AA11" s="23">
        <f t="shared" si="14"/>
        <v>46.87046662223625</v>
      </c>
      <c r="AB11" s="23">
        <f t="shared" si="15"/>
        <v>0.93740933244472502</v>
      </c>
      <c r="AD11" s="47">
        <f t="shared" si="4"/>
        <v>524.4998986911346</v>
      </c>
      <c r="AE11" s="47">
        <f t="shared" si="5"/>
        <v>-10.489997973822693</v>
      </c>
      <c r="AF11" s="47">
        <f t="shared" si="6"/>
        <v>-38.299027050297397</v>
      </c>
      <c r="AG11" s="47">
        <f t="shared" si="16"/>
        <v>-246.46937994408847</v>
      </c>
      <c r="AH11" s="47">
        <f t="shared" si="17"/>
        <v>229.24149372292601</v>
      </c>
      <c r="AI11" s="47">
        <f t="shared" si="18"/>
        <v>0.42033911808632496</v>
      </c>
      <c r="AJ11" s="47">
        <f t="shared" si="24"/>
        <v>22.489860902897636</v>
      </c>
      <c r="AK11" s="47">
        <f t="shared" si="19"/>
        <v>252.15169374390999</v>
      </c>
      <c r="AL11" s="47">
        <f t="shared" si="20"/>
        <v>8.4067823617265391E-3</v>
      </c>
      <c r="AM11" s="47">
        <f t="shared" si="21"/>
        <v>252.16010052627172</v>
      </c>
    </row>
    <row r="12" spans="1:41">
      <c r="A12" s="58"/>
      <c r="B12" s="58" t="s">
        <v>24</v>
      </c>
      <c r="C12" s="58">
        <f>'Lapse Rates'!C5</f>
        <v>6.2824987534724703E-3</v>
      </c>
      <c r="G12">
        <v>8</v>
      </c>
      <c r="H12">
        <f t="shared" si="7"/>
        <v>42</v>
      </c>
      <c r="I12">
        <f t="shared" si="8"/>
        <v>559.52067099999999</v>
      </c>
      <c r="J12">
        <f>(INDEX('Base Premium Discounts'!$E$2:$E$61,MATCH(H12,'Base Premium Discounts'!$D$2:$D$61,0))+$B$25)*I12*$B$24</f>
        <v>16.614918908338986</v>
      </c>
      <c r="K12">
        <f t="shared" si="9"/>
        <v>11.19041342</v>
      </c>
      <c r="L12">
        <f t="shared" si="22"/>
        <v>41.614918908338986</v>
      </c>
      <c r="M12">
        <f t="shared" si="1"/>
        <v>100000</v>
      </c>
      <c r="N12" s="58">
        <v>0.5</v>
      </c>
      <c r="O12">
        <f t="shared" si="2"/>
        <v>50</v>
      </c>
      <c r="P12">
        <f t="shared" si="0"/>
        <v>1</v>
      </c>
      <c r="R12" s="23">
        <f>(1-$B$4*$B$24)*'Pre M S'!Q12</f>
        <v>2.4350722741062389E-3</v>
      </c>
      <c r="S12" s="23">
        <f t="shared" si="25"/>
        <v>6.2824987534724703E-3</v>
      </c>
      <c r="T12" s="23">
        <f t="shared" si="10"/>
        <v>0.93740933244472502</v>
      </c>
      <c r="U12" s="23">
        <f t="shared" si="11"/>
        <v>2.2826594749245878E-3</v>
      </c>
      <c r="V12" s="23">
        <f t="shared" si="12"/>
        <v>5.8892729625774458E-3</v>
      </c>
      <c r="W12" s="23">
        <f t="shared" si="3"/>
        <v>0.92923740000722299</v>
      </c>
      <c r="X12" s="23"/>
      <c r="Y12" s="23">
        <f t="shared" si="13"/>
        <v>46.87046662223625</v>
      </c>
      <c r="Z12" s="23">
        <f t="shared" si="13"/>
        <v>0.93740933244472502</v>
      </c>
      <c r="AA12" s="23">
        <f t="shared" si="14"/>
        <v>46.461870000361152</v>
      </c>
      <c r="AB12" s="23">
        <f t="shared" si="15"/>
        <v>0.92923740000722299</v>
      </c>
      <c r="AD12" s="47">
        <f t="shared" si="4"/>
        <v>519.92753357033678</v>
      </c>
      <c r="AE12" s="47">
        <f t="shared" si="5"/>
        <v>-10.398550671406737</v>
      </c>
      <c r="AF12" s="47">
        <f t="shared" si="6"/>
        <v>-38.670139047896342</v>
      </c>
      <c r="AG12" s="47">
        <f t="shared" si="16"/>
        <v>-228.26594749245876</v>
      </c>
      <c r="AH12" s="47">
        <f t="shared" si="17"/>
        <v>242.59289635857496</v>
      </c>
      <c r="AI12" s="47">
        <f t="shared" si="18"/>
        <v>0.40859662187509826</v>
      </c>
      <c r="AJ12" s="47">
        <f t="shared" si="24"/>
        <v>22.293474354144443</v>
      </c>
      <c r="AK12" s="47">
        <f t="shared" si="19"/>
        <v>265.2949673345945</v>
      </c>
      <c r="AL12" s="47">
        <f t="shared" si="20"/>
        <v>8.1719324375020275E-3</v>
      </c>
      <c r="AM12" s="47">
        <f t="shared" si="21"/>
        <v>265.30313926703201</v>
      </c>
    </row>
    <row r="13" spans="1:41">
      <c r="A13" s="58"/>
      <c r="B13" s="58" t="s">
        <v>25</v>
      </c>
      <c r="C13" s="58">
        <f>'Lapse Rates'!C6</f>
        <v>3.47128238003656E-3</v>
      </c>
      <c r="G13">
        <v>9</v>
      </c>
      <c r="H13">
        <f t="shared" si="7"/>
        <v>43</v>
      </c>
      <c r="I13">
        <f t="shared" si="8"/>
        <v>559.52067099999999</v>
      </c>
      <c r="J13">
        <f>(INDEX('Base Premium Discounts'!$E$2:$E$61,MATCH(H13,'Base Premium Discounts'!$D$2:$D$61,0))+$B$25)*I13*$B$24</f>
        <v>17.373591004610173</v>
      </c>
      <c r="K13">
        <f t="shared" si="9"/>
        <v>11.19041342</v>
      </c>
      <c r="L13">
        <f t="shared" si="22"/>
        <v>42.373591004610176</v>
      </c>
      <c r="M13">
        <f t="shared" si="1"/>
        <v>100000</v>
      </c>
      <c r="N13" s="58">
        <v>0.5</v>
      </c>
      <c r="O13">
        <f t="shared" si="2"/>
        <v>50</v>
      </c>
      <c r="P13">
        <f t="shared" si="0"/>
        <v>1</v>
      </c>
      <c r="R13" s="23">
        <f>(1-$B$4*$B$24)*'Pre M S'!Q13</f>
        <v>3.510825600761359E-3</v>
      </c>
      <c r="S13" s="23">
        <f t="shared" si="25"/>
        <v>6.2824987534724703E-3</v>
      </c>
      <c r="T13" s="23">
        <f t="shared" si="10"/>
        <v>0.92923740000722299</v>
      </c>
      <c r="U13" s="23">
        <f t="shared" si="11"/>
        <v>3.262390453130282E-3</v>
      </c>
      <c r="V13" s="23">
        <f t="shared" si="12"/>
        <v>5.8379328072253774E-3</v>
      </c>
      <c r="W13" s="23">
        <f t="shared" si="3"/>
        <v>0.92013707674686729</v>
      </c>
      <c r="X13" s="23"/>
      <c r="Y13" s="23">
        <f t="shared" si="13"/>
        <v>46.461870000361152</v>
      </c>
      <c r="Z13" s="23">
        <f t="shared" si="13"/>
        <v>0.92923740000722299</v>
      </c>
      <c r="AA13" s="23">
        <f t="shared" si="14"/>
        <v>46.006853837343364</v>
      </c>
      <c r="AB13" s="23">
        <f t="shared" si="15"/>
        <v>0.92013707674686729</v>
      </c>
      <c r="AD13" s="47">
        <f t="shared" si="4"/>
        <v>514.83571459338566</v>
      </c>
      <c r="AE13" s="47">
        <f t="shared" si="5"/>
        <v>-10.296714291867714</v>
      </c>
      <c r="AF13" s="47">
        <f t="shared" si="6"/>
        <v>-38.989512158249362</v>
      </c>
      <c r="AG13" s="47">
        <f t="shared" si="16"/>
        <v>-326.23904531302821</v>
      </c>
      <c r="AH13" s="47">
        <f t="shared" si="17"/>
        <v>139.31044283024039</v>
      </c>
      <c r="AI13" s="47">
        <f t="shared" si="18"/>
        <v>0.45501616301778824</v>
      </c>
      <c r="AJ13" s="47">
        <f t="shared" si="24"/>
        <v>22.077204308075451</v>
      </c>
      <c r="AK13" s="47">
        <f t="shared" si="19"/>
        <v>161.84266330133363</v>
      </c>
      <c r="AL13" s="47">
        <f t="shared" si="20"/>
        <v>9.1003232603557027E-3</v>
      </c>
      <c r="AM13" s="47">
        <f t="shared" si="21"/>
        <v>161.85176362459399</v>
      </c>
    </row>
    <row r="14" spans="1:41">
      <c r="A14" s="58"/>
      <c r="B14" s="58" t="s">
        <v>26</v>
      </c>
      <c r="C14" s="58">
        <f>'Lapse Rates'!C7</f>
        <v>1.85198375952703E-3</v>
      </c>
      <c r="G14">
        <v>10</v>
      </c>
      <c r="H14">
        <f t="shared" si="7"/>
        <v>44</v>
      </c>
      <c r="I14">
        <f t="shared" si="8"/>
        <v>559.52067099999999</v>
      </c>
      <c r="J14">
        <f>(INDEX('Base Premium Discounts'!$E$2:$E$61,MATCH(H14,'Base Premium Discounts'!$D$2:$D$61,0))+$B$25)*I14*$B$24</f>
        <v>18.132263100881357</v>
      </c>
      <c r="K14">
        <f t="shared" si="9"/>
        <v>11.19041342</v>
      </c>
      <c r="L14">
        <f t="shared" si="22"/>
        <v>43.13226310088136</v>
      </c>
      <c r="M14">
        <f t="shared" si="1"/>
        <v>100000</v>
      </c>
      <c r="N14" s="58">
        <v>0.5</v>
      </c>
      <c r="O14">
        <f t="shared" si="2"/>
        <v>50</v>
      </c>
      <c r="P14">
        <f t="shared" si="0"/>
        <v>1</v>
      </c>
      <c r="R14" s="23">
        <f>(1-$B$4*$B$24)*'Pre M S'!Q14</f>
        <v>3.1555475200385741E-3</v>
      </c>
      <c r="S14" s="23">
        <f t="shared" si="25"/>
        <v>6.2824987534724703E-3</v>
      </c>
      <c r="T14" s="23">
        <f t="shared" si="10"/>
        <v>0.92013707674686729</v>
      </c>
      <c r="U14" s="23">
        <f t="shared" si="11"/>
        <v>2.9035362706241203E-3</v>
      </c>
      <c r="V14" s="23">
        <f t="shared" si="12"/>
        <v>5.7807600376859961E-3</v>
      </c>
      <c r="W14" s="23">
        <f t="shared" si="3"/>
        <v>0.91145278043855715</v>
      </c>
      <c r="X14" s="23"/>
      <c r="Y14" s="23">
        <f t="shared" si="13"/>
        <v>46.006853837343364</v>
      </c>
      <c r="Z14" s="23">
        <f t="shared" si="13"/>
        <v>0.92013707674686729</v>
      </c>
      <c r="AA14" s="23">
        <f t="shared" si="14"/>
        <v>45.572639021927856</v>
      </c>
      <c r="AB14" s="23">
        <f t="shared" si="15"/>
        <v>0.91145278043855715</v>
      </c>
      <c r="AD14" s="47">
        <f t="shared" si="4"/>
        <v>509.97667129579719</v>
      </c>
      <c r="AE14" s="47">
        <f t="shared" si="5"/>
        <v>-10.199533425915943</v>
      </c>
      <c r="AF14" s="47">
        <f t="shared" si="6"/>
        <v>-39.3130211299057</v>
      </c>
      <c r="AG14" s="47">
        <f t="shared" si="16"/>
        <v>-290.35362706241204</v>
      </c>
      <c r="AH14" s="47">
        <f t="shared" si="17"/>
        <v>170.11048967756352</v>
      </c>
      <c r="AI14" s="47">
        <f t="shared" si="18"/>
        <v>0.43421481541550833</v>
      </c>
      <c r="AJ14" s="47">
        <f t="shared" si="24"/>
        <v>21.868165151358859</v>
      </c>
      <c r="AK14" s="47">
        <f t="shared" si="19"/>
        <v>192.41286964433789</v>
      </c>
      <c r="AL14" s="47">
        <f t="shared" si="20"/>
        <v>8.6842963083101354E-3</v>
      </c>
      <c r="AM14" s="47">
        <f t="shared" si="21"/>
        <v>192.42155394064619</v>
      </c>
    </row>
    <row r="15" spans="1:41">
      <c r="A15" s="59" t="s">
        <v>84</v>
      </c>
      <c r="B15" s="58"/>
      <c r="C15" s="58"/>
      <c r="G15">
        <v>11</v>
      </c>
      <c r="H15">
        <f t="shared" si="7"/>
        <v>45</v>
      </c>
      <c r="I15">
        <f t="shared" si="8"/>
        <v>559.52067099999999</v>
      </c>
      <c r="J15">
        <f>(INDEX('Base Premium Discounts'!$E$2:$E$61,MATCH(H15,'Base Premium Discounts'!$D$2:$D$61,0))+$B$25)*I15*$B$24</f>
        <v>18.890935197152544</v>
      </c>
      <c r="K15">
        <f t="shared" si="9"/>
        <v>11.19041342</v>
      </c>
      <c r="L15">
        <f t="shared" si="22"/>
        <v>43.890935197152544</v>
      </c>
      <c r="M15">
        <f t="shared" si="1"/>
        <v>100000</v>
      </c>
      <c r="N15" s="58">
        <v>0.5</v>
      </c>
      <c r="O15">
        <f t="shared" si="2"/>
        <v>50</v>
      </c>
      <c r="P15">
        <f t="shared" si="0"/>
        <v>1</v>
      </c>
      <c r="R15" s="23">
        <f>(1-$B$4*$B$24)*'Pre M S'!Q15</f>
        <v>4.5388753056234687E-3</v>
      </c>
      <c r="S15" s="23">
        <f>$C$13</f>
        <v>3.47128238003656E-3</v>
      </c>
      <c r="T15" s="23">
        <f t="shared" si="10"/>
        <v>0.91145278043855715</v>
      </c>
      <c r="U15" s="23">
        <f t="shared" si="11"/>
        <v>4.1369705173744161E-3</v>
      </c>
      <c r="V15" s="23">
        <f t="shared" si="12"/>
        <v>3.1639099769716949E-3</v>
      </c>
      <c r="W15" s="23">
        <f t="shared" si="3"/>
        <v>0.90415189994421108</v>
      </c>
      <c r="X15" s="23"/>
      <c r="Y15" s="23">
        <f t="shared" si="13"/>
        <v>45.572639021927856</v>
      </c>
      <c r="Z15" s="23">
        <f t="shared" si="13"/>
        <v>0.91145278043855715</v>
      </c>
      <c r="AA15" s="23">
        <f t="shared" si="14"/>
        <v>45.207594997210556</v>
      </c>
      <c r="AB15" s="23">
        <f t="shared" si="15"/>
        <v>0.90415189994421108</v>
      </c>
      <c r="AD15" s="47">
        <f t="shared" si="4"/>
        <v>505.89167774270982</v>
      </c>
      <c r="AE15" s="47">
        <f t="shared" si="5"/>
        <v>-10.117833554854197</v>
      </c>
      <c r="AF15" s="47">
        <f t="shared" si="6"/>
        <v>-39.684072448833717</v>
      </c>
      <c r="AG15" s="47">
        <f t="shared" si="16"/>
        <v>-413.6970517374416</v>
      </c>
      <c r="AH15" s="47">
        <f t="shared" si="17"/>
        <v>42.392720001580301</v>
      </c>
      <c r="AI15" s="47">
        <f t="shared" si="18"/>
        <v>0.36504402471729946</v>
      </c>
      <c r="AJ15" s="47">
        <f t="shared" si="24"/>
        <v>21.690317439608886</v>
      </c>
      <c r="AK15" s="47">
        <f t="shared" si="19"/>
        <v>64.448081465906483</v>
      </c>
      <c r="AL15" s="47">
        <f t="shared" si="20"/>
        <v>7.3008804943460737E-3</v>
      </c>
      <c r="AM15" s="47">
        <f t="shared" si="21"/>
        <v>64.455382346400825</v>
      </c>
    </row>
    <row r="16" spans="1:41">
      <c r="A16" s="58"/>
      <c r="B16" s="59" t="s">
        <v>21</v>
      </c>
      <c r="C16" s="59" t="s">
        <v>83</v>
      </c>
      <c r="G16">
        <v>12</v>
      </c>
      <c r="H16">
        <f t="shared" si="7"/>
        <v>46</v>
      </c>
      <c r="I16">
        <f t="shared" si="8"/>
        <v>559.52067099999999</v>
      </c>
      <c r="J16">
        <f>(INDEX('Base Premium Discounts'!$E$2:$E$61,MATCH(H16,'Base Premium Discounts'!$D$2:$D$61,0))+$B$25)*I16*$B$24</f>
        <v>19.649607293423731</v>
      </c>
      <c r="K16">
        <f t="shared" si="9"/>
        <v>11.19041342</v>
      </c>
      <c r="L16">
        <f t="shared" si="22"/>
        <v>44.649607293423728</v>
      </c>
      <c r="M16">
        <f t="shared" si="1"/>
        <v>100000</v>
      </c>
      <c r="N16" s="58">
        <v>0.5</v>
      </c>
      <c r="O16">
        <f t="shared" si="2"/>
        <v>50</v>
      </c>
      <c r="P16">
        <f t="shared" si="0"/>
        <v>1</v>
      </c>
      <c r="R16" s="23">
        <f>(1-$B$4*$B$24)*'Pre M S'!Q16</f>
        <v>4.3696811809949181E-3</v>
      </c>
      <c r="S16" s="23">
        <f t="shared" ref="S16:S19" si="26">$C$13</f>
        <v>3.47128238003656E-3</v>
      </c>
      <c r="T16" s="23">
        <f t="shared" si="10"/>
        <v>0.90415189994421108</v>
      </c>
      <c r="U16" s="23">
        <f t="shared" si="11"/>
        <v>3.950855541947019E-3</v>
      </c>
      <c r="V16" s="23">
        <f t="shared" si="12"/>
        <v>3.1385665591529186E-3</v>
      </c>
      <c r="W16" s="23">
        <f t="shared" si="3"/>
        <v>0.89706247784311111</v>
      </c>
      <c r="X16" s="23"/>
      <c r="Y16" s="23">
        <f t="shared" si="13"/>
        <v>45.207594997210556</v>
      </c>
      <c r="Z16" s="23">
        <f t="shared" si="13"/>
        <v>0.90415189994421108</v>
      </c>
      <c r="AA16" s="23">
        <f t="shared" si="14"/>
        <v>44.853123892155558</v>
      </c>
      <c r="AB16" s="23">
        <f t="shared" si="15"/>
        <v>0.89706247784311111</v>
      </c>
      <c r="AD16" s="47">
        <f t="shared" si="4"/>
        <v>501.92499953170017</v>
      </c>
      <c r="AE16" s="47">
        <f t="shared" si="5"/>
        <v>-10.038499990634003</v>
      </c>
      <c r="AF16" s="47">
        <f t="shared" si="6"/>
        <v>-40.053487353360538</v>
      </c>
      <c r="AG16" s="47">
        <f t="shared" si="16"/>
        <v>-395.0855541947019</v>
      </c>
      <c r="AH16" s="47">
        <f t="shared" si="17"/>
        <v>56.747457993003707</v>
      </c>
      <c r="AI16" s="47">
        <f t="shared" si="18"/>
        <v>0.35447110505499779</v>
      </c>
      <c r="AJ16" s="47">
        <f t="shared" si="24"/>
        <v>21.519929857528837</v>
      </c>
      <c r="AK16" s="47">
        <f t="shared" si="19"/>
        <v>78.621858955587541</v>
      </c>
      <c r="AL16" s="47">
        <f t="shared" si="20"/>
        <v>7.0894221010999736E-3</v>
      </c>
      <c r="AM16" s="47">
        <f t="shared" si="21"/>
        <v>78.628948377688644</v>
      </c>
    </row>
    <row r="17" spans="1:39">
      <c r="A17" s="58"/>
      <c r="B17" s="61">
        <v>1</v>
      </c>
      <c r="C17" s="59">
        <v>0.8</v>
      </c>
      <c r="G17">
        <v>13</v>
      </c>
      <c r="H17">
        <f t="shared" si="7"/>
        <v>47</v>
      </c>
      <c r="I17">
        <f t="shared" si="8"/>
        <v>559.52067099999999</v>
      </c>
      <c r="J17">
        <f>(INDEX('Base Premium Discounts'!$E$2:$E$61,MATCH(H17,'Base Premium Discounts'!$D$2:$D$61,0))+$B$25)*I17*$B$24</f>
        <v>20.408279389694918</v>
      </c>
      <c r="K17">
        <f t="shared" si="9"/>
        <v>11.19041342</v>
      </c>
      <c r="L17">
        <f t="shared" si="22"/>
        <v>45.408279389694918</v>
      </c>
      <c r="M17">
        <f t="shared" si="1"/>
        <v>100000</v>
      </c>
      <c r="N17" s="58">
        <v>0.5</v>
      </c>
      <c r="O17">
        <f t="shared" si="2"/>
        <v>50</v>
      </c>
      <c r="P17">
        <f t="shared" si="0"/>
        <v>1</v>
      </c>
      <c r="R17" s="23">
        <f>(1-$B$4*$B$24)*'Pre M S'!Q17</f>
        <v>5.8910147123823935E-3</v>
      </c>
      <c r="S17" s="23">
        <f t="shared" si="26"/>
        <v>3.47128238003656E-3</v>
      </c>
      <c r="T17" s="23">
        <f t="shared" si="10"/>
        <v>0.89706247784311111</v>
      </c>
      <c r="U17" s="23">
        <f t="shared" si="11"/>
        <v>5.2846082548999723E-3</v>
      </c>
      <c r="V17" s="23">
        <f t="shared" si="12"/>
        <v>3.1139571731287285E-3</v>
      </c>
      <c r="W17" s="23">
        <f t="shared" si="3"/>
        <v>0.88866391241508236</v>
      </c>
      <c r="X17" s="23"/>
      <c r="Y17" s="23">
        <f t="shared" si="13"/>
        <v>44.853123892155558</v>
      </c>
      <c r="Z17" s="23">
        <f t="shared" si="13"/>
        <v>0.89706247784311111</v>
      </c>
      <c r="AA17" s="23">
        <f t="shared" si="14"/>
        <v>44.43319562075412</v>
      </c>
      <c r="AB17" s="23">
        <f t="shared" si="15"/>
        <v>0.88866391241508236</v>
      </c>
      <c r="AD17" s="47">
        <f t="shared" si="4"/>
        <v>497.22582856797209</v>
      </c>
      <c r="AE17" s="47">
        <f t="shared" si="5"/>
        <v>-9.9445165713594434</v>
      </c>
      <c r="AF17" s="47">
        <f t="shared" si="6"/>
        <v>-40.352699218483437</v>
      </c>
      <c r="AG17" s="47">
        <f t="shared" si="16"/>
        <v>-528.46082548999721</v>
      </c>
      <c r="AH17" s="47">
        <f t="shared" si="17"/>
        <v>-81.532212711867999</v>
      </c>
      <c r="AI17" s="47">
        <f t="shared" si="18"/>
        <v>0.41992827140143874</v>
      </c>
      <c r="AJ17" s="47">
        <f t="shared" si="24"/>
        <v>21.32125993466445</v>
      </c>
      <c r="AK17" s="47">
        <f t="shared" si="19"/>
        <v>-59.791024505802113</v>
      </c>
      <c r="AL17" s="47">
        <f t="shared" si="20"/>
        <v>8.3985654280287481E-3</v>
      </c>
      <c r="AM17" s="47">
        <f t="shared" si="21"/>
        <v>-59.782625940374082</v>
      </c>
    </row>
    <row r="18" spans="1:39">
      <c r="A18" s="58"/>
      <c r="B18" s="59" t="s">
        <v>85</v>
      </c>
      <c r="C18" s="59">
        <v>0.02</v>
      </c>
      <c r="G18">
        <v>14</v>
      </c>
      <c r="H18">
        <f t="shared" si="7"/>
        <v>48</v>
      </c>
      <c r="I18">
        <f t="shared" si="8"/>
        <v>559.52067099999999</v>
      </c>
      <c r="J18">
        <f>(INDEX('Base Premium Discounts'!$E$2:$E$61,MATCH(H18,'Base Premium Discounts'!$D$2:$D$61,0))+$B$25)*I18*$B$24</f>
        <v>21.166951485966106</v>
      </c>
      <c r="K18">
        <f t="shared" si="9"/>
        <v>11.19041342</v>
      </c>
      <c r="L18">
        <f t="shared" si="22"/>
        <v>46.166951485966109</v>
      </c>
      <c r="M18">
        <f t="shared" si="1"/>
        <v>100000</v>
      </c>
      <c r="N18" s="58">
        <v>0.5</v>
      </c>
      <c r="O18">
        <f t="shared" si="2"/>
        <v>50</v>
      </c>
      <c r="P18">
        <f t="shared" si="0"/>
        <v>1</v>
      </c>
      <c r="R18" s="23">
        <f>(1-$B$4*$B$24)*'Pre M S'!Q18</f>
        <v>7.8236368379859117E-3</v>
      </c>
      <c r="S18" s="23">
        <f t="shared" si="26"/>
        <v>3.47128238003656E-3</v>
      </c>
      <c r="T18" s="23">
        <f t="shared" si="10"/>
        <v>0.88866391241508236</v>
      </c>
      <c r="U18" s="23">
        <f t="shared" si="11"/>
        <v>6.9525837217593242E-3</v>
      </c>
      <c r="V18" s="23">
        <f t="shared" si="12"/>
        <v>3.084803380940828E-3</v>
      </c>
      <c r="W18" s="23">
        <f t="shared" si="3"/>
        <v>0.87862652531238217</v>
      </c>
      <c r="X18" s="23"/>
      <c r="Y18" s="23">
        <f t="shared" si="13"/>
        <v>44.43319562075412</v>
      </c>
      <c r="Z18" s="23">
        <f t="shared" si="13"/>
        <v>0.88866391241508236</v>
      </c>
      <c r="AA18" s="23">
        <f t="shared" si="14"/>
        <v>43.931326265619106</v>
      </c>
      <c r="AB18" s="23">
        <f t="shared" si="15"/>
        <v>0.87862652531238217</v>
      </c>
      <c r="AD18" s="47">
        <f t="shared" si="4"/>
        <v>491.60970300118254</v>
      </c>
      <c r="AE18" s="47">
        <f t="shared" si="5"/>
        <v>-9.8321940600236513</v>
      </c>
      <c r="AF18" s="47">
        <f t="shared" si="6"/>
        <v>-40.56350816837972</v>
      </c>
      <c r="AG18" s="47">
        <f t="shared" si="16"/>
        <v>-695.25837217593244</v>
      </c>
      <c r="AH18" s="47">
        <f t="shared" si="17"/>
        <v>-254.04437140315326</v>
      </c>
      <c r="AI18" s="47">
        <f t="shared" si="18"/>
        <v>0.50186935513501396</v>
      </c>
      <c r="AJ18" s="47">
        <f t="shared" si="24"/>
        <v>21.083974738973122</v>
      </c>
      <c r="AK18" s="47">
        <f t="shared" si="19"/>
        <v>-232.45852730904514</v>
      </c>
      <c r="AL18" s="47">
        <f t="shared" si="20"/>
        <v>1.003738710270019E-2</v>
      </c>
      <c r="AM18" s="47">
        <f t="shared" si="21"/>
        <v>-232.44848992194244</v>
      </c>
    </row>
    <row r="19" spans="1:39">
      <c r="A19" s="59" t="s">
        <v>86</v>
      </c>
      <c r="B19" s="58"/>
      <c r="C19" s="58"/>
      <c r="G19">
        <v>15</v>
      </c>
      <c r="H19">
        <f t="shared" si="7"/>
        <v>49</v>
      </c>
      <c r="I19">
        <f t="shared" si="8"/>
        <v>559.52067099999999</v>
      </c>
      <c r="J19">
        <f>(INDEX('Base Premium Discounts'!$E$2:$E$61,MATCH(H19,'Base Premium Discounts'!$D$2:$D$61,0))+$B$25)*I19*$B$24</f>
        <v>21.925623582237293</v>
      </c>
      <c r="K19">
        <f t="shared" si="9"/>
        <v>11.19041342</v>
      </c>
      <c r="L19">
        <f t="shared" si="22"/>
        <v>46.925623582237293</v>
      </c>
      <c r="M19">
        <f t="shared" si="1"/>
        <v>100000</v>
      </c>
      <c r="N19" s="58">
        <v>0.5</v>
      </c>
      <c r="O19">
        <f t="shared" si="2"/>
        <v>50</v>
      </c>
      <c r="P19">
        <f t="shared" si="0"/>
        <v>1</v>
      </c>
      <c r="R19" s="23">
        <f>(1-$B$4*$B$24)*'Pre M S'!Q19</f>
        <v>9.2852885396911364E-3</v>
      </c>
      <c r="S19" s="23">
        <f t="shared" si="26"/>
        <v>3.47128238003656E-3</v>
      </c>
      <c r="T19" s="23">
        <f t="shared" si="10"/>
        <v>0.87862652531238217</v>
      </c>
      <c r="U19" s="23">
        <f t="shared" si="11"/>
        <v>8.1583008061517064E-3</v>
      </c>
      <c r="V19" s="23">
        <f t="shared" si="12"/>
        <v>3.0499607759496188E-3</v>
      </c>
      <c r="W19" s="23">
        <f t="shared" si="3"/>
        <v>0.86741826373028086</v>
      </c>
      <c r="X19" s="23"/>
      <c r="Y19" s="23">
        <f t="shared" si="13"/>
        <v>43.931326265619106</v>
      </c>
      <c r="Z19" s="23">
        <f t="shared" si="13"/>
        <v>0.87862652531238217</v>
      </c>
      <c r="AA19" s="23">
        <f t="shared" si="14"/>
        <v>43.370913186514045</v>
      </c>
      <c r="AB19" s="23">
        <f t="shared" si="15"/>
        <v>0.86741826373028086</v>
      </c>
      <c r="AD19" s="47">
        <f t="shared" si="4"/>
        <v>485.33844896002171</v>
      </c>
      <c r="AE19" s="47">
        <f t="shared" si="5"/>
        <v>-9.7067689792004348</v>
      </c>
      <c r="AF19" s="47">
        <f t="shared" si="6"/>
        <v>-40.704142932164991</v>
      </c>
      <c r="AG19" s="47">
        <f t="shared" si="16"/>
        <v>-815.83008061517069</v>
      </c>
      <c r="AH19" s="47">
        <f t="shared" si="17"/>
        <v>-380.9025435665144</v>
      </c>
      <c r="AI19" s="47">
        <f t="shared" si="18"/>
        <v>0.56041307910506077</v>
      </c>
      <c r="AJ19" s="47">
        <f t="shared" si="24"/>
        <v>20.817665310870112</v>
      </c>
      <c r="AK19" s="47">
        <f t="shared" si="19"/>
        <v>-359.52446517653925</v>
      </c>
      <c r="AL19" s="47">
        <f t="shared" si="20"/>
        <v>1.1208261582101309E-2</v>
      </c>
      <c r="AM19" s="47">
        <f t="shared" si="21"/>
        <v>-359.51325691495714</v>
      </c>
    </row>
    <row r="20" spans="1:39">
      <c r="A20" s="58"/>
      <c r="B20" s="59" t="s">
        <v>21</v>
      </c>
      <c r="C20" s="59" t="s">
        <v>53</v>
      </c>
      <c r="G20">
        <v>16</v>
      </c>
      <c r="H20">
        <f t="shared" si="7"/>
        <v>50</v>
      </c>
      <c r="I20">
        <f t="shared" si="8"/>
        <v>559.52067099999999</v>
      </c>
      <c r="J20">
        <f>(INDEX('Base Premium Discounts'!$E$2:$E$61,MATCH(H20,'Base Premium Discounts'!$D$2:$D$61,0))+$B$25)*I20*$B$24</f>
        <v>22.684295678508477</v>
      </c>
      <c r="K20">
        <f t="shared" si="9"/>
        <v>11.19041342</v>
      </c>
      <c r="L20">
        <f t="shared" si="22"/>
        <v>47.684295678508477</v>
      </c>
      <c r="M20">
        <f t="shared" si="1"/>
        <v>100000</v>
      </c>
      <c r="N20" s="58">
        <v>0.5</v>
      </c>
      <c r="O20">
        <f t="shared" si="2"/>
        <v>50</v>
      </c>
      <c r="P20">
        <f t="shared" si="0"/>
        <v>1</v>
      </c>
      <c r="R20" s="23">
        <f>(1-$B$4*$B$24)*'Pre M S'!Q20</f>
        <v>9.3654697491392016E-3</v>
      </c>
      <c r="S20" s="23">
        <f>$C$14</f>
        <v>1.85198375952703E-3</v>
      </c>
      <c r="T20" s="23">
        <f t="shared" si="10"/>
        <v>0.86741826373028086</v>
      </c>
      <c r="U20" s="23">
        <f t="shared" si="11"/>
        <v>8.1237795088167954E-3</v>
      </c>
      <c r="V20" s="23">
        <f t="shared" si="12"/>
        <v>1.6064445371456143E-3</v>
      </c>
      <c r="W20" s="23">
        <f t="shared" si="3"/>
        <v>0.8576880396843185</v>
      </c>
      <c r="X20" s="23"/>
      <c r="Y20" s="23">
        <f t="shared" si="13"/>
        <v>43.370913186514045</v>
      </c>
      <c r="Z20" s="23">
        <f t="shared" si="13"/>
        <v>0.86741826373028086</v>
      </c>
      <c r="AA20" s="23">
        <f t="shared" si="14"/>
        <v>42.884401984215927</v>
      </c>
      <c r="AB20" s="23">
        <f t="shared" si="15"/>
        <v>0.8576880396843185</v>
      </c>
      <c r="AD20" s="47">
        <f t="shared" si="4"/>
        <v>479.89418747284452</v>
      </c>
      <c r="AE20" s="47">
        <f t="shared" si="5"/>
        <v>-9.5978837494568907</v>
      </c>
      <c r="AF20" s="47">
        <f t="shared" si="6"/>
        <v>-40.898250084227357</v>
      </c>
      <c r="AG20" s="47">
        <f t="shared" si="16"/>
        <v>-812.37795088167957</v>
      </c>
      <c r="AH20" s="47">
        <f t="shared" si="17"/>
        <v>-382.97989724251931</v>
      </c>
      <c r="AI20" s="47">
        <f t="shared" si="18"/>
        <v>0.48651120229811795</v>
      </c>
      <c r="AJ20" s="47">
        <f t="shared" si="24"/>
        <v>20.58138540694528</v>
      </c>
      <c r="AK20" s="47">
        <f t="shared" si="19"/>
        <v>-361.91200063327591</v>
      </c>
      <c r="AL20" s="47">
        <f t="shared" si="20"/>
        <v>9.7302240459623546E-3</v>
      </c>
      <c r="AM20" s="47">
        <f t="shared" si="21"/>
        <v>-361.90227040922997</v>
      </c>
    </row>
    <row r="21" spans="1:39">
      <c r="A21" s="58"/>
      <c r="B21" s="62">
        <v>1</v>
      </c>
      <c r="C21" s="58">
        <v>200</v>
      </c>
      <c r="G21">
        <v>17</v>
      </c>
      <c r="H21">
        <f t="shared" si="7"/>
        <v>51</v>
      </c>
      <c r="I21">
        <f t="shared" si="8"/>
        <v>559.52067099999999</v>
      </c>
      <c r="J21">
        <f>(INDEX('Base Premium Discounts'!$E$2:$E$61,MATCH(H21,'Base Premium Discounts'!$D$2:$D$61,0))+$B$25)*I21*$B$24</f>
        <v>23.44296777477966</v>
      </c>
      <c r="K21">
        <f t="shared" si="9"/>
        <v>11.19041342</v>
      </c>
      <c r="L21">
        <f t="shared" si="22"/>
        <v>48.44296777477966</v>
      </c>
      <c r="M21">
        <f t="shared" si="1"/>
        <v>100000</v>
      </c>
      <c r="N21" s="58">
        <v>0.5</v>
      </c>
      <c r="O21">
        <f t="shared" si="2"/>
        <v>50</v>
      </c>
      <c r="P21">
        <f t="shared" si="0"/>
        <v>1</v>
      </c>
      <c r="R21" s="23">
        <f>(1-$B$4*$B$24)*'Pre M S'!Q21</f>
        <v>1.2249491131142777E-2</v>
      </c>
      <c r="S21" s="23">
        <f t="shared" ref="S21:S24" si="27">$C$14</f>
        <v>1.85198375952703E-3</v>
      </c>
      <c r="T21" s="23">
        <f t="shared" si="10"/>
        <v>0.8576880396843185</v>
      </c>
      <c r="U21" s="23">
        <f t="shared" si="11"/>
        <v>1.0506242035400293E-2</v>
      </c>
      <c r="V21" s="23">
        <f t="shared" si="12"/>
        <v>1.5884243202359328E-3</v>
      </c>
      <c r="W21" s="23">
        <f t="shared" si="3"/>
        <v>0.84559337332868223</v>
      </c>
      <c r="X21" s="23"/>
      <c r="Y21" s="23">
        <f t="shared" si="13"/>
        <v>42.884401984215927</v>
      </c>
      <c r="Z21" s="23">
        <f t="shared" si="13"/>
        <v>0.8576880396843185</v>
      </c>
      <c r="AA21" s="23">
        <f t="shared" si="14"/>
        <v>42.279668666434112</v>
      </c>
      <c r="AB21" s="23">
        <f t="shared" si="15"/>
        <v>0.84559337332868223</v>
      </c>
      <c r="AD21" s="47">
        <f t="shared" si="4"/>
        <v>473.12697163801778</v>
      </c>
      <c r="AE21" s="47">
        <f t="shared" si="5"/>
        <v>-9.4625394327603569</v>
      </c>
      <c r="AF21" s="47">
        <f t="shared" si="6"/>
        <v>-40.963052534728583</v>
      </c>
      <c r="AG21" s="47">
        <f>-U21*M21</f>
        <v>-1050.6242035400294</v>
      </c>
      <c r="AH21" s="47">
        <f t="shared" si="17"/>
        <v>-627.92282386950058</v>
      </c>
      <c r="AI21" s="47">
        <f t="shared" si="18"/>
        <v>0.60473331778181461</v>
      </c>
      <c r="AJ21" s="47">
        <f t="shared" si="24"/>
        <v>20.296260889166305</v>
      </c>
      <c r="AK21" s="47">
        <f t="shared" si="19"/>
        <v>-607.02182966255248</v>
      </c>
      <c r="AL21" s="47">
        <f t="shared" si="20"/>
        <v>1.2094666355636274E-2</v>
      </c>
      <c r="AM21" s="47">
        <f t="shared" si="21"/>
        <v>-607.00973499619681</v>
      </c>
    </row>
    <row r="22" spans="1:39">
      <c r="A22" s="58"/>
      <c r="B22" s="59" t="s">
        <v>85</v>
      </c>
      <c r="C22" s="58">
        <v>25</v>
      </c>
      <c r="G22">
        <v>18</v>
      </c>
      <c r="H22">
        <f t="shared" si="7"/>
        <v>52</v>
      </c>
      <c r="I22">
        <f t="shared" si="8"/>
        <v>559.52067099999999</v>
      </c>
      <c r="J22">
        <f>(INDEX('Base Premium Discounts'!$E$2:$E$61,MATCH(H22,'Base Premium Discounts'!$D$2:$D$61,0))+$B$25)*I22*$B$24</f>
        <v>24.201639871050848</v>
      </c>
      <c r="K22">
        <f t="shared" si="9"/>
        <v>11.19041342</v>
      </c>
      <c r="L22">
        <f t="shared" si="22"/>
        <v>49.201639871050844</v>
      </c>
      <c r="M22">
        <f t="shared" si="1"/>
        <v>100000</v>
      </c>
      <c r="N22" s="58">
        <v>0.5</v>
      </c>
      <c r="O22">
        <f t="shared" si="2"/>
        <v>50</v>
      </c>
      <c r="P22">
        <f t="shared" si="0"/>
        <v>1</v>
      </c>
      <c r="R22" s="23">
        <f>(1-$B$4*$B$24)*'Pre M S'!Q22</f>
        <v>1.2237620749980974E-2</v>
      </c>
      <c r="S22" s="23">
        <f t="shared" si="27"/>
        <v>1.85198375952703E-3</v>
      </c>
      <c r="T22" s="23">
        <f t="shared" si="10"/>
        <v>0.84559337332868223</v>
      </c>
      <c r="U22" s="23">
        <f t="shared" si="11"/>
        <v>1.0348051011493491E-2</v>
      </c>
      <c r="V22" s="23">
        <f t="shared" si="12"/>
        <v>1.5660251945683963E-3</v>
      </c>
      <c r="W22" s="23">
        <f t="shared" si="3"/>
        <v>0.83367929712262034</v>
      </c>
      <c r="X22" s="23"/>
      <c r="Y22" s="23">
        <f t="shared" si="13"/>
        <v>42.279668666434112</v>
      </c>
      <c r="Z22" s="23">
        <f t="shared" si="13"/>
        <v>0.84559337332868223</v>
      </c>
      <c r="AA22" s="23">
        <f t="shared" si="14"/>
        <v>41.68396485613102</v>
      </c>
      <c r="AB22" s="23">
        <f t="shared" si="15"/>
        <v>0.83367929712262034</v>
      </c>
      <c r="AD22" s="47">
        <f t="shared" si="4"/>
        <v>466.46079972485688</v>
      </c>
      <c r="AE22" s="47">
        <f t="shared" si="5"/>
        <v>-9.3292159944971385</v>
      </c>
      <c r="AF22" s="47">
        <f t="shared" si="6"/>
        <v>-41.018388544977959</v>
      </c>
      <c r="AG22" s="47">
        <f t="shared" si="16"/>
        <v>-1034.805101149349</v>
      </c>
      <c r="AH22" s="47">
        <f t="shared" si="17"/>
        <v>-618.6919059639672</v>
      </c>
      <c r="AI22" s="47">
        <f t="shared" si="18"/>
        <v>0.5957038103030925</v>
      </c>
      <c r="AJ22" s="47">
        <f t="shared" si="24"/>
        <v>20.010273830804902</v>
      </c>
      <c r="AK22" s="47">
        <f t="shared" si="19"/>
        <v>-598.08592832285922</v>
      </c>
      <c r="AL22" s="47">
        <f t="shared" si="20"/>
        <v>1.1914076206061885E-2</v>
      </c>
      <c r="AM22" s="47">
        <f t="shared" si="21"/>
        <v>-598.07401424665318</v>
      </c>
    </row>
    <row r="23" spans="1:39">
      <c r="A23" s="58" t="s">
        <v>87</v>
      </c>
      <c r="B23" s="58">
        <v>0.01</v>
      </c>
      <c r="C23" s="58"/>
      <c r="G23">
        <v>19</v>
      </c>
      <c r="H23">
        <f t="shared" si="7"/>
        <v>53</v>
      </c>
      <c r="I23">
        <f t="shared" si="8"/>
        <v>559.52067099999999</v>
      </c>
      <c r="J23">
        <f>(INDEX('Base Premium Discounts'!$E$2:$E$61,MATCH(H23,'Base Premium Discounts'!$D$2:$D$61,0))+$B$25)*I23*$B$24</f>
        <v>24.960311967322035</v>
      </c>
      <c r="K23">
        <f t="shared" si="9"/>
        <v>11.19041342</v>
      </c>
      <c r="L23">
        <f t="shared" si="22"/>
        <v>49.960311967322035</v>
      </c>
      <c r="M23">
        <f t="shared" si="1"/>
        <v>100000</v>
      </c>
      <c r="N23" s="58">
        <v>0.5</v>
      </c>
      <c r="O23">
        <f t="shared" si="2"/>
        <v>50</v>
      </c>
      <c r="P23">
        <f t="shared" si="0"/>
        <v>1</v>
      </c>
      <c r="R23" s="23">
        <f>(1-$B$4*$B$24)*'Pre M S'!Q23</f>
        <v>1.6212839428661141E-2</v>
      </c>
      <c r="S23" s="23">
        <f t="shared" si="27"/>
        <v>1.85198375952703E-3</v>
      </c>
      <c r="T23" s="23">
        <f t="shared" si="10"/>
        <v>0.83367929712262034</v>
      </c>
      <c r="U23" s="23">
        <f t="shared" si="11"/>
        <v>1.3516308579248126E-2</v>
      </c>
      <c r="V23" s="23">
        <f t="shared" si="12"/>
        <v>1.5439605189250024E-3</v>
      </c>
      <c r="W23" s="23">
        <f t="shared" si="3"/>
        <v>0.81861902802444719</v>
      </c>
      <c r="X23" s="23"/>
      <c r="Y23" s="23">
        <f t="shared" si="13"/>
        <v>41.68396485613102</v>
      </c>
      <c r="Z23" s="23">
        <f t="shared" si="13"/>
        <v>0.83367929712262034</v>
      </c>
      <c r="AA23" s="23">
        <f t="shared" si="14"/>
        <v>40.930951401222359</v>
      </c>
      <c r="AB23" s="23">
        <f t="shared" si="15"/>
        <v>0.81861902802444719</v>
      </c>
      <c r="AD23" s="47">
        <f t="shared" si="4"/>
        <v>458.03426785360648</v>
      </c>
      <c r="AE23" s="47">
        <f t="shared" si="5"/>
        <v>-9.1606853570721309</v>
      </c>
      <c r="AF23" s="47">
        <f t="shared" si="6"/>
        <v>-40.898462022487323</v>
      </c>
      <c r="AG23" s="47">
        <f t="shared" si="16"/>
        <v>-1351.6308579248127</v>
      </c>
      <c r="AH23" s="47">
        <f t="shared" si="17"/>
        <v>-943.65573745076563</v>
      </c>
      <c r="AI23" s="47">
        <f t="shared" si="18"/>
        <v>0.75301345490866112</v>
      </c>
      <c r="AJ23" s="47">
        <f t="shared" si="24"/>
        <v>19.655649065991522</v>
      </c>
      <c r="AK23" s="47">
        <f t="shared" si="19"/>
        <v>-923.24707492986545</v>
      </c>
      <c r="AL23" s="47">
        <f t="shared" si="20"/>
        <v>1.5060269098173151E-2</v>
      </c>
      <c r="AM23" s="47">
        <f t="shared" si="21"/>
        <v>-923.23201466076728</v>
      </c>
    </row>
    <row r="24" spans="1:39">
      <c r="A24" s="31" t="s">
        <v>94</v>
      </c>
      <c r="B24" s="31">
        <v>0.8</v>
      </c>
      <c r="G24">
        <v>20</v>
      </c>
      <c r="H24">
        <f t="shared" si="7"/>
        <v>54</v>
      </c>
      <c r="I24">
        <f t="shared" si="8"/>
        <v>559.52067099999999</v>
      </c>
      <c r="J24">
        <f>(INDEX('Base Premium Discounts'!$E$2:$E$61,MATCH(H24,'Base Premium Discounts'!$D$2:$D$61,0))+$B$25)*I24*$B$24</f>
        <v>25.718984063593226</v>
      </c>
      <c r="K24">
        <f t="shared" si="9"/>
        <v>11.19041342</v>
      </c>
      <c r="L24">
        <f t="shared" si="22"/>
        <v>50.718984063593226</v>
      </c>
      <c r="M24">
        <f t="shared" si="1"/>
        <v>100000</v>
      </c>
      <c r="N24" s="58">
        <v>0.5</v>
      </c>
      <c r="O24">
        <f t="shared" si="2"/>
        <v>50</v>
      </c>
      <c r="P24">
        <f t="shared" si="0"/>
        <v>1</v>
      </c>
      <c r="R24" s="23">
        <f>(1-$B$4*$B$24)*'Pre M S'!Q24</f>
        <v>1.7469308216953514E-2</v>
      </c>
      <c r="S24" s="23">
        <f t="shared" si="27"/>
        <v>1.85198375952703E-3</v>
      </c>
      <c r="T24" s="23">
        <f t="shared" si="10"/>
        <v>0.81861902802444719</v>
      </c>
      <c r="U24" s="23">
        <f t="shared" si="11"/>
        <v>1.4300708112821975E-2</v>
      </c>
      <c r="V24" s="23">
        <f t="shared" si="12"/>
        <v>1.5160691451410789E-3</v>
      </c>
      <c r="W24" s="23">
        <f t="shared" si="3"/>
        <v>0.80280225076648415</v>
      </c>
      <c r="X24" s="23"/>
      <c r="Y24" s="23">
        <f t="shared" si="13"/>
        <v>40.930951401222359</v>
      </c>
      <c r="Z24" s="23">
        <f t="shared" si="13"/>
        <v>0.81861902802444719</v>
      </c>
      <c r="AA24" s="23">
        <f t="shared" si="14"/>
        <v>40.14011253832421</v>
      </c>
      <c r="AB24" s="23">
        <f t="shared" si="15"/>
        <v>0.80280225076648415</v>
      </c>
      <c r="AD24" s="47">
        <f t="shared" si="4"/>
        <v>449.18445402917348</v>
      </c>
      <c r="AE24" s="47">
        <f t="shared" si="5"/>
        <v>-8.9836890805834706</v>
      </c>
      <c r="AF24" s="47">
        <f t="shared" si="6"/>
        <v>-40.717314562842084</v>
      </c>
      <c r="AG24" s="47">
        <f t="shared" si="16"/>
        <v>-1430.0708112821974</v>
      </c>
      <c r="AH24" s="47">
        <f t="shared" si="17"/>
        <v>-1030.5873608964494</v>
      </c>
      <c r="AI24" s="47">
        <f t="shared" si="18"/>
        <v>0.79083886289814842</v>
      </c>
      <c r="AJ24" s="47">
        <f t="shared" si="24"/>
        <v>19.27801341511347</v>
      </c>
      <c r="AK24" s="47">
        <f t="shared" si="19"/>
        <v>-1010.5185086184376</v>
      </c>
      <c r="AL24" s="47">
        <f t="shared" si="20"/>
        <v>1.5816777257963044E-2</v>
      </c>
      <c r="AM24" s="47">
        <f t="shared" si="21"/>
        <v>-1010.5026918411796</v>
      </c>
    </row>
    <row r="25" spans="1:39">
      <c r="A25" s="31" t="s">
        <v>95</v>
      </c>
      <c r="B25">
        <v>0.01</v>
      </c>
      <c r="AD25" s="47"/>
      <c r="AE25" s="47"/>
      <c r="AF25" s="47"/>
      <c r="AG25" s="47"/>
      <c r="AH25" s="47"/>
      <c r="AI25" s="47"/>
      <c r="AJ25" s="47"/>
      <c r="AK25" s="47"/>
      <c r="AL25" s="47"/>
      <c r="AM25" s="47"/>
    </row>
    <row r="26" spans="1:39">
      <c r="AC26" s="31" t="s">
        <v>88</v>
      </c>
      <c r="AD26" s="47">
        <f>SUM(AD4:AD24)</f>
        <v>10132.107631428593</v>
      </c>
      <c r="AE26" s="47">
        <f t="shared" ref="AE26:AM26" si="28">SUM(AE4:AE24)</f>
        <v>-639.06827600857173</v>
      </c>
      <c r="AF26" s="47">
        <f t="shared" si="28"/>
        <v>-958.16412762630455</v>
      </c>
      <c r="AG26" s="47">
        <f t="shared" si="28"/>
        <v>-10697.806860345418</v>
      </c>
      <c r="AH26" s="47">
        <f t="shared" si="28"/>
        <v>-2162.9316325517007</v>
      </c>
      <c r="AI26" s="47">
        <f t="shared" si="28"/>
        <v>-40.14011253832421</v>
      </c>
      <c r="AJ26" s="47">
        <f t="shared" si="28"/>
        <v>412.56979643124555</v>
      </c>
      <c r="AK26" s="47">
        <f t="shared" si="28"/>
        <v>-1790.5019486587794</v>
      </c>
      <c r="AL26" s="47">
        <f t="shared" si="28"/>
        <v>-0.80280225076648415</v>
      </c>
      <c r="AM26" s="47">
        <f t="shared" si="28"/>
        <v>-1791.3047509095459</v>
      </c>
    </row>
    <row r="28" spans="1:39">
      <c r="AC28" s="31" t="s">
        <v>89</v>
      </c>
      <c r="AD28" s="57">
        <f>AD4+NPV($B$7,AD5:AD24)</f>
        <v>7629.8856541298846</v>
      </c>
      <c r="AE28" s="57">
        <f t="shared" ref="AE28:AL28" si="29">AE4+NPV($B$7,AE5:AE24)</f>
        <v>-589.02383646259773</v>
      </c>
      <c r="AF28" s="57">
        <f t="shared" si="29"/>
        <v>-754.58699942858902</v>
      </c>
      <c r="AG28" s="57">
        <f t="shared" si="29"/>
        <v>-7048.5139395485803</v>
      </c>
      <c r="AH28" s="57">
        <f t="shared" si="29"/>
        <v>-762.23912130988242</v>
      </c>
      <c r="AI28" s="57">
        <f t="shared" si="29"/>
        <v>-42.836714376791996</v>
      </c>
      <c r="AJ28" s="57">
        <f t="shared" si="29"/>
        <v>305.19077325854647</v>
      </c>
      <c r="AK28" s="57">
        <f t="shared" si="29"/>
        <v>-499.88506242812758</v>
      </c>
      <c r="AL28" s="57">
        <f t="shared" si="29"/>
        <v>-0.85673428753583991</v>
      </c>
      <c r="AM28" s="57">
        <f>AM4+NPV($B$7,AM5:AM24)</f>
        <v>-500.74179671566378</v>
      </c>
    </row>
    <row r="30" spans="1:39">
      <c r="AC30" s="31" t="s">
        <v>90</v>
      </c>
      <c r="AD30" s="57">
        <f>AD4+NPV($B$6,AD5:AD24)</f>
        <v>6998.7657380359251</v>
      </c>
      <c r="AE30" s="57">
        <f t="shared" ref="AE30:AM30" si="30">AE4+NPV($B$6,AE5:AE24)</f>
        <v>-576.40143814071848</v>
      </c>
      <c r="AF30" s="57">
        <f t="shared" si="30"/>
        <v>-703.66209739312831</v>
      </c>
      <c r="AG30" s="57">
        <f t="shared" si="30"/>
        <v>-6182.8374374516879</v>
      </c>
      <c r="AH30" s="57">
        <f t="shared" si="30"/>
        <v>-464.13523494961106</v>
      </c>
      <c r="AI30" s="57">
        <f t="shared" si="30"/>
        <v>-43.501228222551546</v>
      </c>
      <c r="AJ30" s="57">
        <f t="shared" si="30"/>
        <v>278.10384756563792</v>
      </c>
      <c r="AK30" s="57">
        <f t="shared" si="30"/>
        <v>-229.53261560652516</v>
      </c>
      <c r="AL30" s="57">
        <f t="shared" si="30"/>
        <v>-0.87002456445103094</v>
      </c>
      <c r="AM30" s="57">
        <f t="shared" si="30"/>
        <v>-230.4026401709757</v>
      </c>
    </row>
  </sheetData>
  <mergeCells count="2">
    <mergeCell ref="AD1:AM1"/>
    <mergeCell ref="R2:W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A49AB-391D-1047-B969-A96F100ABD46}">
  <sheetPr codeName="Sheet11">
    <tabColor rgb="FF00B0F0"/>
  </sheetPr>
  <dimension ref="A1:AO30"/>
  <sheetViews>
    <sheetView topLeftCell="U1" workbookViewId="0">
      <selection activeCell="U30" sqref="U30"/>
    </sheetView>
  </sheetViews>
  <sheetFormatPr defaultColWidth="11.42578125" defaultRowHeight="12.95"/>
  <cols>
    <col min="1" max="1" width="24.140625" customWidth="1"/>
    <col min="10" max="10" width="13.140625" bestFit="1" customWidth="1"/>
    <col min="12" max="12" width="13.140625" bestFit="1" customWidth="1"/>
    <col min="13" max="13" width="12.140625" bestFit="1" customWidth="1"/>
    <col min="14" max="14" width="15.85546875" bestFit="1" customWidth="1"/>
  </cols>
  <sheetData>
    <row r="1" spans="1:41">
      <c r="AD1" s="79" t="s">
        <v>35</v>
      </c>
      <c r="AE1" s="79"/>
      <c r="AF1" s="79"/>
      <c r="AG1" s="79"/>
      <c r="AH1" s="79"/>
      <c r="AI1" s="79"/>
      <c r="AJ1" s="79"/>
      <c r="AK1" s="79"/>
      <c r="AL1" s="79"/>
      <c r="AM1" s="79"/>
    </row>
    <row r="2" spans="1:41" ht="15">
      <c r="A2" s="63" t="s">
        <v>0</v>
      </c>
      <c r="B2" s="63">
        <v>35</v>
      </c>
      <c r="C2" s="63"/>
      <c r="D2" s="60" t="s">
        <v>36</v>
      </c>
      <c r="E2" s="60">
        <v>151.35703169085659</v>
      </c>
      <c r="G2" s="21" t="s">
        <v>37</v>
      </c>
      <c r="H2" s="21"/>
      <c r="I2" s="21"/>
      <c r="J2" s="21"/>
      <c r="K2" s="21"/>
      <c r="L2" s="21"/>
      <c r="M2" s="21"/>
      <c r="N2" s="21"/>
      <c r="O2" s="21"/>
      <c r="P2" s="21"/>
      <c r="R2" s="77" t="s">
        <v>38</v>
      </c>
      <c r="S2" s="77"/>
      <c r="T2" s="77"/>
      <c r="U2" s="77"/>
      <c r="V2" s="77"/>
      <c r="W2" s="77"/>
      <c r="Y2" s="59" t="s">
        <v>39</v>
      </c>
      <c r="Z2" s="58"/>
      <c r="AA2" s="58"/>
      <c r="AB2" s="58"/>
      <c r="AD2" s="1" t="s">
        <v>40</v>
      </c>
      <c r="AE2" s="1" t="s">
        <v>41</v>
      </c>
      <c r="AF2" s="1" t="s">
        <v>42</v>
      </c>
      <c r="AG2" s="1" t="s">
        <v>43</v>
      </c>
      <c r="AH2" s="1"/>
      <c r="AI2" s="1" t="s">
        <v>44</v>
      </c>
      <c r="AJ2" s="1" t="s">
        <v>45</v>
      </c>
      <c r="AK2" s="1" t="s">
        <v>46</v>
      </c>
      <c r="AL2" s="1" t="s">
        <v>47</v>
      </c>
      <c r="AM2" s="1" t="s">
        <v>48</v>
      </c>
    </row>
    <row r="3" spans="1:41" ht="27.95">
      <c r="A3" s="63" t="s">
        <v>49</v>
      </c>
      <c r="B3" s="63">
        <v>100000</v>
      </c>
      <c r="C3" s="63"/>
      <c r="G3" s="31" t="s">
        <v>50</v>
      </c>
      <c r="H3" s="31" t="s">
        <v>51</v>
      </c>
      <c r="I3" s="31" t="s">
        <v>36</v>
      </c>
      <c r="J3" s="31" t="s">
        <v>91</v>
      </c>
      <c r="K3" s="31" t="s">
        <v>52</v>
      </c>
      <c r="L3" s="31" t="s">
        <v>92</v>
      </c>
      <c r="M3" s="31" t="s">
        <v>54</v>
      </c>
      <c r="N3" s="31" t="s">
        <v>55</v>
      </c>
      <c r="O3" s="31" t="s">
        <v>56</v>
      </c>
      <c r="P3" s="31" t="s">
        <v>57</v>
      </c>
      <c r="R3" s="31" t="s">
        <v>58</v>
      </c>
      <c r="S3" s="31" t="s">
        <v>20</v>
      </c>
      <c r="T3" s="31" t="s">
        <v>59</v>
      </c>
      <c r="U3" s="31" t="s">
        <v>60</v>
      </c>
      <c r="V3" s="31" t="s">
        <v>61</v>
      </c>
      <c r="W3" s="31" t="s">
        <v>62</v>
      </c>
      <c r="Y3" s="31" t="s">
        <v>63</v>
      </c>
      <c r="Z3" s="31" t="s">
        <v>64</v>
      </c>
      <c r="AA3" s="31" t="s">
        <v>65</v>
      </c>
      <c r="AB3" s="31" t="s">
        <v>66</v>
      </c>
      <c r="AD3" s="32" t="s">
        <v>67</v>
      </c>
      <c r="AE3" s="32" t="s">
        <v>68</v>
      </c>
      <c r="AF3" s="32" t="s">
        <v>69</v>
      </c>
      <c r="AG3" s="32" t="s">
        <v>70</v>
      </c>
      <c r="AH3" s="32" t="s">
        <v>71</v>
      </c>
      <c r="AI3" s="32" t="s">
        <v>72</v>
      </c>
      <c r="AJ3" s="32" t="s">
        <v>73</v>
      </c>
      <c r="AK3" s="32" t="s">
        <v>31</v>
      </c>
      <c r="AL3" s="32" t="s">
        <v>74</v>
      </c>
      <c r="AM3" s="32" t="s">
        <v>75</v>
      </c>
    </row>
    <row r="4" spans="1:41">
      <c r="A4" s="64" t="s">
        <v>93</v>
      </c>
      <c r="B4" s="63">
        <v>0.06</v>
      </c>
      <c r="C4" s="63"/>
      <c r="G4">
        <v>0</v>
      </c>
      <c r="H4">
        <f>B2</f>
        <v>35</v>
      </c>
      <c r="I4">
        <f>$E$2</f>
        <v>151.35703169085659</v>
      </c>
      <c r="J4">
        <f>INDEX('Base Premium Discounts'!$E$2:$E$61,MATCH(H4,'Base Premium Discounts'!$D$2:$D$61,0))*I4*$B$24</f>
        <v>1.8470688613121486</v>
      </c>
      <c r="K4">
        <f>I4*$C$17</f>
        <v>121.08562535268527</v>
      </c>
      <c r="L4">
        <f>C21+J4</f>
        <v>201.84706886131215</v>
      </c>
      <c r="M4">
        <f>$B$3</f>
        <v>100000</v>
      </c>
      <c r="N4" s="58">
        <v>0.5</v>
      </c>
      <c r="O4">
        <f>N4*M4/1000</f>
        <v>50</v>
      </c>
      <c r="P4">
        <f t="shared" ref="P4:P24" si="0">$B$23*M4/1000</f>
        <v>1</v>
      </c>
      <c r="R4" s="23"/>
      <c r="S4" s="23"/>
      <c r="T4" s="23">
        <v>1</v>
      </c>
      <c r="U4" s="23"/>
      <c r="V4" s="23"/>
      <c r="W4" s="23">
        <f>T4-SUM(U4:V4)</f>
        <v>1</v>
      </c>
      <c r="X4" s="23"/>
      <c r="Y4" s="23"/>
      <c r="Z4" s="23"/>
      <c r="AA4" s="23">
        <f>W4*O4</f>
        <v>50</v>
      </c>
      <c r="AB4" s="23">
        <f>W4*P4</f>
        <v>1</v>
      </c>
      <c r="AD4" s="47">
        <f>I4*W4</f>
        <v>151.35703169085659</v>
      </c>
      <c r="AE4" s="47">
        <f>-W4*K4</f>
        <v>-121.08562535268527</v>
      </c>
      <c r="AF4" s="47">
        <f>-W4*L4</f>
        <v>-201.84706886131215</v>
      </c>
      <c r="AG4" s="47"/>
      <c r="AH4" s="47">
        <f>SUM(AD4:AG4)</f>
        <v>-171.57566252314083</v>
      </c>
      <c r="AI4" s="47">
        <f>Y4-AA4</f>
        <v>-50</v>
      </c>
      <c r="AJ4" s="47"/>
      <c r="AK4" s="47">
        <f>SUM(AH4:AJ4)</f>
        <v>-221.57566252314083</v>
      </c>
      <c r="AL4" s="47">
        <f>Z4-AB4</f>
        <v>-1</v>
      </c>
      <c r="AM4" s="47">
        <f>AK4+AL4</f>
        <v>-222.57566252314083</v>
      </c>
      <c r="AN4" s="31" t="s">
        <v>76</v>
      </c>
      <c r="AO4" s="57">
        <f>AK28</f>
        <v>-178.44386536675668</v>
      </c>
    </row>
    <row r="5" spans="1:41">
      <c r="A5" s="58" t="s">
        <v>77</v>
      </c>
      <c r="B5" s="58"/>
      <c r="C5" s="58"/>
      <c r="G5">
        <v>1</v>
      </c>
      <c r="H5">
        <f>$B$2+G5-1</f>
        <v>35</v>
      </c>
      <c r="M5">
        <f t="shared" ref="M5:M24" si="1">$B$3</f>
        <v>100000</v>
      </c>
      <c r="N5" s="58">
        <v>0.5</v>
      </c>
      <c r="O5">
        <f t="shared" ref="O5:O24" si="2">N5*M5/1000</f>
        <v>50</v>
      </c>
      <c r="P5">
        <f t="shared" si="0"/>
        <v>1</v>
      </c>
      <c r="R5" s="23">
        <f>(1-$B$4*$B$24)*'Pre F NS'!Q5</f>
        <v>6.5887534408179307E-4</v>
      </c>
      <c r="S5" s="23">
        <f>C10</f>
        <v>1.01159922046029E-2</v>
      </c>
      <c r="T5" s="23">
        <f>W4</f>
        <v>1</v>
      </c>
      <c r="U5" s="23">
        <f>R5*T5</f>
        <v>6.5887534408179307E-4</v>
      </c>
      <c r="V5" s="23">
        <f>MIN(S5*T5,T5-U5)</f>
        <v>1.01159922046029E-2</v>
      </c>
      <c r="W5" s="23">
        <f t="shared" ref="W5:W24" si="3">T5-SUM(U5:V5)</f>
        <v>0.98922513245131527</v>
      </c>
      <c r="X5" s="23"/>
      <c r="Y5" s="23">
        <f>AA4</f>
        <v>50</v>
      </c>
      <c r="Z5" s="23">
        <f>AB4</f>
        <v>1</v>
      </c>
      <c r="AA5" s="23">
        <f>W5*O5</f>
        <v>49.461256622565763</v>
      </c>
      <c r="AB5" s="23">
        <f>W5*P5</f>
        <v>0.98922513245131527</v>
      </c>
      <c r="AD5" s="47">
        <f t="shared" ref="AD5:AD24" si="4">I5*W5</f>
        <v>0</v>
      </c>
      <c r="AE5" s="47">
        <f t="shared" ref="AE5:AE24" si="5">-W5*K5</f>
        <v>0</v>
      </c>
      <c r="AF5" s="47">
        <f t="shared" ref="AF5:AF24" si="6">-W5*L5</f>
        <v>0</v>
      </c>
      <c r="AG5" s="47">
        <f>-U5*M5</f>
        <v>-65.887534408179306</v>
      </c>
      <c r="AH5" s="47">
        <f>SUM(AD5:AG5)</f>
        <v>-65.887534408179306</v>
      </c>
      <c r="AI5" s="47">
        <f>Y5-AA5</f>
        <v>0.53874337743423695</v>
      </c>
      <c r="AJ5" s="47">
        <f>$B$6*SUM(AD5:AE5,Y5:Z5)</f>
        <v>2.04</v>
      </c>
      <c r="AK5" s="47">
        <f>SUM(AH5:AJ5)</f>
        <v>-63.308791030745077</v>
      </c>
      <c r="AL5" s="47">
        <f>Z5-AB5</f>
        <v>1.077486754868473E-2</v>
      </c>
      <c r="AM5" s="47">
        <f>AK5+AL5</f>
        <v>-63.298016163196394</v>
      </c>
      <c r="AN5" s="31" t="s">
        <v>78</v>
      </c>
      <c r="AO5" s="57">
        <f>AM30</f>
        <v>-160.06314576376221</v>
      </c>
    </row>
    <row r="6" spans="1:41">
      <c r="A6" s="58" t="s">
        <v>79</v>
      </c>
      <c r="B6" s="58">
        <v>0.04</v>
      </c>
      <c r="C6" s="58"/>
      <c r="G6">
        <v>2</v>
      </c>
      <c r="H6">
        <f t="shared" ref="H6:H24" si="7">$B$2+G6-1</f>
        <v>36</v>
      </c>
      <c r="I6">
        <f t="shared" ref="I6:I24" si="8">$E$2</f>
        <v>151.35703169085659</v>
      </c>
      <c r="J6">
        <f>INDEX('Base Premium Discounts'!$E$2:$E$61,MATCH(H6,'Base Premium Discounts'!$D$2:$D$61,0))*I6*$B$24</f>
        <v>2.0522987347912758</v>
      </c>
      <c r="K6">
        <f t="shared" ref="K6:K24" si="9">I6*$C$18</f>
        <v>3.0271406338171318</v>
      </c>
      <c r="L6">
        <f>$C$22+J6</f>
        <v>27.052298734791275</v>
      </c>
      <c r="M6">
        <f t="shared" si="1"/>
        <v>100000</v>
      </c>
      <c r="N6" s="58">
        <v>0.5</v>
      </c>
      <c r="O6">
        <f t="shared" si="2"/>
        <v>50</v>
      </c>
      <c r="P6">
        <f t="shared" si="0"/>
        <v>1</v>
      </c>
      <c r="R6" s="23">
        <f>(1-$B$4*$B$24)*'Pre F NS'!Q6</f>
        <v>4.0706555395004585E-4</v>
      </c>
      <c r="S6" s="23">
        <f>$C$11</f>
        <v>8.3511383307486396E-3</v>
      </c>
      <c r="T6" s="23">
        <f t="shared" ref="T6:T24" si="10">W5</f>
        <v>0.98922513245131527</v>
      </c>
      <c r="U6" s="23">
        <f t="shared" ref="U6:U24" si="11">R6*T6</f>
        <v>4.0267947652260211E-4</v>
      </c>
      <c r="V6" s="23">
        <f t="shared" ref="V6:V24" si="12">MIN(S6*T6,T6-U6)</f>
        <v>8.261155921354079E-3</v>
      </c>
      <c r="W6" s="23">
        <f t="shared" si="3"/>
        <v>0.98056129705343864</v>
      </c>
      <c r="X6" s="23"/>
      <c r="Y6" s="23">
        <f t="shared" ref="Y6:Z24" si="13">AA5</f>
        <v>49.461256622565763</v>
      </c>
      <c r="Z6" s="23">
        <f t="shared" si="13"/>
        <v>0.98922513245131527</v>
      </c>
      <c r="AA6" s="23">
        <f t="shared" ref="AA6:AA24" si="14">W6*O6</f>
        <v>49.028064852671932</v>
      </c>
      <c r="AB6" s="23">
        <f t="shared" ref="AB6:AB24" si="15">W6*P6</f>
        <v>0.98056129705343864</v>
      </c>
      <c r="AD6" s="47">
        <f t="shared" si="4"/>
        <v>148.41484731294474</v>
      </c>
      <c r="AE6" s="47">
        <f t="shared" si="5"/>
        <v>-2.9682969462588953</v>
      </c>
      <c r="AF6" s="47">
        <f t="shared" si="6"/>
        <v>-26.526437135664029</v>
      </c>
      <c r="AG6" s="47">
        <f t="shared" ref="AG6:AG24" si="16">-U6*M6</f>
        <v>-40.267947652260212</v>
      </c>
      <c r="AH6" s="47">
        <f t="shared" ref="AH6:AH24" si="17">SUM(AD6:AG6)</f>
        <v>78.652165578761611</v>
      </c>
      <c r="AI6" s="47">
        <f t="shared" ref="AI6:AI24" si="18">Y6-AA6</f>
        <v>0.43319176989383124</v>
      </c>
      <c r="AJ6" s="47">
        <f>$B$6*SUM(AD6:AE6,Y6:Z6)</f>
        <v>7.8358812848681172</v>
      </c>
      <c r="AK6" s="47">
        <f t="shared" ref="AK6:AK24" si="19">SUM(AH6:AJ6)</f>
        <v>86.921238633523558</v>
      </c>
      <c r="AL6" s="47">
        <f t="shared" ref="AL6:AL24" si="20">Z6-AB6</f>
        <v>8.6638353978766292E-3</v>
      </c>
      <c r="AM6" s="47">
        <f t="shared" ref="AM6:AM24" si="21">AK6+AL6</f>
        <v>86.929902468921441</v>
      </c>
    </row>
    <row r="7" spans="1:41">
      <c r="A7" s="58" t="s">
        <v>81</v>
      </c>
      <c r="B7" s="58">
        <v>0.03</v>
      </c>
      <c r="C7" s="58"/>
      <c r="G7">
        <v>3</v>
      </c>
      <c r="H7">
        <f t="shared" si="7"/>
        <v>37</v>
      </c>
      <c r="I7">
        <f t="shared" si="8"/>
        <v>151.35703169085659</v>
      </c>
      <c r="J7">
        <f>INDEX('Base Premium Discounts'!$E$2:$E$61,MATCH(H7,'Base Premium Discounts'!$D$2:$D$61,0))*I7*$B$24</f>
        <v>2.2575286082704036</v>
      </c>
      <c r="K7">
        <f t="shared" si="9"/>
        <v>3.0271406338171318</v>
      </c>
      <c r="L7">
        <f t="shared" ref="L7:L24" si="22">$C$22+J7</f>
        <v>27.257528608270405</v>
      </c>
      <c r="M7">
        <f t="shared" si="1"/>
        <v>100000</v>
      </c>
      <c r="N7" s="58">
        <v>0.5</v>
      </c>
      <c r="O7">
        <f t="shared" si="2"/>
        <v>50</v>
      </c>
      <c r="P7">
        <f t="shared" si="0"/>
        <v>1</v>
      </c>
      <c r="R7" s="23">
        <f>(1-$B$4*$B$24)*'Pre F NS'!Q7</f>
        <v>8.3732618529066844E-4</v>
      </c>
      <c r="S7" s="23">
        <f t="shared" ref="S7:S9" si="23">$C$11</f>
        <v>8.3511383307486396E-3</v>
      </c>
      <c r="T7" s="23">
        <f t="shared" si="10"/>
        <v>0.98056129705343864</v>
      </c>
      <c r="U7" s="23">
        <f t="shared" si="11"/>
        <v>8.2104965030542574E-4</v>
      </c>
      <c r="V7" s="23">
        <f t="shared" si="12"/>
        <v>8.1888030334715742E-3</v>
      </c>
      <c r="W7" s="23">
        <f t="shared" si="3"/>
        <v>0.97155144436966168</v>
      </c>
      <c r="X7" s="23"/>
      <c r="Y7" s="23">
        <f t="shared" si="13"/>
        <v>49.028064852671932</v>
      </c>
      <c r="Z7" s="23">
        <f t="shared" si="13"/>
        <v>0.98056129705343864</v>
      </c>
      <c r="AA7" s="23">
        <f t="shared" si="14"/>
        <v>48.577572218483084</v>
      </c>
      <c r="AB7" s="23">
        <f t="shared" si="15"/>
        <v>0.97155144436966168</v>
      </c>
      <c r="AD7" s="47">
        <f t="shared" si="4"/>
        <v>147.05114275475637</v>
      </c>
      <c r="AE7" s="47">
        <f t="shared" si="5"/>
        <v>-2.9410228550951274</v>
      </c>
      <c r="AF7" s="47">
        <f t="shared" si="6"/>
        <v>-26.482091289312486</v>
      </c>
      <c r="AG7" s="47">
        <f t="shared" si="16"/>
        <v>-82.104965030542573</v>
      </c>
      <c r="AH7" s="47">
        <f t="shared" si="17"/>
        <v>35.523063579806191</v>
      </c>
      <c r="AI7" s="47">
        <f t="shared" si="18"/>
        <v>0.45049263418884777</v>
      </c>
      <c r="AJ7" s="47">
        <f t="shared" ref="AJ7:AJ24" si="24">$B$6*SUM(AD7:AE7,Y7:Z7)</f>
        <v>7.7647498419754655</v>
      </c>
      <c r="AK7" s="47">
        <f t="shared" si="19"/>
        <v>43.738306055970504</v>
      </c>
      <c r="AL7" s="47">
        <f t="shared" si="20"/>
        <v>9.0098526837769644E-3</v>
      </c>
      <c r="AM7" s="47">
        <f t="shared" si="21"/>
        <v>43.747315908654279</v>
      </c>
    </row>
    <row r="8" spans="1:41">
      <c r="A8" s="58" t="s">
        <v>82</v>
      </c>
      <c r="B8" s="58"/>
      <c r="C8" s="58"/>
      <c r="G8">
        <v>4</v>
      </c>
      <c r="H8">
        <f t="shared" si="7"/>
        <v>38</v>
      </c>
      <c r="I8">
        <f t="shared" si="8"/>
        <v>151.35703169085659</v>
      </c>
      <c r="J8">
        <f>INDEX('Base Premium Discounts'!$E$2:$E$61,MATCH(H8,'Base Premium Discounts'!$D$2:$D$61,0))*I8*$B$24</f>
        <v>2.4627584817495314</v>
      </c>
      <c r="K8">
        <f t="shared" si="9"/>
        <v>3.0271406338171318</v>
      </c>
      <c r="L8">
        <f t="shared" si="22"/>
        <v>27.462758481749532</v>
      </c>
      <c r="M8">
        <f t="shared" si="1"/>
        <v>100000</v>
      </c>
      <c r="N8" s="58">
        <v>0.5</v>
      </c>
      <c r="O8">
        <f t="shared" si="2"/>
        <v>50</v>
      </c>
      <c r="P8">
        <f t="shared" si="0"/>
        <v>1</v>
      </c>
      <c r="R8" s="23">
        <f>(1-$B$4*$B$24)*'Pre F NS'!Q8</f>
        <v>8.3572084114759979E-4</v>
      </c>
      <c r="S8" s="23">
        <f t="shared" si="23"/>
        <v>8.3511383307486396E-3</v>
      </c>
      <c r="T8" s="23">
        <f t="shared" si="10"/>
        <v>0.97155144436966168</v>
      </c>
      <c r="U8" s="23">
        <f t="shared" si="11"/>
        <v>8.1194579030677912E-4</v>
      </c>
      <c r="V8" s="23">
        <f t="shared" si="12"/>
        <v>8.1135605073696868E-3</v>
      </c>
      <c r="W8" s="23">
        <f t="shared" si="3"/>
        <v>0.96262593807198527</v>
      </c>
      <c r="X8" s="23"/>
      <c r="Y8" s="23">
        <f t="shared" si="13"/>
        <v>48.577572218483084</v>
      </c>
      <c r="Z8" s="23">
        <f t="shared" si="13"/>
        <v>0.97155144436966168</v>
      </c>
      <c r="AA8" s="23">
        <f t="shared" si="14"/>
        <v>48.131296903599264</v>
      </c>
      <c r="AB8" s="23">
        <f t="shared" si="15"/>
        <v>0.96262593807198527</v>
      </c>
      <c r="AD8" s="47">
        <f t="shared" si="4"/>
        <v>145.70020461520201</v>
      </c>
      <c r="AE8" s="47">
        <f t="shared" si="5"/>
        <v>-2.9140040923040407</v>
      </c>
      <c r="AF8" s="47">
        <f t="shared" si="6"/>
        <v>-26.436363645538513</v>
      </c>
      <c r="AG8" s="47">
        <f t="shared" si="16"/>
        <v>-81.194579030677914</v>
      </c>
      <c r="AH8" s="47">
        <f t="shared" si="17"/>
        <v>35.155257846681536</v>
      </c>
      <c r="AI8" s="47">
        <f t="shared" si="18"/>
        <v>0.44627531488382033</v>
      </c>
      <c r="AJ8" s="47">
        <f t="shared" si="24"/>
        <v>7.693412967430028</v>
      </c>
      <c r="AK8" s="47">
        <f t="shared" si="19"/>
        <v>43.294946128995385</v>
      </c>
      <c r="AL8" s="47">
        <f t="shared" si="20"/>
        <v>8.925506297676411E-3</v>
      </c>
      <c r="AM8" s="47">
        <f t="shared" si="21"/>
        <v>43.303871635293063</v>
      </c>
    </row>
    <row r="9" spans="1:41">
      <c r="A9" s="58"/>
      <c r="B9" s="59" t="s">
        <v>21</v>
      </c>
      <c r="C9" s="59" t="s">
        <v>83</v>
      </c>
      <c r="G9">
        <v>5</v>
      </c>
      <c r="H9">
        <f t="shared" si="7"/>
        <v>39</v>
      </c>
      <c r="I9">
        <f t="shared" si="8"/>
        <v>151.35703169085659</v>
      </c>
      <c r="J9">
        <f>INDEX('Base Premium Discounts'!$E$2:$E$61,MATCH(H9,'Base Premium Discounts'!$D$2:$D$61,0))*I9*$B$24</f>
        <v>2.6679883552286583</v>
      </c>
      <c r="K9">
        <f t="shared" si="9"/>
        <v>3.0271406338171318</v>
      </c>
      <c r="L9">
        <f t="shared" si="22"/>
        <v>27.667988355228658</v>
      </c>
      <c r="M9">
        <f t="shared" si="1"/>
        <v>100000</v>
      </c>
      <c r="N9" s="58">
        <v>0.5</v>
      </c>
      <c r="O9">
        <f t="shared" si="2"/>
        <v>50</v>
      </c>
      <c r="P9">
        <f t="shared" si="0"/>
        <v>1</v>
      </c>
      <c r="R9" s="23">
        <f>(1-$B$4*$B$24)*'Pre F NS'!Q9</f>
        <v>9.7408743253267884E-4</v>
      </c>
      <c r="S9" s="23">
        <f t="shared" si="23"/>
        <v>8.3511383307486396E-3</v>
      </c>
      <c r="T9" s="23">
        <f t="shared" si="10"/>
        <v>0.96262593807198527</v>
      </c>
      <c r="U9" s="23">
        <f t="shared" si="11"/>
        <v>9.3768182850590158E-4</v>
      </c>
      <c r="V9" s="23">
        <f t="shared" si="12"/>
        <v>8.0390223696058215E-3</v>
      </c>
      <c r="W9" s="23">
        <f t="shared" si="3"/>
        <v>0.95364923387387357</v>
      </c>
      <c r="X9" s="23"/>
      <c r="Y9" s="23">
        <f t="shared" si="13"/>
        <v>48.131296903599264</v>
      </c>
      <c r="Z9" s="23">
        <f t="shared" si="13"/>
        <v>0.96262593807198527</v>
      </c>
      <c r="AA9" s="23">
        <f t="shared" si="14"/>
        <v>47.682461693693682</v>
      </c>
      <c r="AB9" s="23">
        <f t="shared" si="15"/>
        <v>0.95364923387387357</v>
      </c>
      <c r="AD9" s="47">
        <f t="shared" si="4"/>
        <v>144.34151731340899</v>
      </c>
      <c r="AE9" s="47">
        <f t="shared" si="5"/>
        <v>-2.8868303462681797</v>
      </c>
      <c r="AF9" s="47">
        <f t="shared" si="6"/>
        <v>-26.385555897795065</v>
      </c>
      <c r="AG9" s="47">
        <f t="shared" si="16"/>
        <v>-93.768182850590151</v>
      </c>
      <c r="AH9" s="47">
        <f t="shared" si="17"/>
        <v>21.300948218755607</v>
      </c>
      <c r="AI9" s="47">
        <f t="shared" si="18"/>
        <v>0.44883520990558168</v>
      </c>
      <c r="AJ9" s="47">
        <f t="shared" si="24"/>
        <v>7.621944392352483</v>
      </c>
      <c r="AK9" s="47">
        <f t="shared" si="19"/>
        <v>29.371727821013671</v>
      </c>
      <c r="AL9" s="47">
        <f t="shared" si="20"/>
        <v>8.9767041981116957E-3</v>
      </c>
      <c r="AM9" s="47">
        <f t="shared" si="21"/>
        <v>29.380704525211783</v>
      </c>
    </row>
    <row r="10" spans="1:41">
      <c r="A10" s="58"/>
      <c r="B10" s="58" t="s">
        <v>22</v>
      </c>
      <c r="C10" s="58">
        <f>'Lapse Rates'!F3</f>
        <v>1.01159922046029E-2</v>
      </c>
      <c r="G10">
        <v>6</v>
      </c>
      <c r="H10">
        <f t="shared" si="7"/>
        <v>40</v>
      </c>
      <c r="I10">
        <f t="shared" si="8"/>
        <v>151.35703169085659</v>
      </c>
      <c r="J10">
        <f>INDEX('Base Premium Discounts'!$E$2:$E$61,MATCH(H10,'Base Premium Discounts'!$D$2:$D$61,0))*I10*$B$24</f>
        <v>2.8732182287077865</v>
      </c>
      <c r="K10">
        <f t="shared" si="9"/>
        <v>3.0271406338171318</v>
      </c>
      <c r="L10">
        <f t="shared" si="22"/>
        <v>27.873218228707785</v>
      </c>
      <c r="M10">
        <f t="shared" si="1"/>
        <v>100000</v>
      </c>
      <c r="N10" s="58">
        <v>0.5</v>
      </c>
      <c r="O10">
        <f t="shared" si="2"/>
        <v>50</v>
      </c>
      <c r="P10">
        <f t="shared" si="0"/>
        <v>1</v>
      </c>
      <c r="R10" s="23">
        <f>(1-$B$4*$B$24)*'Pre F NS'!Q10</f>
        <v>7.4296686280582208E-4</v>
      </c>
      <c r="S10" s="23">
        <f>$C$12</f>
        <v>5.6197453353410099E-3</v>
      </c>
      <c r="T10" s="23">
        <f t="shared" si="10"/>
        <v>0.95364923387387357</v>
      </c>
      <c r="U10" s="23">
        <f t="shared" si="11"/>
        <v>7.0852977950844754E-4</v>
      </c>
      <c r="V10" s="23">
        <f t="shared" si="12"/>
        <v>5.3592658336142291E-3</v>
      </c>
      <c r="W10" s="23">
        <f t="shared" si="3"/>
        <v>0.94758143826075092</v>
      </c>
      <c r="X10" s="23"/>
      <c r="Y10" s="23">
        <f t="shared" si="13"/>
        <v>47.682461693693682</v>
      </c>
      <c r="Z10" s="23">
        <f t="shared" si="13"/>
        <v>0.95364923387387357</v>
      </c>
      <c r="AA10" s="23">
        <f t="shared" si="14"/>
        <v>47.379071913037549</v>
      </c>
      <c r="AB10" s="23">
        <f t="shared" si="15"/>
        <v>0.94758143826075092</v>
      </c>
      <c r="AD10" s="47">
        <f t="shared" si="4"/>
        <v>143.42311378049993</v>
      </c>
      <c r="AE10" s="47">
        <f t="shared" si="5"/>
        <v>-2.8684622756099989</v>
      </c>
      <c r="AF10" s="47">
        <f t="shared" si="6"/>
        <v>-26.412144218114705</v>
      </c>
      <c r="AG10" s="47">
        <f t="shared" si="16"/>
        <v>-70.85297795084476</v>
      </c>
      <c r="AH10" s="47">
        <f t="shared" si="17"/>
        <v>43.289529335930467</v>
      </c>
      <c r="AI10" s="47">
        <f t="shared" si="18"/>
        <v>0.30338978065613276</v>
      </c>
      <c r="AJ10" s="47">
        <f t="shared" si="24"/>
        <v>7.5676304972982997</v>
      </c>
      <c r="AK10" s="47">
        <f t="shared" si="19"/>
        <v>51.160549613884896</v>
      </c>
      <c r="AL10" s="47">
        <f t="shared" si="20"/>
        <v>6.0677956131226507E-3</v>
      </c>
      <c r="AM10" s="47">
        <f t="shared" si="21"/>
        <v>51.166617409498016</v>
      </c>
    </row>
    <row r="11" spans="1:41">
      <c r="A11" s="58"/>
      <c r="B11" s="58" t="s">
        <v>23</v>
      </c>
      <c r="C11" s="58">
        <f>'Lapse Rates'!F4</f>
        <v>8.3511383307486396E-3</v>
      </c>
      <c r="G11">
        <v>7</v>
      </c>
      <c r="H11">
        <f t="shared" si="7"/>
        <v>41</v>
      </c>
      <c r="I11">
        <f t="shared" si="8"/>
        <v>151.35703169085659</v>
      </c>
      <c r="J11">
        <f>INDEX('Base Premium Discounts'!$E$2:$E$61,MATCH(H11,'Base Premium Discounts'!$D$2:$D$61,0))*I11*$B$24</f>
        <v>3.0784481021869139</v>
      </c>
      <c r="K11">
        <f t="shared" si="9"/>
        <v>3.0271406338171318</v>
      </c>
      <c r="L11">
        <f t="shared" si="22"/>
        <v>28.078448102186915</v>
      </c>
      <c r="M11">
        <f t="shared" si="1"/>
        <v>100000</v>
      </c>
      <c r="N11" s="58">
        <v>0.5</v>
      </c>
      <c r="O11">
        <f t="shared" si="2"/>
        <v>50</v>
      </c>
      <c r="P11">
        <f t="shared" si="0"/>
        <v>1</v>
      </c>
      <c r="R11" s="23">
        <f>(1-$B$4*$B$24)*'Pre F NS'!Q11</f>
        <v>1.0129006516824092E-3</v>
      </c>
      <c r="S11" s="23">
        <f t="shared" ref="S11:S14" si="25">$C$12</f>
        <v>5.6197453353410099E-3</v>
      </c>
      <c r="T11" s="23">
        <f t="shared" si="10"/>
        <v>0.94758143826075092</v>
      </c>
      <c r="U11" s="23">
        <f t="shared" si="11"/>
        <v>9.5980585633646917E-4</v>
      </c>
      <c r="V11" s="23">
        <f t="shared" si="12"/>
        <v>5.3251663675215801E-3</v>
      </c>
      <c r="W11" s="23">
        <f t="shared" si="3"/>
        <v>0.94129646603689288</v>
      </c>
      <c r="X11" s="23"/>
      <c r="Y11" s="23">
        <f t="shared" si="13"/>
        <v>47.379071913037549</v>
      </c>
      <c r="Z11" s="23">
        <f t="shared" si="13"/>
        <v>0.94758143826075092</v>
      </c>
      <c r="AA11" s="23">
        <f t="shared" si="14"/>
        <v>47.06482330184464</v>
      </c>
      <c r="AB11" s="23">
        <f t="shared" si="15"/>
        <v>0.94129646603689288</v>
      </c>
      <c r="AD11" s="47">
        <f t="shared" si="4"/>
        <v>142.47183904043732</v>
      </c>
      <c r="AE11" s="47">
        <f t="shared" si="5"/>
        <v>-2.8494367808087464</v>
      </c>
      <c r="AF11" s="47">
        <f t="shared" si="6"/>
        <v>-26.430143970388844</v>
      </c>
      <c r="AG11" s="47">
        <f t="shared" si="16"/>
        <v>-95.980585633646911</v>
      </c>
      <c r="AH11" s="47">
        <f t="shared" si="17"/>
        <v>17.211672655592807</v>
      </c>
      <c r="AI11" s="47">
        <f t="shared" si="18"/>
        <v>0.31424861119290881</v>
      </c>
      <c r="AJ11" s="47">
        <f t="shared" si="24"/>
        <v>7.517962224437075</v>
      </c>
      <c r="AK11" s="47">
        <f t="shared" si="19"/>
        <v>25.04388349122279</v>
      </c>
      <c r="AL11" s="47">
        <f t="shared" si="20"/>
        <v>6.284972223858043E-3</v>
      </c>
      <c r="AM11" s="47">
        <f t="shared" si="21"/>
        <v>25.050168463446649</v>
      </c>
    </row>
    <row r="12" spans="1:41">
      <c r="A12" s="58"/>
      <c r="B12" s="58" t="s">
        <v>24</v>
      </c>
      <c r="C12" s="58">
        <f>'Lapse Rates'!F5</f>
        <v>5.6197453353410099E-3</v>
      </c>
      <c r="G12">
        <v>8</v>
      </c>
      <c r="H12">
        <f t="shared" si="7"/>
        <v>42</v>
      </c>
      <c r="I12">
        <f t="shared" si="8"/>
        <v>151.35703169085659</v>
      </c>
      <c r="J12">
        <f>INDEX('Base Premium Discounts'!$E$2:$E$61,MATCH(H12,'Base Premium Discounts'!$D$2:$D$61,0))*I12*$B$24</f>
        <v>3.2836779756660412</v>
      </c>
      <c r="K12">
        <f t="shared" si="9"/>
        <v>3.0271406338171318</v>
      </c>
      <c r="L12">
        <f t="shared" si="22"/>
        <v>28.283677975666041</v>
      </c>
      <c r="M12">
        <f t="shared" si="1"/>
        <v>100000</v>
      </c>
      <c r="N12" s="58">
        <v>0.5</v>
      </c>
      <c r="O12">
        <f t="shared" si="2"/>
        <v>50</v>
      </c>
      <c r="P12">
        <f t="shared" si="0"/>
        <v>1</v>
      </c>
      <c r="R12" s="23">
        <f>(1-$B$4*$B$24)*'Pre F NS'!Q12</f>
        <v>8.8930932138253974E-4</v>
      </c>
      <c r="S12" s="23">
        <f t="shared" si="25"/>
        <v>5.6197453353410099E-3</v>
      </c>
      <c r="T12" s="23">
        <f t="shared" si="10"/>
        <v>0.94129646603689288</v>
      </c>
      <c r="U12" s="23">
        <f t="shared" si="11"/>
        <v>8.3710372143105212E-4</v>
      </c>
      <c r="V12" s="23">
        <f t="shared" si="12"/>
        <v>5.2898464241838061E-3</v>
      </c>
      <c r="W12" s="23">
        <f t="shared" si="3"/>
        <v>0.93516951589127806</v>
      </c>
      <c r="X12" s="23"/>
      <c r="Y12" s="23">
        <f t="shared" si="13"/>
        <v>47.06482330184464</v>
      </c>
      <c r="Z12" s="23">
        <f t="shared" si="13"/>
        <v>0.94129646603689288</v>
      </c>
      <c r="AA12" s="23">
        <f t="shared" si="14"/>
        <v>46.7584757945639</v>
      </c>
      <c r="AB12" s="23">
        <f t="shared" si="15"/>
        <v>0.93516951589127806</v>
      </c>
      <c r="AD12" s="47">
        <f t="shared" si="4"/>
        <v>141.54448205307918</v>
      </c>
      <c r="AE12" s="47">
        <f t="shared" si="5"/>
        <v>-2.8308896410615838</v>
      </c>
      <c r="AF12" s="47">
        <f t="shared" si="6"/>
        <v>-26.450033440128415</v>
      </c>
      <c r="AG12" s="47">
        <f t="shared" si="16"/>
        <v>-83.710372143105218</v>
      </c>
      <c r="AH12" s="47">
        <f t="shared" si="17"/>
        <v>28.553186828783964</v>
      </c>
      <c r="AI12" s="47">
        <f t="shared" si="18"/>
        <v>0.30634750728074067</v>
      </c>
      <c r="AJ12" s="47">
        <f t="shared" si="24"/>
        <v>7.4687884871959653</v>
      </c>
      <c r="AK12" s="47">
        <f t="shared" si="19"/>
        <v>36.32832282326067</v>
      </c>
      <c r="AL12" s="47">
        <f t="shared" si="20"/>
        <v>6.1269501456148179E-3</v>
      </c>
      <c r="AM12" s="47">
        <f t="shared" si="21"/>
        <v>36.334449773406284</v>
      </c>
    </row>
    <row r="13" spans="1:41">
      <c r="A13" s="58"/>
      <c r="B13" s="58" t="s">
        <v>25</v>
      </c>
      <c r="C13" s="58">
        <f>'Lapse Rates'!F6</f>
        <v>3.1429418987574701E-3</v>
      </c>
      <c r="G13">
        <v>9</v>
      </c>
      <c r="H13">
        <f t="shared" si="7"/>
        <v>43</v>
      </c>
      <c r="I13">
        <f t="shared" si="8"/>
        <v>151.35703169085659</v>
      </c>
      <c r="J13">
        <f>INDEX('Base Premium Discounts'!$E$2:$E$61,MATCH(H13,'Base Premium Discounts'!$D$2:$D$61,0))*I13*$B$24</f>
        <v>3.4889078491451695</v>
      </c>
      <c r="K13">
        <f t="shared" si="9"/>
        <v>3.0271406338171318</v>
      </c>
      <c r="L13">
        <f t="shared" si="22"/>
        <v>28.488907849145171</v>
      </c>
      <c r="M13">
        <f t="shared" si="1"/>
        <v>100000</v>
      </c>
      <c r="N13" s="58">
        <v>0.5</v>
      </c>
      <c r="O13">
        <f t="shared" si="2"/>
        <v>50</v>
      </c>
      <c r="P13">
        <f t="shared" si="0"/>
        <v>1</v>
      </c>
      <c r="R13" s="23">
        <f>(1-$B$4*$B$24)*'Pre F NS'!Q13</f>
        <v>1.2114621533762927E-3</v>
      </c>
      <c r="S13" s="23">
        <f t="shared" si="25"/>
        <v>5.6197453353410099E-3</v>
      </c>
      <c r="T13" s="23">
        <f t="shared" si="10"/>
        <v>0.93516951589127806</v>
      </c>
      <c r="U13" s="23">
        <f t="shared" si="11"/>
        <v>1.132922475493513E-3</v>
      </c>
      <c r="V13" s="23">
        <f t="shared" si="12"/>
        <v>5.2554145246831207E-3</v>
      </c>
      <c r="W13" s="23">
        <f t="shared" si="3"/>
        <v>0.92878117889110146</v>
      </c>
      <c r="X13" s="23"/>
      <c r="Y13" s="23">
        <f t="shared" si="13"/>
        <v>46.7584757945639</v>
      </c>
      <c r="Z13" s="23">
        <f t="shared" si="13"/>
        <v>0.93516951589127806</v>
      </c>
      <c r="AA13" s="23">
        <f t="shared" si="14"/>
        <v>46.439058944555072</v>
      </c>
      <c r="AB13" s="23">
        <f t="shared" si="15"/>
        <v>0.92878117889110146</v>
      </c>
      <c r="AD13" s="47">
        <f t="shared" si="4"/>
        <v>140.57756232729159</v>
      </c>
      <c r="AE13" s="47">
        <f t="shared" si="5"/>
        <v>-2.8115512465458319</v>
      </c>
      <c r="AF13" s="47">
        <f t="shared" si="6"/>
        <v>-26.459961417449005</v>
      </c>
      <c r="AG13" s="47">
        <f t="shared" si="16"/>
        <v>-113.2922475493513</v>
      </c>
      <c r="AH13" s="47">
        <f t="shared" si="17"/>
        <v>-1.9861978860545548</v>
      </c>
      <c r="AI13" s="47">
        <f t="shared" si="18"/>
        <v>0.31941685000882813</v>
      </c>
      <c r="AJ13" s="47">
        <f t="shared" si="24"/>
        <v>7.4183862556480378</v>
      </c>
      <c r="AK13" s="47">
        <f t="shared" si="19"/>
        <v>5.7516052196023111</v>
      </c>
      <c r="AL13" s="47">
        <f t="shared" si="20"/>
        <v>6.3883370001766027E-3</v>
      </c>
      <c r="AM13" s="47">
        <f t="shared" si="21"/>
        <v>5.7579935566024876</v>
      </c>
    </row>
    <row r="14" spans="1:41">
      <c r="A14" s="58"/>
      <c r="B14" s="58" t="s">
        <v>26</v>
      </c>
      <c r="C14" s="58">
        <f>'Lapse Rates'!F7</f>
        <v>1.51326832162397E-3</v>
      </c>
      <c r="G14">
        <v>10</v>
      </c>
      <c r="H14">
        <f t="shared" si="7"/>
        <v>44</v>
      </c>
      <c r="I14">
        <f t="shared" si="8"/>
        <v>151.35703169085659</v>
      </c>
      <c r="J14">
        <f>INDEX('Base Premium Discounts'!$E$2:$E$61,MATCH(H14,'Base Premium Discounts'!$D$2:$D$61,0))*I14*$B$24</f>
        <v>3.6941377226242973</v>
      </c>
      <c r="K14">
        <f t="shared" si="9"/>
        <v>3.0271406338171318</v>
      </c>
      <c r="L14">
        <f t="shared" si="22"/>
        <v>28.694137722624298</v>
      </c>
      <c r="M14">
        <f t="shared" si="1"/>
        <v>100000</v>
      </c>
      <c r="N14" s="58">
        <v>0.5</v>
      </c>
      <c r="O14">
        <f t="shared" si="2"/>
        <v>50</v>
      </c>
      <c r="P14">
        <f t="shared" si="0"/>
        <v>1</v>
      </c>
      <c r="R14" s="23">
        <f>(1-$B$4*$B$24)*'Pre F NS'!Q14</f>
        <v>1.1153754279799365E-3</v>
      </c>
      <c r="S14" s="23">
        <f t="shared" si="25"/>
        <v>5.6197453353410099E-3</v>
      </c>
      <c r="T14" s="23">
        <f t="shared" si="10"/>
        <v>0.92878117889110146</v>
      </c>
      <c r="U14" s="23">
        <f t="shared" si="11"/>
        <v>1.0359397049053722E-3</v>
      </c>
      <c r="V14" s="23">
        <f t="shared" si="12"/>
        <v>5.2195136976257916E-3</v>
      </c>
      <c r="W14" s="23">
        <f t="shared" si="3"/>
        <v>0.92252572548857026</v>
      </c>
      <c r="X14" s="23"/>
      <c r="Y14" s="23">
        <f t="shared" si="13"/>
        <v>46.439058944555072</v>
      </c>
      <c r="Z14" s="23">
        <f t="shared" si="13"/>
        <v>0.92878117889110146</v>
      </c>
      <c r="AA14" s="23">
        <f t="shared" si="14"/>
        <v>46.126286274428516</v>
      </c>
      <c r="AB14" s="23">
        <f t="shared" si="15"/>
        <v>0.92252572548857026</v>
      </c>
      <c r="AD14" s="47">
        <f t="shared" si="4"/>
        <v>139.630755468404</v>
      </c>
      <c r="AE14" s="47">
        <f t="shared" si="5"/>
        <v>-2.79261510936808</v>
      </c>
      <c r="AF14" s="47">
        <f t="shared" si="6"/>
        <v>-26.471080219832931</v>
      </c>
      <c r="AG14" s="47">
        <f t="shared" si="16"/>
        <v>-103.59397049053722</v>
      </c>
      <c r="AH14" s="47">
        <f t="shared" si="17"/>
        <v>6.7730896486657741</v>
      </c>
      <c r="AI14" s="47">
        <f t="shared" si="18"/>
        <v>0.31277267012655585</v>
      </c>
      <c r="AJ14" s="47">
        <f t="shared" si="24"/>
        <v>7.3682392192992836</v>
      </c>
      <c r="AK14" s="47">
        <f t="shared" si="19"/>
        <v>14.454101538091614</v>
      </c>
      <c r="AL14" s="47">
        <f t="shared" si="20"/>
        <v>6.255453402531197E-3</v>
      </c>
      <c r="AM14" s="47">
        <f t="shared" si="21"/>
        <v>14.460356991494145</v>
      </c>
    </row>
    <row r="15" spans="1:41">
      <c r="A15" s="59" t="s">
        <v>84</v>
      </c>
      <c r="B15" s="58"/>
      <c r="C15" s="58"/>
      <c r="G15">
        <v>11</v>
      </c>
      <c r="H15">
        <f t="shared" si="7"/>
        <v>45</v>
      </c>
      <c r="I15">
        <f t="shared" si="8"/>
        <v>151.35703169085659</v>
      </c>
      <c r="J15">
        <f>INDEX('Base Premium Discounts'!$E$2:$E$61,MATCH(H15,'Base Premium Discounts'!$D$2:$D$61,0))*I15*$B$24</f>
        <v>3.8993675961034238</v>
      </c>
      <c r="K15">
        <f t="shared" si="9"/>
        <v>3.0271406338171318</v>
      </c>
      <c r="L15">
        <f t="shared" si="22"/>
        <v>28.899367596103424</v>
      </c>
      <c r="M15">
        <f t="shared" si="1"/>
        <v>100000</v>
      </c>
      <c r="N15" s="58">
        <v>0.5</v>
      </c>
      <c r="O15">
        <f t="shared" si="2"/>
        <v>50</v>
      </c>
      <c r="P15">
        <f t="shared" si="0"/>
        <v>1</v>
      </c>
      <c r="R15" s="23">
        <f>(1-$B$4*$B$24)*'Pre F NS'!Q15</f>
        <v>9.860398090606173E-4</v>
      </c>
      <c r="S15" s="23">
        <f>$C$13</f>
        <v>3.1429418987574701E-3</v>
      </c>
      <c r="T15" s="23">
        <f t="shared" si="10"/>
        <v>0.92252572548857026</v>
      </c>
      <c r="U15" s="23">
        <f t="shared" si="11"/>
        <v>9.0964709021425726E-4</v>
      </c>
      <c r="V15" s="23">
        <f t="shared" si="12"/>
        <v>2.8994447553196598E-3</v>
      </c>
      <c r="W15" s="23">
        <f t="shared" si="3"/>
        <v>0.91871663364303635</v>
      </c>
      <c r="X15" s="23"/>
      <c r="Y15" s="23">
        <f t="shared" si="13"/>
        <v>46.126286274428516</v>
      </c>
      <c r="Z15" s="23">
        <f t="shared" si="13"/>
        <v>0.92252572548857026</v>
      </c>
      <c r="AA15" s="23">
        <f t="shared" si="14"/>
        <v>45.935831682151814</v>
      </c>
      <c r="AB15" s="23">
        <f t="shared" si="15"/>
        <v>0.91871663364303635</v>
      </c>
      <c r="AD15" s="47">
        <f t="shared" si="4"/>
        <v>139.05422263322615</v>
      </c>
      <c r="AE15" s="47">
        <f t="shared" si="5"/>
        <v>-2.7810844526645226</v>
      </c>
      <c r="AF15" s="47">
        <f t="shared" si="6"/>
        <v>-26.550329712304787</v>
      </c>
      <c r="AG15" s="47">
        <f t="shared" si="16"/>
        <v>-90.964709021425733</v>
      </c>
      <c r="AH15" s="47">
        <f t="shared" si="17"/>
        <v>18.75809944683111</v>
      </c>
      <c r="AI15" s="47">
        <f t="shared" si="18"/>
        <v>0.19045459227670136</v>
      </c>
      <c r="AJ15" s="47">
        <f t="shared" si="24"/>
        <v>7.3328780072191488</v>
      </c>
      <c r="AK15" s="47">
        <f t="shared" si="19"/>
        <v>26.281432046326962</v>
      </c>
      <c r="AL15" s="47">
        <f t="shared" si="20"/>
        <v>3.8090918455339073E-3</v>
      </c>
      <c r="AM15" s="47">
        <f t="shared" si="21"/>
        <v>26.285241138172495</v>
      </c>
    </row>
    <row r="16" spans="1:41">
      <c r="A16" s="58"/>
      <c r="B16" s="59" t="s">
        <v>21</v>
      </c>
      <c r="C16" s="59" t="s">
        <v>83</v>
      </c>
      <c r="G16">
        <v>12</v>
      </c>
      <c r="H16">
        <f t="shared" si="7"/>
        <v>46</v>
      </c>
      <c r="I16">
        <f t="shared" si="8"/>
        <v>151.35703169085659</v>
      </c>
      <c r="J16">
        <f>INDEX('Base Premium Discounts'!$E$2:$E$61,MATCH(H16,'Base Premium Discounts'!$D$2:$D$61,0))*I16*$B$24</f>
        <v>4.1045974695825516</v>
      </c>
      <c r="K16">
        <f t="shared" si="9"/>
        <v>3.0271406338171318</v>
      </c>
      <c r="L16">
        <f t="shared" si="22"/>
        <v>29.104597469582551</v>
      </c>
      <c r="M16">
        <f t="shared" si="1"/>
        <v>100000</v>
      </c>
      <c r="N16" s="58">
        <v>0.5</v>
      </c>
      <c r="O16">
        <f t="shared" si="2"/>
        <v>50</v>
      </c>
      <c r="P16">
        <f t="shared" si="0"/>
        <v>1</v>
      </c>
      <c r="R16" s="23">
        <f>(1-$B$4*$B$24)*'Pre F NS'!Q16</f>
        <v>1.1055675905040563E-3</v>
      </c>
      <c r="S16" s="23">
        <f t="shared" ref="S16:S19" si="26">$C$13</f>
        <v>3.1429418987574701E-3</v>
      </c>
      <c r="T16" s="23">
        <f t="shared" si="10"/>
        <v>0.91871663364303635</v>
      </c>
      <c r="U16" s="23">
        <f t="shared" si="11"/>
        <v>1.0157033350127295E-3</v>
      </c>
      <c r="V16" s="23">
        <f t="shared" si="12"/>
        <v>2.8874730009621156E-3</v>
      </c>
      <c r="W16" s="23">
        <f t="shared" si="3"/>
        <v>0.91481345730706154</v>
      </c>
      <c r="X16" s="23"/>
      <c r="Y16" s="23">
        <f t="shared" si="13"/>
        <v>45.935831682151814</v>
      </c>
      <c r="Z16" s="23">
        <f t="shared" si="13"/>
        <v>0.91871663364303635</v>
      </c>
      <c r="AA16" s="23">
        <f t="shared" si="14"/>
        <v>45.740672865353076</v>
      </c>
      <c r="AB16" s="23">
        <f t="shared" si="15"/>
        <v>0.91481345730706154</v>
      </c>
      <c r="AD16" s="47">
        <f t="shared" si="4"/>
        <v>138.463449448847</v>
      </c>
      <c r="AE16" s="47">
        <f t="shared" si="5"/>
        <v>-2.7692689889769397</v>
      </c>
      <c r="AF16" s="47">
        <f t="shared" si="6"/>
        <v>-26.62527743467917</v>
      </c>
      <c r="AG16" s="47">
        <f t="shared" si="16"/>
        <v>-101.57033350127296</v>
      </c>
      <c r="AH16" s="47">
        <f t="shared" si="17"/>
        <v>7.4985695239179506</v>
      </c>
      <c r="AI16" s="47">
        <f t="shared" si="18"/>
        <v>0.19515881679873814</v>
      </c>
      <c r="AJ16" s="47">
        <f t="shared" si="24"/>
        <v>7.301949151026597</v>
      </c>
      <c r="AK16" s="47">
        <f t="shared" si="19"/>
        <v>14.995677491743287</v>
      </c>
      <c r="AL16" s="47">
        <f t="shared" si="20"/>
        <v>3.9031763359748117E-3</v>
      </c>
      <c r="AM16" s="47">
        <f t="shared" si="21"/>
        <v>14.999580668079261</v>
      </c>
    </row>
    <row r="17" spans="1:39">
      <c r="A17" s="58"/>
      <c r="B17" s="61">
        <v>1</v>
      </c>
      <c r="C17" s="59">
        <v>0.8</v>
      </c>
      <c r="G17">
        <v>13</v>
      </c>
      <c r="H17">
        <f t="shared" si="7"/>
        <v>47</v>
      </c>
      <c r="I17">
        <f t="shared" si="8"/>
        <v>151.35703169085659</v>
      </c>
      <c r="J17">
        <f>INDEX('Base Premium Discounts'!$E$2:$E$61,MATCH(H17,'Base Premium Discounts'!$D$2:$D$61,0))*I17*$B$24</f>
        <v>4.3098273430616798</v>
      </c>
      <c r="K17">
        <f t="shared" si="9"/>
        <v>3.0271406338171318</v>
      </c>
      <c r="L17">
        <f t="shared" si="22"/>
        <v>29.309827343061681</v>
      </c>
      <c r="M17">
        <f t="shared" si="1"/>
        <v>100000</v>
      </c>
      <c r="N17" s="58">
        <v>0.5</v>
      </c>
      <c r="O17">
        <f t="shared" si="2"/>
        <v>50</v>
      </c>
      <c r="P17">
        <f t="shared" si="0"/>
        <v>1</v>
      </c>
      <c r="R17" s="23">
        <f>(1-$B$4*$B$24)*'Pre F NS'!Q17</f>
        <v>1.2536573490029472E-3</v>
      </c>
      <c r="S17" s="23">
        <f t="shared" si="26"/>
        <v>3.1429418987574701E-3</v>
      </c>
      <c r="T17" s="23">
        <f t="shared" si="10"/>
        <v>0.91481345730706154</v>
      </c>
      <c r="U17" s="23">
        <f t="shared" si="11"/>
        <v>1.1468626137197916E-3</v>
      </c>
      <c r="V17" s="23">
        <f t="shared" si="12"/>
        <v>2.8752055445175418E-3</v>
      </c>
      <c r="W17" s="23">
        <f t="shared" si="3"/>
        <v>0.91079138914882418</v>
      </c>
      <c r="X17" s="23"/>
      <c r="Y17" s="23">
        <f t="shared" si="13"/>
        <v>45.740672865353076</v>
      </c>
      <c r="Z17" s="23">
        <f t="shared" si="13"/>
        <v>0.91481345730706154</v>
      </c>
      <c r="AA17" s="23">
        <f t="shared" si="14"/>
        <v>45.53956945744121</v>
      </c>
      <c r="AB17" s="23">
        <f t="shared" si="15"/>
        <v>0.91079138914882418</v>
      </c>
      <c r="AD17" s="47">
        <f t="shared" si="4"/>
        <v>137.85468115115788</v>
      </c>
      <c r="AE17" s="47">
        <f t="shared" si="5"/>
        <v>-2.7570936230231577</v>
      </c>
      <c r="AF17" s="47">
        <f t="shared" si="6"/>
        <v>-26.695138361499339</v>
      </c>
      <c r="AG17" s="47">
        <f t="shared" si="16"/>
        <v>-114.68626137197916</v>
      </c>
      <c r="AH17" s="47">
        <f t="shared" si="17"/>
        <v>-6.2838122053437928</v>
      </c>
      <c r="AI17" s="47">
        <f t="shared" si="18"/>
        <v>0.20110340791186587</v>
      </c>
      <c r="AJ17" s="47">
        <f t="shared" si="24"/>
        <v>7.2701229540317938</v>
      </c>
      <c r="AK17" s="47">
        <f t="shared" si="19"/>
        <v>1.1874141565998668</v>
      </c>
      <c r="AL17" s="47">
        <f t="shared" si="20"/>
        <v>4.0220681582373574E-3</v>
      </c>
      <c r="AM17" s="47">
        <f t="shared" si="21"/>
        <v>1.1914362247581041</v>
      </c>
    </row>
    <row r="18" spans="1:39">
      <c r="A18" s="58"/>
      <c r="B18" s="59" t="s">
        <v>85</v>
      </c>
      <c r="C18" s="59">
        <v>0.02</v>
      </c>
      <c r="G18">
        <v>14</v>
      </c>
      <c r="H18">
        <f t="shared" si="7"/>
        <v>48</v>
      </c>
      <c r="I18">
        <f t="shared" si="8"/>
        <v>151.35703169085659</v>
      </c>
      <c r="J18">
        <f>INDEX('Base Premium Discounts'!$E$2:$E$61,MATCH(H18,'Base Premium Discounts'!$D$2:$D$61,0))*I18*$B$24</f>
        <v>4.5150572165408072</v>
      </c>
      <c r="K18">
        <f t="shared" si="9"/>
        <v>3.0271406338171318</v>
      </c>
      <c r="L18">
        <f t="shared" si="22"/>
        <v>29.515057216540807</v>
      </c>
      <c r="M18">
        <f t="shared" si="1"/>
        <v>100000</v>
      </c>
      <c r="N18" s="58">
        <v>0.5</v>
      </c>
      <c r="O18">
        <f t="shared" si="2"/>
        <v>50</v>
      </c>
      <c r="P18">
        <f t="shared" si="0"/>
        <v>1</v>
      </c>
      <c r="R18" s="23">
        <f>(1-$B$4*$B$24)*'Pre F NS'!Q18</f>
        <v>1.6250564408664919E-3</v>
      </c>
      <c r="S18" s="23">
        <f t="shared" si="26"/>
        <v>3.1429418987574701E-3</v>
      </c>
      <c r="T18" s="23">
        <f t="shared" si="10"/>
        <v>0.91079138914882418</v>
      </c>
      <c r="U18" s="23">
        <f t="shared" si="11"/>
        <v>1.4800874132220362E-3</v>
      </c>
      <c r="V18" s="23">
        <f t="shared" si="12"/>
        <v>2.8625644179833595E-3</v>
      </c>
      <c r="W18" s="23">
        <f t="shared" si="3"/>
        <v>0.90644873731761877</v>
      </c>
      <c r="X18" s="23"/>
      <c r="Y18" s="23">
        <f t="shared" si="13"/>
        <v>45.53956945744121</v>
      </c>
      <c r="Z18" s="23">
        <f t="shared" si="13"/>
        <v>0.91079138914882418</v>
      </c>
      <c r="AA18" s="23">
        <f t="shared" si="14"/>
        <v>45.322436865880938</v>
      </c>
      <c r="AB18" s="23">
        <f t="shared" si="15"/>
        <v>0.90644873731761877</v>
      </c>
      <c r="AD18" s="47">
        <f t="shared" si="4"/>
        <v>137.19739026031976</v>
      </c>
      <c r="AE18" s="47">
        <f t="shared" si="5"/>
        <v>-2.7439478052063953</v>
      </c>
      <c r="AF18" s="47">
        <f t="shared" si="6"/>
        <v>-26.753886345790686</v>
      </c>
      <c r="AG18" s="47">
        <f t="shared" si="16"/>
        <v>-148.0087413222036</v>
      </c>
      <c r="AH18" s="47">
        <f t="shared" si="17"/>
        <v>-40.309185212880934</v>
      </c>
      <c r="AI18" s="47">
        <f t="shared" si="18"/>
        <v>0.2171325915602722</v>
      </c>
      <c r="AJ18" s="47">
        <f t="shared" si="24"/>
        <v>7.2361521320681357</v>
      </c>
      <c r="AK18" s="47">
        <f t="shared" si="19"/>
        <v>-32.855900489252527</v>
      </c>
      <c r="AL18" s="47">
        <f t="shared" si="20"/>
        <v>4.342651831205413E-3</v>
      </c>
      <c r="AM18" s="47">
        <f t="shared" si="21"/>
        <v>-32.851557837421318</v>
      </c>
    </row>
    <row r="19" spans="1:39">
      <c r="A19" s="59" t="s">
        <v>86</v>
      </c>
      <c r="B19" s="58"/>
      <c r="C19" s="58"/>
      <c r="G19">
        <v>15</v>
      </c>
      <c r="H19">
        <f t="shared" si="7"/>
        <v>49</v>
      </c>
      <c r="I19">
        <f t="shared" si="8"/>
        <v>151.35703169085659</v>
      </c>
      <c r="J19">
        <f>INDEX('Base Premium Discounts'!$E$2:$E$61,MATCH(H19,'Base Premium Discounts'!$D$2:$D$61,0))*I19*$B$24</f>
        <v>4.7202870900199345</v>
      </c>
      <c r="K19">
        <f t="shared" si="9"/>
        <v>3.0271406338171318</v>
      </c>
      <c r="L19">
        <f t="shared" si="22"/>
        <v>29.720287090019934</v>
      </c>
      <c r="M19">
        <f t="shared" si="1"/>
        <v>100000</v>
      </c>
      <c r="N19" s="58">
        <v>0.5</v>
      </c>
      <c r="O19">
        <f t="shared" si="2"/>
        <v>50</v>
      </c>
      <c r="P19">
        <f t="shared" si="0"/>
        <v>1</v>
      </c>
      <c r="R19" s="23">
        <f>(1-$B$4*$B$24)*'Pre F NS'!Q19</f>
        <v>1.5301759253143082E-3</v>
      </c>
      <c r="S19" s="23">
        <f t="shared" si="26"/>
        <v>3.1429418987574701E-3</v>
      </c>
      <c r="T19" s="23">
        <f t="shared" si="10"/>
        <v>0.90644873731761877</v>
      </c>
      <c r="U19" s="23">
        <f t="shared" si="11"/>
        <v>1.3870260353749735E-3</v>
      </c>
      <c r="V19" s="23">
        <f t="shared" si="12"/>
        <v>2.8489157155913479E-3</v>
      </c>
      <c r="W19" s="23">
        <f t="shared" si="3"/>
        <v>0.90221279556665246</v>
      </c>
      <c r="X19" s="23"/>
      <c r="Y19" s="23">
        <f t="shared" si="13"/>
        <v>45.322436865880938</v>
      </c>
      <c r="Z19" s="23">
        <f t="shared" si="13"/>
        <v>0.90644873731761877</v>
      </c>
      <c r="AA19" s="23">
        <f t="shared" si="14"/>
        <v>45.110639778332626</v>
      </c>
      <c r="AB19" s="23">
        <f t="shared" si="15"/>
        <v>0.90221279556665246</v>
      </c>
      <c r="AD19" s="47">
        <f t="shared" si="4"/>
        <v>136.55625069047812</v>
      </c>
      <c r="AE19" s="47">
        <f t="shared" si="5"/>
        <v>-2.7311250138095629</v>
      </c>
      <c r="AF19" s="47">
        <f t="shared" si="6"/>
        <v>-26.814023300530376</v>
      </c>
      <c r="AG19" s="47">
        <f t="shared" si="16"/>
        <v>-138.70260353749737</v>
      </c>
      <c r="AH19" s="47">
        <f t="shared" si="17"/>
        <v>-31.691501161359184</v>
      </c>
      <c r="AI19" s="47">
        <f t="shared" si="18"/>
        <v>0.21179708754831239</v>
      </c>
      <c r="AJ19" s="47">
        <f t="shared" si="24"/>
        <v>7.2021604511946853</v>
      </c>
      <c r="AK19" s="47">
        <f t="shared" si="19"/>
        <v>-24.277543622616186</v>
      </c>
      <c r="AL19" s="47">
        <f t="shared" si="20"/>
        <v>4.23594175096631E-3</v>
      </c>
      <c r="AM19" s="47">
        <f t="shared" si="21"/>
        <v>-24.273307680865219</v>
      </c>
    </row>
    <row r="20" spans="1:39">
      <c r="A20" s="58"/>
      <c r="B20" s="59" t="s">
        <v>21</v>
      </c>
      <c r="C20" s="59" t="s">
        <v>53</v>
      </c>
      <c r="G20">
        <v>16</v>
      </c>
      <c r="H20">
        <f t="shared" si="7"/>
        <v>50</v>
      </c>
      <c r="I20">
        <f t="shared" si="8"/>
        <v>151.35703169085659</v>
      </c>
      <c r="J20">
        <f>INDEX('Base Premium Discounts'!$E$2:$E$61,MATCH(H20,'Base Premium Discounts'!$D$2:$D$61,0))*I20*$B$24</f>
        <v>4.9255169634990628</v>
      </c>
      <c r="K20">
        <f t="shared" si="9"/>
        <v>3.0271406338171318</v>
      </c>
      <c r="L20">
        <f t="shared" si="22"/>
        <v>29.925516963499064</v>
      </c>
      <c r="M20">
        <f t="shared" si="1"/>
        <v>100000</v>
      </c>
      <c r="N20" s="58">
        <v>0.5</v>
      </c>
      <c r="O20">
        <f t="shared" si="2"/>
        <v>50</v>
      </c>
      <c r="P20">
        <f t="shared" si="0"/>
        <v>1</v>
      </c>
      <c r="R20" s="23">
        <f>(1-$B$4*$B$24)*'Pre F NS'!Q20</f>
        <v>1.5770754023543348E-3</v>
      </c>
      <c r="S20" s="23">
        <f>$C$14</f>
        <v>1.51326832162397E-3</v>
      </c>
      <c r="T20" s="23">
        <f t="shared" si="10"/>
        <v>0.90221279556665246</v>
      </c>
      <c r="U20" s="23">
        <f t="shared" si="11"/>
        <v>1.4228576075775076E-3</v>
      </c>
      <c r="V20" s="23">
        <f t="shared" si="12"/>
        <v>1.365290042894818E-3</v>
      </c>
      <c r="W20" s="23">
        <f t="shared" si="3"/>
        <v>0.89942464791618015</v>
      </c>
      <c r="X20" s="23"/>
      <c r="Y20" s="23">
        <f t="shared" si="13"/>
        <v>45.110639778332626</v>
      </c>
      <c r="Z20" s="23">
        <f t="shared" si="13"/>
        <v>0.90221279556665246</v>
      </c>
      <c r="AA20" s="23">
        <f t="shared" si="14"/>
        <v>44.971232395809011</v>
      </c>
      <c r="AB20" s="23">
        <f t="shared" si="15"/>
        <v>0.89942464791618015</v>
      </c>
      <c r="AD20" s="47">
        <f t="shared" si="4"/>
        <v>136.13424493818681</v>
      </c>
      <c r="AE20" s="47">
        <f t="shared" si="5"/>
        <v>-2.7226848987637364</v>
      </c>
      <c r="AF20" s="47">
        <f t="shared" si="6"/>
        <v>-26.915747558604821</v>
      </c>
      <c r="AG20" s="47">
        <f t="shared" si="16"/>
        <v>-142.28576075775075</v>
      </c>
      <c r="AH20" s="47">
        <f t="shared" si="17"/>
        <v>-35.789948276932492</v>
      </c>
      <c r="AI20" s="47">
        <f t="shared" si="18"/>
        <v>0.13940738252361484</v>
      </c>
      <c r="AJ20" s="47">
        <f t="shared" si="24"/>
        <v>7.1769765045328944</v>
      </c>
      <c r="AK20" s="47">
        <f t="shared" si="19"/>
        <v>-28.473564389875982</v>
      </c>
      <c r="AL20" s="47">
        <f t="shared" si="20"/>
        <v>2.7881476504723057E-3</v>
      </c>
      <c r="AM20" s="47">
        <f t="shared" si="21"/>
        <v>-28.470776242225508</v>
      </c>
    </row>
    <row r="21" spans="1:39">
      <c r="A21" s="58"/>
      <c r="B21" s="62">
        <v>1</v>
      </c>
      <c r="C21" s="58">
        <v>200</v>
      </c>
      <c r="G21">
        <v>17</v>
      </c>
      <c r="H21">
        <f t="shared" si="7"/>
        <v>51</v>
      </c>
      <c r="I21">
        <f t="shared" si="8"/>
        <v>151.35703169085659</v>
      </c>
      <c r="J21">
        <f>INDEX('Base Premium Discounts'!$E$2:$E$61,MATCH(H21,'Base Premium Discounts'!$D$2:$D$61,0))*I21*$B$24</f>
        <v>5.1307468369781901</v>
      </c>
      <c r="K21">
        <f t="shared" si="9"/>
        <v>3.0271406338171318</v>
      </c>
      <c r="L21">
        <f t="shared" si="22"/>
        <v>30.13074683697819</v>
      </c>
      <c r="M21">
        <f t="shared" si="1"/>
        <v>100000</v>
      </c>
      <c r="N21" s="58">
        <v>0.5</v>
      </c>
      <c r="O21">
        <f t="shared" si="2"/>
        <v>50</v>
      </c>
      <c r="P21">
        <f t="shared" si="0"/>
        <v>1</v>
      </c>
      <c r="R21" s="23">
        <f>(1-$B$4*$B$24)*'Pre F NS'!Q21</f>
        <v>1.7212926131694025E-3</v>
      </c>
      <c r="S21" s="23">
        <f t="shared" ref="S21:S24" si="27">$C$14</f>
        <v>1.51326832162397E-3</v>
      </c>
      <c r="T21" s="23">
        <f t="shared" si="10"/>
        <v>0.89942464791618015</v>
      </c>
      <c r="U21" s="23">
        <f t="shared" si="11"/>
        <v>1.5481730025606116E-3</v>
      </c>
      <c r="V21" s="23">
        <f t="shared" si="12"/>
        <v>1.361070827379348E-3</v>
      </c>
      <c r="W21" s="23">
        <f t="shared" si="3"/>
        <v>0.8965154040862402</v>
      </c>
      <c r="X21" s="23"/>
      <c r="Y21" s="23">
        <f t="shared" si="13"/>
        <v>44.971232395809011</v>
      </c>
      <c r="Z21" s="23">
        <f t="shared" si="13"/>
        <v>0.89942464791618015</v>
      </c>
      <c r="AA21" s="23">
        <f t="shared" si="14"/>
        <v>44.825770204312008</v>
      </c>
      <c r="AB21" s="23">
        <f t="shared" si="15"/>
        <v>0.8965154040862402</v>
      </c>
      <c r="AD21" s="47">
        <f t="shared" si="4"/>
        <v>135.69391042762214</v>
      </c>
      <c r="AE21" s="47">
        <f t="shared" si="5"/>
        <v>-2.7138782085524431</v>
      </c>
      <c r="AF21" s="47">
        <f t="shared" si="6"/>
        <v>-27.012678675973707</v>
      </c>
      <c r="AG21" s="47">
        <f>-U21*M21</f>
        <v>-154.81730025606115</v>
      </c>
      <c r="AH21" s="47">
        <f t="shared" si="17"/>
        <v>-48.849946712965149</v>
      </c>
      <c r="AI21" s="47">
        <f t="shared" si="18"/>
        <v>0.14546219149700335</v>
      </c>
      <c r="AJ21" s="47">
        <f t="shared" si="24"/>
        <v>7.1540275705117962</v>
      </c>
      <c r="AK21" s="47">
        <f t="shared" si="19"/>
        <v>-41.550456950956352</v>
      </c>
      <c r="AL21" s="47">
        <f t="shared" si="20"/>
        <v>2.9092438299399559E-3</v>
      </c>
      <c r="AM21" s="47">
        <f t="shared" si="21"/>
        <v>-41.547547707126412</v>
      </c>
    </row>
    <row r="22" spans="1:39">
      <c r="A22" s="58"/>
      <c r="B22" s="59" t="s">
        <v>85</v>
      </c>
      <c r="C22" s="58">
        <v>25</v>
      </c>
      <c r="G22">
        <v>18</v>
      </c>
      <c r="H22">
        <f t="shared" si="7"/>
        <v>52</v>
      </c>
      <c r="I22">
        <f t="shared" si="8"/>
        <v>151.35703169085659</v>
      </c>
      <c r="J22">
        <f>INDEX('Base Premium Discounts'!$E$2:$E$61,MATCH(H22,'Base Premium Discounts'!$D$2:$D$61,0))*I22*$B$24</f>
        <v>5.3359767104573166</v>
      </c>
      <c r="K22">
        <f t="shared" si="9"/>
        <v>3.0271406338171318</v>
      </c>
      <c r="L22">
        <f t="shared" si="22"/>
        <v>30.335976710457317</v>
      </c>
      <c r="M22">
        <f t="shared" si="1"/>
        <v>100000</v>
      </c>
      <c r="N22" s="58">
        <v>0.5</v>
      </c>
      <c r="O22">
        <f t="shared" si="2"/>
        <v>50</v>
      </c>
      <c r="P22">
        <f t="shared" si="0"/>
        <v>1</v>
      </c>
      <c r="R22" s="23">
        <f>(1-$B$4*$B$24)*'Pre F NS'!Q22</f>
        <v>2.0611919081465241E-3</v>
      </c>
      <c r="S22" s="23">
        <f t="shared" si="27"/>
        <v>1.51326832162397E-3</v>
      </c>
      <c r="T22" s="23">
        <f t="shared" si="10"/>
        <v>0.8965154040862402</v>
      </c>
      <c r="U22" s="23">
        <f t="shared" si="11"/>
        <v>1.8478902964312695E-3</v>
      </c>
      <c r="V22" s="23">
        <f t="shared" si="12"/>
        <v>1.35666836085162E-3</v>
      </c>
      <c r="W22" s="23">
        <f t="shared" si="3"/>
        <v>0.89331084542895733</v>
      </c>
      <c r="X22" s="23"/>
      <c r="Y22" s="23">
        <f t="shared" si="13"/>
        <v>44.825770204312008</v>
      </c>
      <c r="Z22" s="23">
        <f t="shared" si="13"/>
        <v>0.8965154040862402</v>
      </c>
      <c r="AA22" s="23">
        <f t="shared" si="14"/>
        <v>44.665542271447869</v>
      </c>
      <c r="AB22" s="23">
        <f t="shared" si="15"/>
        <v>0.89331084542895733</v>
      </c>
      <c r="AD22" s="47">
        <f t="shared" si="4"/>
        <v>135.20887794137658</v>
      </c>
      <c r="AE22" s="47">
        <f t="shared" si="5"/>
        <v>-2.7041775588275319</v>
      </c>
      <c r="AF22" s="47">
        <f t="shared" si="6"/>
        <v>-27.099457002131786</v>
      </c>
      <c r="AG22" s="47">
        <f t="shared" si="16"/>
        <v>-184.78902964312695</v>
      </c>
      <c r="AH22" s="47">
        <f t="shared" si="17"/>
        <v>-79.383786262709677</v>
      </c>
      <c r="AI22" s="47">
        <f t="shared" si="18"/>
        <v>0.16022793286413872</v>
      </c>
      <c r="AJ22" s="47">
        <f t="shared" si="24"/>
        <v>7.1290794396378923</v>
      </c>
      <c r="AK22" s="47">
        <f t="shared" si="19"/>
        <v>-72.09447889020764</v>
      </c>
      <c r="AL22" s="47">
        <f t="shared" si="20"/>
        <v>3.2045586572828633E-3</v>
      </c>
      <c r="AM22" s="47">
        <f t="shared" si="21"/>
        <v>-72.091274331550352</v>
      </c>
    </row>
    <row r="23" spans="1:39">
      <c r="A23" s="58" t="s">
        <v>87</v>
      </c>
      <c r="B23" s="58">
        <v>0.01</v>
      </c>
      <c r="C23" s="58"/>
      <c r="G23">
        <v>19</v>
      </c>
      <c r="H23">
        <f t="shared" si="7"/>
        <v>53</v>
      </c>
      <c r="I23">
        <f t="shared" si="8"/>
        <v>151.35703169085659</v>
      </c>
      <c r="J23">
        <f>INDEX('Base Premium Discounts'!$E$2:$E$61,MATCH(H23,'Base Premium Discounts'!$D$2:$D$61,0))*I23*$B$24</f>
        <v>5.5412065839364448</v>
      </c>
      <c r="K23">
        <f t="shared" si="9"/>
        <v>3.0271406338171318</v>
      </c>
      <c r="L23">
        <f t="shared" si="22"/>
        <v>30.541206583936443</v>
      </c>
      <c r="M23">
        <f t="shared" si="1"/>
        <v>100000</v>
      </c>
      <c r="N23" s="58">
        <v>0.5</v>
      </c>
      <c r="O23">
        <f t="shared" si="2"/>
        <v>50</v>
      </c>
      <c r="P23">
        <f t="shared" si="0"/>
        <v>1</v>
      </c>
      <c r="R23" s="23">
        <f>(1-$B$4*$B$24)*'Pre F NS'!Q23</f>
        <v>2.1375684556407407E-3</v>
      </c>
      <c r="S23" s="23">
        <f t="shared" si="27"/>
        <v>1.51326832162397E-3</v>
      </c>
      <c r="T23" s="23">
        <f t="shared" si="10"/>
        <v>0.89331084542895733</v>
      </c>
      <c r="U23" s="23">
        <f t="shared" si="11"/>
        <v>1.9095130842707007E-3</v>
      </c>
      <c r="V23" s="23">
        <f t="shared" si="12"/>
        <v>1.3518190037507679E-3</v>
      </c>
      <c r="W23" s="23">
        <f t="shared" si="3"/>
        <v>0.89004951334093585</v>
      </c>
      <c r="X23" s="23"/>
      <c r="Y23" s="23">
        <f t="shared" si="13"/>
        <v>44.665542271447869</v>
      </c>
      <c r="Z23" s="23">
        <f t="shared" si="13"/>
        <v>0.89331084542895733</v>
      </c>
      <c r="AA23" s="23">
        <f t="shared" si="14"/>
        <v>44.502475667046795</v>
      </c>
      <c r="AB23" s="23">
        <f t="shared" si="15"/>
        <v>0.89004951334093585</v>
      </c>
      <c r="AD23" s="47">
        <f t="shared" si="4"/>
        <v>134.7152523971755</v>
      </c>
      <c r="AE23" s="47">
        <f t="shared" si="5"/>
        <v>-2.6943050479435104</v>
      </c>
      <c r="AF23" s="47">
        <f t="shared" si="6"/>
        <v>-27.183186056877616</v>
      </c>
      <c r="AG23" s="47">
        <f t="shared" si="16"/>
        <v>-190.95130842707007</v>
      </c>
      <c r="AH23" s="47">
        <f t="shared" si="17"/>
        <v>-86.113547134715702</v>
      </c>
      <c r="AI23" s="47">
        <f t="shared" si="18"/>
        <v>0.16306660440107379</v>
      </c>
      <c r="AJ23" s="47">
        <f t="shared" si="24"/>
        <v>7.1031920186443527</v>
      </c>
      <c r="AK23" s="47">
        <f t="shared" si="19"/>
        <v>-78.847288511670271</v>
      </c>
      <c r="AL23" s="47">
        <f t="shared" si="20"/>
        <v>3.2613320880214847E-3</v>
      </c>
      <c r="AM23" s="47">
        <f t="shared" si="21"/>
        <v>-78.844027179582255</v>
      </c>
    </row>
    <row r="24" spans="1:39">
      <c r="A24" s="31" t="s">
        <v>94</v>
      </c>
      <c r="B24" s="31">
        <v>0.8</v>
      </c>
      <c r="G24">
        <v>20</v>
      </c>
      <c r="H24">
        <f t="shared" si="7"/>
        <v>54</v>
      </c>
      <c r="I24">
        <f t="shared" si="8"/>
        <v>151.35703169085659</v>
      </c>
      <c r="J24">
        <f>INDEX('Base Premium Discounts'!$E$2:$E$61,MATCH(H24,'Base Premium Discounts'!$D$2:$D$61,0))*I24*$B$24</f>
        <v>5.7464364574155731</v>
      </c>
      <c r="K24">
        <f t="shared" si="9"/>
        <v>3.0271406338171318</v>
      </c>
      <c r="L24">
        <f t="shared" si="22"/>
        <v>30.746436457415573</v>
      </c>
      <c r="M24">
        <f t="shared" si="1"/>
        <v>100000</v>
      </c>
      <c r="N24" s="58">
        <v>0.5</v>
      </c>
      <c r="O24">
        <f t="shared" si="2"/>
        <v>50</v>
      </c>
      <c r="P24">
        <f t="shared" si="0"/>
        <v>1</v>
      </c>
      <c r="R24" s="23">
        <f>(1-$B$4*$B$24)*'Pre F NS'!Q24</f>
        <v>2.288235487800867E-3</v>
      </c>
      <c r="S24" s="23">
        <f t="shared" si="27"/>
        <v>1.51326832162397E-3</v>
      </c>
      <c r="T24" s="23">
        <f t="shared" si="10"/>
        <v>0.89004951334093585</v>
      </c>
      <c r="U24" s="23">
        <f t="shared" si="11"/>
        <v>2.0366428823266206E-3</v>
      </c>
      <c r="V24" s="23">
        <f t="shared" si="12"/>
        <v>1.3468837332156693E-3</v>
      </c>
      <c r="W24" s="23">
        <f t="shared" si="3"/>
        <v>0.88666598672539354</v>
      </c>
      <c r="X24" s="23"/>
      <c r="Y24" s="23">
        <f t="shared" si="13"/>
        <v>44.502475667046795</v>
      </c>
      <c r="Z24" s="23">
        <f t="shared" si="13"/>
        <v>0.89004951334093585</v>
      </c>
      <c r="AA24" s="23">
        <f t="shared" si="14"/>
        <v>44.333299336269675</v>
      </c>
      <c r="AB24" s="23">
        <f t="shared" si="15"/>
        <v>0.88666598672539354</v>
      </c>
      <c r="AD24" s="47">
        <f t="shared" si="4"/>
        <v>134.20313185200001</v>
      </c>
      <c r="AE24" s="47">
        <f t="shared" si="5"/>
        <v>-2.6840626370400003</v>
      </c>
      <c r="AF24" s="47">
        <f t="shared" si="6"/>
        <v>-27.261819419803992</v>
      </c>
      <c r="AG24" s="47">
        <f t="shared" si="16"/>
        <v>-203.66428823266205</v>
      </c>
      <c r="AH24" s="47">
        <f t="shared" si="17"/>
        <v>-99.407038437506031</v>
      </c>
      <c r="AI24" s="47">
        <f t="shared" si="18"/>
        <v>0.16917633077711969</v>
      </c>
      <c r="AJ24" s="47">
        <f t="shared" si="24"/>
        <v>7.0764637758139104</v>
      </c>
      <c r="AK24" s="47">
        <f t="shared" si="19"/>
        <v>-92.161398330915006</v>
      </c>
      <c r="AL24" s="47">
        <f t="shared" si="20"/>
        <v>3.3835266155423094E-3</v>
      </c>
      <c r="AM24" s="47">
        <f t="shared" si="21"/>
        <v>-92.158014804299469</v>
      </c>
    </row>
    <row r="25" spans="1:39">
      <c r="AD25" s="47"/>
      <c r="AE25" s="47"/>
      <c r="AF25" s="47"/>
      <c r="AG25" s="47"/>
      <c r="AH25" s="47"/>
      <c r="AI25" s="47"/>
      <c r="AJ25" s="47"/>
      <c r="AK25" s="47"/>
      <c r="AL25" s="47"/>
      <c r="AM25" s="47"/>
    </row>
    <row r="26" spans="1:39">
      <c r="AC26" s="31" t="s">
        <v>88</v>
      </c>
      <c r="AD26" s="47">
        <f>SUM(AD4:AD24)</f>
        <v>2809.5939080972703</v>
      </c>
      <c r="AE26" s="47">
        <f t="shared" ref="AE26:AM26" si="28">SUM(AE4:AE24)</f>
        <v>-174.25036288081355</v>
      </c>
      <c r="AF26" s="47">
        <f t="shared" si="28"/>
        <v>-708.81242396373227</v>
      </c>
      <c r="AG26" s="47">
        <f t="shared" si="28"/>
        <v>-2301.0936988107851</v>
      </c>
      <c r="AH26" s="47">
        <f t="shared" si="28"/>
        <v>-374.56257755806064</v>
      </c>
      <c r="AI26" s="47">
        <f t="shared" si="28"/>
        <v>-44.333299336269675</v>
      </c>
      <c r="AJ26" s="47">
        <f t="shared" si="28"/>
        <v>142.279997175186</v>
      </c>
      <c r="AK26" s="47">
        <f t="shared" si="28"/>
        <v>-276.61587971914435</v>
      </c>
      <c r="AL26" s="47">
        <f t="shared" si="28"/>
        <v>-0.88666598672539354</v>
      </c>
      <c r="AM26" s="47">
        <f t="shared" si="28"/>
        <v>-277.50254570586975</v>
      </c>
    </row>
    <row r="28" spans="1:39">
      <c r="AC28" s="31" t="s">
        <v>89</v>
      </c>
      <c r="AD28" s="57">
        <f>AD4+NPV($B$7,AD5:AD24)</f>
        <v>2106.4021025978982</v>
      </c>
      <c r="AE28" s="57">
        <f t="shared" ref="AE28:AL28" si="29">AE4+NPV($B$7,AE5:AE24)</f>
        <v>-160.18652677082611</v>
      </c>
      <c r="AF28" s="57">
        <f t="shared" si="29"/>
        <v>-572.36254459823635</v>
      </c>
      <c r="AG28" s="57">
        <f t="shared" si="29"/>
        <v>-1611.9307039036794</v>
      </c>
      <c r="AH28" s="57">
        <f t="shared" si="29"/>
        <v>-238.07767267484348</v>
      </c>
      <c r="AI28" s="57">
        <f t="shared" si="29"/>
        <v>-45.497143706989974</v>
      </c>
      <c r="AJ28" s="57">
        <f t="shared" si="29"/>
        <v>105.1309510150768</v>
      </c>
      <c r="AK28" s="57">
        <f t="shared" si="29"/>
        <v>-178.44386536675668</v>
      </c>
      <c r="AL28" s="57">
        <f t="shared" si="29"/>
        <v>-0.90994287413979946</v>
      </c>
      <c r="AM28" s="57">
        <f>AM4+NPV($B$7,AM5:AM24)</f>
        <v>-179.35380824089651</v>
      </c>
    </row>
    <row r="30" spans="1:39">
      <c r="AC30" s="31" t="s">
        <v>90</v>
      </c>
      <c r="AD30" s="57">
        <f>AD4+NPV($B$6,AD5:AD24)</f>
        <v>1929.5586145662762</v>
      </c>
      <c r="AE30" s="57">
        <f t="shared" ref="AE30:AM30" si="30">AE4+NPV($B$6,AE5:AE24)</f>
        <v>-156.64965701019366</v>
      </c>
      <c r="AF30" s="57">
        <f t="shared" si="30"/>
        <v>-538.16545602310077</v>
      </c>
      <c r="AG30" s="57">
        <f t="shared" si="30"/>
        <v>-1443.87434746437</v>
      </c>
      <c r="AH30" s="57">
        <f t="shared" si="30"/>
        <v>-209.13084593138856</v>
      </c>
      <c r="AI30" s="57">
        <f t="shared" si="30"/>
        <v>-45.800266387882672</v>
      </c>
      <c r="AJ30" s="57">
        <f t="shared" si="30"/>
        <v>95.78397188326673</v>
      </c>
      <c r="AK30" s="57">
        <f t="shared" si="30"/>
        <v>-159.14714043600449</v>
      </c>
      <c r="AL30" s="57">
        <f t="shared" si="30"/>
        <v>-0.91600532775765353</v>
      </c>
      <c r="AM30" s="57">
        <f t="shared" si="30"/>
        <v>-160.06314576376221</v>
      </c>
    </row>
  </sheetData>
  <mergeCells count="2">
    <mergeCell ref="AD1:AM1"/>
    <mergeCell ref="R2:W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121A5-2E61-224A-8490-52C56D827B6F}">
  <sheetPr codeName="Sheet12">
    <tabColor rgb="FF00B0F0"/>
  </sheetPr>
  <dimension ref="A1:AO30"/>
  <sheetViews>
    <sheetView workbookViewId="0">
      <selection activeCell="AG28" sqref="AG28"/>
    </sheetView>
  </sheetViews>
  <sheetFormatPr defaultColWidth="11.42578125" defaultRowHeight="12.95"/>
  <cols>
    <col min="1" max="1" width="24.140625" customWidth="1"/>
    <col min="10" max="10" width="13.140625" bestFit="1" customWidth="1"/>
    <col min="12" max="12" width="13.140625" bestFit="1" customWidth="1"/>
    <col min="13" max="13" width="12.140625" bestFit="1" customWidth="1"/>
    <col min="14" max="14" width="15.85546875" bestFit="1" customWidth="1"/>
  </cols>
  <sheetData>
    <row r="1" spans="1:41">
      <c r="AD1" s="79" t="s">
        <v>35</v>
      </c>
      <c r="AE1" s="79"/>
      <c r="AF1" s="79"/>
      <c r="AG1" s="79"/>
      <c r="AH1" s="79"/>
      <c r="AI1" s="79"/>
      <c r="AJ1" s="79"/>
      <c r="AK1" s="79"/>
      <c r="AL1" s="79"/>
      <c r="AM1" s="79"/>
    </row>
    <row r="2" spans="1:41" ht="15">
      <c r="A2" s="63" t="s">
        <v>0</v>
      </c>
      <c r="B2" s="63">
        <v>35</v>
      </c>
      <c r="C2" s="63"/>
      <c r="D2" s="60" t="s">
        <v>36</v>
      </c>
      <c r="E2" s="60">
        <v>677.73750221028956</v>
      </c>
      <c r="G2" s="21" t="s">
        <v>37</v>
      </c>
      <c r="H2" s="21"/>
      <c r="I2" s="21"/>
      <c r="J2" s="21"/>
      <c r="K2" s="21"/>
      <c r="L2" s="21"/>
      <c r="M2" s="21"/>
      <c r="N2" s="21"/>
      <c r="O2" s="21"/>
      <c r="P2" s="21"/>
      <c r="R2" s="77" t="s">
        <v>38</v>
      </c>
      <c r="S2" s="77"/>
      <c r="T2" s="77"/>
      <c r="U2" s="77"/>
      <c r="V2" s="77"/>
      <c r="W2" s="77"/>
      <c r="Y2" s="59" t="s">
        <v>39</v>
      </c>
      <c r="Z2" s="58"/>
      <c r="AA2" s="58"/>
      <c r="AB2" s="58"/>
      <c r="AD2" s="1" t="s">
        <v>40</v>
      </c>
      <c r="AE2" s="1" t="s">
        <v>41</v>
      </c>
      <c r="AF2" s="1" t="s">
        <v>42</v>
      </c>
      <c r="AG2" s="1" t="s">
        <v>43</v>
      </c>
      <c r="AH2" s="1"/>
      <c r="AI2" s="1" t="s">
        <v>44</v>
      </c>
      <c r="AJ2" s="1" t="s">
        <v>45</v>
      </c>
      <c r="AK2" s="1" t="s">
        <v>46</v>
      </c>
      <c r="AL2" s="1" t="s">
        <v>47</v>
      </c>
      <c r="AM2" s="1" t="s">
        <v>48</v>
      </c>
    </row>
    <row r="3" spans="1:41" ht="27.95">
      <c r="A3" s="63" t="s">
        <v>49</v>
      </c>
      <c r="B3" s="63">
        <v>100000</v>
      </c>
      <c r="C3" s="63"/>
      <c r="G3" s="31" t="s">
        <v>50</v>
      </c>
      <c r="H3" s="31" t="s">
        <v>51</v>
      </c>
      <c r="I3" s="31" t="s">
        <v>36</v>
      </c>
      <c r="J3" s="31" t="s">
        <v>91</v>
      </c>
      <c r="K3" s="31" t="s">
        <v>52</v>
      </c>
      <c r="L3" s="31" t="s">
        <v>92</v>
      </c>
      <c r="M3" s="31" t="s">
        <v>54</v>
      </c>
      <c r="N3" s="31" t="s">
        <v>55</v>
      </c>
      <c r="O3" s="31" t="s">
        <v>56</v>
      </c>
      <c r="P3" s="31" t="s">
        <v>57</v>
      </c>
      <c r="R3" s="31" t="s">
        <v>58</v>
      </c>
      <c r="S3" s="31" t="s">
        <v>20</v>
      </c>
      <c r="T3" s="31" t="s">
        <v>59</v>
      </c>
      <c r="U3" s="31" t="s">
        <v>60</v>
      </c>
      <c r="V3" s="31" t="s">
        <v>61</v>
      </c>
      <c r="W3" s="31" t="s">
        <v>62</v>
      </c>
      <c r="Y3" s="31" t="s">
        <v>63</v>
      </c>
      <c r="Z3" s="31" t="s">
        <v>64</v>
      </c>
      <c r="AA3" s="31" t="s">
        <v>65</v>
      </c>
      <c r="AB3" s="31" t="s">
        <v>66</v>
      </c>
      <c r="AD3" s="32" t="s">
        <v>67</v>
      </c>
      <c r="AE3" s="32" t="s">
        <v>68</v>
      </c>
      <c r="AF3" s="32" t="s">
        <v>69</v>
      </c>
      <c r="AG3" s="32" t="s">
        <v>70</v>
      </c>
      <c r="AH3" s="32" t="s">
        <v>71</v>
      </c>
      <c r="AI3" s="32" t="s">
        <v>72</v>
      </c>
      <c r="AJ3" s="32" t="s">
        <v>73</v>
      </c>
      <c r="AK3" s="32" t="s">
        <v>31</v>
      </c>
      <c r="AL3" s="32" t="s">
        <v>74</v>
      </c>
      <c r="AM3" s="32" t="s">
        <v>75</v>
      </c>
    </row>
    <row r="4" spans="1:41">
      <c r="A4" s="64" t="s">
        <v>93</v>
      </c>
      <c r="B4" s="63">
        <v>0.06</v>
      </c>
      <c r="C4" s="63"/>
      <c r="G4">
        <v>0</v>
      </c>
      <c r="H4">
        <f>B2</f>
        <v>35</v>
      </c>
      <c r="I4">
        <f>$E$2</f>
        <v>677.73750221028956</v>
      </c>
      <c r="J4">
        <f>(INDEX('Base Premium Discounts'!$E$2:$E$61,MATCH(H4,'Base Premium Discounts'!$D$2:$D$61,0))+$B$25)*I4*$B$24</f>
        <v>13.692594959909583</v>
      </c>
      <c r="K4">
        <f>I4*$C$17</f>
        <v>542.1900017682317</v>
      </c>
      <c r="L4">
        <f>C21+J4</f>
        <v>213.69259495990957</v>
      </c>
      <c r="M4">
        <f>$B$3</f>
        <v>100000</v>
      </c>
      <c r="N4" s="58">
        <v>0.5</v>
      </c>
      <c r="O4">
        <f>N4*M4/1000</f>
        <v>50</v>
      </c>
      <c r="P4">
        <f t="shared" ref="P4:P24" si="0">$B$23*M4/1000</f>
        <v>1</v>
      </c>
      <c r="R4" s="23"/>
      <c r="S4" s="23"/>
      <c r="T4" s="23">
        <v>1</v>
      </c>
      <c r="U4" s="23"/>
      <c r="V4" s="23"/>
      <c r="W4" s="23">
        <f>T4-SUM(U4:V4)</f>
        <v>1</v>
      </c>
      <c r="X4" s="23"/>
      <c r="Y4" s="23"/>
      <c r="Z4" s="23"/>
      <c r="AA4" s="23">
        <f>W4*O4</f>
        <v>50</v>
      </c>
      <c r="AB4" s="23">
        <f>W4*P4</f>
        <v>1</v>
      </c>
      <c r="AD4" s="47">
        <f>I4*W4</f>
        <v>677.73750221028956</v>
      </c>
      <c r="AE4" s="47">
        <f>-W4*K4</f>
        <v>-542.1900017682317</v>
      </c>
      <c r="AF4" s="47">
        <f>-W4*L4</f>
        <v>-213.69259495990957</v>
      </c>
      <c r="AG4" s="47"/>
      <c r="AH4" s="47">
        <f>SUM(AD4:AG4)</f>
        <v>-78.145094517851703</v>
      </c>
      <c r="AI4" s="47">
        <f>Y4-AA4</f>
        <v>-50</v>
      </c>
      <c r="AJ4" s="47"/>
      <c r="AK4" s="47">
        <f>SUM(AH4:AJ4)</f>
        <v>-128.1450945178517</v>
      </c>
      <c r="AL4" s="47">
        <f>Z4-AB4</f>
        <v>-1</v>
      </c>
      <c r="AM4" s="47">
        <f>AK4+AL4</f>
        <v>-129.1450945178517</v>
      </c>
      <c r="AN4" s="31" t="s">
        <v>76</v>
      </c>
      <c r="AO4" s="57">
        <f>AK28</f>
        <v>-491.23149060312937</v>
      </c>
    </row>
    <row r="5" spans="1:41">
      <c r="A5" s="58" t="s">
        <v>77</v>
      </c>
      <c r="B5" s="58"/>
      <c r="C5" s="58"/>
      <c r="G5">
        <v>1</v>
      </c>
      <c r="H5">
        <f>$B$2+G5-1</f>
        <v>35</v>
      </c>
      <c r="M5">
        <f t="shared" ref="M5:M24" si="1">$B$3</f>
        <v>100000</v>
      </c>
      <c r="N5" s="58">
        <v>0.5</v>
      </c>
      <c r="O5">
        <f t="shared" ref="O5:O24" si="2">N5*M5/1000</f>
        <v>50</v>
      </c>
      <c r="P5">
        <f t="shared" si="0"/>
        <v>1</v>
      </c>
      <c r="R5" s="23">
        <f>(1-$B$4*$B$24)*'Pre F S'!Q5</f>
        <v>0</v>
      </c>
      <c r="S5" s="23">
        <f>C10</f>
        <v>7.9792347625456603E-3</v>
      </c>
      <c r="T5" s="23">
        <f>W4</f>
        <v>1</v>
      </c>
      <c r="U5" s="23">
        <f>R5*T5</f>
        <v>0</v>
      </c>
      <c r="V5" s="23">
        <f>MIN(S5*T5,T5-U5)</f>
        <v>7.9792347625456603E-3</v>
      </c>
      <c r="W5" s="23">
        <f t="shared" ref="W5:W24" si="3">T5-SUM(U5:V5)</f>
        <v>0.99202076523745431</v>
      </c>
      <c r="X5" s="23"/>
      <c r="Y5" s="23">
        <f>AA4</f>
        <v>50</v>
      </c>
      <c r="Z5" s="23">
        <f>AB4</f>
        <v>1</v>
      </c>
      <c r="AA5" s="23">
        <f>W5*O5</f>
        <v>49.601038261872716</v>
      </c>
      <c r="AB5" s="23">
        <f>W5*P5</f>
        <v>0.99202076523745431</v>
      </c>
      <c r="AD5" s="47">
        <f t="shared" ref="AD5:AD24" si="4">I5*W5</f>
        <v>0</v>
      </c>
      <c r="AE5" s="47">
        <f t="shared" ref="AE5:AE24" si="5">-W5*K5</f>
        <v>0</v>
      </c>
      <c r="AF5" s="47">
        <f t="shared" ref="AF5:AF24" si="6">-W5*L5</f>
        <v>0</v>
      </c>
      <c r="AG5" s="47">
        <f>-U5*M5</f>
        <v>0</v>
      </c>
      <c r="AH5" s="47">
        <f>SUM(AD5:AG5)</f>
        <v>0</v>
      </c>
      <c r="AI5" s="47">
        <f>Y5-AA5</f>
        <v>0.39896173812728364</v>
      </c>
      <c r="AJ5" s="47">
        <f>$B$6*SUM(AD5:AE5,Y5:Z5)</f>
        <v>2.04</v>
      </c>
      <c r="AK5" s="47">
        <f>SUM(AH5:AJ5)</f>
        <v>2.4389617381272837</v>
      </c>
      <c r="AL5" s="47">
        <f>Z5-AB5</f>
        <v>7.979234762545695E-3</v>
      </c>
      <c r="AM5" s="47">
        <f>AK5+AL5</f>
        <v>2.4469409728898293</v>
      </c>
      <c r="AN5" s="31" t="s">
        <v>78</v>
      </c>
      <c r="AO5" s="57">
        <f>AM30</f>
        <v>-51.734987402410766</v>
      </c>
    </row>
    <row r="6" spans="1:41">
      <c r="A6" s="58" t="s">
        <v>79</v>
      </c>
      <c r="B6" s="58">
        <v>0.04</v>
      </c>
      <c r="C6" s="58"/>
      <c r="G6">
        <v>2</v>
      </c>
      <c r="H6">
        <f t="shared" ref="H6:H24" si="7">$B$2+G6-1</f>
        <v>36</v>
      </c>
      <c r="I6">
        <f t="shared" ref="I6:I24" si="8">$E$2</f>
        <v>677.73750221028956</v>
      </c>
      <c r="J6">
        <f>(INDEX('Base Premium Discounts'!$E$2:$E$61,MATCH(H6,'Base Premium Discounts'!$D$2:$D$61,0))+$B$25)*I6*$B$24</f>
        <v>14.611561064601498</v>
      </c>
      <c r="K6">
        <f t="shared" ref="K6:K24" si="9">I6*$C$18</f>
        <v>13.554750044205791</v>
      </c>
      <c r="L6">
        <f>$C$22+J6</f>
        <v>39.611561064601496</v>
      </c>
      <c r="M6">
        <f t="shared" si="1"/>
        <v>100000</v>
      </c>
      <c r="N6" s="58">
        <v>0.5</v>
      </c>
      <c r="O6">
        <f t="shared" si="2"/>
        <v>50</v>
      </c>
      <c r="P6">
        <f t="shared" si="0"/>
        <v>1</v>
      </c>
      <c r="R6" s="23">
        <f>(1-$B$4)*'Pre F S'!Q6</f>
        <v>7.4573581911939728E-4</v>
      </c>
      <c r="S6" s="23">
        <f>$C$11</f>
        <v>7.0659488559892299E-3</v>
      </c>
      <c r="T6" s="23">
        <f t="shared" ref="T6:T24" si="10">W5</f>
        <v>0.99202076523745431</v>
      </c>
      <c r="U6" s="23">
        <f t="shared" ref="U6:U24" si="11">R6*T6</f>
        <v>7.3978541794780426E-4</v>
      </c>
      <c r="V6" s="23">
        <f t="shared" ref="V6:V24" si="12">MIN(S6*T6,T6-U6)</f>
        <v>7.0095679912471507E-3</v>
      </c>
      <c r="W6" s="23">
        <f t="shared" si="3"/>
        <v>0.98427141182825939</v>
      </c>
      <c r="X6" s="23"/>
      <c r="Y6" s="23">
        <f t="shared" ref="Y6:Z24" si="13">AA5</f>
        <v>49.601038261872716</v>
      </c>
      <c r="Z6" s="23">
        <f t="shared" si="13"/>
        <v>0.99202076523745431</v>
      </c>
      <c r="AA6" s="23">
        <f t="shared" ref="AA6:AA24" si="14">W6*O6</f>
        <v>49.213570591412967</v>
      </c>
      <c r="AB6" s="23">
        <f t="shared" ref="AB6:AB24" si="15">W6*P6</f>
        <v>0.98427141182825939</v>
      </c>
      <c r="AD6" s="47">
        <f t="shared" si="4"/>
        <v>667.07764814947973</v>
      </c>
      <c r="AE6" s="47">
        <f t="shared" si="5"/>
        <v>-13.341552962989596</v>
      </c>
      <c r="AF6" s="47">
        <f t="shared" si="6"/>
        <v>-38.988527133776621</v>
      </c>
      <c r="AG6" s="47">
        <f t="shared" ref="AG6:AG24" si="16">-U6*M6</f>
        <v>-73.978541794780426</v>
      </c>
      <c r="AH6" s="47">
        <f t="shared" ref="AH6:AH24" si="17">SUM(AD6:AG6)</f>
        <v>540.76902625793309</v>
      </c>
      <c r="AI6" s="47">
        <f t="shared" ref="AI6:AI24" si="18">Y6-AA6</f>
        <v>0.38746767045974906</v>
      </c>
      <c r="AJ6" s="47">
        <f>$B$6*SUM(AD6:AE6,Y6:Z6)</f>
        <v>28.173166168544018</v>
      </c>
      <c r="AK6" s="47">
        <f t="shared" ref="AK6:AK24" si="19">SUM(AH6:AJ6)</f>
        <v>569.32966009693689</v>
      </c>
      <c r="AL6" s="47">
        <f t="shared" ref="AL6:AL24" si="20">Z6-AB6</f>
        <v>7.7493534091949146E-3</v>
      </c>
      <c r="AM6" s="47">
        <f t="shared" ref="AM6:AM24" si="21">AK6+AL6</f>
        <v>569.33740945034606</v>
      </c>
    </row>
    <row r="7" spans="1:41">
      <c r="A7" s="58" t="s">
        <v>81</v>
      </c>
      <c r="B7" s="58">
        <v>0.03</v>
      </c>
      <c r="C7" s="58"/>
      <c r="G7">
        <v>3</v>
      </c>
      <c r="H7">
        <f t="shared" si="7"/>
        <v>37</v>
      </c>
      <c r="I7">
        <f t="shared" si="8"/>
        <v>677.73750221028956</v>
      </c>
      <c r="J7">
        <f>(INDEX('Base Premium Discounts'!$E$2:$E$61,MATCH(H7,'Base Premium Discounts'!$D$2:$D$61,0))+$B$25)*I7*$B$24</f>
        <v>15.530527169293416</v>
      </c>
      <c r="K7">
        <f t="shared" si="9"/>
        <v>13.554750044205791</v>
      </c>
      <c r="L7">
        <f t="shared" ref="L7:L24" si="22">$C$22+J7</f>
        <v>40.530527169293414</v>
      </c>
      <c r="M7">
        <f t="shared" si="1"/>
        <v>100000</v>
      </c>
      <c r="N7" s="58">
        <v>0.5</v>
      </c>
      <c r="O7">
        <f t="shared" si="2"/>
        <v>50</v>
      </c>
      <c r="P7">
        <f t="shared" si="0"/>
        <v>1</v>
      </c>
      <c r="R7" s="23">
        <f>(1-$B$4)*'Pre F S'!Q7</f>
        <v>1.6611034753583383E-3</v>
      </c>
      <c r="S7" s="23">
        <f t="shared" ref="S7:S9" si="23">$C$11</f>
        <v>7.0659488559892299E-3</v>
      </c>
      <c r="T7" s="23">
        <f t="shared" si="10"/>
        <v>0.98427141182825939</v>
      </c>
      <c r="U7" s="23">
        <f t="shared" si="11"/>
        <v>1.63497666288378E-3</v>
      </c>
      <c r="V7" s="23">
        <f t="shared" si="12"/>
        <v>6.9548114563907932E-3</v>
      </c>
      <c r="W7" s="23">
        <f t="shared" si="3"/>
        <v>0.97568162370898481</v>
      </c>
      <c r="X7" s="23"/>
      <c r="Y7" s="23">
        <f t="shared" si="13"/>
        <v>49.213570591412967</v>
      </c>
      <c r="Z7" s="23">
        <f t="shared" si="13"/>
        <v>0.98427141182825939</v>
      </c>
      <c r="AA7" s="23">
        <f t="shared" si="14"/>
        <v>48.784081185449239</v>
      </c>
      <c r="AB7" s="23">
        <f t="shared" si="15"/>
        <v>0.97568162370898481</v>
      </c>
      <c r="AD7" s="47">
        <f t="shared" si="4"/>
        <v>661.25602660500704</v>
      </c>
      <c r="AE7" s="47">
        <f t="shared" si="5"/>
        <v>-13.22512053210014</v>
      </c>
      <c r="AF7" s="47">
        <f t="shared" si="6"/>
        <v>-39.54489055831732</v>
      </c>
      <c r="AG7" s="47">
        <f t="shared" si="16"/>
        <v>-163.49766628837799</v>
      </c>
      <c r="AH7" s="47">
        <f t="shared" si="17"/>
        <v>444.98834922621154</v>
      </c>
      <c r="AI7" s="47">
        <f t="shared" si="18"/>
        <v>0.42948940596372864</v>
      </c>
      <c r="AJ7" s="47">
        <f t="shared" ref="AJ7:AJ24" si="24">$B$6*SUM(AD7:AE7,Y7:Z7)</f>
        <v>27.929149923045919</v>
      </c>
      <c r="AK7" s="47">
        <f t="shared" si="19"/>
        <v>473.34698855522123</v>
      </c>
      <c r="AL7" s="47">
        <f t="shared" si="20"/>
        <v>8.5897881192745773E-3</v>
      </c>
      <c r="AM7" s="47">
        <f t="shared" si="21"/>
        <v>473.35557834334048</v>
      </c>
    </row>
    <row r="8" spans="1:41">
      <c r="A8" s="58" t="s">
        <v>82</v>
      </c>
      <c r="B8" s="58"/>
      <c r="C8" s="58"/>
      <c r="G8">
        <v>4</v>
      </c>
      <c r="H8">
        <f t="shared" si="7"/>
        <v>38</v>
      </c>
      <c r="I8">
        <f t="shared" si="8"/>
        <v>677.73750221028956</v>
      </c>
      <c r="J8">
        <f>(INDEX('Base Premium Discounts'!$E$2:$E$61,MATCH(H8,'Base Premium Discounts'!$D$2:$D$61,0))+$B$25)*I8*$B$24</f>
        <v>16.449493273985336</v>
      </c>
      <c r="K8">
        <f t="shared" si="9"/>
        <v>13.554750044205791</v>
      </c>
      <c r="L8">
        <f t="shared" si="22"/>
        <v>41.44949327398534</v>
      </c>
      <c r="M8">
        <f t="shared" si="1"/>
        <v>100000</v>
      </c>
      <c r="N8" s="58">
        <v>0.5</v>
      </c>
      <c r="O8">
        <f t="shared" si="2"/>
        <v>50</v>
      </c>
      <c r="P8">
        <f t="shared" si="0"/>
        <v>1</v>
      </c>
      <c r="R8" s="23">
        <f>(1-$B$4)*'Pre F S'!Q8</f>
        <v>1.8511224891689638E-3</v>
      </c>
      <c r="S8" s="23">
        <f t="shared" si="23"/>
        <v>7.0659488559892299E-3</v>
      </c>
      <c r="T8" s="23">
        <f t="shared" si="10"/>
        <v>0.97568162370898481</v>
      </c>
      <c r="U8" s="23">
        <f t="shared" si="11"/>
        <v>1.8061061959165922E-3</v>
      </c>
      <c r="V8" s="23">
        <f t="shared" si="12"/>
        <v>6.8941164528562157E-3</v>
      </c>
      <c r="W8" s="23">
        <f t="shared" si="3"/>
        <v>0.96698140106021202</v>
      </c>
      <c r="X8" s="23"/>
      <c r="Y8" s="23">
        <f t="shared" si="13"/>
        <v>48.784081185449239</v>
      </c>
      <c r="Z8" s="23">
        <f t="shared" si="13"/>
        <v>0.97568162370898481</v>
      </c>
      <c r="AA8" s="23">
        <f t="shared" si="14"/>
        <v>48.3490700530106</v>
      </c>
      <c r="AB8" s="23">
        <f t="shared" si="15"/>
        <v>0.96698140106021202</v>
      </c>
      <c r="AD8" s="47">
        <f t="shared" si="4"/>
        <v>655.35955943835438</v>
      </c>
      <c r="AE8" s="47">
        <f t="shared" si="5"/>
        <v>-13.107191188767088</v>
      </c>
      <c r="AF8" s="47">
        <f t="shared" si="6"/>
        <v>-40.080889079314176</v>
      </c>
      <c r="AG8" s="47">
        <f t="shared" si="16"/>
        <v>-180.61061959165923</v>
      </c>
      <c r="AH8" s="47">
        <f t="shared" si="17"/>
        <v>421.56085957861399</v>
      </c>
      <c r="AI8" s="47">
        <f t="shared" si="18"/>
        <v>0.43501113243863898</v>
      </c>
      <c r="AJ8" s="47">
        <f t="shared" si="24"/>
        <v>27.680485242349825</v>
      </c>
      <c r="AK8" s="47">
        <f t="shared" si="19"/>
        <v>449.67635595340249</v>
      </c>
      <c r="AL8" s="47">
        <f t="shared" si="20"/>
        <v>8.7002226487727929E-3</v>
      </c>
      <c r="AM8" s="47">
        <f t="shared" si="21"/>
        <v>449.68505617605126</v>
      </c>
    </row>
    <row r="9" spans="1:41">
      <c r="A9" s="58"/>
      <c r="B9" s="59" t="s">
        <v>21</v>
      </c>
      <c r="C9" s="59" t="s">
        <v>83</v>
      </c>
      <c r="G9">
        <v>5</v>
      </c>
      <c r="H9">
        <f t="shared" si="7"/>
        <v>39</v>
      </c>
      <c r="I9">
        <f t="shared" si="8"/>
        <v>677.73750221028956</v>
      </c>
      <c r="J9">
        <f>(INDEX('Base Premium Discounts'!$E$2:$E$61,MATCH(H9,'Base Premium Discounts'!$D$2:$D$61,0))+$B$25)*I9*$B$24</f>
        <v>17.368459378677255</v>
      </c>
      <c r="K9">
        <f t="shared" si="9"/>
        <v>13.554750044205791</v>
      </c>
      <c r="L9">
        <f t="shared" si="22"/>
        <v>42.368459378677258</v>
      </c>
      <c r="M9">
        <f t="shared" si="1"/>
        <v>100000</v>
      </c>
      <c r="N9" s="58">
        <v>0.5</v>
      </c>
      <c r="O9">
        <f t="shared" si="2"/>
        <v>50</v>
      </c>
      <c r="P9">
        <f t="shared" si="0"/>
        <v>1</v>
      </c>
      <c r="R9" s="23">
        <f>(1-$B$4)*'Pre F S'!Q9</f>
        <v>1.3125872730899654E-3</v>
      </c>
      <c r="S9" s="23">
        <f t="shared" si="23"/>
        <v>7.0659488559892299E-3</v>
      </c>
      <c r="T9" s="23">
        <f t="shared" si="10"/>
        <v>0.96698140106021202</v>
      </c>
      <c r="U9" s="23">
        <f t="shared" si="11"/>
        <v>1.2692474803463378E-3</v>
      </c>
      <c r="V9" s="23">
        <f t="shared" si="12"/>
        <v>6.8326411245842678E-3</v>
      </c>
      <c r="W9" s="23">
        <f t="shared" si="3"/>
        <v>0.95887951245528147</v>
      </c>
      <c r="X9" s="23"/>
      <c r="Y9" s="23">
        <f t="shared" si="13"/>
        <v>48.3490700530106</v>
      </c>
      <c r="Z9" s="23">
        <f t="shared" si="13"/>
        <v>0.96698140106021202</v>
      </c>
      <c r="AA9" s="23">
        <f t="shared" si="14"/>
        <v>47.943975622764071</v>
      </c>
      <c r="AB9" s="23">
        <f t="shared" si="15"/>
        <v>0.95887951245528147</v>
      </c>
      <c r="AD9" s="47">
        <f t="shared" si="4"/>
        <v>649.86860569206272</v>
      </c>
      <c r="AE9" s="47">
        <f t="shared" si="5"/>
        <v>-12.997372113841253</v>
      </c>
      <c r="AF9" s="47">
        <f t="shared" si="6"/>
        <v>-40.626247672507446</v>
      </c>
      <c r="AG9" s="47">
        <f t="shared" si="16"/>
        <v>-126.92474803463378</v>
      </c>
      <c r="AH9" s="47">
        <f t="shared" si="17"/>
        <v>469.32023787108017</v>
      </c>
      <c r="AI9" s="47">
        <f t="shared" si="18"/>
        <v>0.40509443024652825</v>
      </c>
      <c r="AJ9" s="47">
        <f t="shared" si="24"/>
        <v>27.447491401291693</v>
      </c>
      <c r="AK9" s="47">
        <f t="shared" si="19"/>
        <v>497.17282370261842</v>
      </c>
      <c r="AL9" s="47">
        <f t="shared" si="20"/>
        <v>8.1018886049305516E-3</v>
      </c>
      <c r="AM9" s="47">
        <f t="shared" si="21"/>
        <v>497.18092559122334</v>
      </c>
    </row>
    <row r="10" spans="1:41">
      <c r="A10" s="58"/>
      <c r="B10" s="58" t="s">
        <v>22</v>
      </c>
      <c r="C10" s="58">
        <f>'Lapse Rates'!E3</f>
        <v>7.9792347625456603E-3</v>
      </c>
      <c r="G10">
        <v>6</v>
      </c>
      <c r="H10">
        <f t="shared" si="7"/>
        <v>40</v>
      </c>
      <c r="I10">
        <f t="shared" si="8"/>
        <v>677.73750221028956</v>
      </c>
      <c r="J10">
        <f>(INDEX('Base Premium Discounts'!$E$2:$E$61,MATCH(H10,'Base Premium Discounts'!$D$2:$D$61,0))+$B$25)*I10*$B$24</f>
        <v>18.287425483369173</v>
      </c>
      <c r="K10">
        <f t="shared" si="9"/>
        <v>13.554750044205791</v>
      </c>
      <c r="L10">
        <f t="shared" si="22"/>
        <v>43.287425483369177</v>
      </c>
      <c r="M10">
        <f t="shared" si="1"/>
        <v>100000</v>
      </c>
      <c r="N10" s="58">
        <v>0.5</v>
      </c>
      <c r="O10">
        <f t="shared" si="2"/>
        <v>50</v>
      </c>
      <c r="P10">
        <f t="shared" si="0"/>
        <v>1</v>
      </c>
      <c r="R10" s="23">
        <f>(1-$B$4)*'Pre F S'!Q10</f>
        <v>1.3401221995926725E-3</v>
      </c>
      <c r="S10" s="23">
        <f>$C$12</f>
        <v>5.8065756585272098E-3</v>
      </c>
      <c r="T10" s="23">
        <f t="shared" si="10"/>
        <v>0.95887951245528147</v>
      </c>
      <c r="U10" s="23">
        <f t="shared" si="11"/>
        <v>1.2850157213759213E-3</v>
      </c>
      <c r="V10" s="23">
        <f t="shared" si="12"/>
        <v>5.5678064364832755E-3</v>
      </c>
      <c r="W10" s="23">
        <f t="shared" si="3"/>
        <v>0.95202669029742226</v>
      </c>
      <c r="X10" s="23"/>
      <c r="Y10" s="23">
        <f t="shared" si="13"/>
        <v>47.943975622764071</v>
      </c>
      <c r="Z10" s="23">
        <f t="shared" si="13"/>
        <v>0.95887951245528147</v>
      </c>
      <c r="AA10" s="23">
        <f t="shared" si="14"/>
        <v>47.601334514871112</v>
      </c>
      <c r="AB10" s="23">
        <f t="shared" si="15"/>
        <v>0.95202669029742226</v>
      </c>
      <c r="AD10" s="47">
        <f t="shared" si="4"/>
        <v>645.22419111970385</v>
      </c>
      <c r="AE10" s="47">
        <f t="shared" si="5"/>
        <v>-12.904483822394077</v>
      </c>
      <c r="AF10" s="47">
        <f t="shared" si="6"/>
        <v>-41.210784414428254</v>
      </c>
      <c r="AG10" s="47">
        <f t="shared" si="16"/>
        <v>-128.50157213759212</v>
      </c>
      <c r="AH10" s="47">
        <f t="shared" si="17"/>
        <v>462.6073507452893</v>
      </c>
      <c r="AI10" s="47">
        <f t="shared" si="18"/>
        <v>0.34264110789295898</v>
      </c>
      <c r="AJ10" s="47">
        <f t="shared" si="24"/>
        <v>27.24890249730116</v>
      </c>
      <c r="AK10" s="47">
        <f t="shared" si="19"/>
        <v>490.19889435048344</v>
      </c>
      <c r="AL10" s="47">
        <f t="shared" si="20"/>
        <v>6.8528221578592063E-3</v>
      </c>
      <c r="AM10" s="47">
        <f t="shared" si="21"/>
        <v>490.20574717264128</v>
      </c>
    </row>
    <row r="11" spans="1:41">
      <c r="A11" s="58"/>
      <c r="B11" s="58" t="s">
        <v>23</v>
      </c>
      <c r="C11" s="58">
        <f>'Lapse Rates'!E4</f>
        <v>7.0659488559892299E-3</v>
      </c>
      <c r="G11">
        <v>7</v>
      </c>
      <c r="H11">
        <f t="shared" si="7"/>
        <v>41</v>
      </c>
      <c r="I11">
        <f t="shared" si="8"/>
        <v>677.73750221028956</v>
      </c>
      <c r="J11">
        <f>(INDEX('Base Premium Discounts'!$E$2:$E$61,MATCH(H11,'Base Premium Discounts'!$D$2:$D$61,0))+$B$25)*I11*$B$24</f>
        <v>19.206391588061091</v>
      </c>
      <c r="K11">
        <f t="shared" si="9"/>
        <v>13.554750044205791</v>
      </c>
      <c r="L11">
        <f t="shared" si="22"/>
        <v>44.206391588061095</v>
      </c>
      <c r="M11">
        <f t="shared" si="1"/>
        <v>100000</v>
      </c>
      <c r="N11" s="58">
        <v>0.5</v>
      </c>
      <c r="O11">
        <f t="shared" si="2"/>
        <v>50</v>
      </c>
      <c r="P11">
        <f t="shared" si="0"/>
        <v>1</v>
      </c>
      <c r="R11" s="23">
        <f>(1-$B$4)*'Pre F S'!Q11</f>
        <v>7.9058031959629977E-4</v>
      </c>
      <c r="S11" s="23">
        <f t="shared" ref="S11:S14" si="25">$C$12</f>
        <v>5.8065756585272098E-3</v>
      </c>
      <c r="T11" s="23">
        <f t="shared" si="10"/>
        <v>0.95202669029742226</v>
      </c>
      <c r="U11" s="23">
        <f t="shared" si="11"/>
        <v>7.5265356507954364E-4</v>
      </c>
      <c r="V11" s="23">
        <f t="shared" si="12"/>
        <v>5.5280150061492346E-3</v>
      </c>
      <c r="W11" s="23">
        <f t="shared" si="3"/>
        <v>0.94574602172619349</v>
      </c>
      <c r="X11" s="23"/>
      <c r="Y11" s="23">
        <f t="shared" si="13"/>
        <v>47.601334514871112</v>
      </c>
      <c r="Z11" s="23">
        <f t="shared" si="13"/>
        <v>0.95202669029742226</v>
      </c>
      <c r="AA11" s="23">
        <f t="shared" si="14"/>
        <v>47.287301086309675</v>
      </c>
      <c r="AB11" s="23">
        <f t="shared" si="15"/>
        <v>0.94574602172619349</v>
      </c>
      <c r="AD11" s="47">
        <f t="shared" si="4"/>
        <v>640.96754649002867</v>
      </c>
      <c r="AE11" s="47">
        <f t="shared" si="5"/>
        <v>-12.819350929800573</v>
      </c>
      <c r="AF11" s="47">
        <f t="shared" si="6"/>
        <v>-41.808018979279048</v>
      </c>
      <c r="AG11" s="47">
        <f t="shared" si="16"/>
        <v>-75.265356507954365</v>
      </c>
      <c r="AH11" s="47">
        <f t="shared" si="17"/>
        <v>511.07482007299473</v>
      </c>
      <c r="AI11" s="47">
        <f t="shared" si="18"/>
        <v>0.31403342856143723</v>
      </c>
      <c r="AJ11" s="47">
        <f t="shared" si="24"/>
        <v>27.068062270615869</v>
      </c>
      <c r="AK11" s="47">
        <f t="shared" si="19"/>
        <v>538.45691577217201</v>
      </c>
      <c r="AL11" s="47">
        <f t="shared" si="20"/>
        <v>6.2806685712287758E-3</v>
      </c>
      <c r="AM11" s="47">
        <f t="shared" si="21"/>
        <v>538.46319644074322</v>
      </c>
    </row>
    <row r="12" spans="1:41">
      <c r="A12" s="58"/>
      <c r="B12" s="58" t="s">
        <v>24</v>
      </c>
      <c r="C12" s="58">
        <f>'Lapse Rates'!E5</f>
        <v>5.8065756585272098E-3</v>
      </c>
      <c r="G12">
        <v>8</v>
      </c>
      <c r="H12">
        <f t="shared" si="7"/>
        <v>42</v>
      </c>
      <c r="I12">
        <f t="shared" si="8"/>
        <v>677.73750221028956</v>
      </c>
      <c r="J12">
        <f>(INDEX('Base Premium Discounts'!$E$2:$E$61,MATCH(H12,'Base Premium Discounts'!$D$2:$D$61,0))+$B$25)*I12*$B$24</f>
        <v>20.12535769275301</v>
      </c>
      <c r="K12">
        <f t="shared" si="9"/>
        <v>13.554750044205791</v>
      </c>
      <c r="L12">
        <f t="shared" si="22"/>
        <v>45.125357692753013</v>
      </c>
      <c r="M12">
        <f t="shared" si="1"/>
        <v>100000</v>
      </c>
      <c r="N12" s="58">
        <v>0.5</v>
      </c>
      <c r="O12">
        <f t="shared" si="2"/>
        <v>50</v>
      </c>
      <c r="P12">
        <f t="shared" si="0"/>
        <v>1</v>
      </c>
      <c r="R12" s="23">
        <f>(1-$B$4)*'Pre F S'!Q12</f>
        <v>1.8315652738688033E-3</v>
      </c>
      <c r="S12" s="23">
        <f t="shared" si="25"/>
        <v>5.8065756585272098E-3</v>
      </c>
      <c r="T12" s="23">
        <f t="shared" si="10"/>
        <v>0.94574602172619349</v>
      </c>
      <c r="U12" s="23">
        <f t="shared" si="11"/>
        <v>1.7321955712932668E-3</v>
      </c>
      <c r="V12" s="23">
        <f t="shared" si="12"/>
        <v>5.4915458289042608E-3</v>
      </c>
      <c r="W12" s="23">
        <f t="shared" si="3"/>
        <v>0.93852228032599594</v>
      </c>
      <c r="X12" s="23"/>
      <c r="Y12" s="23">
        <f t="shared" si="13"/>
        <v>47.287301086309675</v>
      </c>
      <c r="Z12" s="23">
        <f t="shared" si="13"/>
        <v>0.94574602172619349</v>
      </c>
      <c r="AA12" s="23">
        <f t="shared" si="14"/>
        <v>46.926114016299799</v>
      </c>
      <c r="AB12" s="23">
        <f t="shared" si="15"/>
        <v>0.93852228032599594</v>
      </c>
      <c r="AD12" s="47">
        <f t="shared" si="4"/>
        <v>636.07174603684564</v>
      </c>
      <c r="AE12" s="47">
        <f t="shared" si="5"/>
        <v>-12.721434920736913</v>
      </c>
      <c r="AF12" s="47">
        <f t="shared" si="6"/>
        <v>-42.351153602328779</v>
      </c>
      <c r="AG12" s="47">
        <f t="shared" si="16"/>
        <v>-173.21955712932669</v>
      </c>
      <c r="AH12" s="47">
        <f t="shared" si="17"/>
        <v>407.77960038445332</v>
      </c>
      <c r="AI12" s="47">
        <f t="shared" si="18"/>
        <v>0.36118707000987627</v>
      </c>
      <c r="AJ12" s="47">
        <f t="shared" si="24"/>
        <v>26.863334328965784</v>
      </c>
      <c r="AK12" s="47">
        <f t="shared" si="19"/>
        <v>435.00412178342896</v>
      </c>
      <c r="AL12" s="47">
        <f t="shared" si="20"/>
        <v>7.2237414001975475E-3</v>
      </c>
      <c r="AM12" s="47">
        <f t="shared" si="21"/>
        <v>435.01134552482915</v>
      </c>
    </row>
    <row r="13" spans="1:41">
      <c r="A13" s="58"/>
      <c r="B13" s="58" t="s">
        <v>25</v>
      </c>
      <c r="C13" s="58">
        <f>'Lapse Rates'!E6</f>
        <v>3.6531436262257299E-3</v>
      </c>
      <c r="G13">
        <v>9</v>
      </c>
      <c r="H13">
        <f t="shared" si="7"/>
        <v>43</v>
      </c>
      <c r="I13">
        <f t="shared" si="8"/>
        <v>677.73750221028956</v>
      </c>
      <c r="J13">
        <f>(INDEX('Base Premium Discounts'!$E$2:$E$61,MATCH(H13,'Base Premium Discounts'!$D$2:$D$61,0))+$B$25)*I13*$B$24</f>
        <v>21.044323797444928</v>
      </c>
      <c r="K13">
        <f t="shared" si="9"/>
        <v>13.554750044205791</v>
      </c>
      <c r="L13">
        <f t="shared" si="22"/>
        <v>46.044323797444932</v>
      </c>
      <c r="M13">
        <f t="shared" si="1"/>
        <v>100000</v>
      </c>
      <c r="N13" s="58">
        <v>0.5</v>
      </c>
      <c r="O13">
        <f t="shared" si="2"/>
        <v>50</v>
      </c>
      <c r="P13">
        <f t="shared" si="0"/>
        <v>1</v>
      </c>
      <c r="R13" s="23">
        <f>(1-$B$4)*'Pre F S'!Q13</f>
        <v>3.8211382113821101E-3</v>
      </c>
      <c r="S13" s="23">
        <f t="shared" si="25"/>
        <v>5.8065756585272098E-3</v>
      </c>
      <c r="T13" s="23">
        <f t="shared" si="10"/>
        <v>0.93852228032599594</v>
      </c>
      <c r="U13" s="23">
        <f t="shared" si="11"/>
        <v>3.5862233475871357E-3</v>
      </c>
      <c r="V13" s="23">
        <f t="shared" si="12"/>
        <v>5.4496006279263782E-3</v>
      </c>
      <c r="W13" s="23">
        <f t="shared" si="3"/>
        <v>0.92948645635048244</v>
      </c>
      <c r="X13" s="23"/>
      <c r="Y13" s="23">
        <f t="shared" si="13"/>
        <v>46.926114016299799</v>
      </c>
      <c r="Z13" s="23">
        <f t="shared" si="13"/>
        <v>0.93852228032599594</v>
      </c>
      <c r="AA13" s="23">
        <f t="shared" si="14"/>
        <v>46.474322817524119</v>
      </c>
      <c r="AB13" s="23">
        <f t="shared" si="15"/>
        <v>0.92948645635048244</v>
      </c>
      <c r="AD13" s="47">
        <f t="shared" si="4"/>
        <v>629.94782926526932</v>
      </c>
      <c r="AE13" s="47">
        <f t="shared" si="5"/>
        <v>-12.598956585305386</v>
      </c>
      <c r="AF13" s="47">
        <f t="shared" si="6"/>
        <v>-42.797575361541277</v>
      </c>
      <c r="AG13" s="47">
        <f t="shared" si="16"/>
        <v>-358.62233475871358</v>
      </c>
      <c r="AH13" s="47">
        <f t="shared" si="17"/>
        <v>215.92896255970913</v>
      </c>
      <c r="AI13" s="47">
        <f t="shared" si="18"/>
        <v>0.45179119877568041</v>
      </c>
      <c r="AJ13" s="47">
        <f t="shared" si="24"/>
        <v>26.608540359063593</v>
      </c>
      <c r="AK13" s="47">
        <f t="shared" si="19"/>
        <v>242.98929411754841</v>
      </c>
      <c r="AL13" s="47">
        <f t="shared" si="20"/>
        <v>9.0358239755135017E-3</v>
      </c>
      <c r="AM13" s="47">
        <f t="shared" si="21"/>
        <v>242.99832994152393</v>
      </c>
    </row>
    <row r="14" spans="1:41">
      <c r="A14" s="58"/>
      <c r="B14" s="58" t="s">
        <v>26</v>
      </c>
      <c r="C14" s="58">
        <f>'Lapse Rates'!E7</f>
        <v>2.0669102095750799E-3</v>
      </c>
      <c r="G14">
        <v>10</v>
      </c>
      <c r="H14">
        <f t="shared" si="7"/>
        <v>44</v>
      </c>
      <c r="I14">
        <f t="shared" si="8"/>
        <v>677.73750221028956</v>
      </c>
      <c r="J14">
        <f>(INDEX('Base Premium Discounts'!$E$2:$E$61,MATCH(H14,'Base Premium Discounts'!$D$2:$D$61,0))+$B$25)*I14*$B$24</f>
        <v>21.963289902136847</v>
      </c>
      <c r="K14">
        <f t="shared" si="9"/>
        <v>13.554750044205791</v>
      </c>
      <c r="L14">
        <f t="shared" si="22"/>
        <v>46.96328990213685</v>
      </c>
      <c r="M14">
        <f t="shared" si="1"/>
        <v>100000</v>
      </c>
      <c r="N14" s="58">
        <v>0.5</v>
      </c>
      <c r="O14">
        <f t="shared" si="2"/>
        <v>50</v>
      </c>
      <c r="P14">
        <f t="shared" si="0"/>
        <v>1</v>
      </c>
      <c r="R14" s="23">
        <f>(1-$B$4)*'Pre F S'!Q14</f>
        <v>4.0391501551682975E-3</v>
      </c>
      <c r="S14" s="23">
        <f t="shared" si="25"/>
        <v>5.8065756585272098E-3</v>
      </c>
      <c r="T14" s="23">
        <f t="shared" si="10"/>
        <v>0.92948645635048244</v>
      </c>
      <c r="U14" s="23">
        <f t="shared" si="11"/>
        <v>3.754335364394882E-3</v>
      </c>
      <c r="V14" s="23">
        <f t="shared" si="12"/>
        <v>5.3971334323754255E-3</v>
      </c>
      <c r="W14" s="23">
        <f t="shared" si="3"/>
        <v>0.92033498755371212</v>
      </c>
      <c r="X14" s="23"/>
      <c r="Y14" s="23">
        <f t="shared" si="13"/>
        <v>46.474322817524119</v>
      </c>
      <c r="Z14" s="23">
        <f t="shared" si="13"/>
        <v>0.92948645635048244</v>
      </c>
      <c r="AA14" s="23">
        <f t="shared" si="14"/>
        <v>46.016749377685606</v>
      </c>
      <c r="AB14" s="23">
        <f t="shared" si="15"/>
        <v>0.92033498755371212</v>
      </c>
      <c r="AD14" s="47">
        <f t="shared" si="4"/>
        <v>623.74553566139082</v>
      </c>
      <c r="AE14" s="47">
        <f t="shared" si="5"/>
        <v>-12.474910713227816</v>
      </c>
      <c r="AF14" s="47">
        <f t="shared" si="6"/>
        <v>-43.221958827564492</v>
      </c>
      <c r="AG14" s="47">
        <f t="shared" si="16"/>
        <v>-375.43353643948819</v>
      </c>
      <c r="AH14" s="47">
        <f t="shared" si="17"/>
        <v>192.61512968111026</v>
      </c>
      <c r="AI14" s="47">
        <f t="shared" si="18"/>
        <v>0.45757343983851229</v>
      </c>
      <c r="AJ14" s="47">
        <f t="shared" si="24"/>
        <v>26.346977368881504</v>
      </c>
      <c r="AK14" s="47">
        <f t="shared" si="19"/>
        <v>219.41968048983028</v>
      </c>
      <c r="AL14" s="47">
        <f t="shared" si="20"/>
        <v>9.1514687967703123E-3</v>
      </c>
      <c r="AM14" s="47">
        <f t="shared" si="21"/>
        <v>219.42883195862706</v>
      </c>
    </row>
    <row r="15" spans="1:41">
      <c r="A15" s="59" t="s">
        <v>84</v>
      </c>
      <c r="B15" s="58"/>
      <c r="C15" s="58"/>
      <c r="G15">
        <v>11</v>
      </c>
      <c r="H15">
        <f t="shared" si="7"/>
        <v>45</v>
      </c>
      <c r="I15">
        <f t="shared" si="8"/>
        <v>677.73750221028956</v>
      </c>
      <c r="J15">
        <f>(INDEX('Base Premium Discounts'!$E$2:$E$61,MATCH(H15,'Base Premium Discounts'!$D$2:$D$61,0))+$B$25)*I15*$B$24</f>
        <v>22.882256006828761</v>
      </c>
      <c r="K15">
        <f t="shared" si="9"/>
        <v>13.554750044205791</v>
      </c>
      <c r="L15">
        <f t="shared" si="22"/>
        <v>47.882256006828761</v>
      </c>
      <c r="M15">
        <f t="shared" si="1"/>
        <v>100000</v>
      </c>
      <c r="N15" s="58">
        <v>0.5</v>
      </c>
      <c r="O15">
        <f t="shared" si="2"/>
        <v>50</v>
      </c>
      <c r="P15">
        <f t="shared" si="0"/>
        <v>1</v>
      </c>
      <c r="R15" s="23">
        <f>(1-$B$4)*'Pre F S'!Q15</f>
        <v>3.8357561846467736E-3</v>
      </c>
      <c r="S15" s="23">
        <f>$C$13</f>
        <v>3.6531436262257299E-3</v>
      </c>
      <c r="T15" s="23">
        <f t="shared" si="10"/>
        <v>0.92033498755371212</v>
      </c>
      <c r="U15" s="23">
        <f t="shared" si="11"/>
        <v>3.5301806204559626E-3</v>
      </c>
      <c r="V15" s="23">
        <f t="shared" si="12"/>
        <v>3.3621158937743797E-3</v>
      </c>
      <c r="W15" s="23">
        <f t="shared" si="3"/>
        <v>0.91344269103948184</v>
      </c>
      <c r="X15" s="23"/>
      <c r="Y15" s="23">
        <f t="shared" si="13"/>
        <v>46.016749377685606</v>
      </c>
      <c r="Z15" s="23">
        <f t="shared" si="13"/>
        <v>0.92033498755371212</v>
      </c>
      <c r="AA15" s="23">
        <f t="shared" si="14"/>
        <v>45.672134551974089</v>
      </c>
      <c r="AB15" s="23">
        <f t="shared" si="15"/>
        <v>0.91344269103948184</v>
      </c>
      <c r="AD15" s="47">
        <f t="shared" si="4"/>
        <v>619.07436783734363</v>
      </c>
      <c r="AE15" s="47">
        <f t="shared" si="5"/>
        <v>-12.381487356746874</v>
      </c>
      <c r="AF15" s="47">
        <f t="shared" si="6"/>
        <v>-43.737696779919055</v>
      </c>
      <c r="AG15" s="47">
        <f t="shared" si="16"/>
        <v>-353.01806204559625</v>
      </c>
      <c r="AH15" s="47">
        <f t="shared" si="17"/>
        <v>209.93712165508146</v>
      </c>
      <c r="AI15" s="47">
        <f t="shared" si="18"/>
        <v>0.34461482571151691</v>
      </c>
      <c r="AJ15" s="47">
        <f t="shared" si="24"/>
        <v>26.145198593833442</v>
      </c>
      <c r="AK15" s="47">
        <f t="shared" si="19"/>
        <v>236.42693507462641</v>
      </c>
      <c r="AL15" s="47">
        <f t="shared" si="20"/>
        <v>6.8922965142302894E-3</v>
      </c>
      <c r="AM15" s="47">
        <f t="shared" si="21"/>
        <v>236.43382737114064</v>
      </c>
    </row>
    <row r="16" spans="1:41">
      <c r="A16" s="58"/>
      <c r="B16" s="59" t="s">
        <v>21</v>
      </c>
      <c r="C16" s="59" t="s">
        <v>83</v>
      </c>
      <c r="G16">
        <v>12</v>
      </c>
      <c r="H16">
        <f t="shared" si="7"/>
        <v>46</v>
      </c>
      <c r="I16">
        <f t="shared" si="8"/>
        <v>677.73750221028956</v>
      </c>
      <c r="J16">
        <f>(INDEX('Base Premium Discounts'!$E$2:$E$61,MATCH(H16,'Base Premium Discounts'!$D$2:$D$61,0))+$B$25)*I16*$B$24</f>
        <v>23.80122211152068</v>
      </c>
      <c r="K16">
        <f t="shared" si="9"/>
        <v>13.554750044205791</v>
      </c>
      <c r="L16">
        <f t="shared" si="22"/>
        <v>48.80122211152068</v>
      </c>
      <c r="M16">
        <f t="shared" si="1"/>
        <v>100000</v>
      </c>
      <c r="N16" s="58">
        <v>0.5</v>
      </c>
      <c r="O16">
        <f t="shared" si="2"/>
        <v>50</v>
      </c>
      <c r="P16">
        <f t="shared" si="0"/>
        <v>1</v>
      </c>
      <c r="R16" s="23">
        <f>(1-$B$4)*'Pre F S'!Q16</f>
        <v>3.0912578788709214E-3</v>
      </c>
      <c r="S16" s="23">
        <f t="shared" ref="S16:S19" si="26">$C$13</f>
        <v>3.6531436262257299E-3</v>
      </c>
      <c r="T16" s="23">
        <f t="shared" si="10"/>
        <v>0.91344269103948184</v>
      </c>
      <c r="U16" s="23">
        <f t="shared" si="11"/>
        <v>2.8236869155728551E-3</v>
      </c>
      <c r="V16" s="23">
        <f t="shared" si="12"/>
        <v>3.3369373446933619E-3</v>
      </c>
      <c r="W16" s="23">
        <f t="shared" si="3"/>
        <v>0.90728206677921563</v>
      </c>
      <c r="X16" s="23"/>
      <c r="Y16" s="23">
        <f t="shared" si="13"/>
        <v>45.672134551974089</v>
      </c>
      <c r="Z16" s="23">
        <f t="shared" si="13"/>
        <v>0.91344269103948184</v>
      </c>
      <c r="AA16" s="23">
        <f t="shared" si="14"/>
        <v>45.364103338960781</v>
      </c>
      <c r="AB16" s="23">
        <f t="shared" si="15"/>
        <v>0.90728206677921563</v>
      </c>
      <c r="AD16" s="47">
        <f t="shared" si="4"/>
        <v>614.89908173913477</v>
      </c>
      <c r="AE16" s="47">
        <f t="shared" si="5"/>
        <v>-12.297981634782694</v>
      </c>
      <c r="AF16" s="47">
        <f t="shared" si="6"/>
        <v>-44.276473658692041</v>
      </c>
      <c r="AG16" s="47">
        <f t="shared" si="16"/>
        <v>-282.3686915572855</v>
      </c>
      <c r="AH16" s="47">
        <f t="shared" si="17"/>
        <v>275.9559348883746</v>
      </c>
      <c r="AI16" s="47">
        <f t="shared" si="18"/>
        <v>0.30803121301330805</v>
      </c>
      <c r="AJ16" s="47">
        <f t="shared" si="24"/>
        <v>25.967467093894626</v>
      </c>
      <c r="AK16" s="47">
        <f t="shared" si="19"/>
        <v>302.23143319528253</v>
      </c>
      <c r="AL16" s="47">
        <f t="shared" si="20"/>
        <v>6.1606242602662009E-3</v>
      </c>
      <c r="AM16" s="47">
        <f t="shared" si="21"/>
        <v>302.23759381954278</v>
      </c>
    </row>
    <row r="17" spans="1:39">
      <c r="A17" s="58"/>
      <c r="B17" s="61">
        <v>1</v>
      </c>
      <c r="C17" s="59">
        <v>0.8</v>
      </c>
      <c r="G17">
        <v>13</v>
      </c>
      <c r="H17">
        <f t="shared" si="7"/>
        <v>47</v>
      </c>
      <c r="I17">
        <f t="shared" si="8"/>
        <v>677.73750221028956</v>
      </c>
      <c r="J17">
        <f>(INDEX('Base Premium Discounts'!$E$2:$E$61,MATCH(H17,'Base Premium Discounts'!$D$2:$D$61,0))+$B$25)*I17*$B$24</f>
        <v>24.720188216212598</v>
      </c>
      <c r="K17">
        <f t="shared" si="9"/>
        <v>13.554750044205791</v>
      </c>
      <c r="L17">
        <f t="shared" si="22"/>
        <v>49.720188216212598</v>
      </c>
      <c r="M17">
        <f t="shared" si="1"/>
        <v>100000</v>
      </c>
      <c r="N17" s="58">
        <v>0.5</v>
      </c>
      <c r="O17">
        <f t="shared" si="2"/>
        <v>50</v>
      </c>
      <c r="P17">
        <f t="shared" si="0"/>
        <v>1</v>
      </c>
      <c r="R17" s="23">
        <f>(1-$B$4)*'Pre F S'!Q17</f>
        <v>8.5806831566548857E-3</v>
      </c>
      <c r="S17" s="23">
        <f t="shared" si="26"/>
        <v>3.6531436262257299E-3</v>
      </c>
      <c r="T17" s="23">
        <f t="shared" si="10"/>
        <v>0.90728206677921563</v>
      </c>
      <c r="U17" s="23">
        <f t="shared" si="11"/>
        <v>7.7850999487474488E-3</v>
      </c>
      <c r="V17" s="23">
        <f t="shared" si="12"/>
        <v>3.3144316994433987E-3</v>
      </c>
      <c r="W17" s="23">
        <f t="shared" si="3"/>
        <v>0.89618253513102475</v>
      </c>
      <c r="X17" s="23"/>
      <c r="Y17" s="23">
        <f t="shared" si="13"/>
        <v>45.364103338960781</v>
      </c>
      <c r="Z17" s="23">
        <f t="shared" si="13"/>
        <v>0.90728206677921563</v>
      </c>
      <c r="AA17" s="23">
        <f t="shared" si="14"/>
        <v>44.809126756551237</v>
      </c>
      <c r="AB17" s="23">
        <f t="shared" si="15"/>
        <v>0.89618253513102475</v>
      </c>
      <c r="AD17" s="47">
        <f t="shared" si="4"/>
        <v>607.37651288418579</v>
      </c>
      <c r="AE17" s="47">
        <f t="shared" si="5"/>
        <v>-12.147530257683716</v>
      </c>
      <c r="AF17" s="47">
        <f t="shared" si="6"/>
        <v>-44.558364322797111</v>
      </c>
      <c r="AG17" s="47">
        <f t="shared" si="16"/>
        <v>-778.50999487474485</v>
      </c>
      <c r="AH17" s="47">
        <f t="shared" si="17"/>
        <v>-227.83937657103991</v>
      </c>
      <c r="AI17" s="47">
        <f t="shared" si="18"/>
        <v>0.55497658240954451</v>
      </c>
      <c r="AJ17" s="47">
        <f t="shared" si="24"/>
        <v>25.660014721289684</v>
      </c>
      <c r="AK17" s="47">
        <f t="shared" si="19"/>
        <v>-201.62438526734067</v>
      </c>
      <c r="AL17" s="47">
        <f t="shared" si="20"/>
        <v>1.1099531648190886E-2</v>
      </c>
      <c r="AM17" s="47">
        <f t="shared" si="21"/>
        <v>-201.61328573569247</v>
      </c>
    </row>
    <row r="18" spans="1:39">
      <c r="A18" s="58"/>
      <c r="B18" s="59" t="s">
        <v>85</v>
      </c>
      <c r="C18" s="59">
        <v>0.02</v>
      </c>
      <c r="G18">
        <v>14</v>
      </c>
      <c r="H18">
        <f t="shared" si="7"/>
        <v>48</v>
      </c>
      <c r="I18">
        <f t="shared" si="8"/>
        <v>677.73750221028956</v>
      </c>
      <c r="J18">
        <f>(INDEX('Base Premium Discounts'!$E$2:$E$61,MATCH(H18,'Base Premium Discounts'!$D$2:$D$61,0))+$B$25)*I18*$B$24</f>
        <v>25.639154320904517</v>
      </c>
      <c r="K18">
        <f t="shared" si="9"/>
        <v>13.554750044205791</v>
      </c>
      <c r="L18">
        <f t="shared" si="22"/>
        <v>50.639154320904517</v>
      </c>
      <c r="M18">
        <f t="shared" si="1"/>
        <v>100000</v>
      </c>
      <c r="N18" s="58">
        <v>0.5</v>
      </c>
      <c r="O18">
        <f t="shared" si="2"/>
        <v>50</v>
      </c>
      <c r="P18">
        <f t="shared" si="0"/>
        <v>1</v>
      </c>
      <c r="R18" s="23">
        <f>(1-$B$4)*'Pre F S'!Q18</f>
        <v>7.1619047619047626E-3</v>
      </c>
      <c r="S18" s="23">
        <f t="shared" si="26"/>
        <v>3.6531436262257299E-3</v>
      </c>
      <c r="T18" s="23">
        <f t="shared" si="10"/>
        <v>0.89618253513102475</v>
      </c>
      <c r="U18" s="23">
        <f t="shared" si="11"/>
        <v>6.4183739658907682E-3</v>
      </c>
      <c r="V18" s="23">
        <f t="shared" si="12"/>
        <v>3.2738835161487193E-3</v>
      </c>
      <c r="W18" s="23">
        <f t="shared" si="3"/>
        <v>0.88649027764898525</v>
      </c>
      <c r="X18" s="23"/>
      <c r="Y18" s="23">
        <f t="shared" si="13"/>
        <v>44.809126756551237</v>
      </c>
      <c r="Z18" s="23">
        <f t="shared" si="13"/>
        <v>0.89618253513102475</v>
      </c>
      <c r="AA18" s="23">
        <f t="shared" si="14"/>
        <v>44.32451388244926</v>
      </c>
      <c r="AB18" s="23">
        <f t="shared" si="15"/>
        <v>0.88649027764898525</v>
      </c>
      <c r="AD18" s="47">
        <f t="shared" si="4"/>
        <v>600.80770650752936</v>
      </c>
      <c r="AE18" s="47">
        <f t="shared" si="5"/>
        <v>-12.016154130150587</v>
      </c>
      <c r="AF18" s="47">
        <f t="shared" si="6"/>
        <v>-44.891117973848459</v>
      </c>
      <c r="AG18" s="47">
        <f t="shared" si="16"/>
        <v>-641.83739658907677</v>
      </c>
      <c r="AH18" s="47">
        <f t="shared" si="17"/>
        <v>-97.936962185546463</v>
      </c>
      <c r="AI18" s="47">
        <f t="shared" si="18"/>
        <v>0.48461287410197684</v>
      </c>
      <c r="AJ18" s="47">
        <f t="shared" si="24"/>
        <v>25.379874466762445</v>
      </c>
      <c r="AK18" s="47">
        <f t="shared" si="19"/>
        <v>-72.072474844682048</v>
      </c>
      <c r="AL18" s="47">
        <f t="shared" si="20"/>
        <v>9.6922574820395013E-3</v>
      </c>
      <c r="AM18" s="47">
        <f t="shared" si="21"/>
        <v>-72.062782587200005</v>
      </c>
    </row>
    <row r="19" spans="1:39">
      <c r="A19" s="59" t="s">
        <v>86</v>
      </c>
      <c r="B19" s="58"/>
      <c r="C19" s="58"/>
      <c r="G19">
        <v>15</v>
      </c>
      <c r="H19">
        <f t="shared" si="7"/>
        <v>49</v>
      </c>
      <c r="I19">
        <f t="shared" si="8"/>
        <v>677.73750221028956</v>
      </c>
      <c r="J19">
        <f>(INDEX('Base Premium Discounts'!$E$2:$E$61,MATCH(H19,'Base Premium Discounts'!$D$2:$D$61,0))+$B$25)*I19*$B$24</f>
        <v>26.558120425596435</v>
      </c>
      <c r="K19">
        <f t="shared" si="9"/>
        <v>13.554750044205791</v>
      </c>
      <c r="L19">
        <f t="shared" si="22"/>
        <v>51.558120425596435</v>
      </c>
      <c r="M19">
        <f t="shared" si="1"/>
        <v>100000</v>
      </c>
      <c r="N19" s="58">
        <v>0.5</v>
      </c>
      <c r="O19">
        <f t="shared" si="2"/>
        <v>50</v>
      </c>
      <c r="P19">
        <f t="shared" si="0"/>
        <v>1</v>
      </c>
      <c r="R19" s="23">
        <f>(1-$B$4)*'Pre F S'!Q19</f>
        <v>1.0986593331041565E-2</v>
      </c>
      <c r="S19" s="23">
        <f t="shared" si="26"/>
        <v>3.6531436262257299E-3</v>
      </c>
      <c r="T19" s="23">
        <f t="shared" si="10"/>
        <v>0.88649027764898525</v>
      </c>
      <c r="U19" s="23">
        <f t="shared" si="11"/>
        <v>9.7395081724515262E-3</v>
      </c>
      <c r="V19" s="23">
        <f t="shared" si="12"/>
        <v>3.2384763075044682E-3</v>
      </c>
      <c r="W19" s="23">
        <f t="shared" si="3"/>
        <v>0.87351229316902923</v>
      </c>
      <c r="X19" s="23"/>
      <c r="Y19" s="23">
        <f t="shared" si="13"/>
        <v>44.32451388244926</v>
      </c>
      <c r="Z19" s="23">
        <f t="shared" si="13"/>
        <v>0.88649027764898525</v>
      </c>
      <c r="AA19" s="23">
        <f t="shared" si="14"/>
        <v>43.675614658451458</v>
      </c>
      <c r="AB19" s="23">
        <f t="shared" si="15"/>
        <v>0.87351229316902923</v>
      </c>
      <c r="AD19" s="47">
        <f t="shared" si="4"/>
        <v>592.0120397223601</v>
      </c>
      <c r="AE19" s="47">
        <f t="shared" si="5"/>
        <v>-11.840240794447201</v>
      </c>
      <c r="AF19" s="47">
        <f t="shared" si="6"/>
        <v>-45.03665200444771</v>
      </c>
      <c r="AG19" s="47">
        <f t="shared" si="16"/>
        <v>-973.95081724515262</v>
      </c>
      <c r="AH19" s="47">
        <f t="shared" si="17"/>
        <v>-438.81567032168743</v>
      </c>
      <c r="AI19" s="47">
        <f t="shared" si="18"/>
        <v>0.64889922399780176</v>
      </c>
      <c r="AJ19" s="47">
        <f t="shared" si="24"/>
        <v>25.015312123520445</v>
      </c>
      <c r="AK19" s="47">
        <f t="shared" si="19"/>
        <v>-413.1514589741692</v>
      </c>
      <c r="AL19" s="47">
        <f t="shared" si="20"/>
        <v>1.2977984479956017E-2</v>
      </c>
      <c r="AM19" s="47">
        <f t="shared" si="21"/>
        <v>-413.13848098968924</v>
      </c>
    </row>
    <row r="20" spans="1:39">
      <c r="A20" s="58"/>
      <c r="B20" s="59" t="s">
        <v>21</v>
      </c>
      <c r="C20" s="59" t="s">
        <v>53</v>
      </c>
      <c r="G20">
        <v>16</v>
      </c>
      <c r="H20">
        <f t="shared" si="7"/>
        <v>50</v>
      </c>
      <c r="I20">
        <f t="shared" si="8"/>
        <v>677.73750221028956</v>
      </c>
      <c r="J20">
        <f>(INDEX('Base Premium Discounts'!$E$2:$E$61,MATCH(H20,'Base Premium Discounts'!$D$2:$D$61,0))+$B$25)*I20*$B$24</f>
        <v>27.477086530288354</v>
      </c>
      <c r="K20">
        <f t="shared" si="9"/>
        <v>13.554750044205791</v>
      </c>
      <c r="L20">
        <f t="shared" si="22"/>
        <v>52.477086530288354</v>
      </c>
      <c r="M20">
        <f t="shared" si="1"/>
        <v>100000</v>
      </c>
      <c r="N20" s="58">
        <v>0.5</v>
      </c>
      <c r="O20">
        <f t="shared" si="2"/>
        <v>50</v>
      </c>
      <c r="P20">
        <f t="shared" si="0"/>
        <v>1</v>
      </c>
      <c r="R20" s="23">
        <f>(1-$B$4)*'Pre F S'!Q20</f>
        <v>1.5554719819480983E-2</v>
      </c>
      <c r="S20" s="23">
        <f>$C$14</f>
        <v>2.0669102095750799E-3</v>
      </c>
      <c r="T20" s="23">
        <f t="shared" si="10"/>
        <v>0.87351229316902923</v>
      </c>
      <c r="U20" s="23">
        <f t="shared" si="11"/>
        <v>1.3587238979116581E-2</v>
      </c>
      <c r="V20" s="23">
        <f t="shared" si="12"/>
        <v>1.8054714769404068E-3</v>
      </c>
      <c r="W20" s="23">
        <f t="shared" si="3"/>
        <v>0.85811958271297228</v>
      </c>
      <c r="X20" s="23"/>
      <c r="Y20" s="23">
        <f t="shared" si="13"/>
        <v>43.675614658451458</v>
      </c>
      <c r="Z20" s="23">
        <f t="shared" si="13"/>
        <v>0.87351229316902923</v>
      </c>
      <c r="AA20" s="23">
        <f t="shared" si="14"/>
        <v>42.905979135648614</v>
      </c>
      <c r="AB20" s="23">
        <f t="shared" si="15"/>
        <v>0.85811958271297228</v>
      </c>
      <c r="AD20" s="47">
        <f t="shared" si="4"/>
        <v>581.57982258562583</v>
      </c>
      <c r="AE20" s="47">
        <f t="shared" si="5"/>
        <v>-11.631596451712516</v>
      </c>
      <c r="AF20" s="47">
        <f t="shared" si="6"/>
        <v>-45.031615595363583</v>
      </c>
      <c r="AG20" s="47">
        <f t="shared" si="16"/>
        <v>-1358.723897911658</v>
      </c>
      <c r="AH20" s="47">
        <f t="shared" si="17"/>
        <v>-833.80728737310835</v>
      </c>
      <c r="AI20" s="47">
        <f t="shared" si="18"/>
        <v>0.76963552280284375</v>
      </c>
      <c r="AJ20" s="47">
        <f t="shared" si="24"/>
        <v>24.579894123421351</v>
      </c>
      <c r="AK20" s="47">
        <f t="shared" si="19"/>
        <v>-808.45775772688421</v>
      </c>
      <c r="AL20" s="47">
        <f t="shared" si="20"/>
        <v>1.5392710456056946E-2</v>
      </c>
      <c r="AM20" s="47">
        <f t="shared" si="21"/>
        <v>-808.4423650164282</v>
      </c>
    </row>
    <row r="21" spans="1:39">
      <c r="A21" s="58"/>
      <c r="B21" s="62">
        <v>1</v>
      </c>
      <c r="C21" s="58">
        <v>200</v>
      </c>
      <c r="G21">
        <v>17</v>
      </c>
      <c r="H21">
        <f t="shared" si="7"/>
        <v>51</v>
      </c>
      <c r="I21">
        <f t="shared" si="8"/>
        <v>677.73750221028956</v>
      </c>
      <c r="J21">
        <f>(INDEX('Base Premium Discounts'!$E$2:$E$61,MATCH(H21,'Base Premium Discounts'!$D$2:$D$61,0))+$B$25)*I21*$B$24</f>
        <v>28.396052634980272</v>
      </c>
      <c r="K21">
        <f t="shared" si="9"/>
        <v>13.554750044205791</v>
      </c>
      <c r="L21">
        <f t="shared" si="22"/>
        <v>53.396052634980272</v>
      </c>
      <c r="M21">
        <f t="shared" si="1"/>
        <v>100000</v>
      </c>
      <c r="N21" s="58">
        <v>0.5</v>
      </c>
      <c r="O21">
        <f t="shared" si="2"/>
        <v>50</v>
      </c>
      <c r="P21">
        <f t="shared" si="0"/>
        <v>1</v>
      </c>
      <c r="R21" s="23">
        <f>(1-$B$4)*'Pre F S'!Q21</f>
        <v>1.840066638900454E-2</v>
      </c>
      <c r="S21" s="23">
        <f t="shared" ref="S21:S24" si="27">$C$14</f>
        <v>2.0669102095750799E-3</v>
      </c>
      <c r="T21" s="23">
        <f t="shared" si="10"/>
        <v>0.85811958271297228</v>
      </c>
      <c r="U21" s="23">
        <f t="shared" si="11"/>
        <v>1.5789972163373189E-2</v>
      </c>
      <c r="V21" s="23">
        <f t="shared" si="12"/>
        <v>1.7736561265457495E-3</v>
      </c>
      <c r="W21" s="23">
        <f t="shared" si="3"/>
        <v>0.84055595442305331</v>
      </c>
      <c r="X21" s="23"/>
      <c r="Y21" s="23">
        <f t="shared" si="13"/>
        <v>42.905979135648614</v>
      </c>
      <c r="Z21" s="23">
        <f t="shared" si="13"/>
        <v>0.85811958271297228</v>
      </c>
      <c r="AA21" s="23">
        <f t="shared" si="14"/>
        <v>42.027797721152666</v>
      </c>
      <c r="AB21" s="23">
        <f t="shared" si="15"/>
        <v>0.84055595442305331</v>
      </c>
      <c r="AD21" s="47">
        <f t="shared" si="4"/>
        <v>569.67629301866612</v>
      </c>
      <c r="AE21" s="47">
        <f t="shared" si="5"/>
        <v>-11.393525860373323</v>
      </c>
      <c r="AF21" s="47">
        <f t="shared" si="6"/>
        <v>-44.88236998501943</v>
      </c>
      <c r="AG21" s="47">
        <f>-U21*M21</f>
        <v>-1578.9972163373188</v>
      </c>
      <c r="AH21" s="47">
        <f t="shared" si="17"/>
        <v>-1065.5968191640454</v>
      </c>
      <c r="AI21" s="47">
        <f t="shared" si="18"/>
        <v>0.87818141449594833</v>
      </c>
      <c r="AJ21" s="47">
        <f t="shared" si="24"/>
        <v>24.081874635066178</v>
      </c>
      <c r="AK21" s="47">
        <f t="shared" si="19"/>
        <v>-1040.6367631144833</v>
      </c>
      <c r="AL21" s="47">
        <f t="shared" si="20"/>
        <v>1.7563628289918976E-2</v>
      </c>
      <c r="AM21" s="47">
        <f t="shared" si="21"/>
        <v>-1040.6191994861933</v>
      </c>
    </row>
    <row r="22" spans="1:39">
      <c r="A22" s="58"/>
      <c r="B22" s="59" t="s">
        <v>85</v>
      </c>
      <c r="C22" s="58">
        <v>25</v>
      </c>
      <c r="G22">
        <v>18</v>
      </c>
      <c r="H22">
        <f t="shared" si="7"/>
        <v>52</v>
      </c>
      <c r="I22">
        <f t="shared" si="8"/>
        <v>677.73750221028956</v>
      </c>
      <c r="J22">
        <f>(INDEX('Base Premium Discounts'!$E$2:$E$61,MATCH(H22,'Base Premium Discounts'!$D$2:$D$61,0))+$B$25)*I22*$B$24</f>
        <v>29.31501873967219</v>
      </c>
      <c r="K22">
        <f t="shared" si="9"/>
        <v>13.554750044205791</v>
      </c>
      <c r="L22">
        <f t="shared" si="22"/>
        <v>54.31501873967219</v>
      </c>
      <c r="M22">
        <f t="shared" si="1"/>
        <v>100000</v>
      </c>
      <c r="N22" s="58">
        <v>0.5</v>
      </c>
      <c r="O22">
        <f t="shared" si="2"/>
        <v>50</v>
      </c>
      <c r="P22">
        <f t="shared" si="0"/>
        <v>1</v>
      </c>
      <c r="R22" s="23">
        <f>(1-$B$4)*'Pre F S'!Q22</f>
        <v>2.1751361161524475E-2</v>
      </c>
      <c r="S22" s="23">
        <f t="shared" si="27"/>
        <v>2.0669102095750799E-3</v>
      </c>
      <c r="T22" s="23">
        <f t="shared" si="10"/>
        <v>0.84055595442305331</v>
      </c>
      <c r="U22" s="23">
        <f t="shared" si="11"/>
        <v>1.8283236141125737E-2</v>
      </c>
      <c r="V22" s="23">
        <f t="shared" si="12"/>
        <v>1.7373536839161343E-3</v>
      </c>
      <c r="W22" s="23">
        <f t="shared" si="3"/>
        <v>0.82053536459801146</v>
      </c>
      <c r="X22" s="23"/>
      <c r="Y22" s="23">
        <f t="shared" si="13"/>
        <v>42.027797721152666</v>
      </c>
      <c r="Z22" s="23">
        <f t="shared" si="13"/>
        <v>0.84055595442305331</v>
      </c>
      <c r="AA22" s="23">
        <f t="shared" si="14"/>
        <v>41.026768229900576</v>
      </c>
      <c r="AB22" s="23">
        <f t="shared" si="15"/>
        <v>0.82053536459801146</v>
      </c>
      <c r="AD22" s="47">
        <f t="shared" si="4"/>
        <v>556.10758847786553</v>
      </c>
      <c r="AE22" s="47">
        <f t="shared" si="5"/>
        <v>-11.122151769557311</v>
      </c>
      <c r="AF22" s="47">
        <f t="shared" si="6"/>
        <v>-44.567393704704749</v>
      </c>
      <c r="AG22" s="47">
        <f t="shared" si="16"/>
        <v>-1828.3236141125738</v>
      </c>
      <c r="AH22" s="47">
        <f t="shared" si="17"/>
        <v>-1327.9055711089702</v>
      </c>
      <c r="AI22" s="47">
        <f t="shared" si="18"/>
        <v>1.0010294912520905</v>
      </c>
      <c r="AJ22" s="47">
        <f t="shared" si="24"/>
        <v>23.51415161535536</v>
      </c>
      <c r="AK22" s="47">
        <f t="shared" si="19"/>
        <v>-1303.3903900023629</v>
      </c>
      <c r="AL22" s="47">
        <f t="shared" si="20"/>
        <v>2.0020589825041846E-2</v>
      </c>
      <c r="AM22" s="47">
        <f t="shared" si="21"/>
        <v>-1303.3703694125379</v>
      </c>
    </row>
    <row r="23" spans="1:39">
      <c r="A23" s="58" t="s">
        <v>87</v>
      </c>
      <c r="B23" s="58">
        <v>0.01</v>
      </c>
      <c r="C23" s="58"/>
      <c r="G23">
        <v>19</v>
      </c>
      <c r="H23">
        <f t="shared" si="7"/>
        <v>53</v>
      </c>
      <c r="I23">
        <f t="shared" si="8"/>
        <v>677.73750221028956</v>
      </c>
      <c r="J23">
        <f>(INDEX('Base Premium Discounts'!$E$2:$E$61,MATCH(H23,'Base Premium Discounts'!$D$2:$D$61,0))+$B$25)*I23*$B$24</f>
        <v>30.233984844364109</v>
      </c>
      <c r="K23">
        <f t="shared" si="9"/>
        <v>13.554750044205791</v>
      </c>
      <c r="L23">
        <f t="shared" si="22"/>
        <v>55.233984844364109</v>
      </c>
      <c r="M23">
        <f t="shared" si="1"/>
        <v>100000</v>
      </c>
      <c r="N23" s="58">
        <v>0.5</v>
      </c>
      <c r="O23">
        <f t="shared" si="2"/>
        <v>50</v>
      </c>
      <c r="P23">
        <f t="shared" si="0"/>
        <v>1</v>
      </c>
      <c r="R23" s="23">
        <f>(1-$B$4)*'Pre F S'!Q23</f>
        <v>2.3785888077858915E-2</v>
      </c>
      <c r="S23" s="23">
        <f t="shared" si="27"/>
        <v>2.0669102095750799E-3</v>
      </c>
      <c r="T23" s="23">
        <f t="shared" si="10"/>
        <v>0.82053536459801146</v>
      </c>
      <c r="U23" s="23">
        <f t="shared" si="11"/>
        <v>1.9517162346253458E-2</v>
      </c>
      <c r="V23" s="23">
        <f t="shared" si="12"/>
        <v>1.6959729224050404E-3</v>
      </c>
      <c r="W23" s="23">
        <f t="shared" si="3"/>
        <v>0.79932222932935293</v>
      </c>
      <c r="X23" s="23"/>
      <c r="Y23" s="23">
        <f t="shared" si="13"/>
        <v>41.026768229900576</v>
      </c>
      <c r="Z23" s="23">
        <f t="shared" si="13"/>
        <v>0.82053536459801146</v>
      </c>
      <c r="AA23" s="23">
        <f t="shared" si="14"/>
        <v>39.966111466467645</v>
      </c>
      <c r="AB23" s="23">
        <f t="shared" si="15"/>
        <v>0.79932222932935293</v>
      </c>
      <c r="AD23" s="47">
        <f t="shared" si="4"/>
        <v>541.73065116683586</v>
      </c>
      <c r="AE23" s="47">
        <f t="shared" si="5"/>
        <v>-10.834613023336718</v>
      </c>
      <c r="AF23" s="47">
        <f t="shared" si="6"/>
        <v>-44.149751900540814</v>
      </c>
      <c r="AG23" s="47">
        <f t="shared" si="16"/>
        <v>-1951.7162346253458</v>
      </c>
      <c r="AH23" s="47">
        <f t="shared" si="17"/>
        <v>-1464.9699483823874</v>
      </c>
      <c r="AI23" s="47">
        <f t="shared" si="18"/>
        <v>1.0606567634329309</v>
      </c>
      <c r="AJ23" s="47">
        <f t="shared" si="24"/>
        <v>22.909733669519905</v>
      </c>
      <c r="AK23" s="47">
        <f t="shared" si="19"/>
        <v>-1440.9995579494346</v>
      </c>
      <c r="AL23" s="47">
        <f t="shared" si="20"/>
        <v>2.1213135268658534E-2</v>
      </c>
      <c r="AM23" s="47">
        <f t="shared" si="21"/>
        <v>-1440.9783448141659</v>
      </c>
    </row>
    <row r="24" spans="1:39">
      <c r="A24" s="31" t="s">
        <v>94</v>
      </c>
      <c r="B24" s="31">
        <v>0.8</v>
      </c>
      <c r="G24">
        <v>20</v>
      </c>
      <c r="H24">
        <f t="shared" si="7"/>
        <v>54</v>
      </c>
      <c r="I24">
        <f t="shared" si="8"/>
        <v>677.73750221028956</v>
      </c>
      <c r="J24">
        <f>(INDEX('Base Premium Discounts'!$E$2:$E$61,MATCH(H24,'Base Premium Discounts'!$D$2:$D$61,0))+$B$25)*I24*$B$24</f>
        <v>31.152950949056027</v>
      </c>
      <c r="K24">
        <f t="shared" si="9"/>
        <v>13.554750044205791</v>
      </c>
      <c r="L24">
        <f t="shared" si="22"/>
        <v>56.152950949056027</v>
      </c>
      <c r="M24">
        <f t="shared" si="1"/>
        <v>100000</v>
      </c>
      <c r="N24" s="58">
        <v>0.5</v>
      </c>
      <c r="O24">
        <f t="shared" si="2"/>
        <v>50</v>
      </c>
      <c r="P24">
        <f t="shared" si="0"/>
        <v>1</v>
      </c>
      <c r="R24" s="23">
        <f>(1-$B$4)*'Pre F S'!Q24</f>
        <v>2.6912065439672759E-2</v>
      </c>
      <c r="S24" s="23">
        <f t="shared" si="27"/>
        <v>2.0669102095750799E-3</v>
      </c>
      <c r="T24" s="23">
        <f t="shared" si="10"/>
        <v>0.79932222932935293</v>
      </c>
      <c r="U24" s="23">
        <f t="shared" si="11"/>
        <v>2.1511412143096664E-2</v>
      </c>
      <c r="V24" s="23">
        <f t="shared" si="12"/>
        <v>1.652127276541153E-3</v>
      </c>
      <c r="W24" s="23">
        <f t="shared" si="3"/>
        <v>0.77615868990971515</v>
      </c>
      <c r="X24" s="23"/>
      <c r="Y24" s="23">
        <f t="shared" si="13"/>
        <v>39.966111466467645</v>
      </c>
      <c r="Z24" s="23">
        <f t="shared" si="13"/>
        <v>0.79932222932935293</v>
      </c>
      <c r="AA24" s="23">
        <f t="shared" si="14"/>
        <v>38.80793449548576</v>
      </c>
      <c r="AB24" s="23">
        <f t="shared" si="15"/>
        <v>0.77615868990971515</v>
      </c>
      <c r="AD24" s="47">
        <f t="shared" si="4"/>
        <v>526.03185181822107</v>
      </c>
      <c r="AE24" s="47">
        <f t="shared" si="5"/>
        <v>-10.52063703636442</v>
      </c>
      <c r="AF24" s="47">
        <f t="shared" si="6"/>
        <v>-43.583600843183824</v>
      </c>
      <c r="AG24" s="47">
        <f t="shared" si="16"/>
        <v>-2151.1412143096663</v>
      </c>
      <c r="AH24" s="47">
        <f t="shared" si="17"/>
        <v>-1679.2136003709934</v>
      </c>
      <c r="AI24" s="47">
        <f t="shared" si="18"/>
        <v>1.1581769709818843</v>
      </c>
      <c r="AJ24" s="47">
        <f t="shared" si="24"/>
        <v>22.251065939106148</v>
      </c>
      <c r="AK24" s="47">
        <f t="shared" si="19"/>
        <v>-1655.8043574609053</v>
      </c>
      <c r="AL24" s="47">
        <f t="shared" si="20"/>
        <v>2.316353941963778E-2</v>
      </c>
      <c r="AM24" s="47">
        <f t="shared" si="21"/>
        <v>-1655.7811939214857</v>
      </c>
    </row>
    <row r="25" spans="1:39">
      <c r="A25" s="31" t="s">
        <v>96</v>
      </c>
      <c r="B25">
        <v>0.01</v>
      </c>
      <c r="AD25" s="47"/>
      <c r="AE25" s="47"/>
      <c r="AF25" s="47"/>
      <c r="AG25" s="47"/>
      <c r="AH25" s="47"/>
      <c r="AI25" s="47"/>
      <c r="AJ25" s="47"/>
      <c r="AK25" s="47"/>
      <c r="AL25" s="47"/>
      <c r="AM25" s="47"/>
    </row>
    <row r="26" spans="1:39">
      <c r="AC26" s="31" t="s">
        <v>88</v>
      </c>
      <c r="AD26" s="47">
        <f>SUM(AD4:AD24)</f>
        <v>12296.552106426199</v>
      </c>
      <c r="AE26" s="47">
        <f t="shared" ref="AE26:AM26" si="28">SUM(AE4:AE24)</f>
        <v>-774.56629385254973</v>
      </c>
      <c r="AF26" s="47">
        <f t="shared" si="28"/>
        <v>-1029.0376773574837</v>
      </c>
      <c r="AG26" s="47">
        <f t="shared" si="28"/>
        <v>-13554.641072290946</v>
      </c>
      <c r="AH26" s="47">
        <f t="shared" si="28"/>
        <v>-3061.6929370747785</v>
      </c>
      <c r="AI26" s="47">
        <f t="shared" si="28"/>
        <v>-38.80793449548576</v>
      </c>
      <c r="AJ26" s="47">
        <f t="shared" si="28"/>
        <v>492.91069654182888</v>
      </c>
      <c r="AK26" s="47">
        <f t="shared" si="28"/>
        <v>-2607.5901750284347</v>
      </c>
      <c r="AL26" s="47">
        <f t="shared" si="28"/>
        <v>-0.77615868990971515</v>
      </c>
      <c r="AM26" s="47">
        <f t="shared" si="28"/>
        <v>-2608.3663337183461</v>
      </c>
    </row>
    <row r="28" spans="1:39">
      <c r="AC28" s="31" t="s">
        <v>89</v>
      </c>
      <c r="AD28" s="57">
        <f>AD4+NPV($B$7,AD5:AD24)</f>
        <v>9268.3358564881091</v>
      </c>
      <c r="AE28" s="57">
        <f t="shared" ref="AE28:AL28" si="29">AE4+NPV($B$7,AE5:AE24)</f>
        <v>-714.00196885378807</v>
      </c>
      <c r="AF28" s="57">
        <f t="shared" si="29"/>
        <v>-806.47358291243052</v>
      </c>
      <c r="AG28" s="57">
        <f t="shared" si="29"/>
        <v>-8561.805508648762</v>
      </c>
      <c r="AH28" s="57">
        <f t="shared" si="29"/>
        <v>-813.94520392687173</v>
      </c>
      <c r="AI28" s="57">
        <f t="shared" si="29"/>
        <v>-42.179429723127413</v>
      </c>
      <c r="AJ28" s="57">
        <f t="shared" si="29"/>
        <v>364.89314304686911</v>
      </c>
      <c r="AK28" s="57">
        <f t="shared" si="29"/>
        <v>-491.23149060312937</v>
      </c>
      <c r="AL28" s="57">
        <f t="shared" si="29"/>
        <v>-0.8435885944625483</v>
      </c>
      <c r="AM28" s="57">
        <f>AM4+NPV($B$7,AM5:AM24)</f>
        <v>-492.07507919759149</v>
      </c>
    </row>
    <row r="30" spans="1:39">
      <c r="AC30" s="31" t="s">
        <v>90</v>
      </c>
      <c r="AD30" s="57">
        <f>AD4+NPV($B$6,AD5:AD24)</f>
        <v>8503.7803872331988</v>
      </c>
      <c r="AE30" s="57">
        <f t="shared" ref="AE30:AM30" si="30">AE4+NPV($B$6,AE5:AE24)</f>
        <v>-698.71085946868993</v>
      </c>
      <c r="AF30" s="57">
        <f t="shared" si="30"/>
        <v>-750.78968837436287</v>
      </c>
      <c r="AG30" s="57">
        <f t="shared" si="30"/>
        <v>-7394.7300444784241</v>
      </c>
      <c r="AH30" s="57">
        <f t="shared" si="30"/>
        <v>-340.45020508827804</v>
      </c>
      <c r="AI30" s="57">
        <f t="shared" si="30"/>
        <v>-42.994019811712661</v>
      </c>
      <c r="AJ30" s="57">
        <f t="shared" si="30"/>
        <v>332.56911789381496</v>
      </c>
      <c r="AK30" s="57">
        <f t="shared" si="30"/>
        <v>-50.875107006176322</v>
      </c>
      <c r="AL30" s="57">
        <f t="shared" si="30"/>
        <v>-0.85988039623425316</v>
      </c>
      <c r="AM30" s="57">
        <f t="shared" si="30"/>
        <v>-51.734987402410766</v>
      </c>
    </row>
  </sheetData>
  <mergeCells count="2">
    <mergeCell ref="AD1:AM1"/>
    <mergeCell ref="R2:W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FD74E-2F39-4B5D-9913-E71F2A8D4620}">
  <sheetPr codeName="Sheet13">
    <tabColor rgb="FF00B050"/>
  </sheetPr>
  <dimension ref="A1"/>
  <sheetViews>
    <sheetView workbookViewId="0"/>
  </sheetViews>
  <sheetFormatPr defaultColWidth="8.85546875" defaultRowHeight="12.9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22CC4-ABF9-410D-86C7-E7254D9FECFF}">
  <sheetPr codeName="Sheet14"/>
  <dimension ref="A1:AY145"/>
  <sheetViews>
    <sheetView workbookViewId="0">
      <selection activeCell="N13" sqref="N13"/>
    </sheetView>
  </sheetViews>
  <sheetFormatPr defaultColWidth="8.85546875" defaultRowHeight="12.95"/>
  <cols>
    <col min="7" max="7" width="12.7109375" customWidth="1"/>
    <col min="8" max="8" width="9.140625" bestFit="1" customWidth="1"/>
    <col min="9" max="9" width="9.140625" style="1" bestFit="1" customWidth="1"/>
    <col min="10" max="10" width="9.140625" bestFit="1" customWidth="1"/>
    <col min="11" max="11" width="12.85546875" customWidth="1"/>
    <col min="12" max="13" width="9.140625" bestFit="1" customWidth="1"/>
    <col min="14" max="14" width="22.7109375" bestFit="1" customWidth="1"/>
    <col min="15" max="15" width="18.85546875" bestFit="1" customWidth="1"/>
    <col min="16" max="17" width="21.7109375" bestFit="1" customWidth="1"/>
    <col min="18" max="18" width="5.7109375" customWidth="1"/>
    <col min="19" max="19" width="8.42578125" bestFit="1" customWidth="1"/>
    <col min="20" max="24" width="9.140625" bestFit="1" customWidth="1"/>
    <col min="25" max="25" width="5.7109375" customWidth="1"/>
    <col min="26" max="29" width="9.140625" bestFit="1" customWidth="1"/>
    <col min="30" max="30" width="5.7109375" customWidth="1"/>
    <col min="31" max="31" width="9.140625" bestFit="1" customWidth="1"/>
    <col min="32" max="32" width="11.28515625" bestFit="1" customWidth="1"/>
    <col min="33" max="34" width="9.140625" bestFit="1" customWidth="1"/>
    <col min="35" max="35" width="11.7109375" customWidth="1"/>
    <col min="36" max="38" width="9.140625" bestFit="1" customWidth="1"/>
    <col min="39" max="39" width="11.140625" bestFit="1" customWidth="1"/>
    <col min="40" max="40" width="12.140625" bestFit="1" customWidth="1"/>
    <col min="41" max="46" width="9.140625" bestFit="1" customWidth="1"/>
    <col min="47" max="48" width="10.28515625" bestFit="1" customWidth="1"/>
    <col min="49" max="50" width="22.7109375" bestFit="1" customWidth="1"/>
    <col min="51" max="262" width="9.140625" bestFit="1" customWidth="1"/>
    <col min="263" max="263" width="12.7109375" customWidth="1"/>
    <col min="264" max="266" width="9.140625" bestFit="1" customWidth="1"/>
    <col min="267" max="267" width="12.85546875" customWidth="1"/>
    <col min="268" max="269" width="9.140625" bestFit="1" customWidth="1"/>
    <col min="270" max="270" width="22.7109375" bestFit="1" customWidth="1"/>
    <col min="271" max="271" width="18.85546875" bestFit="1" customWidth="1"/>
    <col min="272" max="273" width="21.7109375" bestFit="1" customWidth="1"/>
    <col min="274" max="274" width="5.7109375" customWidth="1"/>
    <col min="275" max="275" width="8.42578125" bestFit="1" customWidth="1"/>
    <col min="276" max="280" width="9.140625" bestFit="1" customWidth="1"/>
    <col min="281" max="281" width="5.7109375" customWidth="1"/>
    <col min="282" max="285" width="9.140625" bestFit="1" customWidth="1"/>
    <col min="286" max="286" width="5.7109375" customWidth="1"/>
    <col min="287" max="287" width="9.140625" bestFit="1" customWidth="1"/>
    <col min="288" max="288" width="11.28515625" bestFit="1" customWidth="1"/>
    <col min="289" max="290" width="9.140625" bestFit="1" customWidth="1"/>
    <col min="291" max="291" width="11.7109375" customWidth="1"/>
    <col min="292" max="294" width="9.140625" bestFit="1" customWidth="1"/>
    <col min="295" max="295" width="11.140625" bestFit="1" customWidth="1"/>
    <col min="296" max="296" width="12.140625" bestFit="1" customWidth="1"/>
    <col min="297" max="304" width="9.140625" bestFit="1" customWidth="1"/>
    <col min="305" max="306" width="22.7109375" bestFit="1" customWidth="1"/>
    <col min="307" max="518" width="9.140625" bestFit="1" customWidth="1"/>
    <col min="519" max="519" width="12.7109375" customWidth="1"/>
    <col min="520" max="522" width="9.140625" bestFit="1" customWidth="1"/>
    <col min="523" max="523" width="12.85546875" customWidth="1"/>
    <col min="524" max="525" width="9.140625" bestFit="1" customWidth="1"/>
    <col min="526" max="526" width="22.7109375" bestFit="1" customWidth="1"/>
    <col min="527" max="527" width="18.85546875" bestFit="1" customWidth="1"/>
    <col min="528" max="529" width="21.7109375" bestFit="1" customWidth="1"/>
    <col min="530" max="530" width="5.7109375" customWidth="1"/>
    <col min="531" max="531" width="8.42578125" bestFit="1" customWidth="1"/>
    <col min="532" max="536" width="9.140625" bestFit="1" customWidth="1"/>
    <col min="537" max="537" width="5.7109375" customWidth="1"/>
    <col min="538" max="541" width="9.140625" bestFit="1" customWidth="1"/>
    <col min="542" max="542" width="5.7109375" customWidth="1"/>
    <col min="543" max="543" width="9.140625" bestFit="1" customWidth="1"/>
    <col min="544" max="544" width="11.28515625" bestFit="1" customWidth="1"/>
    <col min="545" max="546" width="9.140625" bestFit="1" customWidth="1"/>
    <col min="547" max="547" width="11.7109375" customWidth="1"/>
    <col min="548" max="550" width="9.140625" bestFit="1" customWidth="1"/>
    <col min="551" max="551" width="11.140625" bestFit="1" customWidth="1"/>
    <col min="552" max="552" width="12.140625" bestFit="1" customWidth="1"/>
    <col min="553" max="560" width="9.140625" bestFit="1" customWidth="1"/>
    <col min="561" max="562" width="22.7109375" bestFit="1" customWidth="1"/>
    <col min="563" max="774" width="9.140625" bestFit="1" customWidth="1"/>
    <col min="775" max="775" width="12.7109375" customWidth="1"/>
    <col min="776" max="778" width="9.140625" bestFit="1" customWidth="1"/>
    <col min="779" max="779" width="12.85546875" customWidth="1"/>
    <col min="780" max="781" width="9.140625" bestFit="1" customWidth="1"/>
    <col min="782" max="782" width="22.7109375" bestFit="1" customWidth="1"/>
    <col min="783" max="783" width="18.85546875" bestFit="1" customWidth="1"/>
    <col min="784" max="785" width="21.7109375" bestFit="1" customWidth="1"/>
    <col min="786" max="786" width="5.7109375" customWidth="1"/>
    <col min="787" max="787" width="8.42578125" bestFit="1" customWidth="1"/>
    <col min="788" max="792" width="9.140625" bestFit="1" customWidth="1"/>
    <col min="793" max="793" width="5.7109375" customWidth="1"/>
    <col min="794" max="797" width="9.140625" bestFit="1" customWidth="1"/>
    <col min="798" max="798" width="5.7109375" customWidth="1"/>
    <col min="799" max="799" width="9.140625" bestFit="1" customWidth="1"/>
    <col min="800" max="800" width="11.28515625" bestFit="1" customWidth="1"/>
    <col min="801" max="802" width="9.140625" bestFit="1" customWidth="1"/>
    <col min="803" max="803" width="11.7109375" customWidth="1"/>
    <col min="804" max="806" width="9.140625" bestFit="1" customWidth="1"/>
    <col min="807" max="807" width="11.140625" bestFit="1" customWidth="1"/>
    <col min="808" max="808" width="12.140625" bestFit="1" customWidth="1"/>
    <col min="809" max="816" width="9.140625" bestFit="1" customWidth="1"/>
    <col min="817" max="818" width="22.7109375" bestFit="1" customWidth="1"/>
    <col min="819" max="1030" width="9.140625" bestFit="1" customWidth="1"/>
    <col min="1031" max="1031" width="12.7109375" customWidth="1"/>
    <col min="1032" max="1034" width="9.140625" bestFit="1" customWidth="1"/>
    <col min="1035" max="1035" width="12.85546875" customWidth="1"/>
    <col min="1036" max="1037" width="9.140625" bestFit="1" customWidth="1"/>
    <col min="1038" max="1038" width="22.7109375" bestFit="1" customWidth="1"/>
    <col min="1039" max="1039" width="18.85546875" bestFit="1" customWidth="1"/>
    <col min="1040" max="1041" width="21.7109375" bestFit="1" customWidth="1"/>
    <col min="1042" max="1042" width="5.7109375" customWidth="1"/>
    <col min="1043" max="1043" width="8.42578125" bestFit="1" customWidth="1"/>
    <col min="1044" max="1048" width="9.140625" bestFit="1" customWidth="1"/>
    <col min="1049" max="1049" width="5.7109375" customWidth="1"/>
    <col min="1050" max="1053" width="9.140625" bestFit="1" customWidth="1"/>
    <col min="1054" max="1054" width="5.7109375" customWidth="1"/>
    <col min="1055" max="1055" width="9.140625" bestFit="1" customWidth="1"/>
    <col min="1056" max="1056" width="11.28515625" bestFit="1" customWidth="1"/>
    <col min="1057" max="1058" width="9.140625" bestFit="1" customWidth="1"/>
    <col min="1059" max="1059" width="11.7109375" customWidth="1"/>
    <col min="1060" max="1062" width="9.140625" bestFit="1" customWidth="1"/>
    <col min="1063" max="1063" width="11.140625" bestFit="1" customWidth="1"/>
    <col min="1064" max="1064" width="12.140625" bestFit="1" customWidth="1"/>
    <col min="1065" max="1072" width="9.140625" bestFit="1" customWidth="1"/>
    <col min="1073" max="1074" width="22.7109375" bestFit="1" customWidth="1"/>
    <col min="1075" max="1286" width="9.140625" bestFit="1" customWidth="1"/>
    <col min="1287" max="1287" width="12.7109375" customWidth="1"/>
    <col min="1288" max="1290" width="9.140625" bestFit="1" customWidth="1"/>
    <col min="1291" max="1291" width="12.85546875" customWidth="1"/>
    <col min="1292" max="1293" width="9.140625" bestFit="1" customWidth="1"/>
    <col min="1294" max="1294" width="22.7109375" bestFit="1" customWidth="1"/>
    <col min="1295" max="1295" width="18.85546875" bestFit="1" customWidth="1"/>
    <col min="1296" max="1297" width="21.7109375" bestFit="1" customWidth="1"/>
    <col min="1298" max="1298" width="5.7109375" customWidth="1"/>
    <col min="1299" max="1299" width="8.42578125" bestFit="1" customWidth="1"/>
    <col min="1300" max="1304" width="9.140625" bestFit="1" customWidth="1"/>
    <col min="1305" max="1305" width="5.7109375" customWidth="1"/>
    <col min="1306" max="1309" width="9.140625" bestFit="1" customWidth="1"/>
    <col min="1310" max="1310" width="5.7109375" customWidth="1"/>
    <col min="1311" max="1311" width="9.140625" bestFit="1" customWidth="1"/>
    <col min="1312" max="1312" width="11.28515625" bestFit="1" customWidth="1"/>
    <col min="1313" max="1314" width="9.140625" bestFit="1" customWidth="1"/>
    <col min="1315" max="1315" width="11.7109375" customWidth="1"/>
    <col min="1316" max="1318" width="9.140625" bestFit="1" customWidth="1"/>
    <col min="1319" max="1319" width="11.140625" bestFit="1" customWidth="1"/>
    <col min="1320" max="1320" width="12.140625" bestFit="1" customWidth="1"/>
    <col min="1321" max="1328" width="9.140625" bestFit="1" customWidth="1"/>
    <col min="1329" max="1330" width="22.7109375" bestFit="1" customWidth="1"/>
    <col min="1331" max="1542" width="9.140625" bestFit="1" customWidth="1"/>
    <col min="1543" max="1543" width="12.7109375" customWidth="1"/>
    <col min="1544" max="1546" width="9.140625" bestFit="1" customWidth="1"/>
    <col min="1547" max="1547" width="12.85546875" customWidth="1"/>
    <col min="1548" max="1549" width="9.140625" bestFit="1" customWidth="1"/>
    <col min="1550" max="1550" width="22.7109375" bestFit="1" customWidth="1"/>
    <col min="1551" max="1551" width="18.85546875" bestFit="1" customWidth="1"/>
    <col min="1552" max="1553" width="21.7109375" bestFit="1" customWidth="1"/>
    <col min="1554" max="1554" width="5.7109375" customWidth="1"/>
    <col min="1555" max="1555" width="8.42578125" bestFit="1" customWidth="1"/>
    <col min="1556" max="1560" width="9.140625" bestFit="1" customWidth="1"/>
    <col min="1561" max="1561" width="5.7109375" customWidth="1"/>
    <col min="1562" max="1565" width="9.140625" bestFit="1" customWidth="1"/>
    <col min="1566" max="1566" width="5.7109375" customWidth="1"/>
    <col min="1567" max="1567" width="9.140625" bestFit="1" customWidth="1"/>
    <col min="1568" max="1568" width="11.28515625" bestFit="1" customWidth="1"/>
    <col min="1569" max="1570" width="9.140625" bestFit="1" customWidth="1"/>
    <col min="1571" max="1571" width="11.7109375" customWidth="1"/>
    <col min="1572" max="1574" width="9.140625" bestFit="1" customWidth="1"/>
    <col min="1575" max="1575" width="11.140625" bestFit="1" customWidth="1"/>
    <col min="1576" max="1576" width="12.140625" bestFit="1" customWidth="1"/>
    <col min="1577" max="1584" width="9.140625" bestFit="1" customWidth="1"/>
    <col min="1585" max="1586" width="22.7109375" bestFit="1" customWidth="1"/>
    <col min="1587" max="1798" width="9.140625" bestFit="1" customWidth="1"/>
    <col min="1799" max="1799" width="12.7109375" customWidth="1"/>
    <col min="1800" max="1802" width="9.140625" bestFit="1" customWidth="1"/>
    <col min="1803" max="1803" width="12.85546875" customWidth="1"/>
    <col min="1804" max="1805" width="9.140625" bestFit="1" customWidth="1"/>
    <col min="1806" max="1806" width="22.7109375" bestFit="1" customWidth="1"/>
    <col min="1807" max="1807" width="18.85546875" bestFit="1" customWidth="1"/>
    <col min="1808" max="1809" width="21.7109375" bestFit="1" customWidth="1"/>
    <col min="1810" max="1810" width="5.7109375" customWidth="1"/>
    <col min="1811" max="1811" width="8.42578125" bestFit="1" customWidth="1"/>
    <col min="1812" max="1816" width="9.140625" bestFit="1" customWidth="1"/>
    <col min="1817" max="1817" width="5.7109375" customWidth="1"/>
    <col min="1818" max="1821" width="9.140625" bestFit="1" customWidth="1"/>
    <col min="1822" max="1822" width="5.7109375" customWidth="1"/>
    <col min="1823" max="1823" width="9.140625" bestFit="1" customWidth="1"/>
    <col min="1824" max="1824" width="11.28515625" bestFit="1" customWidth="1"/>
    <col min="1825" max="1826" width="9.140625" bestFit="1" customWidth="1"/>
    <col min="1827" max="1827" width="11.7109375" customWidth="1"/>
    <col min="1828" max="1830" width="9.140625" bestFit="1" customWidth="1"/>
    <col min="1831" max="1831" width="11.140625" bestFit="1" customWidth="1"/>
    <col min="1832" max="1832" width="12.140625" bestFit="1" customWidth="1"/>
    <col min="1833" max="1840" width="9.140625" bestFit="1" customWidth="1"/>
    <col min="1841" max="1842" width="22.7109375" bestFit="1" customWidth="1"/>
    <col min="1843" max="2054" width="9.140625" bestFit="1" customWidth="1"/>
    <col min="2055" max="2055" width="12.7109375" customWidth="1"/>
    <col min="2056" max="2058" width="9.140625" bestFit="1" customWidth="1"/>
    <col min="2059" max="2059" width="12.85546875" customWidth="1"/>
    <col min="2060" max="2061" width="9.140625" bestFit="1" customWidth="1"/>
    <col min="2062" max="2062" width="22.7109375" bestFit="1" customWidth="1"/>
    <col min="2063" max="2063" width="18.85546875" bestFit="1" customWidth="1"/>
    <col min="2064" max="2065" width="21.7109375" bestFit="1" customWidth="1"/>
    <col min="2066" max="2066" width="5.7109375" customWidth="1"/>
    <col min="2067" max="2067" width="8.42578125" bestFit="1" customWidth="1"/>
    <col min="2068" max="2072" width="9.140625" bestFit="1" customWidth="1"/>
    <col min="2073" max="2073" width="5.7109375" customWidth="1"/>
    <col min="2074" max="2077" width="9.140625" bestFit="1" customWidth="1"/>
    <col min="2078" max="2078" width="5.7109375" customWidth="1"/>
    <col min="2079" max="2079" width="9.140625" bestFit="1" customWidth="1"/>
    <col min="2080" max="2080" width="11.28515625" bestFit="1" customWidth="1"/>
    <col min="2081" max="2082" width="9.140625" bestFit="1" customWidth="1"/>
    <col min="2083" max="2083" width="11.7109375" customWidth="1"/>
    <col min="2084" max="2086" width="9.140625" bestFit="1" customWidth="1"/>
    <col min="2087" max="2087" width="11.140625" bestFit="1" customWidth="1"/>
    <col min="2088" max="2088" width="12.140625" bestFit="1" customWidth="1"/>
    <col min="2089" max="2096" width="9.140625" bestFit="1" customWidth="1"/>
    <col min="2097" max="2098" width="22.7109375" bestFit="1" customWidth="1"/>
    <col min="2099" max="2310" width="9.140625" bestFit="1" customWidth="1"/>
    <col min="2311" max="2311" width="12.7109375" customWidth="1"/>
    <col min="2312" max="2314" width="9.140625" bestFit="1" customWidth="1"/>
    <col min="2315" max="2315" width="12.85546875" customWidth="1"/>
    <col min="2316" max="2317" width="9.140625" bestFit="1" customWidth="1"/>
    <col min="2318" max="2318" width="22.7109375" bestFit="1" customWidth="1"/>
    <col min="2319" max="2319" width="18.85546875" bestFit="1" customWidth="1"/>
    <col min="2320" max="2321" width="21.7109375" bestFit="1" customWidth="1"/>
    <col min="2322" max="2322" width="5.7109375" customWidth="1"/>
    <col min="2323" max="2323" width="8.42578125" bestFit="1" customWidth="1"/>
    <col min="2324" max="2328" width="9.140625" bestFit="1" customWidth="1"/>
    <col min="2329" max="2329" width="5.7109375" customWidth="1"/>
    <col min="2330" max="2333" width="9.140625" bestFit="1" customWidth="1"/>
    <col min="2334" max="2334" width="5.7109375" customWidth="1"/>
    <col min="2335" max="2335" width="9.140625" bestFit="1" customWidth="1"/>
    <col min="2336" max="2336" width="11.28515625" bestFit="1" customWidth="1"/>
    <col min="2337" max="2338" width="9.140625" bestFit="1" customWidth="1"/>
    <col min="2339" max="2339" width="11.7109375" customWidth="1"/>
    <col min="2340" max="2342" width="9.140625" bestFit="1" customWidth="1"/>
    <col min="2343" max="2343" width="11.140625" bestFit="1" customWidth="1"/>
    <col min="2344" max="2344" width="12.140625" bestFit="1" customWidth="1"/>
    <col min="2345" max="2352" width="9.140625" bestFit="1" customWidth="1"/>
    <col min="2353" max="2354" width="22.7109375" bestFit="1" customWidth="1"/>
    <col min="2355" max="2566" width="9.140625" bestFit="1" customWidth="1"/>
    <col min="2567" max="2567" width="12.7109375" customWidth="1"/>
    <col min="2568" max="2570" width="9.140625" bestFit="1" customWidth="1"/>
    <col min="2571" max="2571" width="12.85546875" customWidth="1"/>
    <col min="2572" max="2573" width="9.140625" bestFit="1" customWidth="1"/>
    <col min="2574" max="2574" width="22.7109375" bestFit="1" customWidth="1"/>
    <col min="2575" max="2575" width="18.85546875" bestFit="1" customWidth="1"/>
    <col min="2576" max="2577" width="21.7109375" bestFit="1" customWidth="1"/>
    <col min="2578" max="2578" width="5.7109375" customWidth="1"/>
    <col min="2579" max="2579" width="8.42578125" bestFit="1" customWidth="1"/>
    <col min="2580" max="2584" width="9.140625" bestFit="1" customWidth="1"/>
    <col min="2585" max="2585" width="5.7109375" customWidth="1"/>
    <col min="2586" max="2589" width="9.140625" bestFit="1" customWidth="1"/>
    <col min="2590" max="2590" width="5.7109375" customWidth="1"/>
    <col min="2591" max="2591" width="9.140625" bestFit="1" customWidth="1"/>
    <col min="2592" max="2592" width="11.28515625" bestFit="1" customWidth="1"/>
    <col min="2593" max="2594" width="9.140625" bestFit="1" customWidth="1"/>
    <col min="2595" max="2595" width="11.7109375" customWidth="1"/>
    <col min="2596" max="2598" width="9.140625" bestFit="1" customWidth="1"/>
    <col min="2599" max="2599" width="11.140625" bestFit="1" customWidth="1"/>
    <col min="2600" max="2600" width="12.140625" bestFit="1" customWidth="1"/>
    <col min="2601" max="2608" width="9.140625" bestFit="1" customWidth="1"/>
    <col min="2609" max="2610" width="22.7109375" bestFit="1" customWidth="1"/>
    <col min="2611" max="2822" width="9.140625" bestFit="1" customWidth="1"/>
    <col min="2823" max="2823" width="12.7109375" customWidth="1"/>
    <col min="2824" max="2826" width="9.140625" bestFit="1" customWidth="1"/>
    <col min="2827" max="2827" width="12.85546875" customWidth="1"/>
    <col min="2828" max="2829" width="9.140625" bestFit="1" customWidth="1"/>
    <col min="2830" max="2830" width="22.7109375" bestFit="1" customWidth="1"/>
    <col min="2831" max="2831" width="18.85546875" bestFit="1" customWidth="1"/>
    <col min="2832" max="2833" width="21.7109375" bestFit="1" customWidth="1"/>
    <col min="2834" max="2834" width="5.7109375" customWidth="1"/>
    <col min="2835" max="2835" width="8.42578125" bestFit="1" customWidth="1"/>
    <col min="2836" max="2840" width="9.140625" bestFit="1" customWidth="1"/>
    <col min="2841" max="2841" width="5.7109375" customWidth="1"/>
    <col min="2842" max="2845" width="9.140625" bestFit="1" customWidth="1"/>
    <col min="2846" max="2846" width="5.7109375" customWidth="1"/>
    <col min="2847" max="2847" width="9.140625" bestFit="1" customWidth="1"/>
    <col min="2848" max="2848" width="11.28515625" bestFit="1" customWidth="1"/>
    <col min="2849" max="2850" width="9.140625" bestFit="1" customWidth="1"/>
    <col min="2851" max="2851" width="11.7109375" customWidth="1"/>
    <col min="2852" max="2854" width="9.140625" bestFit="1" customWidth="1"/>
    <col min="2855" max="2855" width="11.140625" bestFit="1" customWidth="1"/>
    <col min="2856" max="2856" width="12.140625" bestFit="1" customWidth="1"/>
    <col min="2857" max="2864" width="9.140625" bestFit="1" customWidth="1"/>
    <col min="2865" max="2866" width="22.7109375" bestFit="1" customWidth="1"/>
    <col min="2867" max="3078" width="9.140625" bestFit="1" customWidth="1"/>
    <col min="3079" max="3079" width="12.7109375" customWidth="1"/>
    <col min="3080" max="3082" width="9.140625" bestFit="1" customWidth="1"/>
    <col min="3083" max="3083" width="12.85546875" customWidth="1"/>
    <col min="3084" max="3085" width="9.140625" bestFit="1" customWidth="1"/>
    <col min="3086" max="3086" width="22.7109375" bestFit="1" customWidth="1"/>
    <col min="3087" max="3087" width="18.85546875" bestFit="1" customWidth="1"/>
    <col min="3088" max="3089" width="21.7109375" bestFit="1" customWidth="1"/>
    <col min="3090" max="3090" width="5.7109375" customWidth="1"/>
    <col min="3091" max="3091" width="8.42578125" bestFit="1" customWidth="1"/>
    <col min="3092" max="3096" width="9.140625" bestFit="1" customWidth="1"/>
    <col min="3097" max="3097" width="5.7109375" customWidth="1"/>
    <col min="3098" max="3101" width="9.140625" bestFit="1" customWidth="1"/>
    <col min="3102" max="3102" width="5.7109375" customWidth="1"/>
    <col min="3103" max="3103" width="9.140625" bestFit="1" customWidth="1"/>
    <col min="3104" max="3104" width="11.28515625" bestFit="1" customWidth="1"/>
    <col min="3105" max="3106" width="9.140625" bestFit="1" customWidth="1"/>
    <col min="3107" max="3107" width="11.7109375" customWidth="1"/>
    <col min="3108" max="3110" width="9.140625" bestFit="1" customWidth="1"/>
    <col min="3111" max="3111" width="11.140625" bestFit="1" customWidth="1"/>
    <col min="3112" max="3112" width="12.140625" bestFit="1" customWidth="1"/>
    <col min="3113" max="3120" width="9.140625" bestFit="1" customWidth="1"/>
    <col min="3121" max="3122" width="22.7109375" bestFit="1" customWidth="1"/>
    <col min="3123" max="3334" width="9.140625" bestFit="1" customWidth="1"/>
    <col min="3335" max="3335" width="12.7109375" customWidth="1"/>
    <col min="3336" max="3338" width="9.140625" bestFit="1" customWidth="1"/>
    <col min="3339" max="3339" width="12.85546875" customWidth="1"/>
    <col min="3340" max="3341" width="9.140625" bestFit="1" customWidth="1"/>
    <col min="3342" max="3342" width="22.7109375" bestFit="1" customWidth="1"/>
    <col min="3343" max="3343" width="18.85546875" bestFit="1" customWidth="1"/>
    <col min="3344" max="3345" width="21.7109375" bestFit="1" customWidth="1"/>
    <col min="3346" max="3346" width="5.7109375" customWidth="1"/>
    <col min="3347" max="3347" width="8.42578125" bestFit="1" customWidth="1"/>
    <col min="3348" max="3352" width="9.140625" bestFit="1" customWidth="1"/>
    <col min="3353" max="3353" width="5.7109375" customWidth="1"/>
    <col min="3354" max="3357" width="9.140625" bestFit="1" customWidth="1"/>
    <col min="3358" max="3358" width="5.7109375" customWidth="1"/>
    <col min="3359" max="3359" width="9.140625" bestFit="1" customWidth="1"/>
    <col min="3360" max="3360" width="11.28515625" bestFit="1" customWidth="1"/>
    <col min="3361" max="3362" width="9.140625" bestFit="1" customWidth="1"/>
    <col min="3363" max="3363" width="11.7109375" customWidth="1"/>
    <col min="3364" max="3366" width="9.140625" bestFit="1" customWidth="1"/>
    <col min="3367" max="3367" width="11.140625" bestFit="1" customWidth="1"/>
    <col min="3368" max="3368" width="12.140625" bestFit="1" customWidth="1"/>
    <col min="3369" max="3376" width="9.140625" bestFit="1" customWidth="1"/>
    <col min="3377" max="3378" width="22.7109375" bestFit="1" customWidth="1"/>
    <col min="3379" max="3590" width="9.140625" bestFit="1" customWidth="1"/>
    <col min="3591" max="3591" width="12.7109375" customWidth="1"/>
    <col min="3592" max="3594" width="9.140625" bestFit="1" customWidth="1"/>
    <col min="3595" max="3595" width="12.85546875" customWidth="1"/>
    <col min="3596" max="3597" width="9.140625" bestFit="1" customWidth="1"/>
    <col min="3598" max="3598" width="22.7109375" bestFit="1" customWidth="1"/>
    <col min="3599" max="3599" width="18.85546875" bestFit="1" customWidth="1"/>
    <col min="3600" max="3601" width="21.7109375" bestFit="1" customWidth="1"/>
    <col min="3602" max="3602" width="5.7109375" customWidth="1"/>
    <col min="3603" max="3603" width="8.42578125" bestFit="1" customWidth="1"/>
    <col min="3604" max="3608" width="9.140625" bestFit="1" customWidth="1"/>
    <col min="3609" max="3609" width="5.7109375" customWidth="1"/>
    <col min="3610" max="3613" width="9.140625" bestFit="1" customWidth="1"/>
    <col min="3614" max="3614" width="5.7109375" customWidth="1"/>
    <col min="3615" max="3615" width="9.140625" bestFit="1" customWidth="1"/>
    <col min="3616" max="3616" width="11.28515625" bestFit="1" customWidth="1"/>
    <col min="3617" max="3618" width="9.140625" bestFit="1" customWidth="1"/>
    <col min="3619" max="3619" width="11.7109375" customWidth="1"/>
    <col min="3620" max="3622" width="9.140625" bestFit="1" customWidth="1"/>
    <col min="3623" max="3623" width="11.140625" bestFit="1" customWidth="1"/>
    <col min="3624" max="3624" width="12.140625" bestFit="1" customWidth="1"/>
    <col min="3625" max="3632" width="9.140625" bestFit="1" customWidth="1"/>
    <col min="3633" max="3634" width="22.7109375" bestFit="1" customWidth="1"/>
    <col min="3635" max="3846" width="9.140625" bestFit="1" customWidth="1"/>
    <col min="3847" max="3847" width="12.7109375" customWidth="1"/>
    <col min="3848" max="3850" width="9.140625" bestFit="1" customWidth="1"/>
    <col min="3851" max="3851" width="12.85546875" customWidth="1"/>
    <col min="3852" max="3853" width="9.140625" bestFit="1" customWidth="1"/>
    <col min="3854" max="3854" width="22.7109375" bestFit="1" customWidth="1"/>
    <col min="3855" max="3855" width="18.85546875" bestFit="1" customWidth="1"/>
    <col min="3856" max="3857" width="21.7109375" bestFit="1" customWidth="1"/>
    <col min="3858" max="3858" width="5.7109375" customWidth="1"/>
    <col min="3859" max="3859" width="8.42578125" bestFit="1" customWidth="1"/>
    <col min="3860" max="3864" width="9.140625" bestFit="1" customWidth="1"/>
    <col min="3865" max="3865" width="5.7109375" customWidth="1"/>
    <col min="3866" max="3869" width="9.140625" bestFit="1" customWidth="1"/>
    <col min="3870" max="3870" width="5.7109375" customWidth="1"/>
    <col min="3871" max="3871" width="9.140625" bestFit="1" customWidth="1"/>
    <col min="3872" max="3872" width="11.28515625" bestFit="1" customWidth="1"/>
    <col min="3873" max="3874" width="9.140625" bestFit="1" customWidth="1"/>
    <col min="3875" max="3875" width="11.7109375" customWidth="1"/>
    <col min="3876" max="3878" width="9.140625" bestFit="1" customWidth="1"/>
    <col min="3879" max="3879" width="11.140625" bestFit="1" customWidth="1"/>
    <col min="3880" max="3880" width="12.140625" bestFit="1" customWidth="1"/>
    <col min="3881" max="3888" width="9.140625" bestFit="1" customWidth="1"/>
    <col min="3889" max="3890" width="22.7109375" bestFit="1" customWidth="1"/>
    <col min="3891" max="4102" width="9.140625" bestFit="1" customWidth="1"/>
    <col min="4103" max="4103" width="12.7109375" customWidth="1"/>
    <col min="4104" max="4106" width="9.140625" bestFit="1" customWidth="1"/>
    <col min="4107" max="4107" width="12.85546875" customWidth="1"/>
    <col min="4108" max="4109" width="9.140625" bestFit="1" customWidth="1"/>
    <col min="4110" max="4110" width="22.7109375" bestFit="1" customWidth="1"/>
    <col min="4111" max="4111" width="18.85546875" bestFit="1" customWidth="1"/>
    <col min="4112" max="4113" width="21.7109375" bestFit="1" customWidth="1"/>
    <col min="4114" max="4114" width="5.7109375" customWidth="1"/>
    <col min="4115" max="4115" width="8.42578125" bestFit="1" customWidth="1"/>
    <col min="4116" max="4120" width="9.140625" bestFit="1" customWidth="1"/>
    <col min="4121" max="4121" width="5.7109375" customWidth="1"/>
    <col min="4122" max="4125" width="9.140625" bestFit="1" customWidth="1"/>
    <col min="4126" max="4126" width="5.7109375" customWidth="1"/>
    <col min="4127" max="4127" width="9.140625" bestFit="1" customWidth="1"/>
    <col min="4128" max="4128" width="11.28515625" bestFit="1" customWidth="1"/>
    <col min="4129" max="4130" width="9.140625" bestFit="1" customWidth="1"/>
    <col min="4131" max="4131" width="11.7109375" customWidth="1"/>
    <col min="4132" max="4134" width="9.140625" bestFit="1" customWidth="1"/>
    <col min="4135" max="4135" width="11.140625" bestFit="1" customWidth="1"/>
    <col min="4136" max="4136" width="12.140625" bestFit="1" customWidth="1"/>
    <col min="4137" max="4144" width="9.140625" bestFit="1" customWidth="1"/>
    <col min="4145" max="4146" width="22.7109375" bestFit="1" customWidth="1"/>
    <col min="4147" max="4358" width="9.140625" bestFit="1" customWidth="1"/>
    <col min="4359" max="4359" width="12.7109375" customWidth="1"/>
    <col min="4360" max="4362" width="9.140625" bestFit="1" customWidth="1"/>
    <col min="4363" max="4363" width="12.85546875" customWidth="1"/>
    <col min="4364" max="4365" width="9.140625" bestFit="1" customWidth="1"/>
    <col min="4366" max="4366" width="22.7109375" bestFit="1" customWidth="1"/>
    <col min="4367" max="4367" width="18.85546875" bestFit="1" customWidth="1"/>
    <col min="4368" max="4369" width="21.7109375" bestFit="1" customWidth="1"/>
    <col min="4370" max="4370" width="5.7109375" customWidth="1"/>
    <col min="4371" max="4371" width="8.42578125" bestFit="1" customWidth="1"/>
    <col min="4372" max="4376" width="9.140625" bestFit="1" customWidth="1"/>
    <col min="4377" max="4377" width="5.7109375" customWidth="1"/>
    <col min="4378" max="4381" width="9.140625" bestFit="1" customWidth="1"/>
    <col min="4382" max="4382" width="5.7109375" customWidth="1"/>
    <col min="4383" max="4383" width="9.140625" bestFit="1" customWidth="1"/>
    <col min="4384" max="4384" width="11.28515625" bestFit="1" customWidth="1"/>
    <col min="4385" max="4386" width="9.140625" bestFit="1" customWidth="1"/>
    <col min="4387" max="4387" width="11.7109375" customWidth="1"/>
    <col min="4388" max="4390" width="9.140625" bestFit="1" customWidth="1"/>
    <col min="4391" max="4391" width="11.140625" bestFit="1" customWidth="1"/>
    <col min="4392" max="4392" width="12.140625" bestFit="1" customWidth="1"/>
    <col min="4393" max="4400" width="9.140625" bestFit="1" customWidth="1"/>
    <col min="4401" max="4402" width="22.7109375" bestFit="1" customWidth="1"/>
    <col min="4403" max="4614" width="9.140625" bestFit="1" customWidth="1"/>
    <col min="4615" max="4615" width="12.7109375" customWidth="1"/>
    <col min="4616" max="4618" width="9.140625" bestFit="1" customWidth="1"/>
    <col min="4619" max="4619" width="12.85546875" customWidth="1"/>
    <col min="4620" max="4621" width="9.140625" bestFit="1" customWidth="1"/>
    <col min="4622" max="4622" width="22.7109375" bestFit="1" customWidth="1"/>
    <col min="4623" max="4623" width="18.85546875" bestFit="1" customWidth="1"/>
    <col min="4624" max="4625" width="21.7109375" bestFit="1" customWidth="1"/>
    <col min="4626" max="4626" width="5.7109375" customWidth="1"/>
    <col min="4627" max="4627" width="8.42578125" bestFit="1" customWidth="1"/>
    <col min="4628" max="4632" width="9.140625" bestFit="1" customWidth="1"/>
    <col min="4633" max="4633" width="5.7109375" customWidth="1"/>
    <col min="4634" max="4637" width="9.140625" bestFit="1" customWidth="1"/>
    <col min="4638" max="4638" width="5.7109375" customWidth="1"/>
    <col min="4639" max="4639" width="9.140625" bestFit="1" customWidth="1"/>
    <col min="4640" max="4640" width="11.28515625" bestFit="1" customWidth="1"/>
    <col min="4641" max="4642" width="9.140625" bestFit="1" customWidth="1"/>
    <col min="4643" max="4643" width="11.7109375" customWidth="1"/>
    <col min="4644" max="4646" width="9.140625" bestFit="1" customWidth="1"/>
    <col min="4647" max="4647" width="11.140625" bestFit="1" customWidth="1"/>
    <col min="4648" max="4648" width="12.140625" bestFit="1" customWidth="1"/>
    <col min="4649" max="4656" width="9.140625" bestFit="1" customWidth="1"/>
    <col min="4657" max="4658" width="22.7109375" bestFit="1" customWidth="1"/>
    <col min="4659" max="4870" width="9.140625" bestFit="1" customWidth="1"/>
    <col min="4871" max="4871" width="12.7109375" customWidth="1"/>
    <col min="4872" max="4874" width="9.140625" bestFit="1" customWidth="1"/>
    <col min="4875" max="4875" width="12.85546875" customWidth="1"/>
    <col min="4876" max="4877" width="9.140625" bestFit="1" customWidth="1"/>
    <col min="4878" max="4878" width="22.7109375" bestFit="1" customWidth="1"/>
    <col min="4879" max="4879" width="18.85546875" bestFit="1" customWidth="1"/>
    <col min="4880" max="4881" width="21.7109375" bestFit="1" customWidth="1"/>
    <col min="4882" max="4882" width="5.7109375" customWidth="1"/>
    <col min="4883" max="4883" width="8.42578125" bestFit="1" customWidth="1"/>
    <col min="4884" max="4888" width="9.140625" bestFit="1" customWidth="1"/>
    <col min="4889" max="4889" width="5.7109375" customWidth="1"/>
    <col min="4890" max="4893" width="9.140625" bestFit="1" customWidth="1"/>
    <col min="4894" max="4894" width="5.7109375" customWidth="1"/>
    <col min="4895" max="4895" width="9.140625" bestFit="1" customWidth="1"/>
    <col min="4896" max="4896" width="11.28515625" bestFit="1" customWidth="1"/>
    <col min="4897" max="4898" width="9.140625" bestFit="1" customWidth="1"/>
    <col min="4899" max="4899" width="11.7109375" customWidth="1"/>
    <col min="4900" max="4902" width="9.140625" bestFit="1" customWidth="1"/>
    <col min="4903" max="4903" width="11.140625" bestFit="1" customWidth="1"/>
    <col min="4904" max="4904" width="12.140625" bestFit="1" customWidth="1"/>
    <col min="4905" max="4912" width="9.140625" bestFit="1" customWidth="1"/>
    <col min="4913" max="4914" width="22.7109375" bestFit="1" customWidth="1"/>
    <col min="4915" max="5126" width="9.140625" bestFit="1" customWidth="1"/>
    <col min="5127" max="5127" width="12.7109375" customWidth="1"/>
    <col min="5128" max="5130" width="9.140625" bestFit="1" customWidth="1"/>
    <col min="5131" max="5131" width="12.85546875" customWidth="1"/>
    <col min="5132" max="5133" width="9.140625" bestFit="1" customWidth="1"/>
    <col min="5134" max="5134" width="22.7109375" bestFit="1" customWidth="1"/>
    <col min="5135" max="5135" width="18.85546875" bestFit="1" customWidth="1"/>
    <col min="5136" max="5137" width="21.7109375" bestFit="1" customWidth="1"/>
    <col min="5138" max="5138" width="5.7109375" customWidth="1"/>
    <col min="5139" max="5139" width="8.42578125" bestFit="1" customWidth="1"/>
    <col min="5140" max="5144" width="9.140625" bestFit="1" customWidth="1"/>
    <col min="5145" max="5145" width="5.7109375" customWidth="1"/>
    <col min="5146" max="5149" width="9.140625" bestFit="1" customWidth="1"/>
    <col min="5150" max="5150" width="5.7109375" customWidth="1"/>
    <col min="5151" max="5151" width="9.140625" bestFit="1" customWidth="1"/>
    <col min="5152" max="5152" width="11.28515625" bestFit="1" customWidth="1"/>
    <col min="5153" max="5154" width="9.140625" bestFit="1" customWidth="1"/>
    <col min="5155" max="5155" width="11.7109375" customWidth="1"/>
    <col min="5156" max="5158" width="9.140625" bestFit="1" customWidth="1"/>
    <col min="5159" max="5159" width="11.140625" bestFit="1" customWidth="1"/>
    <col min="5160" max="5160" width="12.140625" bestFit="1" customWidth="1"/>
    <col min="5161" max="5168" width="9.140625" bestFit="1" customWidth="1"/>
    <col min="5169" max="5170" width="22.7109375" bestFit="1" customWidth="1"/>
    <col min="5171" max="5382" width="9.140625" bestFit="1" customWidth="1"/>
    <col min="5383" max="5383" width="12.7109375" customWidth="1"/>
    <col min="5384" max="5386" width="9.140625" bestFit="1" customWidth="1"/>
    <col min="5387" max="5387" width="12.85546875" customWidth="1"/>
    <col min="5388" max="5389" width="9.140625" bestFit="1" customWidth="1"/>
    <col min="5390" max="5390" width="22.7109375" bestFit="1" customWidth="1"/>
    <col min="5391" max="5391" width="18.85546875" bestFit="1" customWidth="1"/>
    <col min="5392" max="5393" width="21.7109375" bestFit="1" customWidth="1"/>
    <col min="5394" max="5394" width="5.7109375" customWidth="1"/>
    <col min="5395" max="5395" width="8.42578125" bestFit="1" customWidth="1"/>
    <col min="5396" max="5400" width="9.140625" bestFit="1" customWidth="1"/>
    <col min="5401" max="5401" width="5.7109375" customWidth="1"/>
    <col min="5402" max="5405" width="9.140625" bestFit="1" customWidth="1"/>
    <col min="5406" max="5406" width="5.7109375" customWidth="1"/>
    <col min="5407" max="5407" width="9.140625" bestFit="1" customWidth="1"/>
    <col min="5408" max="5408" width="11.28515625" bestFit="1" customWidth="1"/>
    <col min="5409" max="5410" width="9.140625" bestFit="1" customWidth="1"/>
    <col min="5411" max="5411" width="11.7109375" customWidth="1"/>
    <col min="5412" max="5414" width="9.140625" bestFit="1" customWidth="1"/>
    <col min="5415" max="5415" width="11.140625" bestFit="1" customWidth="1"/>
    <col min="5416" max="5416" width="12.140625" bestFit="1" customWidth="1"/>
    <col min="5417" max="5424" width="9.140625" bestFit="1" customWidth="1"/>
    <col min="5425" max="5426" width="22.7109375" bestFit="1" customWidth="1"/>
    <col min="5427" max="5638" width="9.140625" bestFit="1" customWidth="1"/>
    <col min="5639" max="5639" width="12.7109375" customWidth="1"/>
    <col min="5640" max="5642" width="9.140625" bestFit="1" customWidth="1"/>
    <col min="5643" max="5643" width="12.85546875" customWidth="1"/>
    <col min="5644" max="5645" width="9.140625" bestFit="1" customWidth="1"/>
    <col min="5646" max="5646" width="22.7109375" bestFit="1" customWidth="1"/>
    <col min="5647" max="5647" width="18.85546875" bestFit="1" customWidth="1"/>
    <col min="5648" max="5649" width="21.7109375" bestFit="1" customWidth="1"/>
    <col min="5650" max="5650" width="5.7109375" customWidth="1"/>
    <col min="5651" max="5651" width="8.42578125" bestFit="1" customWidth="1"/>
    <col min="5652" max="5656" width="9.140625" bestFit="1" customWidth="1"/>
    <col min="5657" max="5657" width="5.7109375" customWidth="1"/>
    <col min="5658" max="5661" width="9.140625" bestFit="1" customWidth="1"/>
    <col min="5662" max="5662" width="5.7109375" customWidth="1"/>
    <col min="5663" max="5663" width="9.140625" bestFit="1" customWidth="1"/>
    <col min="5664" max="5664" width="11.28515625" bestFit="1" customWidth="1"/>
    <col min="5665" max="5666" width="9.140625" bestFit="1" customWidth="1"/>
    <col min="5667" max="5667" width="11.7109375" customWidth="1"/>
    <col min="5668" max="5670" width="9.140625" bestFit="1" customWidth="1"/>
    <col min="5671" max="5671" width="11.140625" bestFit="1" customWidth="1"/>
    <col min="5672" max="5672" width="12.140625" bestFit="1" customWidth="1"/>
    <col min="5673" max="5680" width="9.140625" bestFit="1" customWidth="1"/>
    <col min="5681" max="5682" width="22.7109375" bestFit="1" customWidth="1"/>
    <col min="5683" max="5894" width="9.140625" bestFit="1" customWidth="1"/>
    <col min="5895" max="5895" width="12.7109375" customWidth="1"/>
    <col min="5896" max="5898" width="9.140625" bestFit="1" customWidth="1"/>
    <col min="5899" max="5899" width="12.85546875" customWidth="1"/>
    <col min="5900" max="5901" width="9.140625" bestFit="1" customWidth="1"/>
    <col min="5902" max="5902" width="22.7109375" bestFit="1" customWidth="1"/>
    <col min="5903" max="5903" width="18.85546875" bestFit="1" customWidth="1"/>
    <col min="5904" max="5905" width="21.7109375" bestFit="1" customWidth="1"/>
    <col min="5906" max="5906" width="5.7109375" customWidth="1"/>
    <col min="5907" max="5907" width="8.42578125" bestFit="1" customWidth="1"/>
    <col min="5908" max="5912" width="9.140625" bestFit="1" customWidth="1"/>
    <col min="5913" max="5913" width="5.7109375" customWidth="1"/>
    <col min="5914" max="5917" width="9.140625" bestFit="1" customWidth="1"/>
    <col min="5918" max="5918" width="5.7109375" customWidth="1"/>
    <col min="5919" max="5919" width="9.140625" bestFit="1" customWidth="1"/>
    <col min="5920" max="5920" width="11.28515625" bestFit="1" customWidth="1"/>
    <col min="5921" max="5922" width="9.140625" bestFit="1" customWidth="1"/>
    <col min="5923" max="5923" width="11.7109375" customWidth="1"/>
    <col min="5924" max="5926" width="9.140625" bestFit="1" customWidth="1"/>
    <col min="5927" max="5927" width="11.140625" bestFit="1" customWidth="1"/>
    <col min="5928" max="5928" width="12.140625" bestFit="1" customWidth="1"/>
    <col min="5929" max="5936" width="9.140625" bestFit="1" customWidth="1"/>
    <col min="5937" max="5938" width="22.7109375" bestFit="1" customWidth="1"/>
    <col min="5939" max="6150" width="9.140625" bestFit="1" customWidth="1"/>
    <col min="6151" max="6151" width="12.7109375" customWidth="1"/>
    <col min="6152" max="6154" width="9.140625" bestFit="1" customWidth="1"/>
    <col min="6155" max="6155" width="12.85546875" customWidth="1"/>
    <col min="6156" max="6157" width="9.140625" bestFit="1" customWidth="1"/>
    <col min="6158" max="6158" width="22.7109375" bestFit="1" customWidth="1"/>
    <col min="6159" max="6159" width="18.85546875" bestFit="1" customWidth="1"/>
    <col min="6160" max="6161" width="21.7109375" bestFit="1" customWidth="1"/>
    <col min="6162" max="6162" width="5.7109375" customWidth="1"/>
    <col min="6163" max="6163" width="8.42578125" bestFit="1" customWidth="1"/>
    <col min="6164" max="6168" width="9.140625" bestFit="1" customWidth="1"/>
    <col min="6169" max="6169" width="5.7109375" customWidth="1"/>
    <col min="6170" max="6173" width="9.140625" bestFit="1" customWidth="1"/>
    <col min="6174" max="6174" width="5.7109375" customWidth="1"/>
    <col min="6175" max="6175" width="9.140625" bestFit="1" customWidth="1"/>
    <col min="6176" max="6176" width="11.28515625" bestFit="1" customWidth="1"/>
    <col min="6177" max="6178" width="9.140625" bestFit="1" customWidth="1"/>
    <col min="6179" max="6179" width="11.7109375" customWidth="1"/>
    <col min="6180" max="6182" width="9.140625" bestFit="1" customWidth="1"/>
    <col min="6183" max="6183" width="11.140625" bestFit="1" customWidth="1"/>
    <col min="6184" max="6184" width="12.140625" bestFit="1" customWidth="1"/>
    <col min="6185" max="6192" width="9.140625" bestFit="1" customWidth="1"/>
    <col min="6193" max="6194" width="22.7109375" bestFit="1" customWidth="1"/>
    <col min="6195" max="6406" width="9.140625" bestFit="1" customWidth="1"/>
    <col min="6407" max="6407" width="12.7109375" customWidth="1"/>
    <col min="6408" max="6410" width="9.140625" bestFit="1" customWidth="1"/>
    <col min="6411" max="6411" width="12.85546875" customWidth="1"/>
    <col min="6412" max="6413" width="9.140625" bestFit="1" customWidth="1"/>
    <col min="6414" max="6414" width="22.7109375" bestFit="1" customWidth="1"/>
    <col min="6415" max="6415" width="18.85546875" bestFit="1" customWidth="1"/>
    <col min="6416" max="6417" width="21.7109375" bestFit="1" customWidth="1"/>
    <col min="6418" max="6418" width="5.7109375" customWidth="1"/>
    <col min="6419" max="6419" width="8.42578125" bestFit="1" customWidth="1"/>
    <col min="6420" max="6424" width="9.140625" bestFit="1" customWidth="1"/>
    <col min="6425" max="6425" width="5.7109375" customWidth="1"/>
    <col min="6426" max="6429" width="9.140625" bestFit="1" customWidth="1"/>
    <col min="6430" max="6430" width="5.7109375" customWidth="1"/>
    <col min="6431" max="6431" width="9.140625" bestFit="1" customWidth="1"/>
    <col min="6432" max="6432" width="11.28515625" bestFit="1" customWidth="1"/>
    <col min="6433" max="6434" width="9.140625" bestFit="1" customWidth="1"/>
    <col min="6435" max="6435" width="11.7109375" customWidth="1"/>
    <col min="6436" max="6438" width="9.140625" bestFit="1" customWidth="1"/>
    <col min="6439" max="6439" width="11.140625" bestFit="1" customWidth="1"/>
    <col min="6440" max="6440" width="12.140625" bestFit="1" customWidth="1"/>
    <col min="6441" max="6448" width="9.140625" bestFit="1" customWidth="1"/>
    <col min="6449" max="6450" width="22.7109375" bestFit="1" customWidth="1"/>
    <col min="6451" max="6662" width="9.140625" bestFit="1" customWidth="1"/>
    <col min="6663" max="6663" width="12.7109375" customWidth="1"/>
    <col min="6664" max="6666" width="9.140625" bestFit="1" customWidth="1"/>
    <col min="6667" max="6667" width="12.85546875" customWidth="1"/>
    <col min="6668" max="6669" width="9.140625" bestFit="1" customWidth="1"/>
    <col min="6670" max="6670" width="22.7109375" bestFit="1" customWidth="1"/>
    <col min="6671" max="6671" width="18.85546875" bestFit="1" customWidth="1"/>
    <col min="6672" max="6673" width="21.7109375" bestFit="1" customWidth="1"/>
    <col min="6674" max="6674" width="5.7109375" customWidth="1"/>
    <col min="6675" max="6675" width="8.42578125" bestFit="1" customWidth="1"/>
    <col min="6676" max="6680" width="9.140625" bestFit="1" customWidth="1"/>
    <col min="6681" max="6681" width="5.7109375" customWidth="1"/>
    <col min="6682" max="6685" width="9.140625" bestFit="1" customWidth="1"/>
    <col min="6686" max="6686" width="5.7109375" customWidth="1"/>
    <col min="6687" max="6687" width="9.140625" bestFit="1" customWidth="1"/>
    <col min="6688" max="6688" width="11.28515625" bestFit="1" customWidth="1"/>
    <col min="6689" max="6690" width="9.140625" bestFit="1" customWidth="1"/>
    <col min="6691" max="6691" width="11.7109375" customWidth="1"/>
    <col min="6692" max="6694" width="9.140625" bestFit="1" customWidth="1"/>
    <col min="6695" max="6695" width="11.140625" bestFit="1" customWidth="1"/>
    <col min="6696" max="6696" width="12.140625" bestFit="1" customWidth="1"/>
    <col min="6697" max="6704" width="9.140625" bestFit="1" customWidth="1"/>
    <col min="6705" max="6706" width="22.7109375" bestFit="1" customWidth="1"/>
    <col min="6707" max="6918" width="9.140625" bestFit="1" customWidth="1"/>
    <col min="6919" max="6919" width="12.7109375" customWidth="1"/>
    <col min="6920" max="6922" width="9.140625" bestFit="1" customWidth="1"/>
    <col min="6923" max="6923" width="12.85546875" customWidth="1"/>
    <col min="6924" max="6925" width="9.140625" bestFit="1" customWidth="1"/>
    <col min="6926" max="6926" width="22.7109375" bestFit="1" customWidth="1"/>
    <col min="6927" max="6927" width="18.85546875" bestFit="1" customWidth="1"/>
    <col min="6928" max="6929" width="21.7109375" bestFit="1" customWidth="1"/>
    <col min="6930" max="6930" width="5.7109375" customWidth="1"/>
    <col min="6931" max="6931" width="8.42578125" bestFit="1" customWidth="1"/>
    <col min="6932" max="6936" width="9.140625" bestFit="1" customWidth="1"/>
    <col min="6937" max="6937" width="5.7109375" customWidth="1"/>
    <col min="6938" max="6941" width="9.140625" bestFit="1" customWidth="1"/>
    <col min="6942" max="6942" width="5.7109375" customWidth="1"/>
    <col min="6943" max="6943" width="9.140625" bestFit="1" customWidth="1"/>
    <col min="6944" max="6944" width="11.28515625" bestFit="1" customWidth="1"/>
    <col min="6945" max="6946" width="9.140625" bestFit="1" customWidth="1"/>
    <col min="6947" max="6947" width="11.7109375" customWidth="1"/>
    <col min="6948" max="6950" width="9.140625" bestFit="1" customWidth="1"/>
    <col min="6951" max="6951" width="11.140625" bestFit="1" customWidth="1"/>
    <col min="6952" max="6952" width="12.140625" bestFit="1" customWidth="1"/>
    <col min="6953" max="6960" width="9.140625" bestFit="1" customWidth="1"/>
    <col min="6961" max="6962" width="22.7109375" bestFit="1" customWidth="1"/>
    <col min="6963" max="7174" width="9.140625" bestFit="1" customWidth="1"/>
    <col min="7175" max="7175" width="12.7109375" customWidth="1"/>
    <col min="7176" max="7178" width="9.140625" bestFit="1" customWidth="1"/>
    <col min="7179" max="7179" width="12.85546875" customWidth="1"/>
    <col min="7180" max="7181" width="9.140625" bestFit="1" customWidth="1"/>
    <col min="7182" max="7182" width="22.7109375" bestFit="1" customWidth="1"/>
    <col min="7183" max="7183" width="18.85546875" bestFit="1" customWidth="1"/>
    <col min="7184" max="7185" width="21.7109375" bestFit="1" customWidth="1"/>
    <col min="7186" max="7186" width="5.7109375" customWidth="1"/>
    <col min="7187" max="7187" width="8.42578125" bestFit="1" customWidth="1"/>
    <col min="7188" max="7192" width="9.140625" bestFit="1" customWidth="1"/>
    <col min="7193" max="7193" width="5.7109375" customWidth="1"/>
    <col min="7194" max="7197" width="9.140625" bestFit="1" customWidth="1"/>
    <col min="7198" max="7198" width="5.7109375" customWidth="1"/>
    <col min="7199" max="7199" width="9.140625" bestFit="1" customWidth="1"/>
    <col min="7200" max="7200" width="11.28515625" bestFit="1" customWidth="1"/>
    <col min="7201" max="7202" width="9.140625" bestFit="1" customWidth="1"/>
    <col min="7203" max="7203" width="11.7109375" customWidth="1"/>
    <col min="7204" max="7206" width="9.140625" bestFit="1" customWidth="1"/>
    <col min="7207" max="7207" width="11.140625" bestFit="1" customWidth="1"/>
    <col min="7208" max="7208" width="12.140625" bestFit="1" customWidth="1"/>
    <col min="7209" max="7216" width="9.140625" bestFit="1" customWidth="1"/>
    <col min="7217" max="7218" width="22.7109375" bestFit="1" customWidth="1"/>
    <col min="7219" max="7430" width="9.140625" bestFit="1" customWidth="1"/>
    <col min="7431" max="7431" width="12.7109375" customWidth="1"/>
    <col min="7432" max="7434" width="9.140625" bestFit="1" customWidth="1"/>
    <col min="7435" max="7435" width="12.85546875" customWidth="1"/>
    <col min="7436" max="7437" width="9.140625" bestFit="1" customWidth="1"/>
    <col min="7438" max="7438" width="22.7109375" bestFit="1" customWidth="1"/>
    <col min="7439" max="7439" width="18.85546875" bestFit="1" customWidth="1"/>
    <col min="7440" max="7441" width="21.7109375" bestFit="1" customWidth="1"/>
    <col min="7442" max="7442" width="5.7109375" customWidth="1"/>
    <col min="7443" max="7443" width="8.42578125" bestFit="1" customWidth="1"/>
    <col min="7444" max="7448" width="9.140625" bestFit="1" customWidth="1"/>
    <col min="7449" max="7449" width="5.7109375" customWidth="1"/>
    <col min="7450" max="7453" width="9.140625" bestFit="1" customWidth="1"/>
    <col min="7454" max="7454" width="5.7109375" customWidth="1"/>
    <col min="7455" max="7455" width="9.140625" bestFit="1" customWidth="1"/>
    <col min="7456" max="7456" width="11.28515625" bestFit="1" customWidth="1"/>
    <col min="7457" max="7458" width="9.140625" bestFit="1" customWidth="1"/>
    <col min="7459" max="7459" width="11.7109375" customWidth="1"/>
    <col min="7460" max="7462" width="9.140625" bestFit="1" customWidth="1"/>
    <col min="7463" max="7463" width="11.140625" bestFit="1" customWidth="1"/>
    <col min="7464" max="7464" width="12.140625" bestFit="1" customWidth="1"/>
    <col min="7465" max="7472" width="9.140625" bestFit="1" customWidth="1"/>
    <col min="7473" max="7474" width="22.7109375" bestFit="1" customWidth="1"/>
    <col min="7475" max="7686" width="9.140625" bestFit="1" customWidth="1"/>
    <col min="7687" max="7687" width="12.7109375" customWidth="1"/>
    <col min="7688" max="7690" width="9.140625" bestFit="1" customWidth="1"/>
    <col min="7691" max="7691" width="12.85546875" customWidth="1"/>
    <col min="7692" max="7693" width="9.140625" bestFit="1" customWidth="1"/>
    <col min="7694" max="7694" width="22.7109375" bestFit="1" customWidth="1"/>
    <col min="7695" max="7695" width="18.85546875" bestFit="1" customWidth="1"/>
    <col min="7696" max="7697" width="21.7109375" bestFit="1" customWidth="1"/>
    <col min="7698" max="7698" width="5.7109375" customWidth="1"/>
    <col min="7699" max="7699" width="8.42578125" bestFit="1" customWidth="1"/>
    <col min="7700" max="7704" width="9.140625" bestFit="1" customWidth="1"/>
    <col min="7705" max="7705" width="5.7109375" customWidth="1"/>
    <col min="7706" max="7709" width="9.140625" bestFit="1" customWidth="1"/>
    <col min="7710" max="7710" width="5.7109375" customWidth="1"/>
    <col min="7711" max="7711" width="9.140625" bestFit="1" customWidth="1"/>
    <col min="7712" max="7712" width="11.28515625" bestFit="1" customWidth="1"/>
    <col min="7713" max="7714" width="9.140625" bestFit="1" customWidth="1"/>
    <col min="7715" max="7715" width="11.7109375" customWidth="1"/>
    <col min="7716" max="7718" width="9.140625" bestFit="1" customWidth="1"/>
    <col min="7719" max="7719" width="11.140625" bestFit="1" customWidth="1"/>
    <col min="7720" max="7720" width="12.140625" bestFit="1" customWidth="1"/>
    <col min="7721" max="7728" width="9.140625" bestFit="1" customWidth="1"/>
    <col min="7729" max="7730" width="22.7109375" bestFit="1" customWidth="1"/>
    <col min="7731" max="7942" width="9.140625" bestFit="1" customWidth="1"/>
    <col min="7943" max="7943" width="12.7109375" customWidth="1"/>
    <col min="7944" max="7946" width="9.140625" bestFit="1" customWidth="1"/>
    <col min="7947" max="7947" width="12.85546875" customWidth="1"/>
    <col min="7948" max="7949" width="9.140625" bestFit="1" customWidth="1"/>
    <col min="7950" max="7950" width="22.7109375" bestFit="1" customWidth="1"/>
    <col min="7951" max="7951" width="18.85546875" bestFit="1" customWidth="1"/>
    <col min="7952" max="7953" width="21.7109375" bestFit="1" customWidth="1"/>
    <col min="7954" max="7954" width="5.7109375" customWidth="1"/>
    <col min="7955" max="7955" width="8.42578125" bestFit="1" customWidth="1"/>
    <col min="7956" max="7960" width="9.140625" bestFit="1" customWidth="1"/>
    <col min="7961" max="7961" width="5.7109375" customWidth="1"/>
    <col min="7962" max="7965" width="9.140625" bestFit="1" customWidth="1"/>
    <col min="7966" max="7966" width="5.7109375" customWidth="1"/>
    <col min="7967" max="7967" width="9.140625" bestFit="1" customWidth="1"/>
    <col min="7968" max="7968" width="11.28515625" bestFit="1" customWidth="1"/>
    <col min="7969" max="7970" width="9.140625" bestFit="1" customWidth="1"/>
    <col min="7971" max="7971" width="11.7109375" customWidth="1"/>
    <col min="7972" max="7974" width="9.140625" bestFit="1" customWidth="1"/>
    <col min="7975" max="7975" width="11.140625" bestFit="1" customWidth="1"/>
    <col min="7976" max="7976" width="12.140625" bestFit="1" customWidth="1"/>
    <col min="7977" max="7984" width="9.140625" bestFit="1" customWidth="1"/>
    <col min="7985" max="7986" width="22.7109375" bestFit="1" customWidth="1"/>
    <col min="7987" max="8198" width="9.140625" bestFit="1" customWidth="1"/>
    <col min="8199" max="8199" width="12.7109375" customWidth="1"/>
    <col min="8200" max="8202" width="9.140625" bestFit="1" customWidth="1"/>
    <col min="8203" max="8203" width="12.85546875" customWidth="1"/>
    <col min="8204" max="8205" width="9.140625" bestFit="1" customWidth="1"/>
    <col min="8206" max="8206" width="22.7109375" bestFit="1" customWidth="1"/>
    <col min="8207" max="8207" width="18.85546875" bestFit="1" customWidth="1"/>
    <col min="8208" max="8209" width="21.7109375" bestFit="1" customWidth="1"/>
    <col min="8210" max="8210" width="5.7109375" customWidth="1"/>
    <col min="8211" max="8211" width="8.42578125" bestFit="1" customWidth="1"/>
    <col min="8212" max="8216" width="9.140625" bestFit="1" customWidth="1"/>
    <col min="8217" max="8217" width="5.7109375" customWidth="1"/>
    <col min="8218" max="8221" width="9.140625" bestFit="1" customWidth="1"/>
    <col min="8222" max="8222" width="5.7109375" customWidth="1"/>
    <col min="8223" max="8223" width="9.140625" bestFit="1" customWidth="1"/>
    <col min="8224" max="8224" width="11.28515625" bestFit="1" customWidth="1"/>
    <col min="8225" max="8226" width="9.140625" bestFit="1" customWidth="1"/>
    <col min="8227" max="8227" width="11.7109375" customWidth="1"/>
    <col min="8228" max="8230" width="9.140625" bestFit="1" customWidth="1"/>
    <col min="8231" max="8231" width="11.140625" bestFit="1" customWidth="1"/>
    <col min="8232" max="8232" width="12.140625" bestFit="1" customWidth="1"/>
    <col min="8233" max="8240" width="9.140625" bestFit="1" customWidth="1"/>
    <col min="8241" max="8242" width="22.7109375" bestFit="1" customWidth="1"/>
    <col min="8243" max="8454" width="9.140625" bestFit="1" customWidth="1"/>
    <col min="8455" max="8455" width="12.7109375" customWidth="1"/>
    <col min="8456" max="8458" width="9.140625" bestFit="1" customWidth="1"/>
    <col min="8459" max="8459" width="12.85546875" customWidth="1"/>
    <col min="8460" max="8461" width="9.140625" bestFit="1" customWidth="1"/>
    <col min="8462" max="8462" width="22.7109375" bestFit="1" customWidth="1"/>
    <col min="8463" max="8463" width="18.85546875" bestFit="1" customWidth="1"/>
    <col min="8464" max="8465" width="21.7109375" bestFit="1" customWidth="1"/>
    <col min="8466" max="8466" width="5.7109375" customWidth="1"/>
    <col min="8467" max="8467" width="8.42578125" bestFit="1" customWidth="1"/>
    <col min="8468" max="8472" width="9.140625" bestFit="1" customWidth="1"/>
    <col min="8473" max="8473" width="5.7109375" customWidth="1"/>
    <col min="8474" max="8477" width="9.140625" bestFit="1" customWidth="1"/>
    <col min="8478" max="8478" width="5.7109375" customWidth="1"/>
    <col min="8479" max="8479" width="9.140625" bestFit="1" customWidth="1"/>
    <col min="8480" max="8480" width="11.28515625" bestFit="1" customWidth="1"/>
    <col min="8481" max="8482" width="9.140625" bestFit="1" customWidth="1"/>
    <col min="8483" max="8483" width="11.7109375" customWidth="1"/>
    <col min="8484" max="8486" width="9.140625" bestFit="1" customWidth="1"/>
    <col min="8487" max="8487" width="11.140625" bestFit="1" customWidth="1"/>
    <col min="8488" max="8488" width="12.140625" bestFit="1" customWidth="1"/>
    <col min="8489" max="8496" width="9.140625" bestFit="1" customWidth="1"/>
    <col min="8497" max="8498" width="22.7109375" bestFit="1" customWidth="1"/>
    <col min="8499" max="8710" width="9.140625" bestFit="1" customWidth="1"/>
    <col min="8711" max="8711" width="12.7109375" customWidth="1"/>
    <col min="8712" max="8714" width="9.140625" bestFit="1" customWidth="1"/>
    <col min="8715" max="8715" width="12.85546875" customWidth="1"/>
    <col min="8716" max="8717" width="9.140625" bestFit="1" customWidth="1"/>
    <col min="8718" max="8718" width="22.7109375" bestFit="1" customWidth="1"/>
    <col min="8719" max="8719" width="18.85546875" bestFit="1" customWidth="1"/>
    <col min="8720" max="8721" width="21.7109375" bestFit="1" customWidth="1"/>
    <col min="8722" max="8722" width="5.7109375" customWidth="1"/>
    <col min="8723" max="8723" width="8.42578125" bestFit="1" customWidth="1"/>
    <col min="8724" max="8728" width="9.140625" bestFit="1" customWidth="1"/>
    <col min="8729" max="8729" width="5.7109375" customWidth="1"/>
    <col min="8730" max="8733" width="9.140625" bestFit="1" customWidth="1"/>
    <col min="8734" max="8734" width="5.7109375" customWidth="1"/>
    <col min="8735" max="8735" width="9.140625" bestFit="1" customWidth="1"/>
    <col min="8736" max="8736" width="11.28515625" bestFit="1" customWidth="1"/>
    <col min="8737" max="8738" width="9.140625" bestFit="1" customWidth="1"/>
    <col min="8739" max="8739" width="11.7109375" customWidth="1"/>
    <col min="8740" max="8742" width="9.140625" bestFit="1" customWidth="1"/>
    <col min="8743" max="8743" width="11.140625" bestFit="1" customWidth="1"/>
    <col min="8744" max="8744" width="12.140625" bestFit="1" customWidth="1"/>
    <col min="8745" max="8752" width="9.140625" bestFit="1" customWidth="1"/>
    <col min="8753" max="8754" width="22.7109375" bestFit="1" customWidth="1"/>
    <col min="8755" max="8966" width="9.140625" bestFit="1" customWidth="1"/>
    <col min="8967" max="8967" width="12.7109375" customWidth="1"/>
    <col min="8968" max="8970" width="9.140625" bestFit="1" customWidth="1"/>
    <col min="8971" max="8971" width="12.85546875" customWidth="1"/>
    <col min="8972" max="8973" width="9.140625" bestFit="1" customWidth="1"/>
    <col min="8974" max="8974" width="22.7109375" bestFit="1" customWidth="1"/>
    <col min="8975" max="8975" width="18.85546875" bestFit="1" customWidth="1"/>
    <col min="8976" max="8977" width="21.7109375" bestFit="1" customWidth="1"/>
    <col min="8978" max="8978" width="5.7109375" customWidth="1"/>
    <col min="8979" max="8979" width="8.42578125" bestFit="1" customWidth="1"/>
    <col min="8980" max="8984" width="9.140625" bestFit="1" customWidth="1"/>
    <col min="8985" max="8985" width="5.7109375" customWidth="1"/>
    <col min="8986" max="8989" width="9.140625" bestFit="1" customWidth="1"/>
    <col min="8990" max="8990" width="5.7109375" customWidth="1"/>
    <col min="8991" max="8991" width="9.140625" bestFit="1" customWidth="1"/>
    <col min="8992" max="8992" width="11.28515625" bestFit="1" customWidth="1"/>
    <col min="8993" max="8994" width="9.140625" bestFit="1" customWidth="1"/>
    <col min="8995" max="8995" width="11.7109375" customWidth="1"/>
    <col min="8996" max="8998" width="9.140625" bestFit="1" customWidth="1"/>
    <col min="8999" max="8999" width="11.140625" bestFit="1" customWidth="1"/>
    <col min="9000" max="9000" width="12.140625" bestFit="1" customWidth="1"/>
    <col min="9001" max="9008" width="9.140625" bestFit="1" customWidth="1"/>
    <col min="9009" max="9010" width="22.7109375" bestFit="1" customWidth="1"/>
    <col min="9011" max="9222" width="9.140625" bestFit="1" customWidth="1"/>
    <col min="9223" max="9223" width="12.7109375" customWidth="1"/>
    <col min="9224" max="9226" width="9.140625" bestFit="1" customWidth="1"/>
    <col min="9227" max="9227" width="12.85546875" customWidth="1"/>
    <col min="9228" max="9229" width="9.140625" bestFit="1" customWidth="1"/>
    <col min="9230" max="9230" width="22.7109375" bestFit="1" customWidth="1"/>
    <col min="9231" max="9231" width="18.85546875" bestFit="1" customWidth="1"/>
    <col min="9232" max="9233" width="21.7109375" bestFit="1" customWidth="1"/>
    <col min="9234" max="9234" width="5.7109375" customWidth="1"/>
    <col min="9235" max="9235" width="8.42578125" bestFit="1" customWidth="1"/>
    <col min="9236" max="9240" width="9.140625" bestFit="1" customWidth="1"/>
    <col min="9241" max="9241" width="5.7109375" customWidth="1"/>
    <col min="9242" max="9245" width="9.140625" bestFit="1" customWidth="1"/>
    <col min="9246" max="9246" width="5.7109375" customWidth="1"/>
    <col min="9247" max="9247" width="9.140625" bestFit="1" customWidth="1"/>
    <col min="9248" max="9248" width="11.28515625" bestFit="1" customWidth="1"/>
    <col min="9249" max="9250" width="9.140625" bestFit="1" customWidth="1"/>
    <col min="9251" max="9251" width="11.7109375" customWidth="1"/>
    <col min="9252" max="9254" width="9.140625" bestFit="1" customWidth="1"/>
    <col min="9255" max="9255" width="11.140625" bestFit="1" customWidth="1"/>
    <col min="9256" max="9256" width="12.140625" bestFit="1" customWidth="1"/>
    <col min="9257" max="9264" width="9.140625" bestFit="1" customWidth="1"/>
    <col min="9265" max="9266" width="22.7109375" bestFit="1" customWidth="1"/>
    <col min="9267" max="9478" width="9.140625" bestFit="1" customWidth="1"/>
    <col min="9479" max="9479" width="12.7109375" customWidth="1"/>
    <col min="9480" max="9482" width="9.140625" bestFit="1" customWidth="1"/>
    <col min="9483" max="9483" width="12.85546875" customWidth="1"/>
    <col min="9484" max="9485" width="9.140625" bestFit="1" customWidth="1"/>
    <col min="9486" max="9486" width="22.7109375" bestFit="1" customWidth="1"/>
    <col min="9487" max="9487" width="18.85546875" bestFit="1" customWidth="1"/>
    <col min="9488" max="9489" width="21.7109375" bestFit="1" customWidth="1"/>
    <col min="9490" max="9490" width="5.7109375" customWidth="1"/>
    <col min="9491" max="9491" width="8.42578125" bestFit="1" customWidth="1"/>
    <col min="9492" max="9496" width="9.140625" bestFit="1" customWidth="1"/>
    <col min="9497" max="9497" width="5.7109375" customWidth="1"/>
    <col min="9498" max="9501" width="9.140625" bestFit="1" customWidth="1"/>
    <col min="9502" max="9502" width="5.7109375" customWidth="1"/>
    <col min="9503" max="9503" width="9.140625" bestFit="1" customWidth="1"/>
    <col min="9504" max="9504" width="11.28515625" bestFit="1" customWidth="1"/>
    <col min="9505" max="9506" width="9.140625" bestFit="1" customWidth="1"/>
    <col min="9507" max="9507" width="11.7109375" customWidth="1"/>
    <col min="9508" max="9510" width="9.140625" bestFit="1" customWidth="1"/>
    <col min="9511" max="9511" width="11.140625" bestFit="1" customWidth="1"/>
    <col min="9512" max="9512" width="12.140625" bestFit="1" customWidth="1"/>
    <col min="9513" max="9520" width="9.140625" bestFit="1" customWidth="1"/>
    <col min="9521" max="9522" width="22.7109375" bestFit="1" customWidth="1"/>
    <col min="9523" max="9734" width="9.140625" bestFit="1" customWidth="1"/>
    <col min="9735" max="9735" width="12.7109375" customWidth="1"/>
    <col min="9736" max="9738" width="9.140625" bestFit="1" customWidth="1"/>
    <col min="9739" max="9739" width="12.85546875" customWidth="1"/>
    <col min="9740" max="9741" width="9.140625" bestFit="1" customWidth="1"/>
    <col min="9742" max="9742" width="22.7109375" bestFit="1" customWidth="1"/>
    <col min="9743" max="9743" width="18.85546875" bestFit="1" customWidth="1"/>
    <col min="9744" max="9745" width="21.7109375" bestFit="1" customWidth="1"/>
    <col min="9746" max="9746" width="5.7109375" customWidth="1"/>
    <col min="9747" max="9747" width="8.42578125" bestFit="1" customWidth="1"/>
    <col min="9748" max="9752" width="9.140625" bestFit="1" customWidth="1"/>
    <col min="9753" max="9753" width="5.7109375" customWidth="1"/>
    <col min="9754" max="9757" width="9.140625" bestFit="1" customWidth="1"/>
    <col min="9758" max="9758" width="5.7109375" customWidth="1"/>
    <col min="9759" max="9759" width="9.140625" bestFit="1" customWidth="1"/>
    <col min="9760" max="9760" width="11.28515625" bestFit="1" customWidth="1"/>
    <col min="9761" max="9762" width="9.140625" bestFit="1" customWidth="1"/>
    <col min="9763" max="9763" width="11.7109375" customWidth="1"/>
    <col min="9764" max="9766" width="9.140625" bestFit="1" customWidth="1"/>
    <col min="9767" max="9767" width="11.140625" bestFit="1" customWidth="1"/>
    <col min="9768" max="9768" width="12.140625" bestFit="1" customWidth="1"/>
    <col min="9769" max="9776" width="9.140625" bestFit="1" customWidth="1"/>
    <col min="9777" max="9778" width="22.7109375" bestFit="1" customWidth="1"/>
    <col min="9779" max="9990" width="9.140625" bestFit="1" customWidth="1"/>
    <col min="9991" max="9991" width="12.7109375" customWidth="1"/>
    <col min="9992" max="9994" width="9.140625" bestFit="1" customWidth="1"/>
    <col min="9995" max="9995" width="12.85546875" customWidth="1"/>
    <col min="9996" max="9997" width="9.140625" bestFit="1" customWidth="1"/>
    <col min="9998" max="9998" width="22.7109375" bestFit="1" customWidth="1"/>
    <col min="9999" max="9999" width="18.85546875" bestFit="1" customWidth="1"/>
    <col min="10000" max="10001" width="21.7109375" bestFit="1" customWidth="1"/>
    <col min="10002" max="10002" width="5.7109375" customWidth="1"/>
    <col min="10003" max="10003" width="8.42578125" bestFit="1" customWidth="1"/>
    <col min="10004" max="10008" width="9.140625" bestFit="1" customWidth="1"/>
    <col min="10009" max="10009" width="5.7109375" customWidth="1"/>
    <col min="10010" max="10013" width="9.140625" bestFit="1" customWidth="1"/>
    <col min="10014" max="10014" width="5.7109375" customWidth="1"/>
    <col min="10015" max="10015" width="9.140625" bestFit="1" customWidth="1"/>
    <col min="10016" max="10016" width="11.28515625" bestFit="1" customWidth="1"/>
    <col min="10017" max="10018" width="9.140625" bestFit="1" customWidth="1"/>
    <col min="10019" max="10019" width="11.7109375" customWidth="1"/>
    <col min="10020" max="10022" width="9.140625" bestFit="1" customWidth="1"/>
    <col min="10023" max="10023" width="11.140625" bestFit="1" customWidth="1"/>
    <col min="10024" max="10024" width="12.140625" bestFit="1" customWidth="1"/>
    <col min="10025" max="10032" width="9.140625" bestFit="1" customWidth="1"/>
    <col min="10033" max="10034" width="22.7109375" bestFit="1" customWidth="1"/>
    <col min="10035" max="10246" width="9.140625" bestFit="1" customWidth="1"/>
    <col min="10247" max="10247" width="12.7109375" customWidth="1"/>
    <col min="10248" max="10250" width="9.140625" bestFit="1" customWidth="1"/>
    <col min="10251" max="10251" width="12.85546875" customWidth="1"/>
    <col min="10252" max="10253" width="9.140625" bestFit="1" customWidth="1"/>
    <col min="10254" max="10254" width="22.7109375" bestFit="1" customWidth="1"/>
    <col min="10255" max="10255" width="18.85546875" bestFit="1" customWidth="1"/>
    <col min="10256" max="10257" width="21.7109375" bestFit="1" customWidth="1"/>
    <col min="10258" max="10258" width="5.7109375" customWidth="1"/>
    <col min="10259" max="10259" width="8.42578125" bestFit="1" customWidth="1"/>
    <col min="10260" max="10264" width="9.140625" bestFit="1" customWidth="1"/>
    <col min="10265" max="10265" width="5.7109375" customWidth="1"/>
    <col min="10266" max="10269" width="9.140625" bestFit="1" customWidth="1"/>
    <col min="10270" max="10270" width="5.7109375" customWidth="1"/>
    <col min="10271" max="10271" width="9.140625" bestFit="1" customWidth="1"/>
    <col min="10272" max="10272" width="11.28515625" bestFit="1" customWidth="1"/>
    <col min="10273" max="10274" width="9.140625" bestFit="1" customWidth="1"/>
    <col min="10275" max="10275" width="11.7109375" customWidth="1"/>
    <col min="10276" max="10278" width="9.140625" bestFit="1" customWidth="1"/>
    <col min="10279" max="10279" width="11.140625" bestFit="1" customWidth="1"/>
    <col min="10280" max="10280" width="12.140625" bestFit="1" customWidth="1"/>
    <col min="10281" max="10288" width="9.140625" bestFit="1" customWidth="1"/>
    <col min="10289" max="10290" width="22.7109375" bestFit="1" customWidth="1"/>
    <col min="10291" max="10502" width="9.140625" bestFit="1" customWidth="1"/>
    <col min="10503" max="10503" width="12.7109375" customWidth="1"/>
    <col min="10504" max="10506" width="9.140625" bestFit="1" customWidth="1"/>
    <col min="10507" max="10507" width="12.85546875" customWidth="1"/>
    <col min="10508" max="10509" width="9.140625" bestFit="1" customWidth="1"/>
    <col min="10510" max="10510" width="22.7109375" bestFit="1" customWidth="1"/>
    <col min="10511" max="10511" width="18.85546875" bestFit="1" customWidth="1"/>
    <col min="10512" max="10513" width="21.7109375" bestFit="1" customWidth="1"/>
    <col min="10514" max="10514" width="5.7109375" customWidth="1"/>
    <col min="10515" max="10515" width="8.42578125" bestFit="1" customWidth="1"/>
    <col min="10516" max="10520" width="9.140625" bestFit="1" customWidth="1"/>
    <col min="10521" max="10521" width="5.7109375" customWidth="1"/>
    <col min="10522" max="10525" width="9.140625" bestFit="1" customWidth="1"/>
    <col min="10526" max="10526" width="5.7109375" customWidth="1"/>
    <col min="10527" max="10527" width="9.140625" bestFit="1" customWidth="1"/>
    <col min="10528" max="10528" width="11.28515625" bestFit="1" customWidth="1"/>
    <col min="10529" max="10530" width="9.140625" bestFit="1" customWidth="1"/>
    <col min="10531" max="10531" width="11.7109375" customWidth="1"/>
    <col min="10532" max="10534" width="9.140625" bestFit="1" customWidth="1"/>
    <col min="10535" max="10535" width="11.140625" bestFit="1" customWidth="1"/>
    <col min="10536" max="10536" width="12.140625" bestFit="1" customWidth="1"/>
    <col min="10537" max="10544" width="9.140625" bestFit="1" customWidth="1"/>
    <col min="10545" max="10546" width="22.7109375" bestFit="1" customWidth="1"/>
    <col min="10547" max="10758" width="9.140625" bestFit="1" customWidth="1"/>
    <col min="10759" max="10759" width="12.7109375" customWidth="1"/>
    <col min="10760" max="10762" width="9.140625" bestFit="1" customWidth="1"/>
    <col min="10763" max="10763" width="12.85546875" customWidth="1"/>
    <col min="10764" max="10765" width="9.140625" bestFit="1" customWidth="1"/>
    <col min="10766" max="10766" width="22.7109375" bestFit="1" customWidth="1"/>
    <col min="10767" max="10767" width="18.85546875" bestFit="1" customWidth="1"/>
    <col min="10768" max="10769" width="21.7109375" bestFit="1" customWidth="1"/>
    <col min="10770" max="10770" width="5.7109375" customWidth="1"/>
    <col min="10771" max="10771" width="8.42578125" bestFit="1" customWidth="1"/>
    <col min="10772" max="10776" width="9.140625" bestFit="1" customWidth="1"/>
    <col min="10777" max="10777" width="5.7109375" customWidth="1"/>
    <col min="10778" max="10781" width="9.140625" bestFit="1" customWidth="1"/>
    <col min="10782" max="10782" width="5.7109375" customWidth="1"/>
    <col min="10783" max="10783" width="9.140625" bestFit="1" customWidth="1"/>
    <col min="10784" max="10784" width="11.28515625" bestFit="1" customWidth="1"/>
    <col min="10785" max="10786" width="9.140625" bestFit="1" customWidth="1"/>
    <col min="10787" max="10787" width="11.7109375" customWidth="1"/>
    <col min="10788" max="10790" width="9.140625" bestFit="1" customWidth="1"/>
    <col min="10791" max="10791" width="11.140625" bestFit="1" customWidth="1"/>
    <col min="10792" max="10792" width="12.140625" bestFit="1" customWidth="1"/>
    <col min="10793" max="10800" width="9.140625" bestFit="1" customWidth="1"/>
    <col min="10801" max="10802" width="22.7109375" bestFit="1" customWidth="1"/>
    <col min="10803" max="11014" width="9.140625" bestFit="1" customWidth="1"/>
    <col min="11015" max="11015" width="12.7109375" customWidth="1"/>
    <col min="11016" max="11018" width="9.140625" bestFit="1" customWidth="1"/>
    <col min="11019" max="11019" width="12.85546875" customWidth="1"/>
    <col min="11020" max="11021" width="9.140625" bestFit="1" customWidth="1"/>
    <col min="11022" max="11022" width="22.7109375" bestFit="1" customWidth="1"/>
    <col min="11023" max="11023" width="18.85546875" bestFit="1" customWidth="1"/>
    <col min="11024" max="11025" width="21.7109375" bestFit="1" customWidth="1"/>
    <col min="11026" max="11026" width="5.7109375" customWidth="1"/>
    <col min="11027" max="11027" width="8.42578125" bestFit="1" customWidth="1"/>
    <col min="11028" max="11032" width="9.140625" bestFit="1" customWidth="1"/>
    <col min="11033" max="11033" width="5.7109375" customWidth="1"/>
    <col min="11034" max="11037" width="9.140625" bestFit="1" customWidth="1"/>
    <col min="11038" max="11038" width="5.7109375" customWidth="1"/>
    <col min="11039" max="11039" width="9.140625" bestFit="1" customWidth="1"/>
    <col min="11040" max="11040" width="11.28515625" bestFit="1" customWidth="1"/>
    <col min="11041" max="11042" width="9.140625" bestFit="1" customWidth="1"/>
    <col min="11043" max="11043" width="11.7109375" customWidth="1"/>
    <col min="11044" max="11046" width="9.140625" bestFit="1" customWidth="1"/>
    <col min="11047" max="11047" width="11.140625" bestFit="1" customWidth="1"/>
    <col min="11048" max="11048" width="12.140625" bestFit="1" customWidth="1"/>
    <col min="11049" max="11056" width="9.140625" bestFit="1" customWidth="1"/>
    <col min="11057" max="11058" width="22.7109375" bestFit="1" customWidth="1"/>
    <col min="11059" max="11270" width="9.140625" bestFit="1" customWidth="1"/>
    <col min="11271" max="11271" width="12.7109375" customWidth="1"/>
    <col min="11272" max="11274" width="9.140625" bestFit="1" customWidth="1"/>
    <col min="11275" max="11275" width="12.85546875" customWidth="1"/>
    <col min="11276" max="11277" width="9.140625" bestFit="1" customWidth="1"/>
    <col min="11278" max="11278" width="22.7109375" bestFit="1" customWidth="1"/>
    <col min="11279" max="11279" width="18.85546875" bestFit="1" customWidth="1"/>
    <col min="11280" max="11281" width="21.7109375" bestFit="1" customWidth="1"/>
    <col min="11282" max="11282" width="5.7109375" customWidth="1"/>
    <col min="11283" max="11283" width="8.42578125" bestFit="1" customWidth="1"/>
    <col min="11284" max="11288" width="9.140625" bestFit="1" customWidth="1"/>
    <col min="11289" max="11289" width="5.7109375" customWidth="1"/>
    <col min="11290" max="11293" width="9.140625" bestFit="1" customWidth="1"/>
    <col min="11294" max="11294" width="5.7109375" customWidth="1"/>
    <col min="11295" max="11295" width="9.140625" bestFit="1" customWidth="1"/>
    <col min="11296" max="11296" width="11.28515625" bestFit="1" customWidth="1"/>
    <col min="11297" max="11298" width="9.140625" bestFit="1" customWidth="1"/>
    <col min="11299" max="11299" width="11.7109375" customWidth="1"/>
    <col min="11300" max="11302" width="9.140625" bestFit="1" customWidth="1"/>
    <col min="11303" max="11303" width="11.140625" bestFit="1" customWidth="1"/>
    <col min="11304" max="11304" width="12.140625" bestFit="1" customWidth="1"/>
    <col min="11305" max="11312" width="9.140625" bestFit="1" customWidth="1"/>
    <col min="11313" max="11314" width="22.7109375" bestFit="1" customWidth="1"/>
    <col min="11315" max="11526" width="9.140625" bestFit="1" customWidth="1"/>
    <col min="11527" max="11527" width="12.7109375" customWidth="1"/>
    <col min="11528" max="11530" width="9.140625" bestFit="1" customWidth="1"/>
    <col min="11531" max="11531" width="12.85546875" customWidth="1"/>
    <col min="11532" max="11533" width="9.140625" bestFit="1" customWidth="1"/>
    <col min="11534" max="11534" width="22.7109375" bestFit="1" customWidth="1"/>
    <col min="11535" max="11535" width="18.85546875" bestFit="1" customWidth="1"/>
    <col min="11536" max="11537" width="21.7109375" bestFit="1" customWidth="1"/>
    <col min="11538" max="11538" width="5.7109375" customWidth="1"/>
    <col min="11539" max="11539" width="8.42578125" bestFit="1" customWidth="1"/>
    <col min="11540" max="11544" width="9.140625" bestFit="1" customWidth="1"/>
    <col min="11545" max="11545" width="5.7109375" customWidth="1"/>
    <col min="11546" max="11549" width="9.140625" bestFit="1" customWidth="1"/>
    <col min="11550" max="11550" width="5.7109375" customWidth="1"/>
    <col min="11551" max="11551" width="9.140625" bestFit="1" customWidth="1"/>
    <col min="11552" max="11552" width="11.28515625" bestFit="1" customWidth="1"/>
    <col min="11553" max="11554" width="9.140625" bestFit="1" customWidth="1"/>
    <col min="11555" max="11555" width="11.7109375" customWidth="1"/>
    <col min="11556" max="11558" width="9.140625" bestFit="1" customWidth="1"/>
    <col min="11559" max="11559" width="11.140625" bestFit="1" customWidth="1"/>
    <col min="11560" max="11560" width="12.140625" bestFit="1" customWidth="1"/>
    <col min="11561" max="11568" width="9.140625" bestFit="1" customWidth="1"/>
    <col min="11569" max="11570" width="22.7109375" bestFit="1" customWidth="1"/>
    <col min="11571" max="11782" width="9.140625" bestFit="1" customWidth="1"/>
    <col min="11783" max="11783" width="12.7109375" customWidth="1"/>
    <col min="11784" max="11786" width="9.140625" bestFit="1" customWidth="1"/>
    <col min="11787" max="11787" width="12.85546875" customWidth="1"/>
    <col min="11788" max="11789" width="9.140625" bestFit="1" customWidth="1"/>
    <col min="11790" max="11790" width="22.7109375" bestFit="1" customWidth="1"/>
    <col min="11791" max="11791" width="18.85546875" bestFit="1" customWidth="1"/>
    <col min="11792" max="11793" width="21.7109375" bestFit="1" customWidth="1"/>
    <col min="11794" max="11794" width="5.7109375" customWidth="1"/>
    <col min="11795" max="11795" width="8.42578125" bestFit="1" customWidth="1"/>
    <col min="11796" max="11800" width="9.140625" bestFit="1" customWidth="1"/>
    <col min="11801" max="11801" width="5.7109375" customWidth="1"/>
    <col min="11802" max="11805" width="9.140625" bestFit="1" customWidth="1"/>
    <col min="11806" max="11806" width="5.7109375" customWidth="1"/>
    <col min="11807" max="11807" width="9.140625" bestFit="1" customWidth="1"/>
    <col min="11808" max="11808" width="11.28515625" bestFit="1" customWidth="1"/>
    <col min="11809" max="11810" width="9.140625" bestFit="1" customWidth="1"/>
    <col min="11811" max="11811" width="11.7109375" customWidth="1"/>
    <col min="11812" max="11814" width="9.140625" bestFit="1" customWidth="1"/>
    <col min="11815" max="11815" width="11.140625" bestFit="1" customWidth="1"/>
    <col min="11816" max="11816" width="12.140625" bestFit="1" customWidth="1"/>
    <col min="11817" max="11824" width="9.140625" bestFit="1" customWidth="1"/>
    <col min="11825" max="11826" width="22.7109375" bestFit="1" customWidth="1"/>
    <col min="11827" max="12038" width="9.140625" bestFit="1" customWidth="1"/>
    <col min="12039" max="12039" width="12.7109375" customWidth="1"/>
    <col min="12040" max="12042" width="9.140625" bestFit="1" customWidth="1"/>
    <col min="12043" max="12043" width="12.85546875" customWidth="1"/>
    <col min="12044" max="12045" width="9.140625" bestFit="1" customWidth="1"/>
    <col min="12046" max="12046" width="22.7109375" bestFit="1" customWidth="1"/>
    <col min="12047" max="12047" width="18.85546875" bestFit="1" customWidth="1"/>
    <col min="12048" max="12049" width="21.7109375" bestFit="1" customWidth="1"/>
    <col min="12050" max="12050" width="5.7109375" customWidth="1"/>
    <col min="12051" max="12051" width="8.42578125" bestFit="1" customWidth="1"/>
    <col min="12052" max="12056" width="9.140625" bestFit="1" customWidth="1"/>
    <col min="12057" max="12057" width="5.7109375" customWidth="1"/>
    <col min="12058" max="12061" width="9.140625" bestFit="1" customWidth="1"/>
    <col min="12062" max="12062" width="5.7109375" customWidth="1"/>
    <col min="12063" max="12063" width="9.140625" bestFit="1" customWidth="1"/>
    <col min="12064" max="12064" width="11.28515625" bestFit="1" customWidth="1"/>
    <col min="12065" max="12066" width="9.140625" bestFit="1" customWidth="1"/>
    <col min="12067" max="12067" width="11.7109375" customWidth="1"/>
    <col min="12068" max="12070" width="9.140625" bestFit="1" customWidth="1"/>
    <col min="12071" max="12071" width="11.140625" bestFit="1" customWidth="1"/>
    <col min="12072" max="12072" width="12.140625" bestFit="1" customWidth="1"/>
    <col min="12073" max="12080" width="9.140625" bestFit="1" customWidth="1"/>
    <col min="12081" max="12082" width="22.7109375" bestFit="1" customWidth="1"/>
    <col min="12083" max="12294" width="9.140625" bestFit="1" customWidth="1"/>
    <col min="12295" max="12295" width="12.7109375" customWidth="1"/>
    <col min="12296" max="12298" width="9.140625" bestFit="1" customWidth="1"/>
    <col min="12299" max="12299" width="12.85546875" customWidth="1"/>
    <col min="12300" max="12301" width="9.140625" bestFit="1" customWidth="1"/>
    <col min="12302" max="12302" width="22.7109375" bestFit="1" customWidth="1"/>
    <col min="12303" max="12303" width="18.85546875" bestFit="1" customWidth="1"/>
    <col min="12304" max="12305" width="21.7109375" bestFit="1" customWidth="1"/>
    <col min="12306" max="12306" width="5.7109375" customWidth="1"/>
    <col min="12307" max="12307" width="8.42578125" bestFit="1" customWidth="1"/>
    <col min="12308" max="12312" width="9.140625" bestFit="1" customWidth="1"/>
    <col min="12313" max="12313" width="5.7109375" customWidth="1"/>
    <col min="12314" max="12317" width="9.140625" bestFit="1" customWidth="1"/>
    <col min="12318" max="12318" width="5.7109375" customWidth="1"/>
    <col min="12319" max="12319" width="9.140625" bestFit="1" customWidth="1"/>
    <col min="12320" max="12320" width="11.28515625" bestFit="1" customWidth="1"/>
    <col min="12321" max="12322" width="9.140625" bestFit="1" customWidth="1"/>
    <col min="12323" max="12323" width="11.7109375" customWidth="1"/>
    <col min="12324" max="12326" width="9.140625" bestFit="1" customWidth="1"/>
    <col min="12327" max="12327" width="11.140625" bestFit="1" customWidth="1"/>
    <col min="12328" max="12328" width="12.140625" bestFit="1" customWidth="1"/>
    <col min="12329" max="12336" width="9.140625" bestFit="1" customWidth="1"/>
    <col min="12337" max="12338" width="22.7109375" bestFit="1" customWidth="1"/>
    <col min="12339" max="12550" width="9.140625" bestFit="1" customWidth="1"/>
    <col min="12551" max="12551" width="12.7109375" customWidth="1"/>
    <col min="12552" max="12554" width="9.140625" bestFit="1" customWidth="1"/>
    <col min="12555" max="12555" width="12.85546875" customWidth="1"/>
    <col min="12556" max="12557" width="9.140625" bestFit="1" customWidth="1"/>
    <col min="12558" max="12558" width="22.7109375" bestFit="1" customWidth="1"/>
    <col min="12559" max="12559" width="18.85546875" bestFit="1" customWidth="1"/>
    <col min="12560" max="12561" width="21.7109375" bestFit="1" customWidth="1"/>
    <col min="12562" max="12562" width="5.7109375" customWidth="1"/>
    <col min="12563" max="12563" width="8.42578125" bestFit="1" customWidth="1"/>
    <col min="12564" max="12568" width="9.140625" bestFit="1" customWidth="1"/>
    <col min="12569" max="12569" width="5.7109375" customWidth="1"/>
    <col min="12570" max="12573" width="9.140625" bestFit="1" customWidth="1"/>
    <col min="12574" max="12574" width="5.7109375" customWidth="1"/>
    <col min="12575" max="12575" width="9.140625" bestFit="1" customWidth="1"/>
    <col min="12576" max="12576" width="11.28515625" bestFit="1" customWidth="1"/>
    <col min="12577" max="12578" width="9.140625" bestFit="1" customWidth="1"/>
    <col min="12579" max="12579" width="11.7109375" customWidth="1"/>
    <col min="12580" max="12582" width="9.140625" bestFit="1" customWidth="1"/>
    <col min="12583" max="12583" width="11.140625" bestFit="1" customWidth="1"/>
    <col min="12584" max="12584" width="12.140625" bestFit="1" customWidth="1"/>
    <col min="12585" max="12592" width="9.140625" bestFit="1" customWidth="1"/>
    <col min="12593" max="12594" width="22.7109375" bestFit="1" customWidth="1"/>
    <col min="12595" max="12806" width="9.140625" bestFit="1" customWidth="1"/>
    <col min="12807" max="12807" width="12.7109375" customWidth="1"/>
    <col min="12808" max="12810" width="9.140625" bestFit="1" customWidth="1"/>
    <col min="12811" max="12811" width="12.85546875" customWidth="1"/>
    <col min="12812" max="12813" width="9.140625" bestFit="1" customWidth="1"/>
    <col min="12814" max="12814" width="22.7109375" bestFit="1" customWidth="1"/>
    <col min="12815" max="12815" width="18.85546875" bestFit="1" customWidth="1"/>
    <col min="12816" max="12817" width="21.7109375" bestFit="1" customWidth="1"/>
    <col min="12818" max="12818" width="5.7109375" customWidth="1"/>
    <col min="12819" max="12819" width="8.42578125" bestFit="1" customWidth="1"/>
    <col min="12820" max="12824" width="9.140625" bestFit="1" customWidth="1"/>
    <col min="12825" max="12825" width="5.7109375" customWidth="1"/>
    <col min="12826" max="12829" width="9.140625" bestFit="1" customWidth="1"/>
    <col min="12830" max="12830" width="5.7109375" customWidth="1"/>
    <col min="12831" max="12831" width="9.140625" bestFit="1" customWidth="1"/>
    <col min="12832" max="12832" width="11.28515625" bestFit="1" customWidth="1"/>
    <col min="12833" max="12834" width="9.140625" bestFit="1" customWidth="1"/>
    <col min="12835" max="12835" width="11.7109375" customWidth="1"/>
    <col min="12836" max="12838" width="9.140625" bestFit="1" customWidth="1"/>
    <col min="12839" max="12839" width="11.140625" bestFit="1" customWidth="1"/>
    <col min="12840" max="12840" width="12.140625" bestFit="1" customWidth="1"/>
    <col min="12841" max="12848" width="9.140625" bestFit="1" customWidth="1"/>
    <col min="12849" max="12850" width="22.7109375" bestFit="1" customWidth="1"/>
    <col min="12851" max="13062" width="9.140625" bestFit="1" customWidth="1"/>
    <col min="13063" max="13063" width="12.7109375" customWidth="1"/>
    <col min="13064" max="13066" width="9.140625" bestFit="1" customWidth="1"/>
    <col min="13067" max="13067" width="12.85546875" customWidth="1"/>
    <col min="13068" max="13069" width="9.140625" bestFit="1" customWidth="1"/>
    <col min="13070" max="13070" width="22.7109375" bestFit="1" customWidth="1"/>
    <col min="13071" max="13071" width="18.85546875" bestFit="1" customWidth="1"/>
    <col min="13072" max="13073" width="21.7109375" bestFit="1" customWidth="1"/>
    <col min="13074" max="13074" width="5.7109375" customWidth="1"/>
    <col min="13075" max="13075" width="8.42578125" bestFit="1" customWidth="1"/>
    <col min="13076" max="13080" width="9.140625" bestFit="1" customWidth="1"/>
    <col min="13081" max="13081" width="5.7109375" customWidth="1"/>
    <col min="13082" max="13085" width="9.140625" bestFit="1" customWidth="1"/>
    <col min="13086" max="13086" width="5.7109375" customWidth="1"/>
    <col min="13087" max="13087" width="9.140625" bestFit="1" customWidth="1"/>
    <col min="13088" max="13088" width="11.28515625" bestFit="1" customWidth="1"/>
    <col min="13089" max="13090" width="9.140625" bestFit="1" customWidth="1"/>
    <col min="13091" max="13091" width="11.7109375" customWidth="1"/>
    <col min="13092" max="13094" width="9.140625" bestFit="1" customWidth="1"/>
    <col min="13095" max="13095" width="11.140625" bestFit="1" customWidth="1"/>
    <col min="13096" max="13096" width="12.140625" bestFit="1" customWidth="1"/>
    <col min="13097" max="13104" width="9.140625" bestFit="1" customWidth="1"/>
    <col min="13105" max="13106" width="22.7109375" bestFit="1" customWidth="1"/>
    <col min="13107" max="13318" width="9.140625" bestFit="1" customWidth="1"/>
    <col min="13319" max="13319" width="12.7109375" customWidth="1"/>
    <col min="13320" max="13322" width="9.140625" bestFit="1" customWidth="1"/>
    <col min="13323" max="13323" width="12.85546875" customWidth="1"/>
    <col min="13324" max="13325" width="9.140625" bestFit="1" customWidth="1"/>
    <col min="13326" max="13326" width="22.7109375" bestFit="1" customWidth="1"/>
    <col min="13327" max="13327" width="18.85546875" bestFit="1" customWidth="1"/>
    <col min="13328" max="13329" width="21.7109375" bestFit="1" customWidth="1"/>
    <col min="13330" max="13330" width="5.7109375" customWidth="1"/>
    <col min="13331" max="13331" width="8.42578125" bestFit="1" customWidth="1"/>
    <col min="13332" max="13336" width="9.140625" bestFit="1" customWidth="1"/>
    <col min="13337" max="13337" width="5.7109375" customWidth="1"/>
    <col min="13338" max="13341" width="9.140625" bestFit="1" customWidth="1"/>
    <col min="13342" max="13342" width="5.7109375" customWidth="1"/>
    <col min="13343" max="13343" width="9.140625" bestFit="1" customWidth="1"/>
    <col min="13344" max="13344" width="11.28515625" bestFit="1" customWidth="1"/>
    <col min="13345" max="13346" width="9.140625" bestFit="1" customWidth="1"/>
    <col min="13347" max="13347" width="11.7109375" customWidth="1"/>
    <col min="13348" max="13350" width="9.140625" bestFit="1" customWidth="1"/>
    <col min="13351" max="13351" width="11.140625" bestFit="1" customWidth="1"/>
    <col min="13352" max="13352" width="12.140625" bestFit="1" customWidth="1"/>
    <col min="13353" max="13360" width="9.140625" bestFit="1" customWidth="1"/>
    <col min="13361" max="13362" width="22.7109375" bestFit="1" customWidth="1"/>
    <col min="13363" max="13574" width="9.140625" bestFit="1" customWidth="1"/>
    <col min="13575" max="13575" width="12.7109375" customWidth="1"/>
    <col min="13576" max="13578" width="9.140625" bestFit="1" customWidth="1"/>
    <col min="13579" max="13579" width="12.85546875" customWidth="1"/>
    <col min="13580" max="13581" width="9.140625" bestFit="1" customWidth="1"/>
    <col min="13582" max="13582" width="22.7109375" bestFit="1" customWidth="1"/>
    <col min="13583" max="13583" width="18.85546875" bestFit="1" customWidth="1"/>
    <col min="13584" max="13585" width="21.7109375" bestFit="1" customWidth="1"/>
    <col min="13586" max="13586" width="5.7109375" customWidth="1"/>
    <col min="13587" max="13587" width="8.42578125" bestFit="1" customWidth="1"/>
    <col min="13588" max="13592" width="9.140625" bestFit="1" customWidth="1"/>
    <col min="13593" max="13593" width="5.7109375" customWidth="1"/>
    <col min="13594" max="13597" width="9.140625" bestFit="1" customWidth="1"/>
    <col min="13598" max="13598" width="5.7109375" customWidth="1"/>
    <col min="13599" max="13599" width="9.140625" bestFit="1" customWidth="1"/>
    <col min="13600" max="13600" width="11.28515625" bestFit="1" customWidth="1"/>
    <col min="13601" max="13602" width="9.140625" bestFit="1" customWidth="1"/>
    <col min="13603" max="13603" width="11.7109375" customWidth="1"/>
    <col min="13604" max="13606" width="9.140625" bestFit="1" customWidth="1"/>
    <col min="13607" max="13607" width="11.140625" bestFit="1" customWidth="1"/>
    <col min="13608" max="13608" width="12.140625" bestFit="1" customWidth="1"/>
    <col min="13609" max="13616" width="9.140625" bestFit="1" customWidth="1"/>
    <col min="13617" max="13618" width="22.7109375" bestFit="1" customWidth="1"/>
    <col min="13619" max="13830" width="9.140625" bestFit="1" customWidth="1"/>
    <col min="13831" max="13831" width="12.7109375" customWidth="1"/>
    <col min="13832" max="13834" width="9.140625" bestFit="1" customWidth="1"/>
    <col min="13835" max="13835" width="12.85546875" customWidth="1"/>
    <col min="13836" max="13837" width="9.140625" bestFit="1" customWidth="1"/>
    <col min="13838" max="13838" width="22.7109375" bestFit="1" customWidth="1"/>
    <col min="13839" max="13839" width="18.85546875" bestFit="1" customWidth="1"/>
    <col min="13840" max="13841" width="21.7109375" bestFit="1" customWidth="1"/>
    <col min="13842" max="13842" width="5.7109375" customWidth="1"/>
    <col min="13843" max="13843" width="8.42578125" bestFit="1" customWidth="1"/>
    <col min="13844" max="13848" width="9.140625" bestFit="1" customWidth="1"/>
    <col min="13849" max="13849" width="5.7109375" customWidth="1"/>
    <col min="13850" max="13853" width="9.140625" bestFit="1" customWidth="1"/>
    <col min="13854" max="13854" width="5.7109375" customWidth="1"/>
    <col min="13855" max="13855" width="9.140625" bestFit="1" customWidth="1"/>
    <col min="13856" max="13856" width="11.28515625" bestFit="1" customWidth="1"/>
    <col min="13857" max="13858" width="9.140625" bestFit="1" customWidth="1"/>
    <col min="13859" max="13859" width="11.7109375" customWidth="1"/>
    <col min="13860" max="13862" width="9.140625" bestFit="1" customWidth="1"/>
    <col min="13863" max="13863" width="11.140625" bestFit="1" customWidth="1"/>
    <col min="13864" max="13864" width="12.140625" bestFit="1" customWidth="1"/>
    <col min="13865" max="13872" width="9.140625" bestFit="1" customWidth="1"/>
    <col min="13873" max="13874" width="22.7109375" bestFit="1" customWidth="1"/>
    <col min="13875" max="14086" width="9.140625" bestFit="1" customWidth="1"/>
    <col min="14087" max="14087" width="12.7109375" customWidth="1"/>
    <col min="14088" max="14090" width="9.140625" bestFit="1" customWidth="1"/>
    <col min="14091" max="14091" width="12.85546875" customWidth="1"/>
    <col min="14092" max="14093" width="9.140625" bestFit="1" customWidth="1"/>
    <col min="14094" max="14094" width="22.7109375" bestFit="1" customWidth="1"/>
    <col min="14095" max="14095" width="18.85546875" bestFit="1" customWidth="1"/>
    <col min="14096" max="14097" width="21.7109375" bestFit="1" customWidth="1"/>
    <col min="14098" max="14098" width="5.7109375" customWidth="1"/>
    <col min="14099" max="14099" width="8.42578125" bestFit="1" customWidth="1"/>
    <col min="14100" max="14104" width="9.140625" bestFit="1" customWidth="1"/>
    <col min="14105" max="14105" width="5.7109375" customWidth="1"/>
    <col min="14106" max="14109" width="9.140625" bestFit="1" customWidth="1"/>
    <col min="14110" max="14110" width="5.7109375" customWidth="1"/>
    <col min="14111" max="14111" width="9.140625" bestFit="1" customWidth="1"/>
    <col min="14112" max="14112" width="11.28515625" bestFit="1" customWidth="1"/>
    <col min="14113" max="14114" width="9.140625" bestFit="1" customWidth="1"/>
    <col min="14115" max="14115" width="11.7109375" customWidth="1"/>
    <col min="14116" max="14118" width="9.140625" bestFit="1" customWidth="1"/>
    <col min="14119" max="14119" width="11.140625" bestFit="1" customWidth="1"/>
    <col min="14120" max="14120" width="12.140625" bestFit="1" customWidth="1"/>
    <col min="14121" max="14128" width="9.140625" bestFit="1" customWidth="1"/>
    <col min="14129" max="14130" width="22.7109375" bestFit="1" customWidth="1"/>
    <col min="14131" max="14342" width="9.140625" bestFit="1" customWidth="1"/>
    <col min="14343" max="14343" width="12.7109375" customWidth="1"/>
    <col min="14344" max="14346" width="9.140625" bestFit="1" customWidth="1"/>
    <col min="14347" max="14347" width="12.85546875" customWidth="1"/>
    <col min="14348" max="14349" width="9.140625" bestFit="1" customWidth="1"/>
    <col min="14350" max="14350" width="22.7109375" bestFit="1" customWidth="1"/>
    <col min="14351" max="14351" width="18.85546875" bestFit="1" customWidth="1"/>
    <col min="14352" max="14353" width="21.7109375" bestFit="1" customWidth="1"/>
    <col min="14354" max="14354" width="5.7109375" customWidth="1"/>
    <col min="14355" max="14355" width="8.42578125" bestFit="1" customWidth="1"/>
    <col min="14356" max="14360" width="9.140625" bestFit="1" customWidth="1"/>
    <col min="14361" max="14361" width="5.7109375" customWidth="1"/>
    <col min="14362" max="14365" width="9.140625" bestFit="1" customWidth="1"/>
    <col min="14366" max="14366" width="5.7109375" customWidth="1"/>
    <col min="14367" max="14367" width="9.140625" bestFit="1" customWidth="1"/>
    <col min="14368" max="14368" width="11.28515625" bestFit="1" customWidth="1"/>
    <col min="14369" max="14370" width="9.140625" bestFit="1" customWidth="1"/>
    <col min="14371" max="14371" width="11.7109375" customWidth="1"/>
    <col min="14372" max="14374" width="9.140625" bestFit="1" customWidth="1"/>
    <col min="14375" max="14375" width="11.140625" bestFit="1" customWidth="1"/>
    <col min="14376" max="14376" width="12.140625" bestFit="1" customWidth="1"/>
    <col min="14377" max="14384" width="9.140625" bestFit="1" customWidth="1"/>
    <col min="14385" max="14386" width="22.7109375" bestFit="1" customWidth="1"/>
    <col min="14387" max="14598" width="9.140625" bestFit="1" customWidth="1"/>
    <col min="14599" max="14599" width="12.7109375" customWidth="1"/>
    <col min="14600" max="14602" width="9.140625" bestFit="1" customWidth="1"/>
    <col min="14603" max="14603" width="12.85546875" customWidth="1"/>
    <col min="14604" max="14605" width="9.140625" bestFit="1" customWidth="1"/>
    <col min="14606" max="14606" width="22.7109375" bestFit="1" customWidth="1"/>
    <col min="14607" max="14607" width="18.85546875" bestFit="1" customWidth="1"/>
    <col min="14608" max="14609" width="21.7109375" bestFit="1" customWidth="1"/>
    <col min="14610" max="14610" width="5.7109375" customWidth="1"/>
    <col min="14611" max="14611" width="8.42578125" bestFit="1" customWidth="1"/>
    <col min="14612" max="14616" width="9.140625" bestFit="1" customWidth="1"/>
    <col min="14617" max="14617" width="5.7109375" customWidth="1"/>
    <col min="14618" max="14621" width="9.140625" bestFit="1" customWidth="1"/>
    <col min="14622" max="14622" width="5.7109375" customWidth="1"/>
    <col min="14623" max="14623" width="9.140625" bestFit="1" customWidth="1"/>
    <col min="14624" max="14624" width="11.28515625" bestFit="1" customWidth="1"/>
    <col min="14625" max="14626" width="9.140625" bestFit="1" customWidth="1"/>
    <col min="14627" max="14627" width="11.7109375" customWidth="1"/>
    <col min="14628" max="14630" width="9.140625" bestFit="1" customWidth="1"/>
    <col min="14631" max="14631" width="11.140625" bestFit="1" customWidth="1"/>
    <col min="14632" max="14632" width="12.140625" bestFit="1" customWidth="1"/>
    <col min="14633" max="14640" width="9.140625" bestFit="1" customWidth="1"/>
    <col min="14641" max="14642" width="22.7109375" bestFit="1" customWidth="1"/>
    <col min="14643" max="14854" width="9.140625" bestFit="1" customWidth="1"/>
    <col min="14855" max="14855" width="12.7109375" customWidth="1"/>
    <col min="14856" max="14858" width="9.140625" bestFit="1" customWidth="1"/>
    <col min="14859" max="14859" width="12.85546875" customWidth="1"/>
    <col min="14860" max="14861" width="9.140625" bestFit="1" customWidth="1"/>
    <col min="14862" max="14862" width="22.7109375" bestFit="1" customWidth="1"/>
    <col min="14863" max="14863" width="18.85546875" bestFit="1" customWidth="1"/>
    <col min="14864" max="14865" width="21.7109375" bestFit="1" customWidth="1"/>
    <col min="14866" max="14866" width="5.7109375" customWidth="1"/>
    <col min="14867" max="14867" width="8.42578125" bestFit="1" customWidth="1"/>
    <col min="14868" max="14872" width="9.140625" bestFit="1" customWidth="1"/>
    <col min="14873" max="14873" width="5.7109375" customWidth="1"/>
    <col min="14874" max="14877" width="9.140625" bestFit="1" customWidth="1"/>
    <col min="14878" max="14878" width="5.7109375" customWidth="1"/>
    <col min="14879" max="14879" width="9.140625" bestFit="1" customWidth="1"/>
    <col min="14880" max="14880" width="11.28515625" bestFit="1" customWidth="1"/>
    <col min="14881" max="14882" width="9.140625" bestFit="1" customWidth="1"/>
    <col min="14883" max="14883" width="11.7109375" customWidth="1"/>
    <col min="14884" max="14886" width="9.140625" bestFit="1" customWidth="1"/>
    <col min="14887" max="14887" width="11.140625" bestFit="1" customWidth="1"/>
    <col min="14888" max="14888" width="12.140625" bestFit="1" customWidth="1"/>
    <col min="14889" max="14896" width="9.140625" bestFit="1" customWidth="1"/>
    <col min="14897" max="14898" width="22.7109375" bestFit="1" customWidth="1"/>
    <col min="14899" max="15110" width="9.140625" bestFit="1" customWidth="1"/>
    <col min="15111" max="15111" width="12.7109375" customWidth="1"/>
    <col min="15112" max="15114" width="9.140625" bestFit="1" customWidth="1"/>
    <col min="15115" max="15115" width="12.85546875" customWidth="1"/>
    <col min="15116" max="15117" width="9.140625" bestFit="1" customWidth="1"/>
    <col min="15118" max="15118" width="22.7109375" bestFit="1" customWidth="1"/>
    <col min="15119" max="15119" width="18.85546875" bestFit="1" customWidth="1"/>
    <col min="15120" max="15121" width="21.7109375" bestFit="1" customWidth="1"/>
    <col min="15122" max="15122" width="5.7109375" customWidth="1"/>
    <col min="15123" max="15123" width="8.42578125" bestFit="1" customWidth="1"/>
    <col min="15124" max="15128" width="9.140625" bestFit="1" customWidth="1"/>
    <col min="15129" max="15129" width="5.7109375" customWidth="1"/>
    <col min="15130" max="15133" width="9.140625" bestFit="1" customWidth="1"/>
    <col min="15134" max="15134" width="5.7109375" customWidth="1"/>
    <col min="15135" max="15135" width="9.140625" bestFit="1" customWidth="1"/>
    <col min="15136" max="15136" width="11.28515625" bestFit="1" customWidth="1"/>
    <col min="15137" max="15138" width="9.140625" bestFit="1" customWidth="1"/>
    <col min="15139" max="15139" width="11.7109375" customWidth="1"/>
    <col min="15140" max="15142" width="9.140625" bestFit="1" customWidth="1"/>
    <col min="15143" max="15143" width="11.140625" bestFit="1" customWidth="1"/>
    <col min="15144" max="15144" width="12.140625" bestFit="1" customWidth="1"/>
    <col min="15145" max="15152" width="9.140625" bestFit="1" customWidth="1"/>
    <col min="15153" max="15154" width="22.7109375" bestFit="1" customWidth="1"/>
    <col min="15155" max="15366" width="9.140625" bestFit="1" customWidth="1"/>
    <col min="15367" max="15367" width="12.7109375" customWidth="1"/>
    <col min="15368" max="15370" width="9.140625" bestFit="1" customWidth="1"/>
    <col min="15371" max="15371" width="12.85546875" customWidth="1"/>
    <col min="15372" max="15373" width="9.140625" bestFit="1" customWidth="1"/>
    <col min="15374" max="15374" width="22.7109375" bestFit="1" customWidth="1"/>
    <col min="15375" max="15375" width="18.85546875" bestFit="1" customWidth="1"/>
    <col min="15376" max="15377" width="21.7109375" bestFit="1" customWidth="1"/>
    <col min="15378" max="15378" width="5.7109375" customWidth="1"/>
    <col min="15379" max="15379" width="8.42578125" bestFit="1" customWidth="1"/>
    <col min="15380" max="15384" width="9.140625" bestFit="1" customWidth="1"/>
    <col min="15385" max="15385" width="5.7109375" customWidth="1"/>
    <col min="15386" max="15389" width="9.140625" bestFit="1" customWidth="1"/>
    <col min="15390" max="15390" width="5.7109375" customWidth="1"/>
    <col min="15391" max="15391" width="9.140625" bestFit="1" customWidth="1"/>
    <col min="15392" max="15392" width="11.28515625" bestFit="1" customWidth="1"/>
    <col min="15393" max="15394" width="9.140625" bestFit="1" customWidth="1"/>
    <col min="15395" max="15395" width="11.7109375" customWidth="1"/>
    <col min="15396" max="15398" width="9.140625" bestFit="1" customWidth="1"/>
    <col min="15399" max="15399" width="11.140625" bestFit="1" customWidth="1"/>
    <col min="15400" max="15400" width="12.140625" bestFit="1" customWidth="1"/>
    <col min="15401" max="15408" width="9.140625" bestFit="1" customWidth="1"/>
    <col min="15409" max="15410" width="22.7109375" bestFit="1" customWidth="1"/>
    <col min="15411" max="15622" width="9.140625" bestFit="1" customWidth="1"/>
    <col min="15623" max="15623" width="12.7109375" customWidth="1"/>
    <col min="15624" max="15626" width="9.140625" bestFit="1" customWidth="1"/>
    <col min="15627" max="15627" width="12.85546875" customWidth="1"/>
    <col min="15628" max="15629" width="9.140625" bestFit="1" customWidth="1"/>
    <col min="15630" max="15630" width="22.7109375" bestFit="1" customWidth="1"/>
    <col min="15631" max="15631" width="18.85546875" bestFit="1" customWidth="1"/>
    <col min="15632" max="15633" width="21.7109375" bestFit="1" customWidth="1"/>
    <col min="15634" max="15634" width="5.7109375" customWidth="1"/>
    <col min="15635" max="15635" width="8.42578125" bestFit="1" customWidth="1"/>
    <col min="15636" max="15640" width="9.140625" bestFit="1" customWidth="1"/>
    <col min="15641" max="15641" width="5.7109375" customWidth="1"/>
    <col min="15642" max="15645" width="9.140625" bestFit="1" customWidth="1"/>
    <col min="15646" max="15646" width="5.7109375" customWidth="1"/>
    <col min="15647" max="15647" width="9.140625" bestFit="1" customWidth="1"/>
    <col min="15648" max="15648" width="11.28515625" bestFit="1" customWidth="1"/>
    <col min="15649" max="15650" width="9.140625" bestFit="1" customWidth="1"/>
    <col min="15651" max="15651" width="11.7109375" customWidth="1"/>
    <col min="15652" max="15654" width="9.140625" bestFit="1" customWidth="1"/>
    <col min="15655" max="15655" width="11.140625" bestFit="1" customWidth="1"/>
    <col min="15656" max="15656" width="12.140625" bestFit="1" customWidth="1"/>
    <col min="15657" max="15664" width="9.140625" bestFit="1" customWidth="1"/>
    <col min="15665" max="15666" width="22.7109375" bestFit="1" customWidth="1"/>
    <col min="15667" max="15878" width="9.140625" bestFit="1" customWidth="1"/>
    <col min="15879" max="15879" width="12.7109375" customWidth="1"/>
    <col min="15880" max="15882" width="9.140625" bestFit="1" customWidth="1"/>
    <col min="15883" max="15883" width="12.85546875" customWidth="1"/>
    <col min="15884" max="15885" width="9.140625" bestFit="1" customWidth="1"/>
    <col min="15886" max="15886" width="22.7109375" bestFit="1" customWidth="1"/>
    <col min="15887" max="15887" width="18.85546875" bestFit="1" customWidth="1"/>
    <col min="15888" max="15889" width="21.7109375" bestFit="1" customWidth="1"/>
    <col min="15890" max="15890" width="5.7109375" customWidth="1"/>
    <col min="15891" max="15891" width="8.42578125" bestFit="1" customWidth="1"/>
    <col min="15892" max="15896" width="9.140625" bestFit="1" customWidth="1"/>
    <col min="15897" max="15897" width="5.7109375" customWidth="1"/>
    <col min="15898" max="15901" width="9.140625" bestFit="1" customWidth="1"/>
    <col min="15902" max="15902" width="5.7109375" customWidth="1"/>
    <col min="15903" max="15903" width="9.140625" bestFit="1" customWidth="1"/>
    <col min="15904" max="15904" width="11.28515625" bestFit="1" customWidth="1"/>
    <col min="15905" max="15906" width="9.140625" bestFit="1" customWidth="1"/>
    <col min="15907" max="15907" width="11.7109375" customWidth="1"/>
    <col min="15908" max="15910" width="9.140625" bestFit="1" customWidth="1"/>
    <col min="15911" max="15911" width="11.140625" bestFit="1" customWidth="1"/>
    <col min="15912" max="15912" width="12.140625" bestFit="1" customWidth="1"/>
    <col min="15913" max="15920" width="9.140625" bestFit="1" customWidth="1"/>
    <col min="15921" max="15922" width="22.7109375" bestFit="1" customWidth="1"/>
    <col min="15923" max="16134" width="9.140625" bestFit="1" customWidth="1"/>
    <col min="16135" max="16135" width="12.7109375" customWidth="1"/>
    <col min="16136" max="16138" width="9.140625" bestFit="1" customWidth="1"/>
    <col min="16139" max="16139" width="12.85546875" customWidth="1"/>
    <col min="16140" max="16141" width="9.140625" bestFit="1" customWidth="1"/>
    <col min="16142" max="16142" width="22.7109375" bestFit="1" customWidth="1"/>
    <col min="16143" max="16143" width="18.85546875" bestFit="1" customWidth="1"/>
    <col min="16144" max="16145" width="21.7109375" bestFit="1" customWidth="1"/>
    <col min="16146" max="16146" width="5.7109375" customWidth="1"/>
    <col min="16147" max="16147" width="8.42578125" bestFit="1" customWidth="1"/>
    <col min="16148" max="16152" width="9.140625" bestFit="1" customWidth="1"/>
    <col min="16153" max="16153" width="5.7109375" customWidth="1"/>
    <col min="16154" max="16157" width="9.140625" bestFit="1" customWidth="1"/>
    <col min="16158" max="16158" width="5.7109375" customWidth="1"/>
    <col min="16159" max="16159" width="9.140625" bestFit="1" customWidth="1"/>
    <col min="16160" max="16160" width="11.28515625" bestFit="1" customWidth="1"/>
    <col min="16161" max="16162" width="9.140625" bestFit="1" customWidth="1"/>
    <col min="16163" max="16163" width="11.7109375" customWidth="1"/>
    <col min="16164" max="16166" width="9.140625" bestFit="1" customWidth="1"/>
    <col min="16167" max="16167" width="11.140625" bestFit="1" customWidth="1"/>
    <col min="16168" max="16168" width="12.140625" bestFit="1" customWidth="1"/>
    <col min="16169" max="16176" width="9.140625" bestFit="1" customWidth="1"/>
    <col min="16177" max="16178" width="22.7109375" bestFit="1" customWidth="1"/>
  </cols>
  <sheetData>
    <row r="1" spans="1:51" ht="15.95">
      <c r="A1" s="30" t="s">
        <v>97</v>
      </c>
      <c r="AE1" s="79" t="s">
        <v>98</v>
      </c>
      <c r="AF1" s="79"/>
      <c r="AG1" s="79"/>
      <c r="AH1" s="79"/>
      <c r="AI1" s="79"/>
      <c r="AJ1" s="79"/>
      <c r="AK1" s="81"/>
      <c r="AL1" s="81"/>
      <c r="AM1" s="81"/>
      <c r="AN1" s="81"/>
      <c r="AT1" s="22">
        <v>0.04</v>
      </c>
      <c r="AU1" s="25">
        <f>AU$5+NPV($AT1,AU$6:AU$79)</f>
        <v>20.975079817387943</v>
      </c>
      <c r="AV1" s="27">
        <f>NPV($AT1,AV$5:AV$79)</f>
        <v>0.19326589138623135</v>
      </c>
      <c r="AW1" s="26">
        <f>0.85*AV1*1000/AU1</f>
        <v>7.8319610274910589</v>
      </c>
    </row>
    <row r="2" spans="1:51" ht="15">
      <c r="J2" s="21" t="s">
        <v>37</v>
      </c>
      <c r="K2" s="21"/>
      <c r="L2" s="21"/>
      <c r="M2" s="21"/>
      <c r="N2" s="21"/>
      <c r="O2" s="21"/>
      <c r="P2" s="21"/>
      <c r="Q2" s="21"/>
      <c r="S2" s="82" t="s">
        <v>38</v>
      </c>
      <c r="T2" s="82"/>
      <c r="U2" s="84"/>
      <c r="V2" s="84"/>
      <c r="W2" s="84"/>
      <c r="X2" s="85"/>
      <c r="Z2" s="83" t="s">
        <v>39</v>
      </c>
      <c r="AA2" s="83"/>
      <c r="AB2" s="83"/>
      <c r="AC2" s="83"/>
      <c r="AE2" s="1" t="s">
        <v>40</v>
      </c>
      <c r="AF2" s="1" t="s">
        <v>41</v>
      </c>
      <c r="AG2" s="1" t="s">
        <v>42</v>
      </c>
      <c r="AH2" s="1" t="s">
        <v>99</v>
      </c>
      <c r="AI2" s="1" t="s">
        <v>100</v>
      </c>
      <c r="AJ2" s="1"/>
      <c r="AK2" s="1" t="s">
        <v>44</v>
      </c>
      <c r="AL2" s="1" t="s">
        <v>45</v>
      </c>
      <c r="AM2" s="1" t="s">
        <v>46</v>
      </c>
      <c r="AN2" s="1" t="s">
        <v>47</v>
      </c>
      <c r="AO2" s="1" t="s">
        <v>48</v>
      </c>
      <c r="AT2" s="22">
        <v>0.06</v>
      </c>
      <c r="AU2" s="25">
        <f>AU$5+NPV($AT2,AU$6:AU$79)</f>
        <v>15.953208900793614</v>
      </c>
      <c r="AV2" s="27">
        <f>NPV($AT2,AV$5:AV$79)</f>
        <v>9.6988110847574346E-2</v>
      </c>
      <c r="AW2" s="26">
        <f>1.05*AV2*1000/(AU2-1)</f>
        <v>6.8104122042024189</v>
      </c>
    </row>
    <row r="3" spans="1:51" ht="42">
      <c r="G3" t="s">
        <v>101</v>
      </c>
      <c r="H3" s="24">
        <v>7904.1340200780023</v>
      </c>
      <c r="I3" s="1" t="s">
        <v>50</v>
      </c>
      <c r="J3" s="1" t="s">
        <v>36</v>
      </c>
      <c r="K3" s="1" t="s">
        <v>102</v>
      </c>
      <c r="L3" s="1" t="s">
        <v>53</v>
      </c>
      <c r="M3" s="16" t="s">
        <v>54</v>
      </c>
      <c r="N3" s="16" t="s">
        <v>103</v>
      </c>
      <c r="O3" s="16" t="s">
        <v>55</v>
      </c>
      <c r="P3" s="33" t="s">
        <v>104</v>
      </c>
      <c r="Q3" s="33" t="s">
        <v>56</v>
      </c>
      <c r="R3" s="16"/>
      <c r="S3" s="16" t="s">
        <v>105</v>
      </c>
      <c r="T3" s="16" t="s">
        <v>20</v>
      </c>
      <c r="U3" s="16" t="s">
        <v>106</v>
      </c>
      <c r="V3" s="16" t="s">
        <v>60</v>
      </c>
      <c r="W3" s="16" t="s">
        <v>61</v>
      </c>
      <c r="X3" s="16" t="s">
        <v>107</v>
      </c>
      <c r="Y3" s="16"/>
      <c r="Z3" s="16" t="s">
        <v>108</v>
      </c>
      <c r="AA3" s="16" t="s">
        <v>109</v>
      </c>
      <c r="AB3" s="16" t="s">
        <v>110</v>
      </c>
      <c r="AC3" s="16" t="s">
        <v>111</v>
      </c>
      <c r="AD3" s="16"/>
      <c r="AE3" s="34" t="s">
        <v>67</v>
      </c>
      <c r="AF3" s="34" t="s">
        <v>68</v>
      </c>
      <c r="AG3" s="34" t="s">
        <v>69</v>
      </c>
      <c r="AH3" s="34" t="s">
        <v>112</v>
      </c>
      <c r="AI3" s="34" t="s">
        <v>113</v>
      </c>
      <c r="AJ3" s="34" t="s">
        <v>71</v>
      </c>
      <c r="AK3" s="34" t="s">
        <v>72</v>
      </c>
      <c r="AL3" s="34" t="s">
        <v>73</v>
      </c>
      <c r="AM3" s="34" t="s">
        <v>31</v>
      </c>
      <c r="AN3" s="34" t="s">
        <v>74</v>
      </c>
      <c r="AO3" s="34" t="s">
        <v>114</v>
      </c>
      <c r="AP3" s="1"/>
      <c r="AT3" s="1" t="s">
        <v>50</v>
      </c>
      <c r="AU3" t="s">
        <v>115</v>
      </c>
      <c r="AV3" t="s">
        <v>60</v>
      </c>
      <c r="AW3" t="s">
        <v>56</v>
      </c>
      <c r="AX3" t="s">
        <v>116</v>
      </c>
    </row>
    <row r="4" spans="1:51" ht="15">
      <c r="A4" s="17" t="s">
        <v>117</v>
      </c>
      <c r="B4" s="17"/>
      <c r="C4" s="17"/>
      <c r="D4" s="17">
        <v>35</v>
      </c>
      <c r="H4" s="1"/>
      <c r="I4" s="35" cm="1">
        <f t="array" ref="I4:I89">_xlfn.SEQUENCE(MAX(A26:A145)-D4+1,1,0,1)</f>
        <v>0</v>
      </c>
      <c r="J4" s="37">
        <f>$H$3</f>
        <v>7904.1340200780023</v>
      </c>
      <c r="K4" s="37">
        <f>J4*C16</f>
        <v>6323.3072160624024</v>
      </c>
      <c r="L4" s="38">
        <f>C20</f>
        <v>200</v>
      </c>
      <c r="M4" s="37">
        <f>$E$11</f>
        <v>50000</v>
      </c>
      <c r="N4" s="39">
        <f t="shared" ref="N4:N35" si="0">AX4</f>
        <v>0</v>
      </c>
      <c r="O4" s="40">
        <f t="shared" ref="O4:O35" si="1">AW4</f>
        <v>28.99</v>
      </c>
      <c r="P4" s="37">
        <f t="shared" ref="P4:P35" si="2">IF(I4&lt;&gt;"", M4*N4/1000, "")</f>
        <v>0</v>
      </c>
      <c r="Q4" s="37">
        <f t="shared" ref="Q4:Q35" si="3">IF(I4&lt;&gt;"", M4*O4/1000, "")</f>
        <v>1449.5</v>
      </c>
      <c r="R4" s="41"/>
      <c r="S4" s="41"/>
      <c r="T4" s="41"/>
      <c r="U4" s="42">
        <v>1</v>
      </c>
      <c r="V4" s="42"/>
      <c r="W4" s="42"/>
      <c r="X4" s="42">
        <f t="shared" ref="X4:X35" si="4">IF(I4&lt;&gt;"", U4-SUM(V4:W4), "")</f>
        <v>1</v>
      </c>
      <c r="Y4" s="43"/>
      <c r="Z4" s="37"/>
      <c r="AA4" s="37"/>
      <c r="AB4" s="37">
        <f t="shared" ref="AB4:AB35" si="5">IF(I4&lt;&gt;"", Q4*X4, "" )</f>
        <v>1449.5</v>
      </c>
      <c r="AC4" s="37">
        <f t="shared" ref="AC4:AC35" si="6">IF(I4&lt;&gt;"", $H$14*M4*X4, "")</f>
        <v>500</v>
      </c>
      <c r="AD4" s="43"/>
      <c r="AE4" s="37">
        <f t="shared" ref="AE4:AE35" si="7">IF(I4&lt;&gt;"", $X4*J4, "")</f>
        <v>7904.1340200780023</v>
      </c>
      <c r="AF4" s="37">
        <f>IF(I4&lt;&gt;"", -$X4*K4, "")</f>
        <v>-6323.3072160624024</v>
      </c>
      <c r="AG4" s="37">
        <f t="shared" ref="AG4:AG35" si="8">IF(I4&lt;&gt;"", -$X4*L4, "")</f>
        <v>-200</v>
      </c>
      <c r="AH4" s="37"/>
      <c r="AI4" s="37"/>
      <c r="AJ4" s="37">
        <f t="shared" ref="AJ4:AJ35" si="9">SUM(AE4:AI4)</f>
        <v>1380.8268040155999</v>
      </c>
      <c r="AK4" s="37">
        <f t="shared" ref="AK4:AK35" si="10">IF(I4&lt;&gt;"", Z4-AB4, "")</f>
        <v>-1449.5</v>
      </c>
      <c r="AL4" s="37"/>
      <c r="AM4" s="37">
        <f t="shared" ref="AM4:AM35" si="11">SUM(AJ4:AL4)</f>
        <v>-68.673195984400081</v>
      </c>
      <c r="AN4" s="37">
        <f t="shared" ref="AN4:AN35" si="12">IF(I4&lt;&gt;"", AA4-AC4, "")</f>
        <v>-500</v>
      </c>
      <c r="AO4" s="37">
        <f t="shared" ref="AO4:AO35" si="13">SUM(AM4:AN4)</f>
        <v>-568.67319598440008</v>
      </c>
      <c r="AP4" s="41"/>
      <c r="AQ4" s="37">
        <f>AM133</f>
        <v>-2654.2745374342553</v>
      </c>
      <c r="AR4" s="41"/>
      <c r="AS4" s="41"/>
      <c r="AT4" s="35">
        <v>0</v>
      </c>
      <c r="AU4" s="44">
        <v>1</v>
      </c>
      <c r="AV4" s="44">
        <v>0</v>
      </c>
      <c r="AW4" s="39">
        <f xml:space="preserve"> IF(ISERROR(ROUND((1000*NPV($AT$1,$AV5:$AV$124)-$AW$1*($AU5+NPV($AT$1,$AU6:$AU$124)))/AU5,3)), 0, ROUND((1000*NPV($AT$1,$AV5:$AV$124)-$AW$1*($AU5+NPV($AT$1,$AU6:$AU$124)))/AU5,3))</f>
        <v>28.99</v>
      </c>
      <c r="AX4" s="39">
        <f>IF(ISERROR(ROUND(MAX(0,1000*NPV($AT$2,$AV5:$AV$124)-$AW$2*($AU5+NPV($AT$2,$AU6:$AU$124)))/AU5,3)), 0, ROUND(MAX(0,1000*NPV($AT$2,$AV5:$AV$124)-$AW$2*($AU5+NPV($AT$2,$AU6:$AU$124)))/AU5,3))</f>
        <v>0</v>
      </c>
    </row>
    <row r="5" spans="1:51" ht="15">
      <c r="H5" s="29"/>
      <c r="I5" s="36">
        <v>1</v>
      </c>
      <c r="J5" s="37"/>
      <c r="K5" s="37"/>
      <c r="L5" s="38"/>
      <c r="M5" s="37">
        <f>$E$11</f>
        <v>50000</v>
      </c>
      <c r="N5" s="39">
        <f t="shared" si="0"/>
        <v>0</v>
      </c>
      <c r="O5" s="40">
        <f t="shared" si="1"/>
        <v>37.454999999999998</v>
      </c>
      <c r="P5" s="37">
        <f t="shared" si="2"/>
        <v>0</v>
      </c>
      <c r="Q5" s="37">
        <f t="shared" si="3"/>
        <v>1872.75</v>
      </c>
      <c r="R5" s="40"/>
      <c r="S5" s="40">
        <f>IF(I5&lt;&gt;"", _xlfn.XLOOKUP($D$4+I5,A26:A145,B26:B145,"")*1000, "")</f>
        <v>0.873</v>
      </c>
      <c r="T5" s="45">
        <f>C10</f>
        <v>0</v>
      </c>
      <c r="U5" s="42">
        <f t="shared" ref="U5:U36" si="14">IF(I5&lt;&gt;"", X4, "")</f>
        <v>1</v>
      </c>
      <c r="V5" s="42">
        <f t="shared" ref="V5:V36" si="15">IF(I5&lt;&gt;"", S5*U5/1000, "")</f>
        <v>8.7299999999999997E-4</v>
      </c>
      <c r="W5" s="42">
        <f t="shared" ref="W5:W36" si="16">IF(I5&lt;&gt;"", MIN(T5*U5,U5-V5), "")</f>
        <v>0</v>
      </c>
      <c r="X5" s="42">
        <f t="shared" si="4"/>
        <v>0.99912699999999999</v>
      </c>
      <c r="Y5" s="43"/>
      <c r="Z5" s="37">
        <f t="shared" ref="Z5:Z36" si="17">IF(I5&lt;&gt;"",AB4,"")</f>
        <v>1449.5</v>
      </c>
      <c r="AA5" s="37">
        <f t="shared" ref="AA5:AA36" si="18">IF(I5&lt;&gt;"", AC4, "")</f>
        <v>500</v>
      </c>
      <c r="AB5" s="37">
        <f t="shared" si="5"/>
        <v>1871.11508925</v>
      </c>
      <c r="AC5" s="37">
        <f t="shared" si="6"/>
        <v>499.56349999999998</v>
      </c>
      <c r="AD5" s="43"/>
      <c r="AE5" s="37">
        <f t="shared" si="7"/>
        <v>0</v>
      </c>
      <c r="AF5" s="37"/>
      <c r="AG5" s="37">
        <f t="shared" si="8"/>
        <v>0</v>
      </c>
      <c r="AH5" s="37">
        <f t="shared" ref="AH5:AH36" si="19">IF(I5&lt;&gt;"",-M5*V5,"")</f>
        <v>-43.65</v>
      </c>
      <c r="AI5" s="37">
        <f t="shared" ref="AI5:AI36" si="20">IF(I5 &lt;&gt; "", -P5*W5, "")</f>
        <v>0</v>
      </c>
      <c r="AJ5" s="37">
        <f t="shared" si="9"/>
        <v>-43.65</v>
      </c>
      <c r="AK5" s="37">
        <f t="shared" si="10"/>
        <v>-421.61508924999998</v>
      </c>
      <c r="AL5" s="37">
        <f t="shared" ref="AL5:AL36" si="21">$D$6*SUM(Z5:AA5,AE5:AF5)</f>
        <v>107.2225</v>
      </c>
      <c r="AM5" s="37">
        <f t="shared" si="11"/>
        <v>-358.04258924999999</v>
      </c>
      <c r="AN5" s="37">
        <f t="shared" si="12"/>
        <v>0.43650000000002365</v>
      </c>
      <c r="AO5" s="37">
        <f t="shared" si="13"/>
        <v>-357.60608924999997</v>
      </c>
      <c r="AP5" s="41" t="s">
        <v>118</v>
      </c>
      <c r="AQ5" s="37"/>
      <c r="AR5" s="41"/>
      <c r="AS5" s="41"/>
      <c r="AT5" s="36">
        <f t="shared" ref="AT5:AT36" si="22">AT4+1</f>
        <v>1</v>
      </c>
      <c r="AU5" s="44">
        <f t="shared" ref="AU5:AU36" si="23">IF(I5&lt;&gt;"", AU4-AV4, "")</f>
        <v>1</v>
      </c>
      <c r="AV5" s="44">
        <f t="shared" ref="AV5:AV36" si="24">IF(I5&lt;&gt;"", S5*AU5/1000, "")</f>
        <v>8.7299999999999997E-4</v>
      </c>
      <c r="AW5" s="39">
        <f xml:space="preserve"> IF(ISERROR(ROUND((1000*NPV($AT$1,$AV6:$AV$124)-$AW$1*($AU6+NPV($AT$1,$AU7:$AU$124)))/AU6,3)), 0, ROUND((1000*NPV($AT$1,$AV6:$AV$124)-$AW$1*($AU6+NPV($AT$1,$AU7:$AU$124)))/AU6,3))</f>
        <v>37.454999999999998</v>
      </c>
      <c r="AX5" s="39">
        <f>IF(ISERROR(ROUND(MAX(0,1000*NPV($AT$2,$AV6:$AV$124)-$AW$2*($AU6+NPV($AT$2,$AU7:$AU$124)))/AU6,3)), 0, ROUND(MAX(0,1000*NPV($AT$2,$AV6:$AV$124)-$AW$2*($AU6+NPV($AT$2,$AU7:$AU$124)))/AU6,3))</f>
        <v>0</v>
      </c>
    </row>
    <row r="6" spans="1:51" ht="15">
      <c r="A6" s="10" t="s">
        <v>119</v>
      </c>
      <c r="B6" s="10"/>
      <c r="C6" s="10"/>
      <c r="D6" s="11">
        <v>5.5E-2</v>
      </c>
      <c r="E6" s="5"/>
      <c r="F6" s="5"/>
      <c r="G6" s="5"/>
      <c r="H6" s="29"/>
      <c r="I6" s="36">
        <v>2</v>
      </c>
      <c r="J6" s="37"/>
      <c r="K6" s="37" t="str">
        <f t="shared" ref="K6:K37" si="25">IF(J6&lt;&gt;"",J6*$C$17,"")</f>
        <v/>
      </c>
      <c r="L6" s="38">
        <f t="shared" ref="L6:L37" si="26">IF(I6&lt;&gt;"",$C$21,"")</f>
        <v>25</v>
      </c>
      <c r="M6" s="37">
        <f t="shared" ref="M6:M37" si="27">IF(I6&lt;&gt;"",$E$11,"")</f>
        <v>50000</v>
      </c>
      <c r="N6" s="39">
        <f t="shared" si="0"/>
        <v>0</v>
      </c>
      <c r="O6" s="40">
        <f t="shared" si="1"/>
        <v>46.192</v>
      </c>
      <c r="P6" s="37">
        <f t="shared" si="2"/>
        <v>0</v>
      </c>
      <c r="Q6" s="37">
        <f t="shared" si="3"/>
        <v>2309.6</v>
      </c>
      <c r="R6" s="40"/>
      <c r="S6" s="40">
        <f t="shared" ref="S5:S36" si="28">IF(I6&lt;&gt;"", _xlfn.XLOOKUP($D$4+I6,A27:A146,B27:B146,"")*1000, "")</f>
        <v>0.95</v>
      </c>
      <c r="T6" s="45">
        <f>$C$11</f>
        <v>0</v>
      </c>
      <c r="U6" s="42">
        <f t="shared" si="14"/>
        <v>0.99912699999999999</v>
      </c>
      <c r="V6" s="42">
        <f t="shared" si="15"/>
        <v>9.4917064999999994E-4</v>
      </c>
      <c r="W6" s="42">
        <f t="shared" si="16"/>
        <v>0</v>
      </c>
      <c r="X6" s="42">
        <f t="shared" si="4"/>
        <v>0.99817782934999999</v>
      </c>
      <c r="Y6" s="43"/>
      <c r="Z6" s="37">
        <f t="shared" si="17"/>
        <v>1871.11508925</v>
      </c>
      <c r="AA6" s="37">
        <f t="shared" si="18"/>
        <v>499.56349999999998</v>
      </c>
      <c r="AB6" s="37">
        <f t="shared" si="5"/>
        <v>2305.39151466676</v>
      </c>
      <c r="AC6" s="37">
        <f t="shared" si="6"/>
        <v>499.08891467500001</v>
      </c>
      <c r="AD6" s="43"/>
      <c r="AE6" s="37">
        <f t="shared" si="7"/>
        <v>0</v>
      </c>
      <c r="AF6" s="37"/>
      <c r="AG6" s="37">
        <f t="shared" si="8"/>
        <v>-24.954445733749999</v>
      </c>
      <c r="AH6" s="37">
        <f t="shared" si="19"/>
        <v>-47.458532499999997</v>
      </c>
      <c r="AI6" s="37">
        <f t="shared" si="20"/>
        <v>0</v>
      </c>
      <c r="AJ6" s="37">
        <f t="shared" si="9"/>
        <v>-72.412978233749996</v>
      </c>
      <c r="AK6" s="37">
        <f t="shared" si="10"/>
        <v>-434.27642541676005</v>
      </c>
      <c r="AL6" s="37">
        <f t="shared" si="21"/>
        <v>130.38732240875001</v>
      </c>
      <c r="AM6" s="37">
        <f t="shared" si="11"/>
        <v>-376.30208124175999</v>
      </c>
      <c r="AN6" s="37">
        <f t="shared" si="12"/>
        <v>0.47458532499996409</v>
      </c>
      <c r="AO6" s="37">
        <f t="shared" si="13"/>
        <v>-375.82749591676003</v>
      </c>
      <c r="AP6" s="41"/>
      <c r="AQ6" s="37">
        <f>AO133</f>
        <v>-3143.4624628014412</v>
      </c>
      <c r="AR6" s="41"/>
      <c r="AS6" s="41"/>
      <c r="AT6" s="36">
        <f t="shared" si="22"/>
        <v>2</v>
      </c>
      <c r="AU6" s="44">
        <f t="shared" si="23"/>
        <v>0.99912699999999999</v>
      </c>
      <c r="AV6" s="44">
        <f t="shared" si="24"/>
        <v>9.4917064999999994E-4</v>
      </c>
      <c r="AW6" s="39">
        <f xml:space="preserve"> IF(ISERROR(ROUND((1000*NPV($AT$1,$AV7:$AV$124)-$AW$1*($AU7+NPV($AT$1,$AU8:$AU$124)))/AU7,3)), 0, ROUND((1000*NPV($AT$1,$AV7:$AV$124)-$AW$1*($AU7+NPV($AT$1,$AU8:$AU$124)))/AU7,3))</f>
        <v>46.192</v>
      </c>
      <c r="AX6" s="39">
        <f>IF(ISERROR(ROUND(MAX(0,1000*NPV($AT$2,$AV7:$AV$124)-$AW$2*($AU7+NPV($AT$2,$AU8:$AU$124)))/AU7,3)), 0, ROUND(MAX(0,1000*NPV($AT$2,$AV7:$AV$124)-$AW$2*($AU7+NPV($AT$2,$AU8:$AU$124)))/AU7,3))</f>
        <v>0</v>
      </c>
    </row>
    <row r="7" spans="1:51" ht="15">
      <c r="A7" s="17" t="s">
        <v>120</v>
      </c>
      <c r="B7" s="17"/>
      <c r="C7" s="46"/>
      <c r="D7" s="7">
        <v>0.12</v>
      </c>
      <c r="E7" s="5"/>
      <c r="F7" s="5"/>
      <c r="G7" s="5"/>
      <c r="H7" s="29"/>
      <c r="I7" s="36">
        <v>3</v>
      </c>
      <c r="J7" s="37"/>
      <c r="K7" s="37" t="str">
        <f t="shared" si="25"/>
        <v/>
      </c>
      <c r="L7" s="38">
        <f t="shared" si="26"/>
        <v>25</v>
      </c>
      <c r="M7" s="37">
        <f t="shared" si="27"/>
        <v>50000</v>
      </c>
      <c r="N7" s="39">
        <f t="shared" si="0"/>
        <v>6.069</v>
      </c>
      <c r="O7" s="40">
        <f t="shared" si="1"/>
        <v>55.203000000000003</v>
      </c>
      <c r="P7" s="37">
        <f t="shared" si="2"/>
        <v>303.45</v>
      </c>
      <c r="Q7" s="37">
        <f t="shared" si="3"/>
        <v>2760.15</v>
      </c>
      <c r="R7" s="40"/>
      <c r="S7" s="40">
        <f t="shared" si="28"/>
        <v>1.0389999999999999</v>
      </c>
      <c r="T7" s="45">
        <f>$C$11</f>
        <v>0</v>
      </c>
      <c r="U7" s="42">
        <f t="shared" si="14"/>
        <v>0.99817782934999999</v>
      </c>
      <c r="V7" s="42">
        <f t="shared" si="15"/>
        <v>1.0371067646946499E-3</v>
      </c>
      <c r="W7" s="42">
        <f t="shared" si="16"/>
        <v>0</v>
      </c>
      <c r="X7" s="42">
        <f t="shared" si="4"/>
        <v>0.99714072258530539</v>
      </c>
      <c r="Y7" s="43"/>
      <c r="Z7" s="37">
        <f t="shared" si="17"/>
        <v>2305.39151466676</v>
      </c>
      <c r="AA7" s="37">
        <f t="shared" si="18"/>
        <v>499.08891467500001</v>
      </c>
      <c r="AB7" s="37">
        <f t="shared" si="5"/>
        <v>2752.2579654438309</v>
      </c>
      <c r="AC7" s="37">
        <f t="shared" si="6"/>
        <v>498.57036129265271</v>
      </c>
      <c r="AD7" s="43"/>
      <c r="AE7" s="37">
        <f t="shared" si="7"/>
        <v>0</v>
      </c>
      <c r="AF7" s="37"/>
      <c r="AG7" s="37">
        <f t="shared" si="8"/>
        <v>-24.928518064632634</v>
      </c>
      <c r="AH7" s="37">
        <f t="shared" si="19"/>
        <v>-51.8553382347325</v>
      </c>
      <c r="AI7" s="37">
        <f t="shared" si="20"/>
        <v>0</v>
      </c>
      <c r="AJ7" s="37">
        <f t="shared" si="9"/>
        <v>-76.783856299365141</v>
      </c>
      <c r="AK7" s="37">
        <f t="shared" si="10"/>
        <v>-446.8664507770709</v>
      </c>
      <c r="AL7" s="37">
        <f t="shared" si="21"/>
        <v>154.24642361379679</v>
      </c>
      <c r="AM7" s="37">
        <f t="shared" si="11"/>
        <v>-369.40388346263933</v>
      </c>
      <c r="AN7" s="37">
        <f t="shared" si="12"/>
        <v>0.51855338234730652</v>
      </c>
      <c r="AO7" s="37">
        <f t="shared" si="13"/>
        <v>-368.88533008029202</v>
      </c>
      <c r="AP7" s="41"/>
      <c r="AQ7" s="41"/>
      <c r="AR7" s="41"/>
      <c r="AS7" s="41"/>
      <c r="AT7" s="36">
        <f t="shared" si="22"/>
        <v>3</v>
      </c>
      <c r="AU7" s="44">
        <f t="shared" si="23"/>
        <v>0.99817782934999999</v>
      </c>
      <c r="AV7" s="44">
        <f t="shared" si="24"/>
        <v>1.0371067646946499E-3</v>
      </c>
      <c r="AW7" s="39">
        <f xml:space="preserve"> IF(ISERROR(ROUND((1000*NPV($AT$1,$AV8:$AV$124)-$AW$1*($AU8+NPV($AT$1,$AU9:$AU$124)))/AU8,3)), 0, ROUND((1000*NPV($AT$1,$AV8:$AV$124)-$AW$1*($AU8+NPV($AT$1,$AU9:$AU$124)))/AU8,3))</f>
        <v>55.203000000000003</v>
      </c>
      <c r="AX7" s="39">
        <f>IF(ISERROR(ROUND(MAX(0,1000*NPV($AT$2,$AV8:$AV$124)-$AW$2*($AU8+NPV($AT$2,$AU9:$AU$124)))/AU8,3)), 0, ROUND(MAX(0,1000*NPV($AT$2,$AV8:$AV$124)-$AW$2*($AU8+NPV($AT$2,$AU9:$AU$124)))/AU8,3))</f>
        <v>6.069</v>
      </c>
    </row>
    <row r="8" spans="1:51" ht="15">
      <c r="A8" s="10" t="s">
        <v>121</v>
      </c>
      <c r="B8" s="10"/>
      <c r="C8" s="12"/>
      <c r="D8" s="1"/>
      <c r="E8" s="1"/>
      <c r="F8" s="1"/>
      <c r="G8" s="1"/>
      <c r="H8" s="1"/>
      <c r="I8" s="36">
        <v>4</v>
      </c>
      <c r="J8" s="37"/>
      <c r="K8" s="37" t="str">
        <f t="shared" si="25"/>
        <v/>
      </c>
      <c r="L8" s="38">
        <f t="shared" si="26"/>
        <v>25</v>
      </c>
      <c r="M8" s="37">
        <f t="shared" si="27"/>
        <v>50000</v>
      </c>
      <c r="N8" s="39">
        <f t="shared" si="0"/>
        <v>12.536</v>
      </c>
      <c r="O8" s="40">
        <f t="shared" si="1"/>
        <v>64.5</v>
      </c>
      <c r="P8" s="37">
        <f t="shared" si="2"/>
        <v>626.79999999999995</v>
      </c>
      <c r="Q8" s="37">
        <f t="shared" si="3"/>
        <v>3225</v>
      </c>
      <c r="R8" s="40"/>
      <c r="S8" s="40">
        <f t="shared" si="28"/>
        <v>1.1299999999999999</v>
      </c>
      <c r="T8" s="45">
        <f>$C$11</f>
        <v>0</v>
      </c>
      <c r="U8" s="42">
        <f t="shared" si="14"/>
        <v>0.99714072258530539</v>
      </c>
      <c r="V8" s="42">
        <f t="shared" si="15"/>
        <v>1.1267690165213951E-3</v>
      </c>
      <c r="W8" s="42">
        <f t="shared" si="16"/>
        <v>0</v>
      </c>
      <c r="X8" s="42">
        <f t="shared" si="4"/>
        <v>0.99601395356878397</v>
      </c>
      <c r="Y8" s="43"/>
      <c r="Z8" s="37">
        <f t="shared" si="17"/>
        <v>2752.2579654438309</v>
      </c>
      <c r="AA8" s="37">
        <f t="shared" si="18"/>
        <v>498.57036129265271</v>
      </c>
      <c r="AB8" s="37">
        <f t="shared" si="5"/>
        <v>3212.1450002593283</v>
      </c>
      <c r="AC8" s="37">
        <f t="shared" si="6"/>
        <v>498.00697678439201</v>
      </c>
      <c r="AD8" s="43"/>
      <c r="AE8" s="37">
        <f t="shared" si="7"/>
        <v>0</v>
      </c>
      <c r="AF8" s="37"/>
      <c r="AG8" s="37">
        <f t="shared" si="8"/>
        <v>-24.9003488392196</v>
      </c>
      <c r="AH8" s="37">
        <f t="shared" si="19"/>
        <v>-56.338450826069753</v>
      </c>
      <c r="AI8" s="37">
        <f t="shared" si="20"/>
        <v>0</v>
      </c>
      <c r="AJ8" s="37">
        <f t="shared" si="9"/>
        <v>-81.238799665289349</v>
      </c>
      <c r="AK8" s="37">
        <f t="shared" si="10"/>
        <v>-459.88703481549737</v>
      </c>
      <c r="AL8" s="37">
        <f t="shared" si="21"/>
        <v>178.79555797050659</v>
      </c>
      <c r="AM8" s="37">
        <f t="shared" si="11"/>
        <v>-362.3302765102801</v>
      </c>
      <c r="AN8" s="37">
        <f t="shared" si="12"/>
        <v>0.56338450826069675</v>
      </c>
      <c r="AO8" s="37">
        <f t="shared" si="13"/>
        <v>-361.7668920020194</v>
      </c>
      <c r="AP8" s="41"/>
      <c r="AQ8" s="41"/>
      <c r="AR8" s="41"/>
      <c r="AS8" s="41"/>
      <c r="AT8" s="36">
        <f t="shared" si="22"/>
        <v>4</v>
      </c>
      <c r="AU8" s="44">
        <f t="shared" si="23"/>
        <v>0.99714072258530539</v>
      </c>
      <c r="AV8" s="44">
        <f t="shared" si="24"/>
        <v>1.1267690165213951E-3</v>
      </c>
      <c r="AW8" s="39">
        <f xml:space="preserve"> IF(ISERROR(ROUND((1000*NPV($AT$1,$AV9:$AV$124)-$AW$1*($AU9+NPV($AT$1,$AU10:$AU$124)))/AU9,3)), 0, ROUND((1000*NPV($AT$1,$AV9:$AV$124)-$AW$1*($AU9+NPV($AT$1,$AU10:$AU$124)))/AU9,3))</f>
        <v>64.5</v>
      </c>
      <c r="AX8" s="39">
        <f>IF(ISERROR(ROUND(MAX(0,1000*NPV($AT$2,$AV9:$AV$124)-$AW$2*($AU9+NPV($AT$2,$AU10:$AU$124)))/AU9,3)), 0, ROUND(MAX(0,1000*NPV($AT$2,$AV9:$AV$124)-$AW$2*($AU9+NPV($AT$2,$AU10:$AU$124)))/AU9,3))</f>
        <v>12.536</v>
      </c>
      <c r="AY8" s="47"/>
    </row>
    <row r="9" spans="1:51" ht="15">
      <c r="A9" s="10"/>
      <c r="B9" s="12" t="s">
        <v>21</v>
      </c>
      <c r="C9" s="12" t="s">
        <v>83</v>
      </c>
      <c r="D9" s="1"/>
      <c r="E9" s="1"/>
      <c r="F9" s="1"/>
      <c r="G9" s="1"/>
      <c r="H9" s="1"/>
      <c r="I9" s="36">
        <v>5</v>
      </c>
      <c r="J9" s="37"/>
      <c r="K9" s="37" t="str">
        <f t="shared" si="25"/>
        <v/>
      </c>
      <c r="L9" s="38">
        <f t="shared" si="26"/>
        <v>25</v>
      </c>
      <c r="M9" s="37">
        <f t="shared" si="27"/>
        <v>50000</v>
      </c>
      <c r="N9" s="39">
        <f t="shared" si="0"/>
        <v>19.305</v>
      </c>
      <c r="O9" s="40">
        <f t="shared" si="1"/>
        <v>74.09</v>
      </c>
      <c r="P9" s="37">
        <f t="shared" si="2"/>
        <v>965.25</v>
      </c>
      <c r="Q9" s="37">
        <f t="shared" si="3"/>
        <v>3704.5</v>
      </c>
      <c r="R9" s="40"/>
      <c r="S9" s="40">
        <f t="shared" si="28"/>
        <v>1.2260000000000002</v>
      </c>
      <c r="T9" s="45">
        <f>$C$11</f>
        <v>0</v>
      </c>
      <c r="U9" s="42">
        <f t="shared" si="14"/>
        <v>0.99601395356878397</v>
      </c>
      <c r="V9" s="42">
        <f t="shared" si="15"/>
        <v>1.2211131070753293E-3</v>
      </c>
      <c r="W9" s="42">
        <f t="shared" si="16"/>
        <v>0</v>
      </c>
      <c r="X9" s="42">
        <f t="shared" si="4"/>
        <v>0.99479284046170868</v>
      </c>
      <c r="Y9" s="43"/>
      <c r="Z9" s="37">
        <f t="shared" si="17"/>
        <v>3212.1450002593283</v>
      </c>
      <c r="AA9" s="37">
        <f t="shared" si="18"/>
        <v>498.00697678439201</v>
      </c>
      <c r="AB9" s="37">
        <f t="shared" si="5"/>
        <v>3685.2100774903997</v>
      </c>
      <c r="AC9" s="37">
        <f t="shared" si="6"/>
        <v>497.39642023085435</v>
      </c>
      <c r="AD9" s="43"/>
      <c r="AE9" s="37">
        <f t="shared" si="7"/>
        <v>0</v>
      </c>
      <c r="AF9" s="37"/>
      <c r="AG9" s="37">
        <f t="shared" si="8"/>
        <v>-24.869821011542719</v>
      </c>
      <c r="AH9" s="37">
        <f t="shared" si="19"/>
        <v>-61.055655353766468</v>
      </c>
      <c r="AI9" s="37">
        <f t="shared" si="20"/>
        <v>0</v>
      </c>
      <c r="AJ9" s="37">
        <f t="shared" si="9"/>
        <v>-85.92547636530918</v>
      </c>
      <c r="AK9" s="37">
        <f t="shared" si="10"/>
        <v>-473.06507723107143</v>
      </c>
      <c r="AL9" s="37">
        <f t="shared" si="21"/>
        <v>204.05835873740463</v>
      </c>
      <c r="AM9" s="37">
        <f t="shared" si="11"/>
        <v>-354.93219485897589</v>
      </c>
      <c r="AN9" s="37">
        <f t="shared" si="12"/>
        <v>0.61055655353766269</v>
      </c>
      <c r="AO9" s="37">
        <f t="shared" si="13"/>
        <v>-354.32163830543823</v>
      </c>
      <c r="AP9" s="41"/>
      <c r="AQ9" s="41"/>
      <c r="AR9" s="41"/>
      <c r="AS9" s="41"/>
      <c r="AT9" s="36">
        <f t="shared" si="22"/>
        <v>5</v>
      </c>
      <c r="AU9" s="44">
        <f t="shared" si="23"/>
        <v>0.99601395356878397</v>
      </c>
      <c r="AV9" s="44">
        <f t="shared" si="24"/>
        <v>1.2211131070753293E-3</v>
      </c>
      <c r="AW9" s="39">
        <f xml:space="preserve"> IF(ISERROR(ROUND((1000*NPV($AT$1,$AV10:$AV$124)-$AW$1*($AU10+NPV($AT$1,$AU11:$AU$124)))/AU10,3)), 0, ROUND((1000*NPV($AT$1,$AV10:$AV$124)-$AW$1*($AU10+NPV($AT$1,$AU11:$AU$124)))/AU10,3))</f>
        <v>74.09</v>
      </c>
      <c r="AX9" s="39">
        <f>IF(ISERROR(ROUND(MAX(0,1000*NPV($AT$2,$AV10:$AV$124)-$AW$2*($AU10+NPV($AT$2,$AU11:$AU$124)))/AU10,3)), 0, ROUND(MAX(0,1000*NPV($AT$2,$AV10:$AV$124)-$AW$2*($AU10+NPV($AT$2,$AU11:$AU$124)))/AU10,3))</f>
        <v>19.305</v>
      </c>
    </row>
    <row r="10" spans="1:51" ht="15">
      <c r="A10" s="10"/>
      <c r="B10" s="12">
        <v>1</v>
      </c>
      <c r="C10" s="13">
        <v>0</v>
      </c>
      <c r="D10" s="1"/>
      <c r="E10" s="20" t="s">
        <v>122</v>
      </c>
      <c r="F10" s="18"/>
      <c r="G10" s="1"/>
      <c r="H10" s="1"/>
      <c r="I10" s="36">
        <v>6</v>
      </c>
      <c r="J10" s="37"/>
      <c r="K10" s="37" t="str">
        <f t="shared" si="25"/>
        <v/>
      </c>
      <c r="L10" s="38">
        <f t="shared" si="26"/>
        <v>25</v>
      </c>
      <c r="M10" s="37">
        <f t="shared" si="27"/>
        <v>50000</v>
      </c>
      <c r="N10" s="39">
        <f t="shared" si="0"/>
        <v>26.381</v>
      </c>
      <c r="O10" s="40">
        <f t="shared" si="1"/>
        <v>83.974000000000004</v>
      </c>
      <c r="P10" s="37">
        <f t="shared" si="2"/>
        <v>1319.05</v>
      </c>
      <c r="Q10" s="37">
        <f t="shared" si="3"/>
        <v>4198.7</v>
      </c>
      <c r="R10" s="40"/>
      <c r="S10" s="40">
        <f t="shared" si="28"/>
        <v>1.3370000000000002</v>
      </c>
      <c r="T10" s="45">
        <f>$C$12</f>
        <v>0</v>
      </c>
      <c r="U10" s="42">
        <f t="shared" si="14"/>
        <v>0.99479284046170868</v>
      </c>
      <c r="V10" s="42">
        <f t="shared" si="15"/>
        <v>1.3300380276973047E-3</v>
      </c>
      <c r="W10" s="42">
        <f t="shared" si="16"/>
        <v>0</v>
      </c>
      <c r="X10" s="42">
        <f t="shared" si="4"/>
        <v>0.99346280243401142</v>
      </c>
      <c r="Y10" s="43"/>
      <c r="Z10" s="37">
        <f t="shared" si="17"/>
        <v>3685.2100774903997</v>
      </c>
      <c r="AA10" s="37">
        <f t="shared" si="18"/>
        <v>497.39642023085435</v>
      </c>
      <c r="AB10" s="37">
        <f t="shared" si="5"/>
        <v>4171.2522685796839</v>
      </c>
      <c r="AC10" s="37">
        <f t="shared" si="6"/>
        <v>496.73140121700573</v>
      </c>
      <c r="AD10" s="43"/>
      <c r="AE10" s="37">
        <f t="shared" si="7"/>
        <v>0</v>
      </c>
      <c r="AF10" s="37"/>
      <c r="AG10" s="37">
        <f t="shared" si="8"/>
        <v>-24.836570060850285</v>
      </c>
      <c r="AH10" s="37">
        <f t="shared" si="19"/>
        <v>-66.501901384865235</v>
      </c>
      <c r="AI10" s="37">
        <f t="shared" si="20"/>
        <v>0</v>
      </c>
      <c r="AJ10" s="37">
        <f t="shared" si="9"/>
        <v>-91.338471445715527</v>
      </c>
      <c r="AK10" s="37">
        <f t="shared" si="10"/>
        <v>-486.04219108928419</v>
      </c>
      <c r="AL10" s="37">
        <f t="shared" si="21"/>
        <v>230.04335737466894</v>
      </c>
      <c r="AM10" s="37">
        <f t="shared" si="11"/>
        <v>-347.33730516033074</v>
      </c>
      <c r="AN10" s="37">
        <f t="shared" si="12"/>
        <v>0.66501901384862094</v>
      </c>
      <c r="AO10" s="37">
        <f t="shared" si="13"/>
        <v>-346.67228614648212</v>
      </c>
      <c r="AP10" s="41"/>
      <c r="AQ10" s="41"/>
      <c r="AR10" s="41"/>
      <c r="AS10" s="41"/>
      <c r="AT10" s="36">
        <f t="shared" si="22"/>
        <v>6</v>
      </c>
      <c r="AU10" s="44">
        <f t="shared" si="23"/>
        <v>0.99479284046170868</v>
      </c>
      <c r="AV10" s="44">
        <f t="shared" si="24"/>
        <v>1.3300380276973047E-3</v>
      </c>
      <c r="AW10" s="39">
        <f xml:space="preserve"> IF(ISERROR(ROUND((1000*NPV($AT$1,$AV11:$AV$124)-$AW$1*($AU11+NPV($AT$1,$AU12:$AU$124)))/AU11,3)), 0, ROUND((1000*NPV($AT$1,$AV11:$AV$124)-$AW$1*($AU11+NPV($AT$1,$AU12:$AU$124)))/AU11,3))</f>
        <v>83.974000000000004</v>
      </c>
      <c r="AX10" s="39">
        <f>IF(ISERROR(ROUND(MAX(0,1000*NPV($AT$2,$AV11:$AV$124)-$AW$2*($AU11+NPV($AT$2,$AU12:$AU$124)))/AU11,3)), 0, ROUND(MAX(0,1000*NPV($AT$2,$AV11:$AV$124)-$AW$2*($AU11+NPV($AT$2,$AU12:$AU$124)))/AU11,3))</f>
        <v>26.381</v>
      </c>
    </row>
    <row r="11" spans="1:51" ht="15">
      <c r="A11" s="10"/>
      <c r="B11" s="14" t="s">
        <v>23</v>
      </c>
      <c r="C11" s="13">
        <v>0</v>
      </c>
      <c r="D11" s="1"/>
      <c r="E11" s="49">
        <v>50000</v>
      </c>
      <c r="F11" s="18"/>
      <c r="G11" s="1"/>
      <c r="H11" s="1"/>
      <c r="I11" s="36">
        <v>7</v>
      </c>
      <c r="J11" s="37"/>
      <c r="K11" s="37" t="str">
        <f t="shared" si="25"/>
        <v/>
      </c>
      <c r="L11" s="38">
        <f t="shared" si="26"/>
        <v>25</v>
      </c>
      <c r="M11" s="37">
        <f t="shared" si="27"/>
        <v>50000</v>
      </c>
      <c r="N11" s="39">
        <f t="shared" si="0"/>
        <v>33.784999999999997</v>
      </c>
      <c r="O11" s="40">
        <f t="shared" si="1"/>
        <v>94.167000000000002</v>
      </c>
      <c r="P11" s="37">
        <f t="shared" si="2"/>
        <v>1689.2499999999998</v>
      </c>
      <c r="Q11" s="37">
        <f t="shared" si="3"/>
        <v>4708.3500000000004</v>
      </c>
      <c r="R11" s="40"/>
      <c r="S11" s="40">
        <f t="shared" si="28"/>
        <v>1.4469999999999998</v>
      </c>
      <c r="T11" s="45">
        <f>$C$12</f>
        <v>0</v>
      </c>
      <c r="U11" s="42">
        <f t="shared" si="14"/>
        <v>0.99346280243401142</v>
      </c>
      <c r="V11" s="42">
        <f t="shared" si="15"/>
        <v>1.4375406751220142E-3</v>
      </c>
      <c r="W11" s="42">
        <f t="shared" si="16"/>
        <v>0</v>
      </c>
      <c r="X11" s="42">
        <f t="shared" si="4"/>
        <v>0.99202526175888939</v>
      </c>
      <c r="Y11" s="43"/>
      <c r="Z11" s="37">
        <f t="shared" si="17"/>
        <v>4171.2522685796839</v>
      </c>
      <c r="AA11" s="37">
        <f t="shared" si="18"/>
        <v>496.73140121700573</v>
      </c>
      <c r="AB11" s="37">
        <f t="shared" si="5"/>
        <v>4670.8021412024673</v>
      </c>
      <c r="AC11" s="37">
        <f t="shared" si="6"/>
        <v>496.01263087944471</v>
      </c>
      <c r="AD11" s="43"/>
      <c r="AE11" s="37">
        <f t="shared" si="7"/>
        <v>0</v>
      </c>
      <c r="AF11" s="37"/>
      <c r="AG11" s="37">
        <f t="shared" si="8"/>
        <v>-24.800631543972234</v>
      </c>
      <c r="AH11" s="37">
        <f t="shared" si="19"/>
        <v>-71.877033756100715</v>
      </c>
      <c r="AI11" s="37">
        <f t="shared" si="20"/>
        <v>0</v>
      </c>
      <c r="AJ11" s="37">
        <f t="shared" si="9"/>
        <v>-96.677665300072945</v>
      </c>
      <c r="AK11" s="37">
        <f t="shared" si="10"/>
        <v>-499.54987262278337</v>
      </c>
      <c r="AL11" s="37">
        <f t="shared" si="21"/>
        <v>256.73910183881793</v>
      </c>
      <c r="AM11" s="37">
        <f t="shared" si="11"/>
        <v>-339.48843608403837</v>
      </c>
      <c r="AN11" s="37">
        <f t="shared" si="12"/>
        <v>0.71877033756101127</v>
      </c>
      <c r="AO11" s="37">
        <f t="shared" si="13"/>
        <v>-338.76966574647736</v>
      </c>
      <c r="AP11" s="41"/>
      <c r="AQ11" s="41"/>
      <c r="AR11" s="41"/>
      <c r="AS11" s="41"/>
      <c r="AT11" s="36">
        <f t="shared" si="22"/>
        <v>7</v>
      </c>
      <c r="AU11" s="44">
        <f t="shared" si="23"/>
        <v>0.99346280243401142</v>
      </c>
      <c r="AV11" s="44">
        <f t="shared" si="24"/>
        <v>1.4375406751220142E-3</v>
      </c>
      <c r="AW11" s="39">
        <f xml:space="preserve"> IF(ISERROR(ROUND((1000*NPV($AT$1,$AV12:$AV$124)-$AW$1*($AU12+NPV($AT$1,$AU13:$AU$124)))/AU12,3)), 0, ROUND((1000*NPV($AT$1,$AV12:$AV$124)-$AW$1*($AU12+NPV($AT$1,$AU13:$AU$124)))/AU12,3))</f>
        <v>94.167000000000002</v>
      </c>
      <c r="AX11" s="39">
        <f>IF(ISERROR(ROUND(MAX(0,1000*NPV($AT$2,$AV12:$AV$124)-$AW$2*($AU12+NPV($AT$2,$AU13:$AU$124)))/AU12,3)), 0, ROUND(MAX(0,1000*NPV($AT$2,$AV12:$AV$124)-$AW$2*($AU12+NPV($AT$2,$AU13:$AU$124)))/AU12,3))</f>
        <v>33.784999999999997</v>
      </c>
    </row>
    <row r="12" spans="1:51" ht="15">
      <c r="A12" s="10"/>
      <c r="B12" s="14" t="s">
        <v>24</v>
      </c>
      <c r="C12" s="13">
        <v>0</v>
      </c>
      <c r="D12" s="1"/>
      <c r="E12" s="1"/>
      <c r="F12" s="1"/>
      <c r="G12" s="1"/>
      <c r="H12" s="1"/>
      <c r="I12" s="36">
        <v>8</v>
      </c>
      <c r="J12" s="37"/>
      <c r="K12" s="37" t="str">
        <f t="shared" si="25"/>
        <v/>
      </c>
      <c r="L12" s="38">
        <f t="shared" si="26"/>
        <v>25</v>
      </c>
      <c r="M12" s="37">
        <f t="shared" si="27"/>
        <v>50000</v>
      </c>
      <c r="N12" s="39">
        <f t="shared" si="0"/>
        <v>41.523000000000003</v>
      </c>
      <c r="O12" s="40">
        <f t="shared" si="1"/>
        <v>104.67100000000001</v>
      </c>
      <c r="P12" s="37">
        <f t="shared" si="2"/>
        <v>2076.15</v>
      </c>
      <c r="Q12" s="37">
        <f t="shared" si="3"/>
        <v>5233.55</v>
      </c>
      <c r="R12" s="40"/>
      <c r="S12" s="40">
        <f t="shared" si="28"/>
        <v>1.573</v>
      </c>
      <c r="T12" s="45">
        <f>$C$12</f>
        <v>0</v>
      </c>
      <c r="U12" s="42">
        <f t="shared" si="14"/>
        <v>0.99202526175888939</v>
      </c>
      <c r="V12" s="42">
        <f t="shared" si="15"/>
        <v>1.5604557367467329E-3</v>
      </c>
      <c r="W12" s="42">
        <f t="shared" si="16"/>
        <v>0</v>
      </c>
      <c r="X12" s="42">
        <f t="shared" si="4"/>
        <v>0.99046480602214271</v>
      </c>
      <c r="Y12" s="43"/>
      <c r="Z12" s="37">
        <f t="shared" si="17"/>
        <v>4670.8021412024673</v>
      </c>
      <c r="AA12" s="37">
        <f t="shared" si="18"/>
        <v>496.01263087944471</v>
      </c>
      <c r="AB12" s="37">
        <f t="shared" si="5"/>
        <v>5183.6470855571852</v>
      </c>
      <c r="AC12" s="37">
        <f t="shared" si="6"/>
        <v>495.23240301107137</v>
      </c>
      <c r="AD12" s="43"/>
      <c r="AE12" s="37">
        <f t="shared" si="7"/>
        <v>0</v>
      </c>
      <c r="AF12" s="37"/>
      <c r="AG12" s="37">
        <f t="shared" si="8"/>
        <v>-24.761620150553568</v>
      </c>
      <c r="AH12" s="37">
        <f t="shared" si="19"/>
        <v>-78.022786837336653</v>
      </c>
      <c r="AI12" s="37">
        <f t="shared" si="20"/>
        <v>0</v>
      </c>
      <c r="AJ12" s="37">
        <f t="shared" si="9"/>
        <v>-102.78440698789022</v>
      </c>
      <c r="AK12" s="37">
        <f t="shared" si="10"/>
        <v>-512.84494435471788</v>
      </c>
      <c r="AL12" s="37">
        <f t="shared" si="21"/>
        <v>284.17481246450518</v>
      </c>
      <c r="AM12" s="37">
        <f t="shared" si="11"/>
        <v>-331.45453887810288</v>
      </c>
      <c r="AN12" s="37">
        <f t="shared" si="12"/>
        <v>0.78022786837334479</v>
      </c>
      <c r="AO12" s="37">
        <f t="shared" si="13"/>
        <v>-330.67431100972954</v>
      </c>
      <c r="AP12" s="41"/>
      <c r="AQ12" s="41"/>
      <c r="AR12" s="41"/>
      <c r="AS12" s="41"/>
      <c r="AT12" s="36">
        <f t="shared" si="22"/>
        <v>8</v>
      </c>
      <c r="AU12" s="44">
        <f t="shared" si="23"/>
        <v>0.99202526175888939</v>
      </c>
      <c r="AV12" s="44">
        <f t="shared" si="24"/>
        <v>1.5604557367467329E-3</v>
      </c>
      <c r="AW12" s="39">
        <f xml:space="preserve"> IF(ISERROR(ROUND((1000*NPV($AT$1,$AV13:$AV$124)-$AW$1*($AU13+NPV($AT$1,$AU14:$AU$124)))/AU13,3)), 0, ROUND((1000*NPV($AT$1,$AV13:$AV$124)-$AW$1*($AU13+NPV($AT$1,$AU14:$AU$124)))/AU13,3))</f>
        <v>104.67100000000001</v>
      </c>
      <c r="AX12" s="39">
        <f>IF(ISERROR(ROUND(MAX(0,1000*NPV($AT$2,$AV13:$AV$124)-$AW$2*($AU13+NPV($AT$2,$AU14:$AU$124)))/AU13,3)), 0, ROUND(MAX(0,1000*NPV($AT$2,$AV13:$AV$124)-$AW$2*($AU13+NPV($AT$2,$AU14:$AU$124)))/AU13,3))</f>
        <v>41.523000000000003</v>
      </c>
    </row>
    <row r="13" spans="1:51" ht="15">
      <c r="A13" s="10"/>
      <c r="B13" s="12" t="s">
        <v>123</v>
      </c>
      <c r="C13" s="13">
        <v>0</v>
      </c>
      <c r="D13" s="1"/>
      <c r="E13" s="1"/>
      <c r="F13" s="1"/>
      <c r="G13" s="1"/>
      <c r="H13" s="1"/>
      <c r="I13" s="36">
        <v>9</v>
      </c>
      <c r="J13" s="37"/>
      <c r="K13" s="37" t="str">
        <f t="shared" si="25"/>
        <v/>
      </c>
      <c r="L13" s="38">
        <f t="shared" si="26"/>
        <v>25</v>
      </c>
      <c r="M13" s="37">
        <f t="shared" si="27"/>
        <v>50000</v>
      </c>
      <c r="N13" s="39">
        <f t="shared" si="0"/>
        <v>49.609000000000002</v>
      </c>
      <c r="O13" s="40">
        <f t="shared" si="1"/>
        <v>115.491</v>
      </c>
      <c r="P13" s="37">
        <f t="shared" si="2"/>
        <v>2480.4499999999998</v>
      </c>
      <c r="Q13" s="37">
        <f t="shared" si="3"/>
        <v>5774.55</v>
      </c>
      <c r="R13" s="40"/>
      <c r="S13" s="40">
        <f t="shared" si="28"/>
        <v>1.7090000000000001</v>
      </c>
      <c r="T13" s="45">
        <f>$C$12</f>
        <v>0</v>
      </c>
      <c r="U13" s="42">
        <f t="shared" si="14"/>
        <v>0.99046480602214271</v>
      </c>
      <c r="V13" s="42">
        <f t="shared" si="15"/>
        <v>1.6927043534918421E-3</v>
      </c>
      <c r="W13" s="42">
        <f t="shared" si="16"/>
        <v>0</v>
      </c>
      <c r="X13" s="42">
        <f t="shared" si="4"/>
        <v>0.98877210166865082</v>
      </c>
      <c r="Y13" s="43"/>
      <c r="Z13" s="37">
        <f t="shared" si="17"/>
        <v>5183.6470855571852</v>
      </c>
      <c r="AA13" s="37">
        <f t="shared" si="18"/>
        <v>495.23240301107137</v>
      </c>
      <c r="AB13" s="37">
        <f t="shared" si="5"/>
        <v>5709.7139396907078</v>
      </c>
      <c r="AC13" s="37">
        <f t="shared" si="6"/>
        <v>494.38605083432543</v>
      </c>
      <c r="AD13" s="43"/>
      <c r="AE13" s="37">
        <f t="shared" si="7"/>
        <v>0</v>
      </c>
      <c r="AF13" s="37"/>
      <c r="AG13" s="37">
        <f t="shared" si="8"/>
        <v>-24.719302541716271</v>
      </c>
      <c r="AH13" s="37">
        <f t="shared" si="19"/>
        <v>-84.635217674592099</v>
      </c>
      <c r="AI13" s="37">
        <f t="shared" si="20"/>
        <v>0</v>
      </c>
      <c r="AJ13" s="37">
        <f t="shared" si="9"/>
        <v>-109.35452021630837</v>
      </c>
      <c r="AK13" s="37">
        <f t="shared" si="10"/>
        <v>-526.06685413352261</v>
      </c>
      <c r="AL13" s="37">
        <f t="shared" si="21"/>
        <v>312.33837187125408</v>
      </c>
      <c r="AM13" s="37">
        <f t="shared" si="11"/>
        <v>-323.08300247857693</v>
      </c>
      <c r="AN13" s="37">
        <f t="shared" si="12"/>
        <v>0.84635217674593832</v>
      </c>
      <c r="AO13" s="37">
        <f t="shared" si="13"/>
        <v>-322.23665030183099</v>
      </c>
      <c r="AP13" s="41"/>
      <c r="AQ13" s="41"/>
      <c r="AR13" s="41"/>
      <c r="AS13" s="41"/>
      <c r="AT13" s="36">
        <f t="shared" si="22"/>
        <v>9</v>
      </c>
      <c r="AU13" s="44">
        <f t="shared" si="23"/>
        <v>0.99046480602214271</v>
      </c>
      <c r="AV13" s="44">
        <f t="shared" si="24"/>
        <v>1.6927043534918421E-3</v>
      </c>
      <c r="AW13" s="39">
        <f xml:space="preserve"> IF(ISERROR(ROUND((1000*NPV($AT$1,$AV14:$AV$124)-$AW$1*($AU14+NPV($AT$1,$AU15:$AU$124)))/AU14,3)), 0, ROUND((1000*NPV($AT$1,$AV14:$AV$124)-$AW$1*($AU14+NPV($AT$1,$AU15:$AU$124)))/AU14,3))</f>
        <v>115.491</v>
      </c>
      <c r="AX13" s="39">
        <f>IF(ISERROR(ROUND(MAX(0,1000*NPV($AT$2,$AV14:$AV$124)-$AW$2*($AU14+NPV($AT$2,$AU15:$AU$124)))/AU14,3)), 0, ROUND(MAX(0,1000*NPV($AT$2,$AV14:$AV$124)-$AW$2*($AU14+NPV($AT$2,$AU15:$AU$124)))/AU14,3))</f>
        <v>49.609000000000002</v>
      </c>
    </row>
    <row r="14" spans="1:51" ht="15">
      <c r="A14" s="17" t="s">
        <v>124</v>
      </c>
      <c r="B14" s="18"/>
      <c r="C14" s="46"/>
      <c r="D14" s="1"/>
      <c r="E14" s="15" t="s">
        <v>125</v>
      </c>
      <c r="F14" s="12"/>
      <c r="G14" s="12"/>
      <c r="H14" s="28">
        <v>0.01</v>
      </c>
      <c r="I14" s="36">
        <v>10</v>
      </c>
      <c r="J14" s="37"/>
      <c r="K14" s="37" t="str">
        <f t="shared" si="25"/>
        <v/>
      </c>
      <c r="L14" s="38">
        <f t="shared" si="26"/>
        <v>25</v>
      </c>
      <c r="M14" s="37">
        <f t="shared" si="27"/>
        <v>50000</v>
      </c>
      <c r="N14" s="39">
        <f t="shared" si="0"/>
        <v>58.055999999999997</v>
      </c>
      <c r="O14" s="40">
        <f t="shared" si="1"/>
        <v>126.634</v>
      </c>
      <c r="P14" s="37">
        <f t="shared" si="2"/>
        <v>2902.8</v>
      </c>
      <c r="Q14" s="37">
        <f t="shared" si="3"/>
        <v>6331.7</v>
      </c>
      <c r="R14" s="40"/>
      <c r="S14" s="40">
        <f t="shared" si="28"/>
        <v>1.857</v>
      </c>
      <c r="T14" s="45">
        <f>$C$12</f>
        <v>0</v>
      </c>
      <c r="U14" s="42">
        <f t="shared" si="14"/>
        <v>0.98877210166865082</v>
      </c>
      <c r="V14" s="42">
        <f t="shared" si="15"/>
        <v>1.8361497927986846E-3</v>
      </c>
      <c r="W14" s="42">
        <f t="shared" si="16"/>
        <v>0</v>
      </c>
      <c r="X14" s="42">
        <f t="shared" si="4"/>
        <v>0.98693595187585215</v>
      </c>
      <c r="Y14" s="43"/>
      <c r="Z14" s="37">
        <f t="shared" si="17"/>
        <v>5709.7139396907078</v>
      </c>
      <c r="AA14" s="37">
        <f t="shared" si="18"/>
        <v>494.38605083432543</v>
      </c>
      <c r="AB14" s="37">
        <f t="shared" si="5"/>
        <v>6248.9823664923324</v>
      </c>
      <c r="AC14" s="37">
        <f t="shared" si="6"/>
        <v>493.4679759379261</v>
      </c>
      <c r="AD14" s="43"/>
      <c r="AE14" s="37">
        <f t="shared" si="7"/>
        <v>0</v>
      </c>
      <c r="AF14" s="37"/>
      <c r="AG14" s="37">
        <f t="shared" si="8"/>
        <v>-24.673398796896304</v>
      </c>
      <c r="AH14" s="37">
        <f t="shared" si="19"/>
        <v>-91.807489639934232</v>
      </c>
      <c r="AI14" s="37">
        <f t="shared" si="20"/>
        <v>0</v>
      </c>
      <c r="AJ14" s="37">
        <f t="shared" si="9"/>
        <v>-116.48088843683054</v>
      </c>
      <c r="AK14" s="37">
        <f t="shared" si="10"/>
        <v>-539.26842680162463</v>
      </c>
      <c r="AL14" s="37">
        <f t="shared" si="21"/>
        <v>341.22549947887683</v>
      </c>
      <c r="AM14" s="37">
        <f t="shared" si="11"/>
        <v>-314.52381575957838</v>
      </c>
      <c r="AN14" s="37">
        <f t="shared" si="12"/>
        <v>0.91807489639933237</v>
      </c>
      <c r="AO14" s="37">
        <f t="shared" si="13"/>
        <v>-313.60574086317905</v>
      </c>
      <c r="AP14" s="41"/>
      <c r="AQ14" s="41"/>
      <c r="AR14" s="41"/>
      <c r="AS14" s="41"/>
      <c r="AT14" s="36">
        <f t="shared" si="22"/>
        <v>10</v>
      </c>
      <c r="AU14" s="44">
        <f t="shared" si="23"/>
        <v>0.98877210166865082</v>
      </c>
      <c r="AV14" s="44">
        <f t="shared" si="24"/>
        <v>1.8361497927986846E-3</v>
      </c>
      <c r="AW14" s="39">
        <f xml:space="preserve"> IF(ISERROR(ROUND((1000*NPV($AT$1,$AV15:$AV$124)-$AW$1*($AU15+NPV($AT$1,$AU16:$AU$124)))/AU15,3)), 0, ROUND((1000*NPV($AT$1,$AV15:$AV$124)-$AW$1*($AU15+NPV($AT$1,$AU16:$AU$124)))/AU15,3))</f>
        <v>126.634</v>
      </c>
      <c r="AX14" s="39">
        <f>IF(ISERROR(ROUND(MAX(0,1000*NPV($AT$2,$AV15:$AV$124)-$AW$2*($AU15+NPV($AT$2,$AU16:$AU$124)))/AU15,3)), 0, ROUND(MAX(0,1000*NPV($AT$2,$AV15:$AV$124)-$AW$2*($AU15+NPV($AT$2,$AU16:$AU$124)))/AU15,3))</f>
        <v>58.055999999999997</v>
      </c>
    </row>
    <row r="15" spans="1:51" ht="15">
      <c r="A15" s="17"/>
      <c r="B15" s="18" t="s">
        <v>21</v>
      </c>
      <c r="C15" s="18" t="s">
        <v>83</v>
      </c>
      <c r="D15" s="1"/>
      <c r="E15" s="1"/>
      <c r="F15" s="1"/>
      <c r="G15" s="1"/>
      <c r="H15" s="1"/>
      <c r="I15" s="36">
        <v>11</v>
      </c>
      <c r="J15" s="37"/>
      <c r="K15" s="37" t="str">
        <f t="shared" si="25"/>
        <v/>
      </c>
      <c r="L15" s="38">
        <f t="shared" si="26"/>
        <v>25</v>
      </c>
      <c r="M15" s="37">
        <f t="shared" si="27"/>
        <v>50000</v>
      </c>
      <c r="N15" s="39">
        <f t="shared" si="0"/>
        <v>66.879000000000005</v>
      </c>
      <c r="O15" s="40">
        <f t="shared" si="1"/>
        <v>138.10900000000001</v>
      </c>
      <c r="P15" s="37">
        <f t="shared" si="2"/>
        <v>3343.9500000000003</v>
      </c>
      <c r="Q15" s="37">
        <f t="shared" si="3"/>
        <v>6905.45</v>
      </c>
      <c r="R15" s="40"/>
      <c r="S15" s="40">
        <f t="shared" si="28"/>
        <v>2.0140000000000002</v>
      </c>
      <c r="T15" s="45">
        <f t="shared" ref="T15:T46" si="29">$C$13</f>
        <v>0</v>
      </c>
      <c r="U15" s="42">
        <f t="shared" si="14"/>
        <v>0.98693595187585215</v>
      </c>
      <c r="V15" s="42">
        <f t="shared" si="15"/>
        <v>1.9876890070779666E-3</v>
      </c>
      <c r="W15" s="42">
        <f t="shared" si="16"/>
        <v>0</v>
      </c>
      <c r="X15" s="42">
        <f t="shared" si="4"/>
        <v>0.98494826286877413</v>
      </c>
      <c r="Y15" s="43"/>
      <c r="Z15" s="37">
        <f t="shared" si="17"/>
        <v>6248.9823664923324</v>
      </c>
      <c r="AA15" s="37">
        <f t="shared" si="18"/>
        <v>493.4679759379261</v>
      </c>
      <c r="AB15" s="37">
        <f t="shared" si="5"/>
        <v>6801.5109818271758</v>
      </c>
      <c r="AC15" s="37">
        <f t="shared" si="6"/>
        <v>492.47413143438706</v>
      </c>
      <c r="AD15" s="43"/>
      <c r="AE15" s="37">
        <f t="shared" si="7"/>
        <v>0</v>
      </c>
      <c r="AF15" s="37"/>
      <c r="AG15" s="37">
        <f t="shared" si="8"/>
        <v>-24.623706571719353</v>
      </c>
      <c r="AH15" s="37">
        <f t="shared" si="19"/>
        <v>-99.38445035389833</v>
      </c>
      <c r="AI15" s="37">
        <f t="shared" si="20"/>
        <v>0</v>
      </c>
      <c r="AJ15" s="37">
        <f t="shared" si="9"/>
        <v>-124.00815692561768</v>
      </c>
      <c r="AK15" s="37">
        <f t="shared" si="10"/>
        <v>-552.52861533484338</v>
      </c>
      <c r="AL15" s="37">
        <f t="shared" si="21"/>
        <v>370.83476883366421</v>
      </c>
      <c r="AM15" s="37">
        <f t="shared" si="11"/>
        <v>-305.70200342679681</v>
      </c>
      <c r="AN15" s="37">
        <f t="shared" si="12"/>
        <v>0.99384450353903731</v>
      </c>
      <c r="AO15" s="37">
        <f t="shared" si="13"/>
        <v>-304.70815892325777</v>
      </c>
      <c r="AP15" s="41"/>
      <c r="AQ15" s="41"/>
      <c r="AR15" s="41"/>
      <c r="AS15" s="41"/>
      <c r="AT15" s="36">
        <f t="shared" si="22"/>
        <v>11</v>
      </c>
      <c r="AU15" s="44">
        <f t="shared" si="23"/>
        <v>0.98693595187585215</v>
      </c>
      <c r="AV15" s="44">
        <f t="shared" si="24"/>
        <v>1.9876890070779666E-3</v>
      </c>
      <c r="AW15" s="39">
        <f xml:space="preserve"> IF(ISERROR(ROUND((1000*NPV($AT$1,$AV16:$AV$124)-$AW$1*($AU16+NPV($AT$1,$AU17:$AU$124)))/AU16,3)), 0, ROUND((1000*NPV($AT$1,$AV16:$AV$124)-$AW$1*($AU16+NPV($AT$1,$AU17:$AU$124)))/AU16,3))</f>
        <v>138.10900000000001</v>
      </c>
      <c r="AX15" s="39">
        <f>IF(ISERROR(ROUND(MAX(0,1000*NPV($AT$2,$AV16:$AV$124)-$AW$2*($AU16+NPV($AT$2,$AU17:$AU$124)))/AU16,3)), 0, ROUND(MAX(0,1000*NPV($AT$2,$AV16:$AV$124)-$AW$2*($AU16+NPV($AT$2,$AU17:$AU$124)))/AU16,3))</f>
        <v>66.879000000000005</v>
      </c>
    </row>
    <row r="16" spans="1:51" ht="15">
      <c r="A16" s="17"/>
      <c r="B16" s="18">
        <v>1</v>
      </c>
      <c r="C16" s="46">
        <v>0.8</v>
      </c>
      <c r="D16" s="1"/>
      <c r="E16" s="1"/>
      <c r="F16" s="1"/>
      <c r="G16" s="4"/>
      <c r="H16" s="1"/>
      <c r="I16" s="36">
        <v>12</v>
      </c>
      <c r="J16" s="37"/>
      <c r="K16" s="37" t="str">
        <f t="shared" si="25"/>
        <v/>
      </c>
      <c r="L16" s="38">
        <f t="shared" si="26"/>
        <v>25</v>
      </c>
      <c r="M16" s="37">
        <f t="shared" si="27"/>
        <v>50000</v>
      </c>
      <c r="N16" s="39">
        <f t="shared" si="0"/>
        <v>76.078999999999994</v>
      </c>
      <c r="O16" s="40">
        <f t="shared" si="1"/>
        <v>149.90899999999999</v>
      </c>
      <c r="P16" s="37">
        <f t="shared" si="2"/>
        <v>3803.9499999999994</v>
      </c>
      <c r="Q16" s="37">
        <f t="shared" si="3"/>
        <v>7495.45</v>
      </c>
      <c r="R16" s="40"/>
      <c r="S16" s="40">
        <f t="shared" si="28"/>
        <v>2.1989999999999998</v>
      </c>
      <c r="T16" s="45">
        <f t="shared" si="29"/>
        <v>0</v>
      </c>
      <c r="U16" s="42">
        <f t="shared" si="14"/>
        <v>0.98494826286877413</v>
      </c>
      <c r="V16" s="42">
        <f t="shared" si="15"/>
        <v>2.1659012300484339E-3</v>
      </c>
      <c r="W16" s="42">
        <f t="shared" si="16"/>
        <v>0</v>
      </c>
      <c r="X16" s="42">
        <f t="shared" si="4"/>
        <v>0.98278236163872568</v>
      </c>
      <c r="Y16" s="43"/>
      <c r="Z16" s="37">
        <f t="shared" si="17"/>
        <v>6801.5109818271758</v>
      </c>
      <c r="AA16" s="37">
        <f t="shared" si="18"/>
        <v>492.47413143438706</v>
      </c>
      <c r="AB16" s="37">
        <f t="shared" si="5"/>
        <v>7366.3960525449866</v>
      </c>
      <c r="AC16" s="37">
        <f t="shared" si="6"/>
        <v>491.39118081936283</v>
      </c>
      <c r="AD16" s="43"/>
      <c r="AE16" s="37">
        <f t="shared" si="7"/>
        <v>0</v>
      </c>
      <c r="AF16" s="37"/>
      <c r="AG16" s="37">
        <f t="shared" si="8"/>
        <v>-24.569559040968141</v>
      </c>
      <c r="AH16" s="37">
        <f t="shared" si="19"/>
        <v>-108.29506150242169</v>
      </c>
      <c r="AI16" s="37">
        <f t="shared" si="20"/>
        <v>0</v>
      </c>
      <c r="AJ16" s="37">
        <f t="shared" si="9"/>
        <v>-132.86462054338983</v>
      </c>
      <c r="AK16" s="37">
        <f t="shared" si="10"/>
        <v>-564.88507071781078</v>
      </c>
      <c r="AL16" s="37">
        <f t="shared" si="21"/>
        <v>401.16918122938597</v>
      </c>
      <c r="AM16" s="37">
        <f t="shared" si="11"/>
        <v>-296.58051003181464</v>
      </c>
      <c r="AN16" s="37">
        <f t="shared" si="12"/>
        <v>1.082950615024231</v>
      </c>
      <c r="AO16" s="37">
        <f t="shared" si="13"/>
        <v>-295.49755941679041</v>
      </c>
      <c r="AP16" s="41"/>
      <c r="AQ16" s="41"/>
      <c r="AR16" s="41"/>
      <c r="AS16" s="41"/>
      <c r="AT16" s="36">
        <f t="shared" si="22"/>
        <v>12</v>
      </c>
      <c r="AU16" s="44">
        <f t="shared" si="23"/>
        <v>0.98494826286877413</v>
      </c>
      <c r="AV16" s="44">
        <f t="shared" si="24"/>
        <v>2.1659012300484339E-3</v>
      </c>
      <c r="AW16" s="39">
        <f xml:space="preserve"> IF(ISERROR(ROUND((1000*NPV($AT$1,$AV17:$AV$124)-$AW$1*($AU17+NPV($AT$1,$AU18:$AU$124)))/AU17,3)), 0, ROUND((1000*NPV($AT$1,$AV17:$AV$124)-$AW$1*($AU17+NPV($AT$1,$AU18:$AU$124)))/AU17,3))</f>
        <v>149.90899999999999</v>
      </c>
      <c r="AX16" s="39">
        <f>IF(ISERROR(ROUND(MAX(0,1000*NPV($AT$2,$AV17:$AV$124)-$AW$2*($AU17+NPV($AT$2,$AU18:$AU$124)))/AU17,3)), 0, ROUND(MAX(0,1000*NPV($AT$2,$AV17:$AV$124)-$AW$2*($AU17+NPV($AT$2,$AU18:$AU$124)))/AU17,3))</f>
        <v>76.078999999999994</v>
      </c>
    </row>
    <row r="17" spans="1:50" ht="15">
      <c r="A17" s="17"/>
      <c r="B17" s="19" t="s">
        <v>85</v>
      </c>
      <c r="C17" s="46">
        <v>0.05</v>
      </c>
      <c r="D17" s="1"/>
      <c r="E17" s="1"/>
      <c r="F17" s="1"/>
      <c r="G17" s="4"/>
      <c r="H17" s="1"/>
      <c r="I17" s="36">
        <v>13</v>
      </c>
      <c r="J17" s="37"/>
      <c r="K17" s="37" t="str">
        <f t="shared" si="25"/>
        <v/>
      </c>
      <c r="L17" s="38">
        <f t="shared" si="26"/>
        <v>25</v>
      </c>
      <c r="M17" s="37">
        <f t="shared" si="27"/>
        <v>50000</v>
      </c>
      <c r="N17" s="39">
        <f t="shared" si="0"/>
        <v>85.658000000000001</v>
      </c>
      <c r="O17" s="40">
        <f t="shared" si="1"/>
        <v>162.03</v>
      </c>
      <c r="P17" s="37">
        <f t="shared" si="2"/>
        <v>4282.8999999999996</v>
      </c>
      <c r="Q17" s="37">
        <f t="shared" si="3"/>
        <v>8101.5</v>
      </c>
      <c r="R17" s="40"/>
      <c r="S17" s="40">
        <f t="shared" si="28"/>
        <v>2.411</v>
      </c>
      <c r="T17" s="45">
        <f t="shared" si="29"/>
        <v>0</v>
      </c>
      <c r="U17" s="42">
        <f t="shared" si="14"/>
        <v>0.98278236163872568</v>
      </c>
      <c r="V17" s="42">
        <f t="shared" si="15"/>
        <v>2.3694882739109676E-3</v>
      </c>
      <c r="W17" s="42">
        <f t="shared" si="16"/>
        <v>0</v>
      </c>
      <c r="X17" s="42">
        <f t="shared" si="4"/>
        <v>0.98041287336481475</v>
      </c>
      <c r="Y17" s="43"/>
      <c r="Z17" s="37">
        <f t="shared" si="17"/>
        <v>7366.3960525449866</v>
      </c>
      <c r="AA17" s="37">
        <f t="shared" si="18"/>
        <v>491.39118081936283</v>
      </c>
      <c r="AB17" s="37">
        <f t="shared" si="5"/>
        <v>7942.814893565047</v>
      </c>
      <c r="AC17" s="37">
        <f t="shared" si="6"/>
        <v>490.2064366824074</v>
      </c>
      <c r="AD17" s="43"/>
      <c r="AE17" s="37">
        <f t="shared" si="7"/>
        <v>0</v>
      </c>
      <c r="AF17" s="37"/>
      <c r="AG17" s="37">
        <f t="shared" si="8"/>
        <v>-24.510321834120369</v>
      </c>
      <c r="AH17" s="37">
        <f t="shared" si="19"/>
        <v>-118.47441369554838</v>
      </c>
      <c r="AI17" s="37">
        <f t="shared" si="20"/>
        <v>0</v>
      </c>
      <c r="AJ17" s="37">
        <f t="shared" si="9"/>
        <v>-142.98473552966874</v>
      </c>
      <c r="AK17" s="37">
        <f t="shared" si="10"/>
        <v>-576.41884102006043</v>
      </c>
      <c r="AL17" s="37">
        <f t="shared" si="21"/>
        <v>432.17829783503919</v>
      </c>
      <c r="AM17" s="37">
        <f t="shared" si="11"/>
        <v>-287.22527871469003</v>
      </c>
      <c r="AN17" s="37">
        <f t="shared" si="12"/>
        <v>1.1847441369554303</v>
      </c>
      <c r="AO17" s="37">
        <f t="shared" si="13"/>
        <v>-286.0405345777346</v>
      </c>
      <c r="AP17" s="41"/>
      <c r="AQ17" s="41"/>
      <c r="AR17" s="41"/>
      <c r="AS17" s="41"/>
      <c r="AT17" s="36">
        <f t="shared" si="22"/>
        <v>13</v>
      </c>
      <c r="AU17" s="44">
        <f t="shared" si="23"/>
        <v>0.98278236163872568</v>
      </c>
      <c r="AV17" s="44">
        <f t="shared" si="24"/>
        <v>2.3694882739109676E-3</v>
      </c>
      <c r="AW17" s="39">
        <f xml:space="preserve"> IF(ISERROR(ROUND((1000*NPV($AT$1,$AV18:$AV$124)-$AW$1*($AU18+NPV($AT$1,$AU19:$AU$124)))/AU18,3)), 0, ROUND((1000*NPV($AT$1,$AV18:$AV$124)-$AW$1*($AU18+NPV($AT$1,$AU19:$AU$124)))/AU18,3))</f>
        <v>162.03</v>
      </c>
      <c r="AX17" s="39">
        <f>IF(ISERROR(ROUND(MAX(0,1000*NPV($AT$2,$AV18:$AV$124)-$AW$2*($AU18+NPV($AT$2,$AU19:$AU$124)))/AU18,3)), 0, ROUND(MAX(0,1000*NPV($AT$2,$AV18:$AV$124)-$AW$2*($AU18+NPV($AT$2,$AU19:$AU$124)))/AU18,3))</f>
        <v>85.658000000000001</v>
      </c>
    </row>
    <row r="18" spans="1:50" ht="15">
      <c r="A18" s="10" t="s">
        <v>126</v>
      </c>
      <c r="B18" s="48"/>
      <c r="C18" s="2"/>
      <c r="D18" s="1"/>
      <c r="E18" s="1"/>
      <c r="F18" s="1"/>
      <c r="G18" s="1"/>
      <c r="H18" s="1"/>
      <c r="I18" s="36">
        <v>14</v>
      </c>
      <c r="J18" s="37"/>
      <c r="K18" s="37" t="str">
        <f t="shared" si="25"/>
        <v/>
      </c>
      <c r="L18" s="38">
        <f t="shared" si="26"/>
        <v>25</v>
      </c>
      <c r="M18" s="37">
        <f t="shared" si="27"/>
        <v>50000</v>
      </c>
      <c r="N18" s="39">
        <f t="shared" si="0"/>
        <v>95.634</v>
      </c>
      <c r="O18" s="40">
        <f t="shared" si="1"/>
        <v>174.482</v>
      </c>
      <c r="P18" s="37">
        <f t="shared" si="2"/>
        <v>4781.7</v>
      </c>
      <c r="Q18" s="37">
        <f t="shared" si="3"/>
        <v>8724.1</v>
      </c>
      <c r="R18" s="40"/>
      <c r="S18" s="40">
        <f t="shared" si="28"/>
        <v>2.6350000000000002</v>
      </c>
      <c r="T18" s="45">
        <f t="shared" si="29"/>
        <v>0</v>
      </c>
      <c r="U18" s="42">
        <f t="shared" si="14"/>
        <v>0.98041287336481475</v>
      </c>
      <c r="V18" s="42">
        <f t="shared" si="15"/>
        <v>2.5833879213162871E-3</v>
      </c>
      <c r="W18" s="42">
        <f t="shared" si="16"/>
        <v>0</v>
      </c>
      <c r="X18" s="42">
        <f t="shared" si="4"/>
        <v>0.97782948544349846</v>
      </c>
      <c r="Y18" s="43"/>
      <c r="Z18" s="37">
        <f t="shared" si="17"/>
        <v>7942.814893565047</v>
      </c>
      <c r="AA18" s="37">
        <f t="shared" si="18"/>
        <v>490.2064366824074</v>
      </c>
      <c r="AB18" s="37">
        <f t="shared" si="5"/>
        <v>8530.6822139576252</v>
      </c>
      <c r="AC18" s="37">
        <f t="shared" si="6"/>
        <v>488.91474272174923</v>
      </c>
      <c r="AD18" s="43"/>
      <c r="AE18" s="37">
        <f t="shared" si="7"/>
        <v>0</v>
      </c>
      <c r="AF18" s="37"/>
      <c r="AG18" s="37">
        <f t="shared" si="8"/>
        <v>-24.445737136087462</v>
      </c>
      <c r="AH18" s="37">
        <f t="shared" si="19"/>
        <v>-129.16939606581434</v>
      </c>
      <c r="AI18" s="37">
        <f t="shared" si="20"/>
        <v>0</v>
      </c>
      <c r="AJ18" s="37">
        <f t="shared" si="9"/>
        <v>-153.61513320190181</v>
      </c>
      <c r="AK18" s="37">
        <f t="shared" si="10"/>
        <v>-587.86732039257822</v>
      </c>
      <c r="AL18" s="37">
        <f t="shared" si="21"/>
        <v>463.81617316361002</v>
      </c>
      <c r="AM18" s="37">
        <f t="shared" si="11"/>
        <v>-277.66628043087002</v>
      </c>
      <c r="AN18" s="37">
        <f t="shared" si="12"/>
        <v>1.291693960658165</v>
      </c>
      <c r="AO18" s="37">
        <f t="shared" si="13"/>
        <v>-276.37458647021185</v>
      </c>
      <c r="AP18" s="41"/>
      <c r="AQ18" s="41"/>
      <c r="AR18" s="41"/>
      <c r="AS18" s="41"/>
      <c r="AT18" s="36">
        <f t="shared" si="22"/>
        <v>14</v>
      </c>
      <c r="AU18" s="44">
        <f t="shared" si="23"/>
        <v>0.98041287336481475</v>
      </c>
      <c r="AV18" s="44">
        <f t="shared" si="24"/>
        <v>2.5833879213162871E-3</v>
      </c>
      <c r="AW18" s="39">
        <f xml:space="preserve"> IF(ISERROR(ROUND((1000*NPV($AT$1,$AV19:$AV$124)-$AW$1*($AU19+NPV($AT$1,$AU20:$AU$124)))/AU19,3)), 0, ROUND((1000*NPV($AT$1,$AV19:$AV$124)-$AW$1*($AU19+NPV($AT$1,$AU20:$AU$124)))/AU19,3))</f>
        <v>174.482</v>
      </c>
      <c r="AX18" s="39">
        <f>IF(ISERROR(ROUND(MAX(0,1000*NPV($AT$2,$AV19:$AV$124)-$AW$2*($AU19+NPV($AT$2,$AU20:$AU$124)))/AU19,3)), 0, ROUND(MAX(0,1000*NPV($AT$2,$AV19:$AV$124)-$AW$2*($AU19+NPV($AT$2,$AU20:$AU$124)))/AU19,3))</f>
        <v>95.634</v>
      </c>
    </row>
    <row r="19" spans="1:50" ht="15">
      <c r="A19" s="10"/>
      <c r="B19" s="12" t="s">
        <v>21</v>
      </c>
      <c r="C19" s="12" t="s">
        <v>83</v>
      </c>
      <c r="D19" s="1"/>
      <c r="E19" s="1"/>
      <c r="F19" s="1"/>
      <c r="G19" s="4"/>
      <c r="H19" s="4"/>
      <c r="I19" s="36">
        <v>15</v>
      </c>
      <c r="J19" s="37"/>
      <c r="K19" s="37" t="str">
        <f t="shared" si="25"/>
        <v/>
      </c>
      <c r="L19" s="38">
        <f t="shared" si="26"/>
        <v>25</v>
      </c>
      <c r="M19" s="37">
        <f t="shared" si="27"/>
        <v>50000</v>
      </c>
      <c r="N19" s="39">
        <f t="shared" si="0"/>
        <v>106.015</v>
      </c>
      <c r="O19" s="40">
        <f t="shared" si="1"/>
        <v>187.26499999999999</v>
      </c>
      <c r="P19" s="37">
        <f t="shared" si="2"/>
        <v>5300.75</v>
      </c>
      <c r="Q19" s="37">
        <f t="shared" si="3"/>
        <v>9363.25</v>
      </c>
      <c r="R19" s="40"/>
      <c r="S19" s="40">
        <f t="shared" si="28"/>
        <v>2.8809999999999998</v>
      </c>
      <c r="T19" s="45">
        <f t="shared" si="29"/>
        <v>0</v>
      </c>
      <c r="U19" s="42">
        <f t="shared" si="14"/>
        <v>0.97782948544349846</v>
      </c>
      <c r="V19" s="42">
        <f t="shared" si="15"/>
        <v>2.8171267475627189E-3</v>
      </c>
      <c r="W19" s="42">
        <f t="shared" si="16"/>
        <v>0</v>
      </c>
      <c r="X19" s="42">
        <f t="shared" si="4"/>
        <v>0.97501235869593572</v>
      </c>
      <c r="Y19" s="43"/>
      <c r="Z19" s="37">
        <f t="shared" si="17"/>
        <v>8530.6822139576252</v>
      </c>
      <c r="AA19" s="37">
        <f t="shared" si="18"/>
        <v>488.91474272174923</v>
      </c>
      <c r="AB19" s="37">
        <f t="shared" si="5"/>
        <v>9129.2844675597207</v>
      </c>
      <c r="AC19" s="37">
        <f t="shared" si="6"/>
        <v>487.50617934796787</v>
      </c>
      <c r="AD19" s="43"/>
      <c r="AE19" s="37">
        <f t="shared" si="7"/>
        <v>0</v>
      </c>
      <c r="AF19" s="37"/>
      <c r="AG19" s="37">
        <f t="shared" si="8"/>
        <v>-24.375308967398393</v>
      </c>
      <c r="AH19" s="37">
        <f t="shared" si="19"/>
        <v>-140.85633737813595</v>
      </c>
      <c r="AI19" s="37">
        <f t="shared" si="20"/>
        <v>0</v>
      </c>
      <c r="AJ19" s="37">
        <f t="shared" si="9"/>
        <v>-165.23164634553433</v>
      </c>
      <c r="AK19" s="37">
        <f t="shared" si="10"/>
        <v>-598.60225360209552</v>
      </c>
      <c r="AL19" s="37">
        <f t="shared" si="21"/>
        <v>496.07783261736557</v>
      </c>
      <c r="AM19" s="37">
        <f t="shared" si="11"/>
        <v>-267.75606733026422</v>
      </c>
      <c r="AN19" s="37">
        <f t="shared" si="12"/>
        <v>1.4085633737813623</v>
      </c>
      <c r="AO19" s="37">
        <f t="shared" si="13"/>
        <v>-266.34750395648285</v>
      </c>
      <c r="AP19" s="41"/>
      <c r="AQ19" s="41"/>
      <c r="AR19" s="41"/>
      <c r="AS19" s="41"/>
      <c r="AT19" s="36">
        <f t="shared" si="22"/>
        <v>15</v>
      </c>
      <c r="AU19" s="44">
        <f t="shared" si="23"/>
        <v>0.97782948544349846</v>
      </c>
      <c r="AV19" s="44">
        <f t="shared" si="24"/>
        <v>2.8171267475627189E-3</v>
      </c>
      <c r="AW19" s="39">
        <f xml:space="preserve"> IF(ISERROR(ROUND((1000*NPV($AT$1,$AV20:$AV$124)-$AW$1*($AU20+NPV($AT$1,$AU21:$AU$124)))/AU20,3)), 0, ROUND((1000*NPV($AT$1,$AV20:$AV$124)-$AW$1*($AU20+NPV($AT$1,$AU21:$AU$124)))/AU20,3))</f>
        <v>187.26499999999999</v>
      </c>
      <c r="AX19" s="39">
        <f>IF(ISERROR(ROUND(MAX(0,1000*NPV($AT$2,$AV20:$AV$124)-$AW$2*($AU20+NPV($AT$2,$AU21:$AU$124)))/AU20,3)), 0, ROUND(MAX(0,1000*NPV($AT$2,$AV20:$AV$124)-$AW$2*($AU20+NPV($AT$2,$AU21:$AU$124)))/AU20,3))</f>
        <v>106.015</v>
      </c>
    </row>
    <row r="20" spans="1:50" ht="15">
      <c r="A20" s="10"/>
      <c r="B20" s="12">
        <v>1</v>
      </c>
      <c r="C20" s="8">
        <v>200</v>
      </c>
      <c r="D20" s="1"/>
      <c r="E20" s="1"/>
      <c r="F20" s="1"/>
      <c r="G20" s="1"/>
      <c r="H20" s="1"/>
      <c r="I20" s="36">
        <v>16</v>
      </c>
      <c r="J20" s="37"/>
      <c r="K20" s="37" t="str">
        <f t="shared" si="25"/>
        <v/>
      </c>
      <c r="L20" s="38">
        <f t="shared" si="26"/>
        <v>25</v>
      </c>
      <c r="M20" s="37">
        <f t="shared" si="27"/>
        <v>50000</v>
      </c>
      <c r="N20" s="39">
        <f t="shared" si="0"/>
        <v>116.81699999999999</v>
      </c>
      <c r="O20" s="40">
        <f t="shared" si="1"/>
        <v>200.386</v>
      </c>
      <c r="P20" s="37">
        <f t="shared" si="2"/>
        <v>5840.85</v>
      </c>
      <c r="Q20" s="37">
        <f t="shared" si="3"/>
        <v>10019.299999999999</v>
      </c>
      <c r="R20" s="40"/>
      <c r="S20" s="40">
        <f t="shared" si="28"/>
        <v>3.1449999999999996</v>
      </c>
      <c r="T20" s="45">
        <f t="shared" si="29"/>
        <v>0</v>
      </c>
      <c r="U20" s="42">
        <f t="shared" si="14"/>
        <v>0.97501235869593572</v>
      </c>
      <c r="V20" s="42">
        <f t="shared" si="15"/>
        <v>3.0664138680987175E-3</v>
      </c>
      <c r="W20" s="42">
        <f t="shared" si="16"/>
        <v>0</v>
      </c>
      <c r="X20" s="42">
        <f t="shared" si="4"/>
        <v>0.97194594482783703</v>
      </c>
      <c r="Y20" s="43"/>
      <c r="Z20" s="37">
        <f t="shared" si="17"/>
        <v>9129.2844675597207</v>
      </c>
      <c r="AA20" s="37">
        <f t="shared" si="18"/>
        <v>487.50617934796787</v>
      </c>
      <c r="AB20" s="37">
        <f t="shared" si="5"/>
        <v>9738.2180050135466</v>
      </c>
      <c r="AC20" s="37">
        <f t="shared" si="6"/>
        <v>485.97297241391851</v>
      </c>
      <c r="AD20" s="43"/>
      <c r="AE20" s="37">
        <f t="shared" si="7"/>
        <v>0</v>
      </c>
      <c r="AF20" s="37"/>
      <c r="AG20" s="37">
        <f t="shared" si="8"/>
        <v>-24.298648620695925</v>
      </c>
      <c r="AH20" s="37">
        <f t="shared" si="19"/>
        <v>-153.32069340493587</v>
      </c>
      <c r="AI20" s="37">
        <f t="shared" si="20"/>
        <v>0</v>
      </c>
      <c r="AJ20" s="37">
        <f t="shared" si="9"/>
        <v>-177.61934202563179</v>
      </c>
      <c r="AK20" s="37">
        <f t="shared" si="10"/>
        <v>-608.93353745382592</v>
      </c>
      <c r="AL20" s="37">
        <f t="shared" si="21"/>
        <v>528.92348557992284</v>
      </c>
      <c r="AM20" s="37">
        <f t="shared" si="11"/>
        <v>-257.62939389953488</v>
      </c>
      <c r="AN20" s="37">
        <f t="shared" si="12"/>
        <v>1.5332069340493604</v>
      </c>
      <c r="AO20" s="37">
        <f t="shared" si="13"/>
        <v>-256.09618696548551</v>
      </c>
      <c r="AP20" s="41"/>
      <c r="AQ20" s="41"/>
      <c r="AR20" s="41"/>
      <c r="AS20" s="41"/>
      <c r="AT20" s="36">
        <f t="shared" si="22"/>
        <v>16</v>
      </c>
      <c r="AU20" s="44">
        <f t="shared" si="23"/>
        <v>0.97501235869593572</v>
      </c>
      <c r="AV20" s="44">
        <f t="shared" si="24"/>
        <v>3.0664138680987175E-3</v>
      </c>
      <c r="AW20" s="39">
        <f xml:space="preserve"> IF(ISERROR(ROUND((1000*NPV($AT$1,$AV21:$AV$124)-$AW$1*($AU21+NPV($AT$1,$AU22:$AU$124)))/AU21,3)), 0, ROUND((1000*NPV($AT$1,$AV21:$AV$124)-$AW$1*($AU21+NPV($AT$1,$AU22:$AU$124)))/AU21,3))</f>
        <v>200.386</v>
      </c>
      <c r="AX20" s="39">
        <f>IF(ISERROR(ROUND(MAX(0,1000*NPV($AT$2,$AV21:$AV$124)-$AW$2*($AU21+NPV($AT$2,$AU22:$AU$124)))/AU21,3)), 0, ROUND(MAX(0,1000*NPV($AT$2,$AV21:$AV$124)-$AW$2*($AU21+NPV($AT$2,$AU22:$AU$124)))/AU21,3))</f>
        <v>116.81699999999999</v>
      </c>
    </row>
    <row r="21" spans="1:50" ht="15">
      <c r="A21" s="10"/>
      <c r="B21" s="14" t="s">
        <v>85</v>
      </c>
      <c r="C21" s="8">
        <v>25</v>
      </c>
      <c r="D21" s="1"/>
      <c r="E21" s="1"/>
      <c r="F21" s="1"/>
      <c r="G21" s="4"/>
      <c r="H21" s="4"/>
      <c r="I21" s="36">
        <v>17</v>
      </c>
      <c r="J21" s="37"/>
      <c r="K21" s="37" t="str">
        <f t="shared" si="25"/>
        <v/>
      </c>
      <c r="L21" s="38">
        <f t="shared" si="26"/>
        <v>25</v>
      </c>
      <c r="M21" s="37">
        <f t="shared" si="27"/>
        <v>50000</v>
      </c>
      <c r="N21" s="39">
        <f t="shared" si="0"/>
        <v>128.03800000000001</v>
      </c>
      <c r="O21" s="40">
        <f t="shared" si="1"/>
        <v>213.83500000000001</v>
      </c>
      <c r="P21" s="37">
        <f t="shared" si="2"/>
        <v>6401.9000000000005</v>
      </c>
      <c r="Q21" s="37">
        <f t="shared" si="3"/>
        <v>10691.75</v>
      </c>
      <c r="R21" s="40"/>
      <c r="S21" s="40">
        <f t="shared" si="28"/>
        <v>3.4489999999999998</v>
      </c>
      <c r="T21" s="45">
        <f t="shared" si="29"/>
        <v>0</v>
      </c>
      <c r="U21" s="42">
        <f t="shared" si="14"/>
        <v>0.97194594482783703</v>
      </c>
      <c r="V21" s="42">
        <f t="shared" si="15"/>
        <v>3.3522415637112098E-3</v>
      </c>
      <c r="W21" s="42">
        <f t="shared" si="16"/>
        <v>0</v>
      </c>
      <c r="X21" s="42">
        <f t="shared" si="4"/>
        <v>0.96859370326412586</v>
      </c>
      <c r="Y21" s="43"/>
      <c r="Z21" s="37">
        <f t="shared" si="17"/>
        <v>9738.2180050135466</v>
      </c>
      <c r="AA21" s="37">
        <f t="shared" si="18"/>
        <v>485.97297241391851</v>
      </c>
      <c r="AB21" s="37">
        <f t="shared" si="5"/>
        <v>10355.961726874217</v>
      </c>
      <c r="AC21" s="37">
        <f t="shared" si="6"/>
        <v>484.29685163206295</v>
      </c>
      <c r="AD21" s="43"/>
      <c r="AE21" s="37">
        <f t="shared" si="7"/>
        <v>0</v>
      </c>
      <c r="AF21" s="37"/>
      <c r="AG21" s="37">
        <f t="shared" si="8"/>
        <v>-24.214842581603147</v>
      </c>
      <c r="AH21" s="37">
        <f t="shared" si="19"/>
        <v>-167.61207818556048</v>
      </c>
      <c r="AI21" s="37">
        <f t="shared" si="20"/>
        <v>0</v>
      </c>
      <c r="AJ21" s="37">
        <f t="shared" si="9"/>
        <v>-191.82692076716361</v>
      </c>
      <c r="AK21" s="37">
        <f t="shared" si="10"/>
        <v>-617.74372186067012</v>
      </c>
      <c r="AL21" s="37">
        <f t="shared" si="21"/>
        <v>562.33050375851053</v>
      </c>
      <c r="AM21" s="37">
        <f t="shared" si="11"/>
        <v>-247.24013886932323</v>
      </c>
      <c r="AN21" s="37">
        <f t="shared" si="12"/>
        <v>1.676120781855559</v>
      </c>
      <c r="AO21" s="37">
        <f t="shared" si="13"/>
        <v>-245.56401808746767</v>
      </c>
      <c r="AP21" s="41"/>
      <c r="AQ21" s="41"/>
      <c r="AR21" s="41"/>
      <c r="AS21" s="41"/>
      <c r="AT21" s="36">
        <f t="shared" si="22"/>
        <v>17</v>
      </c>
      <c r="AU21" s="44">
        <f t="shared" si="23"/>
        <v>0.97194594482783703</v>
      </c>
      <c r="AV21" s="44">
        <f t="shared" si="24"/>
        <v>3.3522415637112098E-3</v>
      </c>
      <c r="AW21" s="39">
        <f xml:space="preserve"> IF(ISERROR(ROUND((1000*NPV($AT$1,$AV22:$AV$124)-$AW$1*($AU22+NPV($AT$1,$AU23:$AU$124)))/AU22,3)), 0, ROUND((1000*NPV($AT$1,$AV22:$AV$124)-$AW$1*($AU22+NPV($AT$1,$AU23:$AU$124)))/AU22,3))</f>
        <v>213.83500000000001</v>
      </c>
      <c r="AX21" s="39">
        <f>IF(ISERROR(ROUND(MAX(0,1000*NPV($AT$2,$AV22:$AV$124)-$AW$2*($AU22+NPV($AT$2,$AU23:$AU$124)))/AU22,3)), 0, ROUND(MAX(0,1000*NPV($AT$2,$AV22:$AV$124)-$AW$2*($AU22+NPV($AT$2,$AU23:$AU$124)))/AU22,3))</f>
        <v>128.03800000000001</v>
      </c>
    </row>
    <row r="22" spans="1:50" ht="15">
      <c r="B22" s="1"/>
      <c r="C22" s="1"/>
      <c r="D22" s="1"/>
      <c r="F22" s="1"/>
      <c r="G22" s="1"/>
      <c r="H22" s="1"/>
      <c r="I22" s="36">
        <v>18</v>
      </c>
      <c r="J22" s="37"/>
      <c r="K22" s="37" t="str">
        <f t="shared" si="25"/>
        <v/>
      </c>
      <c r="L22" s="38">
        <f t="shared" si="26"/>
        <v>25</v>
      </c>
      <c r="M22" s="37">
        <f t="shared" si="27"/>
        <v>50000</v>
      </c>
      <c r="N22" s="39">
        <f t="shared" si="0"/>
        <v>139.67400000000001</v>
      </c>
      <c r="O22" s="40">
        <f t="shared" si="1"/>
        <v>227.602</v>
      </c>
      <c r="P22" s="37">
        <f t="shared" si="2"/>
        <v>6983.7</v>
      </c>
      <c r="Q22" s="37">
        <f t="shared" si="3"/>
        <v>11380.1</v>
      </c>
      <c r="R22" s="40"/>
      <c r="S22" s="40">
        <f t="shared" si="28"/>
        <v>3.7950000000000004</v>
      </c>
      <c r="T22" s="45">
        <f t="shared" si="29"/>
        <v>0</v>
      </c>
      <c r="U22" s="42">
        <f t="shared" si="14"/>
        <v>0.96859370326412586</v>
      </c>
      <c r="V22" s="42">
        <f t="shared" si="15"/>
        <v>3.6758131038873579E-3</v>
      </c>
      <c r="W22" s="42">
        <f t="shared" si="16"/>
        <v>0</v>
      </c>
      <c r="X22" s="42">
        <f t="shared" si="4"/>
        <v>0.96491789016023854</v>
      </c>
      <c r="Y22" s="43"/>
      <c r="Z22" s="37">
        <f t="shared" si="17"/>
        <v>10355.961726874217</v>
      </c>
      <c r="AA22" s="37">
        <f t="shared" si="18"/>
        <v>484.29685163206295</v>
      </c>
      <c r="AB22" s="37">
        <f t="shared" si="5"/>
        <v>10980.862081812531</v>
      </c>
      <c r="AC22" s="37">
        <f t="shared" si="6"/>
        <v>482.45894508011929</v>
      </c>
      <c r="AD22" s="43"/>
      <c r="AE22" s="37">
        <f t="shared" si="7"/>
        <v>0</v>
      </c>
      <c r="AF22" s="37"/>
      <c r="AG22" s="37">
        <f t="shared" si="8"/>
        <v>-24.122947254005965</v>
      </c>
      <c r="AH22" s="37">
        <f t="shared" si="19"/>
        <v>-183.7906551943679</v>
      </c>
      <c r="AI22" s="37">
        <f t="shared" si="20"/>
        <v>0</v>
      </c>
      <c r="AJ22" s="37">
        <f t="shared" si="9"/>
        <v>-207.91360244837387</v>
      </c>
      <c r="AK22" s="37">
        <f t="shared" si="10"/>
        <v>-624.90035493831419</v>
      </c>
      <c r="AL22" s="37">
        <f t="shared" si="21"/>
        <v>596.21422181784544</v>
      </c>
      <c r="AM22" s="37">
        <f t="shared" si="11"/>
        <v>-236.59973556884268</v>
      </c>
      <c r="AN22" s="37">
        <f t="shared" si="12"/>
        <v>1.8379065519436608</v>
      </c>
      <c r="AO22" s="37">
        <f t="shared" si="13"/>
        <v>-234.76182901689901</v>
      </c>
      <c r="AP22" s="41"/>
      <c r="AQ22" s="41"/>
      <c r="AR22" s="41"/>
      <c r="AS22" s="41"/>
      <c r="AT22" s="36">
        <f t="shared" si="22"/>
        <v>18</v>
      </c>
      <c r="AU22" s="44">
        <f t="shared" si="23"/>
        <v>0.96859370326412586</v>
      </c>
      <c r="AV22" s="44">
        <f t="shared" si="24"/>
        <v>3.6758131038873579E-3</v>
      </c>
      <c r="AW22" s="39">
        <f xml:space="preserve"> IF(ISERROR(ROUND((1000*NPV($AT$1,$AV23:$AV$124)-$AW$1*($AU23+NPV($AT$1,$AU24:$AU$124)))/AU23,3)), 0, ROUND((1000*NPV($AT$1,$AV23:$AV$124)-$AW$1*($AU23+NPV($AT$1,$AU24:$AU$124)))/AU23,3))</f>
        <v>227.602</v>
      </c>
      <c r="AX22" s="39">
        <f>IF(ISERROR(ROUND(MAX(0,1000*NPV($AT$2,$AV23:$AV$124)-$AW$2*($AU23+NPV($AT$2,$AU24:$AU$124)))/AU23,3)), 0, ROUND(MAX(0,1000*NPV($AT$2,$AV23:$AV$124)-$AW$2*($AU23+NPV($AT$2,$AU24:$AU$124)))/AU23,3))</f>
        <v>139.67400000000001</v>
      </c>
    </row>
    <row r="23" spans="1:50" ht="15">
      <c r="B23" s="1"/>
      <c r="C23" s="1"/>
      <c r="D23" s="1"/>
      <c r="F23" s="1"/>
      <c r="G23" s="1"/>
      <c r="H23" s="1"/>
      <c r="I23" s="36">
        <v>19</v>
      </c>
      <c r="J23" s="37"/>
      <c r="K23" s="37" t="str">
        <f t="shared" si="25"/>
        <v/>
      </c>
      <c r="L23" s="38">
        <f t="shared" si="26"/>
        <v>25</v>
      </c>
      <c r="M23" s="37">
        <f t="shared" si="27"/>
        <v>50000</v>
      </c>
      <c r="N23" s="39">
        <f t="shared" si="0"/>
        <v>151.72999999999999</v>
      </c>
      <c r="O23" s="40">
        <f t="shared" si="1"/>
        <v>241.68299999999999</v>
      </c>
      <c r="P23" s="37">
        <f t="shared" si="2"/>
        <v>7586.4999999999991</v>
      </c>
      <c r="Q23" s="37">
        <f t="shared" si="3"/>
        <v>12084.15</v>
      </c>
      <c r="R23" s="40"/>
      <c r="S23" s="40">
        <f t="shared" si="28"/>
        <v>4.1779999999999999</v>
      </c>
      <c r="T23" s="45">
        <f t="shared" si="29"/>
        <v>0</v>
      </c>
      <c r="U23" s="42">
        <f t="shared" si="14"/>
        <v>0.96491789016023854</v>
      </c>
      <c r="V23" s="42">
        <f t="shared" si="15"/>
        <v>4.0314269450894766E-3</v>
      </c>
      <c r="W23" s="42">
        <f t="shared" si="16"/>
        <v>0</v>
      </c>
      <c r="X23" s="42">
        <f t="shared" si="4"/>
        <v>0.96088646321514903</v>
      </c>
      <c r="Y23" s="43"/>
      <c r="Z23" s="37">
        <f t="shared" si="17"/>
        <v>10980.862081812531</v>
      </c>
      <c r="AA23" s="37">
        <f t="shared" si="18"/>
        <v>482.45894508011929</v>
      </c>
      <c r="AB23" s="37">
        <f t="shared" si="5"/>
        <v>11611.496154461343</v>
      </c>
      <c r="AC23" s="37">
        <f t="shared" si="6"/>
        <v>480.44323160757449</v>
      </c>
      <c r="AD23" s="43"/>
      <c r="AE23" s="37">
        <f t="shared" si="7"/>
        <v>0</v>
      </c>
      <c r="AF23" s="37"/>
      <c r="AG23" s="37">
        <f t="shared" si="8"/>
        <v>-24.022161580378725</v>
      </c>
      <c r="AH23" s="37">
        <f t="shared" si="19"/>
        <v>-201.57134725447384</v>
      </c>
      <c r="AI23" s="37">
        <f t="shared" si="20"/>
        <v>0</v>
      </c>
      <c r="AJ23" s="37">
        <f t="shared" si="9"/>
        <v>-225.59350883485257</v>
      </c>
      <c r="AK23" s="37">
        <f t="shared" si="10"/>
        <v>-630.63407264881243</v>
      </c>
      <c r="AL23" s="37">
        <f t="shared" si="21"/>
        <v>630.48265647909579</v>
      </c>
      <c r="AM23" s="37">
        <f t="shared" si="11"/>
        <v>-225.74492500456927</v>
      </c>
      <c r="AN23" s="37">
        <f t="shared" si="12"/>
        <v>2.0157134725448032</v>
      </c>
      <c r="AO23" s="37">
        <f t="shared" si="13"/>
        <v>-223.72921153202446</v>
      </c>
      <c r="AP23" s="41"/>
      <c r="AQ23" s="41"/>
      <c r="AR23" s="41"/>
      <c r="AS23" s="41"/>
      <c r="AT23" s="36">
        <f t="shared" si="22"/>
        <v>19</v>
      </c>
      <c r="AU23" s="44">
        <f t="shared" si="23"/>
        <v>0.96491789016023854</v>
      </c>
      <c r="AV23" s="44">
        <f t="shared" si="24"/>
        <v>4.0314269450894766E-3</v>
      </c>
      <c r="AW23" s="39">
        <f xml:space="preserve"> IF(ISERROR(ROUND((1000*NPV($AT$1,$AV24:$AV$124)-$AW$1*($AU24+NPV($AT$1,$AU25:$AU$124)))/AU24,3)), 0, ROUND((1000*NPV($AT$1,$AV24:$AV$124)-$AW$1*($AU24+NPV($AT$1,$AU25:$AU$124)))/AU24,3))</f>
        <v>241.68299999999999</v>
      </c>
      <c r="AX23" s="39">
        <f>IF(ISERROR(ROUND(MAX(0,1000*NPV($AT$2,$AV24:$AV$124)-$AW$2*($AU24+NPV($AT$2,$AU25:$AU$124)))/AU24,3)), 0, ROUND(MAX(0,1000*NPV($AT$2,$AV24:$AV$124)-$AW$2*($AU24+NPV($AT$2,$AU25:$AU$124)))/AU24,3))</f>
        <v>151.72999999999999</v>
      </c>
    </row>
    <row r="24" spans="1:50" ht="15">
      <c r="B24" s="1"/>
      <c r="C24" s="1"/>
      <c r="D24" s="1"/>
      <c r="F24" s="1"/>
      <c r="G24" s="1"/>
      <c r="H24" s="1"/>
      <c r="I24" s="36">
        <v>20</v>
      </c>
      <c r="J24" s="37"/>
      <c r="K24" s="37" t="str">
        <f t="shared" si="25"/>
        <v/>
      </c>
      <c r="L24" s="38">
        <f t="shared" si="26"/>
        <v>25</v>
      </c>
      <c r="M24" s="37">
        <f t="shared" si="27"/>
        <v>50000</v>
      </c>
      <c r="N24" s="39">
        <f t="shared" si="0"/>
        <v>164.197</v>
      </c>
      <c r="O24" s="40">
        <f t="shared" si="1"/>
        <v>256.06400000000002</v>
      </c>
      <c r="P24" s="37">
        <f t="shared" si="2"/>
        <v>8209.85</v>
      </c>
      <c r="Q24" s="37">
        <f t="shared" si="3"/>
        <v>12803.200000000003</v>
      </c>
      <c r="R24" s="40"/>
      <c r="S24" s="40">
        <f t="shared" si="28"/>
        <v>4.6129999999999995</v>
      </c>
      <c r="T24" s="45">
        <f t="shared" si="29"/>
        <v>0</v>
      </c>
      <c r="U24" s="42">
        <f t="shared" si="14"/>
        <v>0.96088646321514903</v>
      </c>
      <c r="V24" s="42">
        <f t="shared" si="15"/>
        <v>4.4325692548114817E-3</v>
      </c>
      <c r="W24" s="42">
        <f t="shared" si="16"/>
        <v>0</v>
      </c>
      <c r="X24" s="42">
        <f t="shared" si="4"/>
        <v>0.95645389396033753</v>
      </c>
      <c r="Y24" s="43"/>
      <c r="Z24" s="37">
        <f t="shared" si="17"/>
        <v>11611.496154461343</v>
      </c>
      <c r="AA24" s="37">
        <f t="shared" si="18"/>
        <v>480.44323160757449</v>
      </c>
      <c r="AB24" s="37">
        <f t="shared" si="5"/>
        <v>12245.670495152995</v>
      </c>
      <c r="AC24" s="37">
        <f t="shared" si="6"/>
        <v>478.22694698016875</v>
      </c>
      <c r="AD24" s="43"/>
      <c r="AE24" s="37">
        <f t="shared" si="7"/>
        <v>0</v>
      </c>
      <c r="AF24" s="37"/>
      <c r="AG24" s="37">
        <f t="shared" si="8"/>
        <v>-23.911347349008437</v>
      </c>
      <c r="AH24" s="37">
        <f t="shared" si="19"/>
        <v>-221.62846274057409</v>
      </c>
      <c r="AI24" s="37">
        <f t="shared" si="20"/>
        <v>0</v>
      </c>
      <c r="AJ24" s="37">
        <f t="shared" si="9"/>
        <v>-245.53981008958255</v>
      </c>
      <c r="AK24" s="37">
        <f t="shared" si="10"/>
        <v>-634.17434069165211</v>
      </c>
      <c r="AL24" s="37">
        <f t="shared" si="21"/>
        <v>665.05666623379045</v>
      </c>
      <c r="AM24" s="37">
        <f t="shared" si="11"/>
        <v>-214.65748454744414</v>
      </c>
      <c r="AN24" s="37">
        <f t="shared" si="12"/>
        <v>2.2162846274057415</v>
      </c>
      <c r="AO24" s="37">
        <f t="shared" si="13"/>
        <v>-212.4411999200384</v>
      </c>
      <c r="AP24" s="41"/>
      <c r="AQ24" s="41"/>
      <c r="AR24" s="41"/>
      <c r="AS24" s="41"/>
      <c r="AT24" s="36">
        <f t="shared" si="22"/>
        <v>20</v>
      </c>
      <c r="AU24" s="44">
        <f t="shared" si="23"/>
        <v>0.96088646321514903</v>
      </c>
      <c r="AV24" s="44">
        <f t="shared" si="24"/>
        <v>4.4325692548114817E-3</v>
      </c>
      <c r="AW24" s="39">
        <f xml:space="preserve"> IF(ISERROR(ROUND((1000*NPV($AT$1,$AV25:$AV$124)-$AW$1*($AU25+NPV($AT$1,$AU26:$AU$124)))/AU25,3)), 0, ROUND((1000*NPV($AT$1,$AV25:$AV$124)-$AW$1*($AU25+NPV($AT$1,$AU26:$AU$124)))/AU25,3))</f>
        <v>256.06400000000002</v>
      </c>
      <c r="AX24" s="39">
        <f>IF(ISERROR(ROUND(MAX(0,1000*NPV($AT$2,$AV25:$AV$124)-$AW$2*($AU25+NPV($AT$2,$AU26:$AU$124)))/AU25,3)), 0, ROUND(MAX(0,1000*NPV($AT$2,$AV25:$AV$124)-$AW$2*($AU25+NPV($AT$2,$AU26:$AU$124)))/AU25,3))</f>
        <v>164.197</v>
      </c>
    </row>
    <row r="25" spans="1:50" ht="15">
      <c r="A25" t="s">
        <v>127</v>
      </c>
      <c r="B25" s="1"/>
      <c r="C25" s="6"/>
      <c r="D25" s="4"/>
      <c r="F25" s="1"/>
      <c r="G25" s="6"/>
      <c r="H25" s="3"/>
      <c r="I25" s="36">
        <v>21</v>
      </c>
      <c r="J25" s="37"/>
      <c r="K25" s="37" t="str">
        <f t="shared" si="25"/>
        <v/>
      </c>
      <c r="L25" s="38">
        <f t="shared" si="26"/>
        <v>25</v>
      </c>
      <c r="M25" s="37">
        <f t="shared" si="27"/>
        <v>50000</v>
      </c>
      <c r="N25" s="39">
        <f t="shared" si="0"/>
        <v>177.066</v>
      </c>
      <c r="O25" s="40">
        <f t="shared" si="1"/>
        <v>270.72800000000001</v>
      </c>
      <c r="P25" s="37">
        <f t="shared" si="2"/>
        <v>8853.2999999999993</v>
      </c>
      <c r="Q25" s="37">
        <f t="shared" si="3"/>
        <v>13536.4</v>
      </c>
      <c r="R25" s="40"/>
      <c r="S25" s="40">
        <f t="shared" si="28"/>
        <v>5.1059999999999999</v>
      </c>
      <c r="T25" s="45">
        <f t="shared" si="29"/>
        <v>0</v>
      </c>
      <c r="U25" s="42">
        <f t="shared" si="14"/>
        <v>0.95645389396033753</v>
      </c>
      <c r="V25" s="42">
        <f t="shared" si="15"/>
        <v>4.8836535825614834E-3</v>
      </c>
      <c r="W25" s="42">
        <f t="shared" si="16"/>
        <v>0</v>
      </c>
      <c r="X25" s="42">
        <f t="shared" si="4"/>
        <v>0.95157024037777604</v>
      </c>
      <c r="Y25" s="43"/>
      <c r="Z25" s="37">
        <f t="shared" si="17"/>
        <v>12245.670495152995</v>
      </c>
      <c r="AA25" s="37">
        <f t="shared" si="18"/>
        <v>478.22694698016875</v>
      </c>
      <c r="AB25" s="37">
        <f t="shared" si="5"/>
        <v>12880.835401849727</v>
      </c>
      <c r="AC25" s="37">
        <f t="shared" si="6"/>
        <v>475.78512018888802</v>
      </c>
      <c r="AD25" s="43"/>
      <c r="AE25" s="37">
        <f t="shared" si="7"/>
        <v>0</v>
      </c>
      <c r="AF25" s="37"/>
      <c r="AG25" s="37">
        <f t="shared" si="8"/>
        <v>-23.789256009444401</v>
      </c>
      <c r="AH25" s="37">
        <f t="shared" si="19"/>
        <v>-244.18267912807417</v>
      </c>
      <c r="AI25" s="37">
        <f t="shared" si="20"/>
        <v>0</v>
      </c>
      <c r="AJ25" s="37">
        <f t="shared" si="9"/>
        <v>-267.97193513751859</v>
      </c>
      <c r="AK25" s="37">
        <f t="shared" si="10"/>
        <v>-635.16490669673112</v>
      </c>
      <c r="AL25" s="37">
        <f t="shared" si="21"/>
        <v>699.81435931732403</v>
      </c>
      <c r="AM25" s="37">
        <f t="shared" si="11"/>
        <v>-203.32248251692567</v>
      </c>
      <c r="AN25" s="37">
        <f t="shared" si="12"/>
        <v>2.4418267912807323</v>
      </c>
      <c r="AO25" s="37">
        <f t="shared" si="13"/>
        <v>-200.88065572564494</v>
      </c>
      <c r="AP25" s="41"/>
      <c r="AQ25" s="50"/>
      <c r="AR25" s="41"/>
      <c r="AS25" s="41"/>
      <c r="AT25" s="36">
        <f t="shared" si="22"/>
        <v>21</v>
      </c>
      <c r="AU25" s="44">
        <f t="shared" si="23"/>
        <v>0.95645389396033753</v>
      </c>
      <c r="AV25" s="44">
        <f t="shared" si="24"/>
        <v>4.8836535825614834E-3</v>
      </c>
      <c r="AW25" s="39">
        <f xml:space="preserve"> IF(ISERROR(ROUND((1000*NPV($AT$1,$AV26:$AV$124)-$AW$1*($AU26+NPV($AT$1,$AU27:$AU$124)))/AU26,3)), 0, ROUND((1000*NPV($AT$1,$AV26:$AV$124)-$AW$1*($AU26+NPV($AT$1,$AU27:$AU$124)))/AU26,3))</f>
        <v>270.72800000000001</v>
      </c>
      <c r="AX25" s="39">
        <f>IF(ISERROR(ROUND(MAX(0,1000*NPV($AT$2,$AV26:$AV$124)-$AW$2*($AU26+NPV($AT$2,$AU27:$AU$124)))/AU26,3)), 0, ROUND(MAX(0,1000*NPV($AT$2,$AV26:$AV$124)-$AW$2*($AU26+NPV($AT$2,$AU27:$AU$124)))/AU26,3))</f>
        <v>177.066</v>
      </c>
    </row>
    <row r="26" spans="1:50" ht="15">
      <c r="A26" s="54">
        <v>1</v>
      </c>
      <c r="B26" s="55">
        <v>3.5469999999999998E-3</v>
      </c>
      <c r="C26" s="6"/>
      <c r="D26" s="4"/>
      <c r="E26" s="4"/>
      <c r="F26" s="51"/>
      <c r="G26" s="6"/>
      <c r="H26" s="3"/>
      <c r="I26" s="36">
        <v>22</v>
      </c>
      <c r="J26" s="37"/>
      <c r="K26" s="37" t="str">
        <f t="shared" si="25"/>
        <v/>
      </c>
      <c r="L26" s="38">
        <f t="shared" si="26"/>
        <v>25</v>
      </c>
      <c r="M26" s="37">
        <f t="shared" si="27"/>
        <v>50000</v>
      </c>
      <c r="N26" s="39">
        <f t="shared" si="0"/>
        <v>190.35900000000001</v>
      </c>
      <c r="O26" s="40">
        <f t="shared" si="1"/>
        <v>285.68799999999999</v>
      </c>
      <c r="P26" s="37">
        <f t="shared" si="2"/>
        <v>9517.9500000000007</v>
      </c>
      <c r="Q26" s="37">
        <f t="shared" si="3"/>
        <v>14284.4</v>
      </c>
      <c r="R26" s="40"/>
      <c r="S26" s="40">
        <f t="shared" si="28"/>
        <v>5.62</v>
      </c>
      <c r="T26" s="45">
        <f t="shared" si="29"/>
        <v>0</v>
      </c>
      <c r="U26" s="42">
        <f t="shared" si="14"/>
        <v>0.95157024037777604</v>
      </c>
      <c r="V26" s="42">
        <f t="shared" si="15"/>
        <v>5.3478247509231016E-3</v>
      </c>
      <c r="W26" s="42">
        <f t="shared" si="16"/>
        <v>0</v>
      </c>
      <c r="X26" s="42">
        <f t="shared" si="4"/>
        <v>0.94622241562685294</v>
      </c>
      <c r="Y26" s="43"/>
      <c r="Z26" s="37">
        <f t="shared" si="17"/>
        <v>12880.835401849727</v>
      </c>
      <c r="AA26" s="37">
        <f t="shared" si="18"/>
        <v>475.78512018888802</v>
      </c>
      <c r="AB26" s="37">
        <f t="shared" si="5"/>
        <v>13516.219473780218</v>
      </c>
      <c r="AC26" s="37">
        <f t="shared" si="6"/>
        <v>473.11120781342646</v>
      </c>
      <c r="AD26" s="43"/>
      <c r="AE26" s="37">
        <f t="shared" si="7"/>
        <v>0</v>
      </c>
      <c r="AF26" s="37"/>
      <c r="AG26" s="37">
        <f t="shared" si="8"/>
        <v>-23.655560390671322</v>
      </c>
      <c r="AH26" s="37">
        <f t="shared" si="19"/>
        <v>-267.39123754615508</v>
      </c>
      <c r="AI26" s="37">
        <f t="shared" si="20"/>
        <v>0</v>
      </c>
      <c r="AJ26" s="37">
        <f t="shared" si="9"/>
        <v>-291.04679793682641</v>
      </c>
      <c r="AK26" s="37">
        <f t="shared" si="10"/>
        <v>-635.3840719304917</v>
      </c>
      <c r="AL26" s="37">
        <f t="shared" si="21"/>
        <v>734.61412871212383</v>
      </c>
      <c r="AM26" s="37">
        <f t="shared" si="11"/>
        <v>-191.81674115519422</v>
      </c>
      <c r="AN26" s="37">
        <f t="shared" si="12"/>
        <v>2.6739123754615548</v>
      </c>
      <c r="AO26" s="37">
        <f t="shared" si="13"/>
        <v>-189.14282877973267</v>
      </c>
      <c r="AP26" s="41"/>
      <c r="AQ26" s="50"/>
      <c r="AR26" s="41"/>
      <c r="AS26" s="41"/>
      <c r="AT26" s="36">
        <f t="shared" si="22"/>
        <v>22</v>
      </c>
      <c r="AU26" s="44">
        <f t="shared" si="23"/>
        <v>0.95157024037777604</v>
      </c>
      <c r="AV26" s="44">
        <f t="shared" si="24"/>
        <v>5.3478247509231016E-3</v>
      </c>
      <c r="AW26" s="39">
        <f xml:space="preserve"> IF(ISERROR(ROUND((1000*NPV($AT$1,$AV27:$AV$124)-$AW$1*($AU27+NPV($AT$1,$AU28:$AU$124)))/AU27,3)), 0, ROUND((1000*NPV($AT$1,$AV27:$AV$124)-$AW$1*($AU27+NPV($AT$1,$AU28:$AU$124)))/AU27,3))</f>
        <v>285.68799999999999</v>
      </c>
      <c r="AX26" s="39">
        <f>IF(ISERROR(ROUND(MAX(0,1000*NPV($AT$2,$AV27:$AV$124)-$AW$2*($AU27+NPV($AT$2,$AU28:$AU$124)))/AU27,3)), 0, ROUND(MAX(0,1000*NPV($AT$2,$AV27:$AV$124)-$AW$2*($AU27+NPV($AT$2,$AU28:$AU$124)))/AU27,3))</f>
        <v>190.35900000000001</v>
      </c>
    </row>
    <row r="27" spans="1:50" ht="15">
      <c r="A27" s="54">
        <v>2</v>
      </c>
      <c r="B27" s="55">
        <v>3.3700000000000001E-4</v>
      </c>
      <c r="C27" s="6"/>
      <c r="D27" s="4"/>
      <c r="E27" s="4"/>
      <c r="F27" s="51"/>
      <c r="G27" s="6"/>
      <c r="H27" s="3"/>
      <c r="I27" s="36">
        <v>23</v>
      </c>
      <c r="J27" s="37"/>
      <c r="K27" s="37" t="str">
        <f t="shared" si="25"/>
        <v/>
      </c>
      <c r="L27" s="38">
        <f t="shared" si="26"/>
        <v>25</v>
      </c>
      <c r="M27" s="37">
        <f t="shared" si="27"/>
        <v>50000</v>
      </c>
      <c r="N27" s="39">
        <f t="shared" si="0"/>
        <v>204.089</v>
      </c>
      <c r="O27" s="40">
        <f t="shared" si="1"/>
        <v>300.94799999999998</v>
      </c>
      <c r="P27" s="37">
        <f t="shared" si="2"/>
        <v>10204.450000000001</v>
      </c>
      <c r="Q27" s="37">
        <f t="shared" si="3"/>
        <v>15047.399999999998</v>
      </c>
      <c r="R27" s="40"/>
      <c r="S27" s="40">
        <f t="shared" si="28"/>
        <v>6.17</v>
      </c>
      <c r="T27" s="45">
        <f t="shared" si="29"/>
        <v>0</v>
      </c>
      <c r="U27" s="42">
        <f t="shared" si="14"/>
        <v>0.94622241562685294</v>
      </c>
      <c r="V27" s="42">
        <f t="shared" si="15"/>
        <v>5.8381923044176828E-3</v>
      </c>
      <c r="W27" s="42">
        <f t="shared" si="16"/>
        <v>0</v>
      </c>
      <c r="X27" s="42">
        <f t="shared" si="4"/>
        <v>0.94038422332243521</v>
      </c>
      <c r="Y27" s="43"/>
      <c r="Z27" s="37">
        <f t="shared" si="17"/>
        <v>13516.219473780218</v>
      </c>
      <c r="AA27" s="37">
        <f t="shared" si="18"/>
        <v>473.11120781342646</v>
      </c>
      <c r="AB27" s="37">
        <f t="shared" si="5"/>
        <v>14150.33756202201</v>
      </c>
      <c r="AC27" s="37">
        <f t="shared" si="6"/>
        <v>470.19211166121761</v>
      </c>
      <c r="AD27" s="43"/>
      <c r="AE27" s="37">
        <f t="shared" si="7"/>
        <v>0</v>
      </c>
      <c r="AF27" s="37"/>
      <c r="AG27" s="37">
        <f t="shared" si="8"/>
        <v>-23.509605583060882</v>
      </c>
      <c r="AH27" s="37">
        <f t="shared" si="19"/>
        <v>-291.90961522088412</v>
      </c>
      <c r="AI27" s="37">
        <f t="shared" si="20"/>
        <v>0</v>
      </c>
      <c r="AJ27" s="37">
        <f t="shared" si="9"/>
        <v>-315.419220803945</v>
      </c>
      <c r="AK27" s="37">
        <f t="shared" si="10"/>
        <v>-634.11808824179207</v>
      </c>
      <c r="AL27" s="37">
        <f t="shared" si="21"/>
        <v>769.41318748765048</v>
      </c>
      <c r="AM27" s="37">
        <f t="shared" si="11"/>
        <v>-180.12412155808659</v>
      </c>
      <c r="AN27" s="37">
        <f t="shared" si="12"/>
        <v>2.9190961522088514</v>
      </c>
      <c r="AO27" s="37">
        <f t="shared" si="13"/>
        <v>-177.20502540587773</v>
      </c>
      <c r="AP27" s="41"/>
      <c r="AQ27" s="50"/>
      <c r="AR27" s="41"/>
      <c r="AS27" s="41"/>
      <c r="AT27" s="36">
        <f t="shared" si="22"/>
        <v>23</v>
      </c>
      <c r="AU27" s="44">
        <f t="shared" si="23"/>
        <v>0.94622241562685294</v>
      </c>
      <c r="AV27" s="44">
        <f t="shared" si="24"/>
        <v>5.8381923044176828E-3</v>
      </c>
      <c r="AW27" s="39">
        <f xml:space="preserve"> IF(ISERROR(ROUND((1000*NPV($AT$1,$AV28:$AV$124)-$AW$1*($AU28+NPV($AT$1,$AU29:$AU$124)))/AU28,3)), 0, ROUND((1000*NPV($AT$1,$AV28:$AV$124)-$AW$1*($AU28+NPV($AT$1,$AU29:$AU$124)))/AU28,3))</f>
        <v>300.94799999999998</v>
      </c>
      <c r="AX27" s="39">
        <f>IF(ISERROR(ROUND(MAX(0,1000*NPV($AT$2,$AV28:$AV$124)-$AW$2*($AU28+NPV($AT$2,$AU29:$AU$124)))/AU28,3)), 0, ROUND(MAX(0,1000*NPV($AT$2,$AV28:$AV$124)-$AW$2*($AU28+NPV($AT$2,$AU29:$AU$124)))/AU28,3))</f>
        <v>204.089</v>
      </c>
    </row>
    <row r="28" spans="1:50" ht="15">
      <c r="A28" s="54">
        <v>3</v>
      </c>
      <c r="B28" s="55">
        <v>2.4000000000000001E-4</v>
      </c>
      <c r="C28" s="6"/>
      <c r="D28" s="4"/>
      <c r="E28" s="4"/>
      <c r="F28" s="51"/>
      <c r="G28" s="6"/>
      <c r="H28" s="3"/>
      <c r="I28" s="36">
        <v>24</v>
      </c>
      <c r="J28" s="37"/>
      <c r="K28" s="37" t="str">
        <f t="shared" si="25"/>
        <v/>
      </c>
      <c r="L28" s="38">
        <f t="shared" si="26"/>
        <v>25</v>
      </c>
      <c r="M28" s="37">
        <f t="shared" si="27"/>
        <v>50000</v>
      </c>
      <c r="N28" s="39">
        <f t="shared" si="0"/>
        <v>218.256</v>
      </c>
      <c r="O28" s="40">
        <f t="shared" si="1"/>
        <v>316.5</v>
      </c>
      <c r="P28" s="37">
        <f t="shared" si="2"/>
        <v>10912.8</v>
      </c>
      <c r="Q28" s="37">
        <f t="shared" si="3"/>
        <v>15825</v>
      </c>
      <c r="R28" s="40"/>
      <c r="S28" s="40">
        <f t="shared" si="28"/>
        <v>6.7759999999999998</v>
      </c>
      <c r="T28" s="45">
        <f t="shared" si="29"/>
        <v>0</v>
      </c>
      <c r="U28" s="42">
        <f t="shared" si="14"/>
        <v>0.94038422332243521</v>
      </c>
      <c r="V28" s="42">
        <f t="shared" si="15"/>
        <v>6.3720434972328209E-3</v>
      </c>
      <c r="W28" s="42">
        <f t="shared" si="16"/>
        <v>0</v>
      </c>
      <c r="X28" s="42">
        <f t="shared" si="4"/>
        <v>0.93401217982520235</v>
      </c>
      <c r="Y28" s="43"/>
      <c r="Z28" s="37">
        <f t="shared" si="17"/>
        <v>14150.33756202201</v>
      </c>
      <c r="AA28" s="37">
        <f t="shared" si="18"/>
        <v>470.19211166121761</v>
      </c>
      <c r="AB28" s="37">
        <f t="shared" si="5"/>
        <v>14780.742745733827</v>
      </c>
      <c r="AC28" s="37">
        <f t="shared" si="6"/>
        <v>467.00608991260117</v>
      </c>
      <c r="AD28" s="43"/>
      <c r="AE28" s="37">
        <f t="shared" si="7"/>
        <v>0</v>
      </c>
      <c r="AF28" s="37"/>
      <c r="AG28" s="37">
        <f t="shared" si="8"/>
        <v>-23.350304495630059</v>
      </c>
      <c r="AH28" s="37">
        <f t="shared" si="19"/>
        <v>-318.60217486164106</v>
      </c>
      <c r="AI28" s="37">
        <f t="shared" si="20"/>
        <v>0</v>
      </c>
      <c r="AJ28" s="37">
        <f t="shared" si="9"/>
        <v>-341.9524793572711</v>
      </c>
      <c r="AK28" s="37">
        <f t="shared" si="10"/>
        <v>-630.40518371181679</v>
      </c>
      <c r="AL28" s="37">
        <f t="shared" si="21"/>
        <v>804.12913205257757</v>
      </c>
      <c r="AM28" s="37">
        <f t="shared" si="11"/>
        <v>-168.22853101651037</v>
      </c>
      <c r="AN28" s="37">
        <f t="shared" si="12"/>
        <v>3.1860217486164402</v>
      </c>
      <c r="AO28" s="37">
        <f t="shared" si="13"/>
        <v>-165.04250926789393</v>
      </c>
      <c r="AP28" s="41"/>
      <c r="AQ28" s="50"/>
      <c r="AR28" s="41"/>
      <c r="AS28" s="41"/>
      <c r="AT28" s="36">
        <f t="shared" si="22"/>
        <v>24</v>
      </c>
      <c r="AU28" s="44">
        <f t="shared" si="23"/>
        <v>0.94038422332243521</v>
      </c>
      <c r="AV28" s="44">
        <f t="shared" si="24"/>
        <v>6.3720434972328209E-3</v>
      </c>
      <c r="AW28" s="39">
        <f xml:space="preserve"> IF(ISERROR(ROUND((1000*NPV($AT$1,$AV29:$AV$124)-$AW$1*($AU29+NPV($AT$1,$AU30:$AU$124)))/AU29,3)), 0, ROUND((1000*NPV($AT$1,$AV29:$AV$124)-$AW$1*($AU29+NPV($AT$1,$AU30:$AU$124)))/AU29,3))</f>
        <v>316.5</v>
      </c>
      <c r="AX28" s="39">
        <f>IF(ISERROR(ROUND(MAX(0,1000*NPV($AT$2,$AV29:$AV$124)-$AW$2*($AU29+NPV($AT$2,$AU30:$AU$124)))/AU29,3)), 0, ROUND(MAX(0,1000*NPV($AT$2,$AV29:$AV$124)-$AW$2*($AU29+NPV($AT$2,$AU30:$AU$124)))/AU29,3))</f>
        <v>218.256</v>
      </c>
    </row>
    <row r="29" spans="1:50" ht="15">
      <c r="A29" s="54">
        <v>4</v>
      </c>
      <c r="B29" s="55">
        <v>1.8000000000000001E-4</v>
      </c>
      <c r="C29" s="6"/>
      <c r="D29" s="4"/>
      <c r="E29" s="4"/>
      <c r="F29" s="51"/>
      <c r="G29" s="6"/>
      <c r="H29" s="3"/>
      <c r="I29" s="36">
        <v>25</v>
      </c>
      <c r="J29" s="37"/>
      <c r="K29" s="37" t="str">
        <f t="shared" si="25"/>
        <v/>
      </c>
      <c r="L29" s="38">
        <f t="shared" si="26"/>
        <v>25</v>
      </c>
      <c r="M29" s="37">
        <f t="shared" si="27"/>
        <v>50000</v>
      </c>
      <c r="N29" s="39">
        <f t="shared" si="0"/>
        <v>232.816</v>
      </c>
      <c r="O29" s="40">
        <f t="shared" si="1"/>
        <v>332.29599999999999</v>
      </c>
      <c r="P29" s="37">
        <f t="shared" si="2"/>
        <v>11640.8</v>
      </c>
      <c r="Q29" s="37">
        <f t="shared" si="3"/>
        <v>16614.8</v>
      </c>
      <c r="R29" s="40"/>
      <c r="S29" s="40">
        <f t="shared" si="28"/>
        <v>7.5009999999999994</v>
      </c>
      <c r="T29" s="45">
        <f t="shared" si="29"/>
        <v>0</v>
      </c>
      <c r="U29" s="42">
        <f t="shared" si="14"/>
        <v>0.93401217982520235</v>
      </c>
      <c r="V29" s="42">
        <f t="shared" si="15"/>
        <v>7.0060253608688425E-3</v>
      </c>
      <c r="W29" s="42">
        <f t="shared" si="16"/>
        <v>0</v>
      </c>
      <c r="X29" s="42">
        <f t="shared" si="4"/>
        <v>0.92700615446433354</v>
      </c>
      <c r="Y29" s="43"/>
      <c r="Z29" s="37">
        <f t="shared" si="17"/>
        <v>14780.742745733827</v>
      </c>
      <c r="AA29" s="37">
        <f t="shared" si="18"/>
        <v>467.00608991260117</v>
      </c>
      <c r="AB29" s="37">
        <f t="shared" si="5"/>
        <v>15402.021855194009</v>
      </c>
      <c r="AC29" s="37">
        <f t="shared" si="6"/>
        <v>463.50307723216679</v>
      </c>
      <c r="AD29" s="43"/>
      <c r="AE29" s="37">
        <f t="shared" si="7"/>
        <v>0</v>
      </c>
      <c r="AF29" s="37"/>
      <c r="AG29" s="37">
        <f t="shared" si="8"/>
        <v>-23.17515386160834</v>
      </c>
      <c r="AH29" s="37">
        <f t="shared" si="19"/>
        <v>-350.30126804344212</v>
      </c>
      <c r="AI29" s="37">
        <f t="shared" si="20"/>
        <v>0</v>
      </c>
      <c r="AJ29" s="37">
        <f t="shared" si="9"/>
        <v>-373.47642190505047</v>
      </c>
      <c r="AK29" s="37">
        <f t="shared" si="10"/>
        <v>-621.27910946018164</v>
      </c>
      <c r="AL29" s="37">
        <f t="shared" si="21"/>
        <v>838.62618596055358</v>
      </c>
      <c r="AM29" s="37">
        <f t="shared" si="11"/>
        <v>-156.12934540467859</v>
      </c>
      <c r="AN29" s="37">
        <f t="shared" si="12"/>
        <v>3.5030126804343809</v>
      </c>
      <c r="AO29" s="37">
        <f t="shared" si="13"/>
        <v>-152.62633272424421</v>
      </c>
      <c r="AP29" s="41"/>
      <c r="AQ29" s="50"/>
      <c r="AR29" s="41"/>
      <c r="AS29" s="41"/>
      <c r="AT29" s="36">
        <f t="shared" si="22"/>
        <v>25</v>
      </c>
      <c r="AU29" s="44">
        <f t="shared" si="23"/>
        <v>0.93401217982520235</v>
      </c>
      <c r="AV29" s="44">
        <f t="shared" si="24"/>
        <v>7.0060253608688425E-3</v>
      </c>
      <c r="AW29" s="39">
        <f xml:space="preserve"> IF(ISERROR(ROUND((1000*NPV($AT$1,$AV30:$AV$124)-$AW$1*($AU30+NPV($AT$1,$AU31:$AU$124)))/AU30,3)), 0, ROUND((1000*NPV($AT$1,$AV30:$AV$124)-$AW$1*($AU30+NPV($AT$1,$AU31:$AU$124)))/AU30,3))</f>
        <v>332.29599999999999</v>
      </c>
      <c r="AX29" s="39">
        <f>IF(ISERROR(ROUND(MAX(0,1000*NPV($AT$2,$AV30:$AV$124)-$AW$2*($AU30+NPV($AT$2,$AU31:$AU$124)))/AU30,3)), 0, ROUND(MAX(0,1000*NPV($AT$2,$AV30:$AV$124)-$AW$2*($AU30+NPV($AT$2,$AU31:$AU$124)))/AU30,3))</f>
        <v>232.816</v>
      </c>
    </row>
    <row r="30" spans="1:50" ht="15">
      <c r="A30" s="54">
        <v>5</v>
      </c>
      <c r="B30" s="55">
        <v>1.5799999999999999E-4</v>
      </c>
      <c r="C30" s="6"/>
      <c r="D30" s="4"/>
      <c r="E30" s="4"/>
      <c r="F30" s="51"/>
      <c r="G30" s="6"/>
      <c r="H30" s="3"/>
      <c r="I30" s="36">
        <v>26</v>
      </c>
      <c r="J30" s="37"/>
      <c r="K30" s="37" t="str">
        <f t="shared" si="25"/>
        <v/>
      </c>
      <c r="L30" s="38">
        <f t="shared" si="26"/>
        <v>25</v>
      </c>
      <c r="M30" s="37">
        <f t="shared" si="27"/>
        <v>50000</v>
      </c>
      <c r="N30" s="39">
        <f t="shared" si="0"/>
        <v>247.78</v>
      </c>
      <c r="O30" s="40">
        <f t="shared" si="1"/>
        <v>348.34199999999998</v>
      </c>
      <c r="P30" s="37">
        <f t="shared" si="2"/>
        <v>12389</v>
      </c>
      <c r="Q30" s="37">
        <f t="shared" si="3"/>
        <v>17417.099999999999</v>
      </c>
      <c r="R30" s="40"/>
      <c r="S30" s="40">
        <f t="shared" si="28"/>
        <v>8.2740000000000009</v>
      </c>
      <c r="T30" s="45">
        <f t="shared" si="29"/>
        <v>0</v>
      </c>
      <c r="U30" s="42">
        <f t="shared" si="14"/>
        <v>0.92700615446433354</v>
      </c>
      <c r="V30" s="42">
        <f t="shared" si="15"/>
        <v>7.6700489220378962E-3</v>
      </c>
      <c r="W30" s="42">
        <f t="shared" si="16"/>
        <v>0</v>
      </c>
      <c r="X30" s="42">
        <f t="shared" si="4"/>
        <v>0.91933610554229561</v>
      </c>
      <c r="Y30" s="43"/>
      <c r="Z30" s="37">
        <f t="shared" si="17"/>
        <v>15402.021855194009</v>
      </c>
      <c r="AA30" s="37">
        <f t="shared" si="18"/>
        <v>463.50307723216679</v>
      </c>
      <c r="AB30" s="37">
        <f t="shared" si="5"/>
        <v>16012.168883840715</v>
      </c>
      <c r="AC30" s="37">
        <f t="shared" si="6"/>
        <v>459.66805277114781</v>
      </c>
      <c r="AD30" s="43"/>
      <c r="AE30" s="37">
        <f t="shared" si="7"/>
        <v>0</v>
      </c>
      <c r="AF30" s="37"/>
      <c r="AG30" s="37">
        <f t="shared" si="8"/>
        <v>-22.98340263855739</v>
      </c>
      <c r="AH30" s="37">
        <f t="shared" si="19"/>
        <v>-383.5024461018948</v>
      </c>
      <c r="AI30" s="37">
        <f t="shared" si="20"/>
        <v>0</v>
      </c>
      <c r="AJ30" s="37">
        <f t="shared" si="9"/>
        <v>-406.48584874045218</v>
      </c>
      <c r="AK30" s="37">
        <f t="shared" si="10"/>
        <v>-610.14702864670653</v>
      </c>
      <c r="AL30" s="37">
        <f t="shared" si="21"/>
        <v>872.60387128343962</v>
      </c>
      <c r="AM30" s="37">
        <f t="shared" si="11"/>
        <v>-144.0290061037191</v>
      </c>
      <c r="AN30" s="37">
        <f t="shared" si="12"/>
        <v>3.8350244610189748</v>
      </c>
      <c r="AO30" s="37">
        <f t="shared" si="13"/>
        <v>-140.19398164270012</v>
      </c>
      <c r="AP30" s="41"/>
      <c r="AQ30" s="50"/>
      <c r="AR30" s="41"/>
      <c r="AS30" s="41"/>
      <c r="AT30" s="36">
        <f t="shared" si="22"/>
        <v>26</v>
      </c>
      <c r="AU30" s="44">
        <f t="shared" si="23"/>
        <v>0.92700615446433354</v>
      </c>
      <c r="AV30" s="44">
        <f t="shared" si="24"/>
        <v>7.6700489220378962E-3</v>
      </c>
      <c r="AW30" s="39">
        <f xml:space="preserve"> IF(ISERROR(ROUND((1000*NPV($AT$1,$AV31:$AV$124)-$AW$1*($AU31+NPV($AT$1,$AU32:$AU$124)))/AU31,3)), 0, ROUND((1000*NPV($AT$1,$AV31:$AV$124)-$AW$1*($AU31+NPV($AT$1,$AU32:$AU$124)))/AU31,3))</f>
        <v>348.34199999999998</v>
      </c>
      <c r="AX30" s="39">
        <f>IF(ISERROR(ROUND(MAX(0,1000*NPV($AT$2,$AV31:$AV$124)-$AW$2*($AU31+NPV($AT$2,$AU32:$AU$124)))/AU31,3)), 0, ROUND(MAX(0,1000*NPV($AT$2,$AV31:$AV$124)-$AW$2*($AU31+NPV($AT$2,$AU32:$AU$124)))/AU31,3))</f>
        <v>247.78</v>
      </c>
    </row>
    <row r="31" spans="1:50" ht="15">
      <c r="A31" s="54">
        <v>6</v>
      </c>
      <c r="B31" s="55">
        <v>1.47E-4</v>
      </c>
      <c r="C31" s="6"/>
      <c r="D31" s="4"/>
      <c r="E31" s="4"/>
      <c r="F31" s="51"/>
      <c r="G31" s="6"/>
      <c r="H31" s="3"/>
      <c r="I31" s="36">
        <v>27</v>
      </c>
      <c r="J31" s="37"/>
      <c r="K31" s="37" t="str">
        <f t="shared" si="25"/>
        <v/>
      </c>
      <c r="L31" s="38">
        <f t="shared" si="26"/>
        <v>25</v>
      </c>
      <c r="M31" s="37">
        <f t="shared" si="27"/>
        <v>50000</v>
      </c>
      <c r="N31" s="39">
        <f t="shared" si="0"/>
        <v>263.202</v>
      </c>
      <c r="O31" s="40">
        <f t="shared" si="1"/>
        <v>364.67500000000001</v>
      </c>
      <c r="P31" s="37">
        <f t="shared" si="2"/>
        <v>13160.1</v>
      </c>
      <c r="Q31" s="37">
        <f t="shared" si="3"/>
        <v>18233.75</v>
      </c>
      <c r="R31" s="40"/>
      <c r="S31" s="40">
        <f t="shared" si="28"/>
        <v>9.0440000000000005</v>
      </c>
      <c r="T31" s="45">
        <f t="shared" si="29"/>
        <v>0</v>
      </c>
      <c r="U31" s="42">
        <f t="shared" si="14"/>
        <v>0.91933610554229561</v>
      </c>
      <c r="V31" s="42">
        <f t="shared" si="15"/>
        <v>8.314475738524521E-3</v>
      </c>
      <c r="W31" s="42">
        <f t="shared" si="16"/>
        <v>0</v>
      </c>
      <c r="X31" s="42">
        <f t="shared" si="4"/>
        <v>0.9110216298037711</v>
      </c>
      <c r="Y31" s="43"/>
      <c r="Z31" s="37">
        <f t="shared" si="17"/>
        <v>16012.168883840715</v>
      </c>
      <c r="AA31" s="37">
        <f t="shared" si="18"/>
        <v>459.66805277114781</v>
      </c>
      <c r="AB31" s="37">
        <f t="shared" si="5"/>
        <v>16611.340642434512</v>
      </c>
      <c r="AC31" s="37">
        <f t="shared" si="6"/>
        <v>455.51081490188557</v>
      </c>
      <c r="AD31" s="43"/>
      <c r="AE31" s="37">
        <f t="shared" si="7"/>
        <v>0</v>
      </c>
      <c r="AF31" s="37"/>
      <c r="AG31" s="37">
        <f t="shared" si="8"/>
        <v>-22.775540745094279</v>
      </c>
      <c r="AH31" s="37">
        <f t="shared" si="19"/>
        <v>-415.72378692622607</v>
      </c>
      <c r="AI31" s="37">
        <f t="shared" si="20"/>
        <v>0</v>
      </c>
      <c r="AJ31" s="37">
        <f t="shared" si="9"/>
        <v>-438.49932767132037</v>
      </c>
      <c r="AK31" s="37">
        <f t="shared" si="10"/>
        <v>-599.17175859379677</v>
      </c>
      <c r="AL31" s="37">
        <f t="shared" si="21"/>
        <v>905.95103151365254</v>
      </c>
      <c r="AM31" s="37">
        <f t="shared" si="11"/>
        <v>-131.72005475146455</v>
      </c>
      <c r="AN31" s="37">
        <f t="shared" si="12"/>
        <v>4.1572378692622465</v>
      </c>
      <c r="AO31" s="37">
        <f t="shared" si="13"/>
        <v>-127.5628168822023</v>
      </c>
      <c r="AP31" s="41"/>
      <c r="AQ31" s="50"/>
      <c r="AR31" s="41"/>
      <c r="AS31" s="41"/>
      <c r="AT31" s="36">
        <f t="shared" si="22"/>
        <v>27</v>
      </c>
      <c r="AU31" s="44">
        <f t="shared" si="23"/>
        <v>0.91933610554229561</v>
      </c>
      <c r="AV31" s="44">
        <f t="shared" si="24"/>
        <v>8.314475738524521E-3</v>
      </c>
      <c r="AW31" s="39">
        <f xml:space="preserve"> IF(ISERROR(ROUND((1000*NPV($AT$1,$AV32:$AV$124)-$AW$1*($AU32+NPV($AT$1,$AU33:$AU$124)))/AU32,3)), 0, ROUND((1000*NPV($AT$1,$AV32:$AV$124)-$AW$1*($AU32+NPV($AT$1,$AU33:$AU$124)))/AU32,3))</f>
        <v>364.67500000000001</v>
      </c>
      <c r="AX31" s="39">
        <f>IF(ISERROR(ROUND(MAX(0,1000*NPV($AT$2,$AV32:$AV$124)-$AW$2*($AU32+NPV($AT$2,$AU33:$AU$124)))/AU32,3)), 0, ROUND(MAX(0,1000*NPV($AT$2,$AV32:$AV$124)-$AW$2*($AU32+NPV($AT$2,$AU33:$AU$124)))/AU32,3))</f>
        <v>263.202</v>
      </c>
    </row>
    <row r="32" spans="1:50" ht="15">
      <c r="A32" s="54">
        <v>7</v>
      </c>
      <c r="B32" s="55">
        <v>1.3799999999999999E-4</v>
      </c>
      <c r="C32" s="6"/>
      <c r="D32" s="4"/>
      <c r="E32" s="4"/>
      <c r="F32" s="51"/>
      <c r="G32" s="6"/>
      <c r="H32" s="3"/>
      <c r="I32" s="36">
        <v>28</v>
      </c>
      <c r="J32" s="37"/>
      <c r="K32" s="37" t="str">
        <f t="shared" si="25"/>
        <v/>
      </c>
      <c r="L32" s="38">
        <f t="shared" si="26"/>
        <v>25</v>
      </c>
      <c r="M32" s="37">
        <f t="shared" si="27"/>
        <v>50000</v>
      </c>
      <c r="N32" s="39">
        <f t="shared" si="0"/>
        <v>279.08199999999999</v>
      </c>
      <c r="O32" s="40">
        <f t="shared" si="1"/>
        <v>381.28699999999998</v>
      </c>
      <c r="P32" s="37">
        <f t="shared" si="2"/>
        <v>13954.1</v>
      </c>
      <c r="Q32" s="37">
        <f t="shared" si="3"/>
        <v>19064.349999999999</v>
      </c>
      <c r="R32" s="40"/>
      <c r="S32" s="40">
        <f t="shared" si="28"/>
        <v>9.891</v>
      </c>
      <c r="T32" s="45">
        <f t="shared" si="29"/>
        <v>0</v>
      </c>
      <c r="U32" s="42">
        <f t="shared" si="14"/>
        <v>0.9110216298037711</v>
      </c>
      <c r="V32" s="42">
        <f t="shared" si="15"/>
        <v>9.0109149403891E-3</v>
      </c>
      <c r="W32" s="42">
        <f t="shared" si="16"/>
        <v>0</v>
      </c>
      <c r="X32" s="42">
        <f t="shared" si="4"/>
        <v>0.90201071486338202</v>
      </c>
      <c r="Y32" s="43"/>
      <c r="Z32" s="37">
        <f t="shared" si="17"/>
        <v>16611.340642434512</v>
      </c>
      <c r="AA32" s="37">
        <f t="shared" si="18"/>
        <v>455.51081490188557</v>
      </c>
      <c r="AB32" s="37">
        <f t="shared" si="5"/>
        <v>17196.247971905716</v>
      </c>
      <c r="AC32" s="37">
        <f t="shared" si="6"/>
        <v>451.00535743169104</v>
      </c>
      <c r="AD32" s="43"/>
      <c r="AE32" s="37">
        <f t="shared" si="7"/>
        <v>0</v>
      </c>
      <c r="AF32" s="37"/>
      <c r="AG32" s="37">
        <f t="shared" si="8"/>
        <v>-22.550267871584552</v>
      </c>
      <c r="AH32" s="37">
        <f t="shared" si="19"/>
        <v>-450.54574701945501</v>
      </c>
      <c r="AI32" s="37">
        <f t="shared" si="20"/>
        <v>0</v>
      </c>
      <c r="AJ32" s="37">
        <f t="shared" si="9"/>
        <v>-473.09601489103954</v>
      </c>
      <c r="AK32" s="37">
        <f t="shared" si="10"/>
        <v>-584.90732947120341</v>
      </c>
      <c r="AL32" s="37">
        <f t="shared" si="21"/>
        <v>938.6768301535019</v>
      </c>
      <c r="AM32" s="37">
        <f t="shared" si="11"/>
        <v>-119.32651420874095</v>
      </c>
      <c r="AN32" s="37">
        <f t="shared" si="12"/>
        <v>4.5054574701945285</v>
      </c>
      <c r="AO32" s="37">
        <f t="shared" si="13"/>
        <v>-114.82105673854642</v>
      </c>
      <c r="AP32" s="41"/>
      <c r="AQ32" s="50"/>
      <c r="AR32" s="41"/>
      <c r="AS32" s="41"/>
      <c r="AT32" s="36">
        <f t="shared" si="22"/>
        <v>28</v>
      </c>
      <c r="AU32" s="44">
        <f t="shared" si="23"/>
        <v>0.9110216298037711</v>
      </c>
      <c r="AV32" s="44">
        <f t="shared" si="24"/>
        <v>9.0109149403891E-3</v>
      </c>
      <c r="AW32" s="39">
        <f xml:space="preserve"> IF(ISERROR(ROUND((1000*NPV($AT$1,$AV33:$AV$124)-$AW$1*($AU33+NPV($AT$1,$AU34:$AU$124)))/AU33,3)), 0, ROUND((1000*NPV($AT$1,$AV33:$AV$124)-$AW$1*($AU33+NPV($AT$1,$AU34:$AU$124)))/AU33,3))</f>
        <v>381.28699999999998</v>
      </c>
      <c r="AX32" s="39">
        <f>IF(ISERROR(ROUND(MAX(0,1000*NPV($AT$2,$AV33:$AV$124)-$AW$2*($AU33+NPV($AT$2,$AU34:$AU$124)))/AU33,3)), 0, ROUND(MAX(0,1000*NPV($AT$2,$AV33:$AV$124)-$AW$2*($AU33+NPV($AT$2,$AU34:$AU$124)))/AU33,3))</f>
        <v>279.08199999999999</v>
      </c>
    </row>
    <row r="33" spans="1:50" ht="15">
      <c r="A33" s="54">
        <v>8</v>
      </c>
      <c r="B33" s="55">
        <v>1.2899999999999999E-4</v>
      </c>
      <c r="C33" s="6"/>
      <c r="D33" s="4"/>
      <c r="E33" s="4"/>
      <c r="F33" s="51"/>
      <c r="G33" s="6"/>
      <c r="H33" s="3"/>
      <c r="I33" s="36">
        <v>29</v>
      </c>
      <c r="J33" s="37"/>
      <c r="K33" s="37" t="str">
        <f t="shared" si="25"/>
        <v/>
      </c>
      <c r="L33" s="38">
        <f t="shared" si="26"/>
        <v>25</v>
      </c>
      <c r="M33" s="37">
        <f t="shared" si="27"/>
        <v>50000</v>
      </c>
      <c r="N33" s="39">
        <f t="shared" si="0"/>
        <v>295.44299999999998</v>
      </c>
      <c r="O33" s="40">
        <f t="shared" si="1"/>
        <v>398.18900000000002</v>
      </c>
      <c r="P33" s="37">
        <f t="shared" si="2"/>
        <v>14772.15</v>
      </c>
      <c r="Q33" s="37">
        <f t="shared" si="3"/>
        <v>19909.45</v>
      </c>
      <c r="R33" s="40"/>
      <c r="S33" s="40">
        <f t="shared" si="28"/>
        <v>10.792</v>
      </c>
      <c r="T33" s="45">
        <f t="shared" si="29"/>
        <v>0</v>
      </c>
      <c r="U33" s="42">
        <f t="shared" si="14"/>
        <v>0.90201071486338202</v>
      </c>
      <c r="V33" s="42">
        <f t="shared" si="15"/>
        <v>9.7344996348056184E-3</v>
      </c>
      <c r="W33" s="42">
        <f t="shared" si="16"/>
        <v>0</v>
      </c>
      <c r="X33" s="42">
        <f t="shared" si="4"/>
        <v>0.89227621522857636</v>
      </c>
      <c r="Y33" s="43"/>
      <c r="Z33" s="37">
        <f t="shared" si="17"/>
        <v>17196.247971905716</v>
      </c>
      <c r="AA33" s="37">
        <f t="shared" si="18"/>
        <v>451.00535743169104</v>
      </c>
      <c r="AB33" s="37">
        <f t="shared" si="5"/>
        <v>17764.728693282581</v>
      </c>
      <c r="AC33" s="37">
        <f t="shared" si="6"/>
        <v>446.13810761428817</v>
      </c>
      <c r="AD33" s="43"/>
      <c r="AE33" s="37">
        <f t="shared" si="7"/>
        <v>0</v>
      </c>
      <c r="AF33" s="37"/>
      <c r="AG33" s="37">
        <f t="shared" si="8"/>
        <v>-22.306905380714408</v>
      </c>
      <c r="AH33" s="37">
        <f t="shared" si="19"/>
        <v>-486.7249817402809</v>
      </c>
      <c r="AI33" s="37">
        <f t="shared" si="20"/>
        <v>0</v>
      </c>
      <c r="AJ33" s="37">
        <f t="shared" si="9"/>
        <v>-509.03188712099529</v>
      </c>
      <c r="AK33" s="37">
        <f t="shared" si="10"/>
        <v>-568.4807213768654</v>
      </c>
      <c r="AL33" s="37">
        <f t="shared" si="21"/>
        <v>970.59893311355745</v>
      </c>
      <c r="AM33" s="37">
        <f t="shared" si="11"/>
        <v>-106.91367538430313</v>
      </c>
      <c r="AN33" s="37">
        <f t="shared" si="12"/>
        <v>4.8672498174028647</v>
      </c>
      <c r="AO33" s="37">
        <f t="shared" si="13"/>
        <v>-102.04642556690027</v>
      </c>
      <c r="AP33" s="41"/>
      <c r="AQ33" s="50"/>
      <c r="AR33" s="41"/>
      <c r="AS33" s="41"/>
      <c r="AT33" s="36">
        <f t="shared" si="22"/>
        <v>29</v>
      </c>
      <c r="AU33" s="44">
        <f t="shared" si="23"/>
        <v>0.90201071486338202</v>
      </c>
      <c r="AV33" s="44">
        <f t="shared" si="24"/>
        <v>9.7344996348056184E-3</v>
      </c>
      <c r="AW33" s="39">
        <f xml:space="preserve"> IF(ISERROR(ROUND((1000*NPV($AT$1,$AV34:$AV$124)-$AW$1*($AU34+NPV($AT$1,$AU35:$AU$124)))/AU34,3)), 0, ROUND((1000*NPV($AT$1,$AV34:$AV$124)-$AW$1*($AU34+NPV($AT$1,$AU35:$AU$124)))/AU34,3))</f>
        <v>398.18900000000002</v>
      </c>
      <c r="AX33" s="39">
        <f>IF(ISERROR(ROUND(MAX(0,1000*NPV($AT$2,$AV34:$AV$124)-$AW$2*($AU34+NPV($AT$2,$AU35:$AU$124)))/AU34,3)), 0, ROUND(MAX(0,1000*NPV($AT$2,$AV34:$AV$124)-$AW$2*($AU34+NPV($AT$2,$AU35:$AU$124)))/AU34,3))</f>
        <v>295.44299999999998</v>
      </c>
    </row>
    <row r="34" spans="1:50" ht="15">
      <c r="A34" s="54">
        <v>9</v>
      </c>
      <c r="B34" s="55">
        <v>1.26E-4</v>
      </c>
      <c r="C34" s="6"/>
      <c r="D34" s="4"/>
      <c r="E34" s="4"/>
      <c r="F34" s="51"/>
      <c r="G34" s="6"/>
      <c r="H34" s="3"/>
      <c r="I34" s="36">
        <v>30</v>
      </c>
      <c r="J34" s="37"/>
      <c r="K34" s="37" t="str">
        <f t="shared" si="25"/>
        <v/>
      </c>
      <c r="L34" s="38">
        <f t="shared" si="26"/>
        <v>25</v>
      </c>
      <c r="M34" s="37">
        <f t="shared" si="27"/>
        <v>50000</v>
      </c>
      <c r="N34" s="39">
        <f t="shared" si="0"/>
        <v>312.27699999999999</v>
      </c>
      <c r="O34" s="40">
        <f t="shared" si="1"/>
        <v>415.36599999999999</v>
      </c>
      <c r="P34" s="37">
        <f t="shared" si="2"/>
        <v>15613.85</v>
      </c>
      <c r="Q34" s="37">
        <f t="shared" si="3"/>
        <v>20768.3</v>
      </c>
      <c r="R34" s="40"/>
      <c r="S34" s="40">
        <f t="shared" si="28"/>
        <v>11.795</v>
      </c>
      <c r="T34" s="45">
        <f t="shared" si="29"/>
        <v>0</v>
      </c>
      <c r="U34" s="42">
        <f t="shared" si="14"/>
        <v>0.89227621522857636</v>
      </c>
      <c r="V34" s="42">
        <f t="shared" si="15"/>
        <v>1.0524397958621059E-2</v>
      </c>
      <c r="W34" s="42">
        <f t="shared" si="16"/>
        <v>0</v>
      </c>
      <c r="X34" s="42">
        <f t="shared" si="4"/>
        <v>0.88175181726995533</v>
      </c>
      <c r="Y34" s="43"/>
      <c r="Z34" s="37">
        <f t="shared" si="17"/>
        <v>17764.728693282581</v>
      </c>
      <c r="AA34" s="37">
        <f t="shared" si="18"/>
        <v>446.13810761428817</v>
      </c>
      <c r="AB34" s="37">
        <f t="shared" si="5"/>
        <v>18312.486266607611</v>
      </c>
      <c r="AC34" s="37">
        <f t="shared" si="6"/>
        <v>440.87590863497769</v>
      </c>
      <c r="AD34" s="43"/>
      <c r="AE34" s="37">
        <f t="shared" si="7"/>
        <v>0</v>
      </c>
      <c r="AF34" s="37"/>
      <c r="AG34" s="37">
        <f t="shared" si="8"/>
        <v>-22.043795431748883</v>
      </c>
      <c r="AH34" s="37">
        <f t="shared" si="19"/>
        <v>-526.21989793105297</v>
      </c>
      <c r="AI34" s="37">
        <f t="shared" si="20"/>
        <v>0</v>
      </c>
      <c r="AJ34" s="37">
        <f t="shared" si="9"/>
        <v>-548.26369336280186</v>
      </c>
      <c r="AK34" s="37">
        <f t="shared" si="10"/>
        <v>-547.75757332503053</v>
      </c>
      <c r="AL34" s="37">
        <f t="shared" si="21"/>
        <v>1001.5976740493279</v>
      </c>
      <c r="AM34" s="37">
        <f t="shared" si="11"/>
        <v>-94.423592638504488</v>
      </c>
      <c r="AN34" s="37">
        <f t="shared" si="12"/>
        <v>5.2621989793104831</v>
      </c>
      <c r="AO34" s="37">
        <f t="shared" si="13"/>
        <v>-89.161393659194005</v>
      </c>
      <c r="AP34" s="41"/>
      <c r="AQ34" s="50"/>
      <c r="AR34" s="41"/>
      <c r="AS34" s="41"/>
      <c r="AT34" s="36">
        <f t="shared" si="22"/>
        <v>30</v>
      </c>
      <c r="AU34" s="44">
        <f t="shared" si="23"/>
        <v>0.89227621522857636</v>
      </c>
      <c r="AV34" s="44">
        <f t="shared" si="24"/>
        <v>1.0524397958621059E-2</v>
      </c>
      <c r="AW34" s="39">
        <f xml:space="preserve"> IF(ISERROR(ROUND((1000*NPV($AT$1,$AV35:$AV$124)-$AW$1*($AU35+NPV($AT$1,$AU36:$AU$124)))/AU35,3)), 0, ROUND((1000*NPV($AT$1,$AV35:$AV$124)-$AW$1*($AU35+NPV($AT$1,$AU36:$AU$124)))/AU35,3))</f>
        <v>415.36599999999999</v>
      </c>
      <c r="AX34" s="39">
        <f>IF(ISERROR(ROUND(MAX(0,1000*NPV($AT$2,$AV35:$AV$124)-$AW$2*($AU35+NPV($AT$2,$AU36:$AU$124)))/AU35,3)), 0, ROUND(MAX(0,1000*NPV($AT$2,$AV35:$AV$124)-$AW$2*($AU35+NPV($AT$2,$AU36:$AU$124)))/AU35,3))</f>
        <v>312.27699999999999</v>
      </c>
    </row>
    <row r="35" spans="1:50" ht="15">
      <c r="A35" s="54">
        <v>10</v>
      </c>
      <c r="B35" s="55">
        <v>1.25E-4</v>
      </c>
      <c r="C35" s="6"/>
      <c r="D35" s="4"/>
      <c r="E35" s="4"/>
      <c r="F35" s="51"/>
      <c r="G35" s="6"/>
      <c r="H35" s="3"/>
      <c r="I35" s="36">
        <v>31</v>
      </c>
      <c r="J35" s="37"/>
      <c r="K35" s="37" t="str">
        <f t="shared" si="25"/>
        <v/>
      </c>
      <c r="L35" s="38">
        <f t="shared" si="26"/>
        <v>25</v>
      </c>
      <c r="M35" s="37">
        <f t="shared" si="27"/>
        <v>50000</v>
      </c>
      <c r="N35" s="39">
        <f t="shared" si="0"/>
        <v>329.54899999999998</v>
      </c>
      <c r="O35" s="40">
        <f t="shared" si="1"/>
        <v>432.78</v>
      </c>
      <c r="P35" s="37">
        <f t="shared" si="2"/>
        <v>16477.449999999997</v>
      </c>
      <c r="Q35" s="37">
        <f t="shared" si="3"/>
        <v>21639</v>
      </c>
      <c r="R35" s="40"/>
      <c r="S35" s="40">
        <f t="shared" si="28"/>
        <v>12.952</v>
      </c>
      <c r="T35" s="45">
        <f t="shared" si="29"/>
        <v>0</v>
      </c>
      <c r="U35" s="42">
        <f t="shared" si="14"/>
        <v>0.88175181726995533</v>
      </c>
      <c r="V35" s="42">
        <f t="shared" si="15"/>
        <v>1.1420449537280462E-2</v>
      </c>
      <c r="W35" s="42">
        <f t="shared" si="16"/>
        <v>0</v>
      </c>
      <c r="X35" s="42">
        <f t="shared" si="4"/>
        <v>0.87033136773267483</v>
      </c>
      <c r="Y35" s="43"/>
      <c r="Z35" s="37">
        <f t="shared" si="17"/>
        <v>18312.486266607611</v>
      </c>
      <c r="AA35" s="37">
        <f t="shared" si="18"/>
        <v>440.87590863497769</v>
      </c>
      <c r="AB35" s="37">
        <f t="shared" si="5"/>
        <v>18833.100466367352</v>
      </c>
      <c r="AC35" s="37">
        <f t="shared" si="6"/>
        <v>435.16568386633742</v>
      </c>
      <c r="AD35" s="43"/>
      <c r="AE35" s="37">
        <f t="shared" si="7"/>
        <v>0</v>
      </c>
      <c r="AF35" s="37"/>
      <c r="AG35" s="37">
        <f t="shared" si="8"/>
        <v>-21.758284193316872</v>
      </c>
      <c r="AH35" s="37">
        <f t="shared" si="19"/>
        <v>-571.02247686402313</v>
      </c>
      <c r="AI35" s="37">
        <f t="shared" si="20"/>
        <v>0</v>
      </c>
      <c r="AJ35" s="37">
        <f t="shared" si="9"/>
        <v>-592.78076105733999</v>
      </c>
      <c r="AK35" s="37">
        <f t="shared" si="10"/>
        <v>-520.61419975974059</v>
      </c>
      <c r="AL35" s="37">
        <f t="shared" si="21"/>
        <v>1031.4349196383425</v>
      </c>
      <c r="AM35" s="37">
        <f t="shared" si="11"/>
        <v>-81.960041178738038</v>
      </c>
      <c r="AN35" s="37">
        <f t="shared" si="12"/>
        <v>5.7102247686402734</v>
      </c>
      <c r="AO35" s="37">
        <f t="shared" si="13"/>
        <v>-76.249816410097765</v>
      </c>
      <c r="AP35" s="41"/>
      <c r="AQ35" s="50"/>
      <c r="AR35" s="41"/>
      <c r="AS35" s="41"/>
      <c r="AT35" s="36">
        <f t="shared" si="22"/>
        <v>31</v>
      </c>
      <c r="AU35" s="44">
        <f t="shared" si="23"/>
        <v>0.88175181726995533</v>
      </c>
      <c r="AV35" s="44">
        <f t="shared" si="24"/>
        <v>1.1420449537280462E-2</v>
      </c>
      <c r="AW35" s="39">
        <f xml:space="preserve"> IF(ISERROR(ROUND((1000*NPV($AT$1,$AV36:$AV$124)-$AW$1*($AU36+NPV($AT$1,$AU37:$AU$124)))/AU36,3)), 0, ROUND((1000*NPV($AT$1,$AV36:$AV$124)-$AW$1*($AU36+NPV($AT$1,$AU37:$AU$124)))/AU36,3))</f>
        <v>432.78</v>
      </c>
      <c r="AX35" s="39">
        <f>IF(ISERROR(ROUND(MAX(0,1000*NPV($AT$2,$AV36:$AV$124)-$AW$2*($AU36+NPV($AT$2,$AU37:$AU$124)))/AU36,3)), 0, ROUND(MAX(0,1000*NPV($AT$2,$AV36:$AV$124)-$AW$2*($AU36+NPV($AT$2,$AU37:$AU$124)))/AU36,3))</f>
        <v>329.54899999999998</v>
      </c>
    </row>
    <row r="36" spans="1:50" ht="15">
      <c r="A36" s="54">
        <v>11</v>
      </c>
      <c r="B36" s="55">
        <v>1.37E-4</v>
      </c>
      <c r="C36" s="6"/>
      <c r="D36" s="4"/>
      <c r="E36" s="4"/>
      <c r="F36" s="51"/>
      <c r="G36" s="6"/>
      <c r="H36" s="3"/>
      <c r="I36" s="36">
        <v>32</v>
      </c>
      <c r="J36" s="37"/>
      <c r="K36" s="37" t="str">
        <f t="shared" si="25"/>
        <v/>
      </c>
      <c r="L36" s="38">
        <f t="shared" si="26"/>
        <v>25</v>
      </c>
      <c r="M36" s="37">
        <f t="shared" si="27"/>
        <v>50000</v>
      </c>
      <c r="N36" s="39">
        <f t="shared" ref="N36:N67" si="30">AX36</f>
        <v>347.279</v>
      </c>
      <c r="O36" s="40">
        <f t="shared" ref="O36:O67" si="31">AW36</f>
        <v>450.43799999999999</v>
      </c>
      <c r="P36" s="37">
        <f t="shared" ref="P36:P67" si="32">IF(I36&lt;&gt;"", M36*N36/1000, "")</f>
        <v>17363.95</v>
      </c>
      <c r="Q36" s="37">
        <f t="shared" ref="Q36:Q67" si="33">IF(I36&lt;&gt;"", M36*O36/1000, "")</f>
        <v>22521.9</v>
      </c>
      <c r="R36" s="40"/>
      <c r="S36" s="40">
        <f t="shared" si="28"/>
        <v>14.189</v>
      </c>
      <c r="T36" s="45">
        <f t="shared" si="29"/>
        <v>0</v>
      </c>
      <c r="U36" s="42">
        <f t="shared" si="14"/>
        <v>0.87033136773267483</v>
      </c>
      <c r="V36" s="42">
        <f t="shared" si="15"/>
        <v>1.2349131776758924E-2</v>
      </c>
      <c r="W36" s="42">
        <f t="shared" si="16"/>
        <v>0</v>
      </c>
      <c r="X36" s="42">
        <f t="shared" ref="X36:X67" si="34">IF(I36&lt;&gt;"", U36-SUM(V36:W36), "")</f>
        <v>0.85798223595591594</v>
      </c>
      <c r="Y36" s="43"/>
      <c r="Z36" s="37">
        <f t="shared" si="17"/>
        <v>18833.100466367352</v>
      </c>
      <c r="AA36" s="37">
        <f t="shared" si="18"/>
        <v>435.16568386633742</v>
      </c>
      <c r="AB36" s="37">
        <f t="shared" ref="AB36:AB67" si="35">IF(I36&lt;&gt;"", Q36*X36, "" )</f>
        <v>19323.390119975546</v>
      </c>
      <c r="AC36" s="37">
        <f t="shared" ref="AC36:AC67" si="36">IF(I36&lt;&gt;"", $H$14*M36*X36, "")</f>
        <v>428.99111797795797</v>
      </c>
      <c r="AD36" s="43"/>
      <c r="AE36" s="37">
        <f t="shared" ref="AE36:AE67" si="37">IF(I36&lt;&gt;"", $X36*J36, "")</f>
        <v>0</v>
      </c>
      <c r="AF36" s="37"/>
      <c r="AG36" s="37">
        <f t="shared" ref="AG36:AG67" si="38">IF(I36&lt;&gt;"", -$X36*L36, "")</f>
        <v>-21.449555898897898</v>
      </c>
      <c r="AH36" s="37">
        <f t="shared" si="19"/>
        <v>-617.45658883794624</v>
      </c>
      <c r="AI36" s="37">
        <f t="shared" si="20"/>
        <v>0</v>
      </c>
      <c r="AJ36" s="37">
        <f t="shared" ref="AJ36:AJ67" si="39">SUM(AE36:AI36)</f>
        <v>-638.90614473684411</v>
      </c>
      <c r="AK36" s="37">
        <f t="shared" ref="AK36:AK67" si="40">IF(I36&lt;&gt;"", Z36-AB36, "")</f>
        <v>-490.28965360819348</v>
      </c>
      <c r="AL36" s="37">
        <f t="shared" si="21"/>
        <v>1059.7546382628529</v>
      </c>
      <c r="AM36" s="37">
        <f t="shared" ref="AM36:AM67" si="41">SUM(AJ36:AL36)</f>
        <v>-69.441160082184524</v>
      </c>
      <c r="AN36" s="37">
        <f t="shared" ref="AN36:AN67" si="42">IF(I36&lt;&gt;"", AA36-AC36, "")</f>
        <v>6.1745658883794476</v>
      </c>
      <c r="AO36" s="37">
        <f t="shared" ref="AO36:AO67" si="43">SUM(AM36:AN36)</f>
        <v>-63.266594193805076</v>
      </c>
      <c r="AP36" s="41"/>
      <c r="AQ36" s="50"/>
      <c r="AR36" s="41"/>
      <c r="AS36" s="41"/>
      <c r="AT36" s="36">
        <f t="shared" si="22"/>
        <v>32</v>
      </c>
      <c r="AU36" s="44">
        <f t="shared" si="23"/>
        <v>0.87033136773267483</v>
      </c>
      <c r="AV36" s="44">
        <f t="shared" si="24"/>
        <v>1.2349131776758924E-2</v>
      </c>
      <c r="AW36" s="39">
        <f xml:space="preserve"> IF(ISERROR(ROUND((1000*NPV($AT$1,$AV37:$AV$124)-$AW$1*($AU37+NPV($AT$1,$AU38:$AU$124)))/AU37,3)), 0, ROUND((1000*NPV($AT$1,$AV37:$AV$124)-$AW$1*($AU37+NPV($AT$1,$AU38:$AU$124)))/AU37,3))</f>
        <v>450.43799999999999</v>
      </c>
      <c r="AX36" s="39">
        <f>IF(ISERROR(ROUND(MAX(0,1000*NPV($AT$2,$AV37:$AV$124)-$AW$2*($AU37+NPV($AT$2,$AU38:$AU$124)))/AU37,3)), 0, ROUND(MAX(0,1000*NPV($AT$2,$AV37:$AV$124)-$AW$2*($AU37+NPV($AT$2,$AU38:$AU$124)))/AU37,3))</f>
        <v>347.279</v>
      </c>
    </row>
    <row r="37" spans="1:50" ht="15">
      <c r="A37" s="54">
        <v>12</v>
      </c>
      <c r="B37" s="55">
        <v>1.45E-4</v>
      </c>
      <c r="C37" s="6"/>
      <c r="D37" s="4"/>
      <c r="E37" s="4"/>
      <c r="F37" s="51"/>
      <c r="G37" s="6"/>
      <c r="H37" s="3"/>
      <c r="I37" s="36">
        <v>33</v>
      </c>
      <c r="J37" s="37"/>
      <c r="K37" s="37" t="str">
        <f t="shared" si="25"/>
        <v/>
      </c>
      <c r="L37" s="38">
        <f t="shared" si="26"/>
        <v>25</v>
      </c>
      <c r="M37" s="37">
        <f t="shared" si="27"/>
        <v>50000</v>
      </c>
      <c r="N37" s="39">
        <f t="shared" si="30"/>
        <v>365.49799999999999</v>
      </c>
      <c r="O37" s="40">
        <f t="shared" si="31"/>
        <v>468.35899999999998</v>
      </c>
      <c r="P37" s="37">
        <f t="shared" si="32"/>
        <v>18274.900000000001</v>
      </c>
      <c r="Q37" s="37">
        <f t="shared" si="33"/>
        <v>23417.95</v>
      </c>
      <c r="R37" s="40"/>
      <c r="S37" s="40">
        <f t="shared" ref="S37:S68" si="44">IF(I37&lt;&gt;"", _xlfn.XLOOKUP($D$4+I37,A58:A177,B58:B177,"")*1000, "")</f>
        <v>15.503</v>
      </c>
      <c r="T37" s="45">
        <f t="shared" si="29"/>
        <v>0</v>
      </c>
      <c r="U37" s="42">
        <f t="shared" ref="U37:U68" si="45">IF(I37&lt;&gt;"", X36, "")</f>
        <v>0.85798223595591594</v>
      </c>
      <c r="V37" s="42">
        <f t="shared" ref="V37:V68" si="46">IF(I37&lt;&gt;"", S37*U37/1000, "")</f>
        <v>1.3301298604024564E-2</v>
      </c>
      <c r="W37" s="42">
        <f t="shared" ref="W37:W68" si="47">IF(I37&lt;&gt;"", MIN(T37*U37,U37-V37), "")</f>
        <v>0</v>
      </c>
      <c r="X37" s="42">
        <f t="shared" si="34"/>
        <v>0.84468093735189143</v>
      </c>
      <c r="Y37" s="43"/>
      <c r="Z37" s="37">
        <f t="shared" ref="Z37:Z68" si="48">IF(I37&lt;&gt;"",AB36,"")</f>
        <v>19323.390119975546</v>
      </c>
      <c r="AA37" s="37">
        <f t="shared" ref="AA37:AA68" si="49">IF(I37&lt;&gt;"", AC36, "")</f>
        <v>428.99111797795797</v>
      </c>
      <c r="AB37" s="37">
        <f t="shared" si="35"/>
        <v>19780.695956859727</v>
      </c>
      <c r="AC37" s="37">
        <f t="shared" si="36"/>
        <v>422.34046867594571</v>
      </c>
      <c r="AD37" s="43"/>
      <c r="AE37" s="37">
        <f t="shared" si="37"/>
        <v>0</v>
      </c>
      <c r="AF37" s="37"/>
      <c r="AG37" s="37">
        <f t="shared" si="38"/>
        <v>-21.117023433797286</v>
      </c>
      <c r="AH37" s="37">
        <f t="shared" ref="AH37:AH68" si="50">IF(I37&lt;&gt;"",-M37*V37,"")</f>
        <v>-665.06493020122821</v>
      </c>
      <c r="AI37" s="37">
        <f t="shared" ref="AI37:AI68" si="51">IF(I37 &lt;&gt; "", -P37*W37, "")</f>
        <v>0</v>
      </c>
      <c r="AJ37" s="37">
        <f t="shared" si="39"/>
        <v>-686.18195363502548</v>
      </c>
      <c r="AK37" s="37">
        <f t="shared" si="40"/>
        <v>-457.30583688418119</v>
      </c>
      <c r="AL37" s="37">
        <f t="shared" ref="AL37:AL68" si="52">$D$6*SUM(Z37:AA37,AE37:AF37)</f>
        <v>1086.3809680874429</v>
      </c>
      <c r="AM37" s="37">
        <f t="shared" si="41"/>
        <v>-57.106822431763703</v>
      </c>
      <c r="AN37" s="37">
        <f t="shared" si="42"/>
        <v>6.6506493020122548</v>
      </c>
      <c r="AO37" s="37">
        <f t="shared" si="43"/>
        <v>-50.456173129751448</v>
      </c>
      <c r="AP37" s="41"/>
      <c r="AQ37" s="50"/>
      <c r="AR37" s="41"/>
      <c r="AS37" s="41"/>
      <c r="AT37" s="36">
        <f t="shared" ref="AT37:AT68" si="53">AT36+1</f>
        <v>33</v>
      </c>
      <c r="AU37" s="44">
        <f t="shared" ref="AU37:AU68" si="54">IF(I37&lt;&gt;"", AU36-AV36, "")</f>
        <v>0.85798223595591594</v>
      </c>
      <c r="AV37" s="44">
        <f t="shared" ref="AV37:AV68" si="55">IF(I37&lt;&gt;"", S37*AU37/1000, "")</f>
        <v>1.3301298604024564E-2</v>
      </c>
      <c r="AW37" s="39">
        <f xml:space="preserve"> IF(ISERROR(ROUND((1000*NPV($AT$1,$AV38:$AV$124)-$AW$1*($AU38+NPV($AT$1,$AU39:$AU$124)))/AU38,3)), 0, ROUND((1000*NPV($AT$1,$AV38:$AV$124)-$AW$1*($AU38+NPV($AT$1,$AU39:$AU$124)))/AU38,3))</f>
        <v>468.35899999999998</v>
      </c>
      <c r="AX37" s="39">
        <f>IF(ISERROR(ROUND(MAX(0,1000*NPV($AT$2,$AV38:$AV$124)-$AW$2*($AU38+NPV($AT$2,$AU39:$AU$124)))/AU38,3)), 0, ROUND(MAX(0,1000*NPV($AT$2,$AV38:$AV$124)-$AW$2*($AU38+NPV($AT$2,$AU39:$AU$124)))/AU38,3))</f>
        <v>365.49799999999999</v>
      </c>
    </row>
    <row r="38" spans="1:50" ht="15">
      <c r="A38" s="54">
        <v>13</v>
      </c>
      <c r="B38" s="55">
        <v>1.6100000000000001E-4</v>
      </c>
      <c r="C38" s="6"/>
      <c r="D38" s="4"/>
      <c r="E38" s="4"/>
      <c r="F38" s="51"/>
      <c r="G38" s="6"/>
      <c r="H38" s="3"/>
      <c r="I38" s="36">
        <v>34</v>
      </c>
      <c r="J38" s="37"/>
      <c r="K38" s="37" t="str">
        <f t="shared" ref="K38:K69" si="56">IF(J38&lt;&gt;"",J38*$C$17,"")</f>
        <v/>
      </c>
      <c r="L38" s="38">
        <f t="shared" ref="L38:L69" si="57">IF(I38&lt;&gt;"",$C$21,"")</f>
        <v>25</v>
      </c>
      <c r="M38" s="37">
        <f t="shared" ref="M38:M69" si="58">IF(I38&lt;&gt;"",$E$11,"")</f>
        <v>50000</v>
      </c>
      <c r="N38" s="39">
        <f t="shared" si="30"/>
        <v>384.18900000000002</v>
      </c>
      <c r="O38" s="40">
        <f t="shared" si="31"/>
        <v>486.51799999999997</v>
      </c>
      <c r="P38" s="37">
        <f t="shared" si="32"/>
        <v>19209.45</v>
      </c>
      <c r="Q38" s="37">
        <f t="shared" si="33"/>
        <v>24325.9</v>
      </c>
      <c r="R38" s="40"/>
      <c r="S38" s="40">
        <f t="shared" si="44"/>
        <v>16.983000000000001</v>
      </c>
      <c r="T38" s="45">
        <f t="shared" si="29"/>
        <v>0</v>
      </c>
      <c r="U38" s="42">
        <f t="shared" si="45"/>
        <v>0.84468093735189143</v>
      </c>
      <c r="V38" s="42">
        <f t="shared" si="46"/>
        <v>1.4345216359047173E-2</v>
      </c>
      <c r="W38" s="42">
        <f t="shared" si="47"/>
        <v>0</v>
      </c>
      <c r="X38" s="42">
        <f t="shared" si="34"/>
        <v>0.83033572099284425</v>
      </c>
      <c r="Y38" s="43"/>
      <c r="Z38" s="37">
        <f t="shared" si="48"/>
        <v>19780.695956859727</v>
      </c>
      <c r="AA38" s="37">
        <f t="shared" si="49"/>
        <v>422.34046867594571</v>
      </c>
      <c r="AB38" s="37">
        <f t="shared" si="35"/>
        <v>20198.66371529983</v>
      </c>
      <c r="AC38" s="37">
        <f t="shared" si="36"/>
        <v>415.16786049642212</v>
      </c>
      <c r="AD38" s="43"/>
      <c r="AE38" s="37">
        <f t="shared" si="37"/>
        <v>0</v>
      </c>
      <c r="AF38" s="37"/>
      <c r="AG38" s="37">
        <f t="shared" si="38"/>
        <v>-20.758393024821107</v>
      </c>
      <c r="AH38" s="37">
        <f t="shared" si="50"/>
        <v>-717.26081795235871</v>
      </c>
      <c r="AI38" s="37">
        <f t="shared" si="51"/>
        <v>0</v>
      </c>
      <c r="AJ38" s="37">
        <f t="shared" si="39"/>
        <v>-738.0192109771798</v>
      </c>
      <c r="AK38" s="37">
        <f t="shared" si="40"/>
        <v>-417.96775844010335</v>
      </c>
      <c r="AL38" s="37">
        <f t="shared" si="52"/>
        <v>1111.1670034044621</v>
      </c>
      <c r="AM38" s="37">
        <f t="shared" si="41"/>
        <v>-44.819966012820942</v>
      </c>
      <c r="AN38" s="37">
        <f t="shared" si="42"/>
        <v>7.1726081795235928</v>
      </c>
      <c r="AO38" s="37">
        <f t="shared" si="43"/>
        <v>-37.647357833297349</v>
      </c>
      <c r="AP38" s="41"/>
      <c r="AQ38" s="50"/>
      <c r="AR38" s="41"/>
      <c r="AS38" s="41"/>
      <c r="AT38" s="36">
        <f t="shared" si="53"/>
        <v>34</v>
      </c>
      <c r="AU38" s="44">
        <f t="shared" si="54"/>
        <v>0.84468093735189143</v>
      </c>
      <c r="AV38" s="44">
        <f t="shared" si="55"/>
        <v>1.4345216359047173E-2</v>
      </c>
      <c r="AW38" s="39">
        <f xml:space="preserve"> IF(ISERROR(ROUND((1000*NPV($AT$1,$AV39:$AV$124)-$AW$1*($AU39+NPV($AT$1,$AU40:$AU$124)))/AU39,3)), 0, ROUND((1000*NPV($AT$1,$AV39:$AV$124)-$AW$1*($AU39+NPV($AT$1,$AU40:$AU$124)))/AU39,3))</f>
        <v>486.51799999999997</v>
      </c>
      <c r="AX38" s="39">
        <f>IF(ISERROR(ROUND(MAX(0,1000*NPV($AT$2,$AV39:$AV$124)-$AW$2*($AU39+NPV($AT$2,$AU40:$AU$124)))/AU39,3)), 0, ROUND(MAX(0,1000*NPV($AT$2,$AV39:$AV$124)-$AW$2*($AU39+NPV($AT$2,$AU40:$AU$124)))/AU39,3))</f>
        <v>384.18900000000002</v>
      </c>
    </row>
    <row r="39" spans="1:50" ht="15">
      <c r="A39" s="54">
        <v>14</v>
      </c>
      <c r="B39" s="55">
        <v>1.8100000000000001E-4</v>
      </c>
      <c r="C39" s="6"/>
      <c r="D39" s="4"/>
      <c r="E39" s="4"/>
      <c r="F39" s="51"/>
      <c r="G39" s="6"/>
      <c r="H39" s="3"/>
      <c r="I39" s="36">
        <v>35</v>
      </c>
      <c r="J39" s="37"/>
      <c r="K39" s="37" t="str">
        <f t="shared" si="56"/>
        <v/>
      </c>
      <c r="L39" s="38">
        <f t="shared" si="57"/>
        <v>25</v>
      </c>
      <c r="M39" s="37">
        <f t="shared" si="58"/>
        <v>50000</v>
      </c>
      <c r="N39" s="39">
        <f t="shared" si="30"/>
        <v>403.33</v>
      </c>
      <c r="O39" s="40">
        <f t="shared" si="31"/>
        <v>504.88900000000001</v>
      </c>
      <c r="P39" s="37">
        <f t="shared" si="32"/>
        <v>20166.5</v>
      </c>
      <c r="Q39" s="37">
        <f t="shared" si="33"/>
        <v>25244.45</v>
      </c>
      <c r="R39" s="40"/>
      <c r="S39" s="40">
        <f t="shared" si="44"/>
        <v>18.651999999999997</v>
      </c>
      <c r="T39" s="45">
        <f t="shared" si="29"/>
        <v>0</v>
      </c>
      <c r="U39" s="42">
        <f t="shared" si="45"/>
        <v>0.83033572099284425</v>
      </c>
      <c r="V39" s="42">
        <f t="shared" si="46"/>
        <v>1.5487421867958529E-2</v>
      </c>
      <c r="W39" s="42">
        <f t="shared" si="47"/>
        <v>0</v>
      </c>
      <c r="X39" s="42">
        <f t="shared" si="34"/>
        <v>0.81484829912488577</v>
      </c>
      <c r="Y39" s="43"/>
      <c r="Z39" s="37">
        <f t="shared" si="48"/>
        <v>20198.66371529983</v>
      </c>
      <c r="AA39" s="37">
        <f t="shared" si="49"/>
        <v>415.16786049642212</v>
      </c>
      <c r="AB39" s="37">
        <f t="shared" si="35"/>
        <v>20570.397144843224</v>
      </c>
      <c r="AC39" s="37">
        <f t="shared" si="36"/>
        <v>407.42414956244289</v>
      </c>
      <c r="AD39" s="43"/>
      <c r="AE39" s="37">
        <f t="shared" si="37"/>
        <v>0</v>
      </c>
      <c r="AF39" s="37"/>
      <c r="AG39" s="37">
        <f t="shared" si="38"/>
        <v>-20.371207478122145</v>
      </c>
      <c r="AH39" s="37">
        <f t="shared" si="50"/>
        <v>-774.37109339792642</v>
      </c>
      <c r="AI39" s="37">
        <f t="shared" si="51"/>
        <v>0</v>
      </c>
      <c r="AJ39" s="37">
        <f t="shared" si="39"/>
        <v>-794.7423008760486</v>
      </c>
      <c r="AK39" s="37">
        <f t="shared" si="40"/>
        <v>-371.73342954339387</v>
      </c>
      <c r="AL39" s="37">
        <f t="shared" si="52"/>
        <v>1133.7607366687939</v>
      </c>
      <c r="AM39" s="37">
        <f t="shared" si="41"/>
        <v>-32.714993750648546</v>
      </c>
      <c r="AN39" s="37">
        <f t="shared" si="42"/>
        <v>7.74371093397923</v>
      </c>
      <c r="AO39" s="37">
        <f t="shared" si="43"/>
        <v>-24.971282816669316</v>
      </c>
      <c r="AP39" s="41"/>
      <c r="AQ39" s="50"/>
      <c r="AR39" s="41"/>
      <c r="AS39" s="41"/>
      <c r="AT39" s="36">
        <f t="shared" si="53"/>
        <v>35</v>
      </c>
      <c r="AU39" s="44">
        <f t="shared" si="54"/>
        <v>0.83033572099284425</v>
      </c>
      <c r="AV39" s="44">
        <f t="shared" si="55"/>
        <v>1.5487421867958529E-2</v>
      </c>
      <c r="AW39" s="39">
        <f xml:space="preserve"> IF(ISERROR(ROUND((1000*NPV($AT$1,$AV40:$AV$124)-$AW$1*($AU40+NPV($AT$1,$AU41:$AU$124)))/AU40,3)), 0, ROUND((1000*NPV($AT$1,$AV40:$AV$124)-$AW$1*($AU40+NPV($AT$1,$AU41:$AU$124)))/AU40,3))</f>
        <v>504.88900000000001</v>
      </c>
      <c r="AX39" s="39">
        <f>IF(ISERROR(ROUND(MAX(0,1000*NPV($AT$2,$AV40:$AV$124)-$AW$2*($AU40+NPV($AT$2,$AU41:$AU$124)))/AU40,3)), 0, ROUND(MAX(0,1000*NPV($AT$2,$AV40:$AV$124)-$AW$2*($AU40+NPV($AT$2,$AU41:$AU$124)))/AU40,3))</f>
        <v>403.33</v>
      </c>
    </row>
    <row r="40" spans="1:50" ht="15">
      <c r="A40" s="54">
        <v>15</v>
      </c>
      <c r="B40" s="55">
        <v>2.1699999999999999E-4</v>
      </c>
      <c r="C40" s="6"/>
      <c r="D40" s="4"/>
      <c r="E40" s="4"/>
      <c r="F40" s="51"/>
      <c r="G40" s="6"/>
      <c r="H40" s="3"/>
      <c r="I40" s="36">
        <v>36</v>
      </c>
      <c r="J40" s="37"/>
      <c r="K40" s="37" t="str">
        <f t="shared" si="56"/>
        <v/>
      </c>
      <c r="L40" s="38">
        <f t="shared" si="57"/>
        <v>25</v>
      </c>
      <c r="M40" s="37">
        <f t="shared" si="58"/>
        <v>50000</v>
      </c>
      <c r="N40" s="39">
        <f t="shared" si="30"/>
        <v>422.88200000000001</v>
      </c>
      <c r="O40" s="40">
        <f t="shared" si="31"/>
        <v>523.43100000000004</v>
      </c>
      <c r="P40" s="37">
        <f t="shared" si="32"/>
        <v>21144.1</v>
      </c>
      <c r="Q40" s="37">
        <f t="shared" si="33"/>
        <v>26171.550000000003</v>
      </c>
      <c r="R40" s="40"/>
      <c r="S40" s="40">
        <f t="shared" si="44"/>
        <v>20.562000000000001</v>
      </c>
      <c r="T40" s="45">
        <f t="shared" si="29"/>
        <v>0</v>
      </c>
      <c r="U40" s="42">
        <f t="shared" si="45"/>
        <v>0.81484829912488577</v>
      </c>
      <c r="V40" s="42">
        <f t="shared" si="46"/>
        <v>1.6754910726605902E-2</v>
      </c>
      <c r="W40" s="42">
        <f t="shared" si="47"/>
        <v>0</v>
      </c>
      <c r="X40" s="42">
        <f t="shared" si="34"/>
        <v>0.79809338839827981</v>
      </c>
      <c r="Y40" s="43"/>
      <c r="Z40" s="37">
        <f t="shared" si="48"/>
        <v>20570.397144843224</v>
      </c>
      <c r="AA40" s="37">
        <f t="shared" si="49"/>
        <v>407.42414956244289</v>
      </c>
      <c r="AB40" s="37">
        <f t="shared" si="35"/>
        <v>20887.341019135001</v>
      </c>
      <c r="AC40" s="37">
        <f t="shared" si="36"/>
        <v>399.04669419913989</v>
      </c>
      <c r="AD40" s="43"/>
      <c r="AE40" s="37">
        <f t="shared" si="37"/>
        <v>0</v>
      </c>
      <c r="AF40" s="37"/>
      <c r="AG40" s="37">
        <f t="shared" si="38"/>
        <v>-19.952334709956997</v>
      </c>
      <c r="AH40" s="37">
        <f t="shared" si="50"/>
        <v>-837.74553633029507</v>
      </c>
      <c r="AI40" s="37">
        <f t="shared" si="51"/>
        <v>0</v>
      </c>
      <c r="AJ40" s="37">
        <f t="shared" si="39"/>
        <v>-857.69787104025204</v>
      </c>
      <c r="AK40" s="37">
        <f t="shared" si="40"/>
        <v>-316.94387429177732</v>
      </c>
      <c r="AL40" s="37">
        <f t="shared" si="52"/>
        <v>1153.7801711923119</v>
      </c>
      <c r="AM40" s="37">
        <f t="shared" si="41"/>
        <v>-20.861574139717504</v>
      </c>
      <c r="AN40" s="37">
        <f t="shared" si="42"/>
        <v>8.3774553633029996</v>
      </c>
      <c r="AO40" s="37">
        <f t="shared" si="43"/>
        <v>-12.484118776414505</v>
      </c>
      <c r="AP40" s="41"/>
      <c r="AQ40" s="50"/>
      <c r="AR40" s="41"/>
      <c r="AS40" s="41"/>
      <c r="AT40" s="36">
        <f t="shared" si="53"/>
        <v>36</v>
      </c>
      <c r="AU40" s="44">
        <f t="shared" si="54"/>
        <v>0.81484829912488577</v>
      </c>
      <c r="AV40" s="44">
        <f t="shared" si="55"/>
        <v>1.6754910726605902E-2</v>
      </c>
      <c r="AW40" s="39">
        <f xml:space="preserve"> IF(ISERROR(ROUND((1000*NPV($AT$1,$AV41:$AV$124)-$AW$1*($AU41+NPV($AT$1,$AU42:$AU$124)))/AU41,3)), 0, ROUND((1000*NPV($AT$1,$AV41:$AV$124)-$AW$1*($AU41+NPV($AT$1,$AU42:$AU$124)))/AU41,3))</f>
        <v>523.43100000000004</v>
      </c>
      <c r="AX40" s="39">
        <f>IF(ISERROR(ROUND(MAX(0,1000*NPV($AT$2,$AV41:$AV$124)-$AW$2*($AU41+NPV($AT$2,$AU42:$AU$124)))/AU41,3)), 0, ROUND(MAX(0,1000*NPV($AT$2,$AV41:$AV$124)-$AW$2*($AU41+NPV($AT$2,$AU42:$AU$124)))/AU41,3))</f>
        <v>422.88200000000001</v>
      </c>
    </row>
    <row r="41" spans="1:50" ht="15">
      <c r="A41" s="54">
        <v>16</v>
      </c>
      <c r="B41" s="55">
        <v>2.63E-4</v>
      </c>
      <c r="C41" s="6"/>
      <c r="D41" s="4"/>
      <c r="E41" s="4"/>
      <c r="F41" s="51"/>
      <c r="G41" s="6"/>
      <c r="H41" s="3"/>
      <c r="I41" s="36">
        <v>37</v>
      </c>
      <c r="J41" s="37"/>
      <c r="K41" s="37" t="str">
        <f t="shared" si="56"/>
        <v/>
      </c>
      <c r="L41" s="38">
        <f t="shared" si="57"/>
        <v>25</v>
      </c>
      <c r="M41" s="37">
        <f t="shared" si="58"/>
        <v>50000</v>
      </c>
      <c r="N41" s="39">
        <f t="shared" si="30"/>
        <v>442.78899999999999</v>
      </c>
      <c r="O41" s="40">
        <f t="shared" si="31"/>
        <v>542.08799999999997</v>
      </c>
      <c r="P41" s="37">
        <f t="shared" si="32"/>
        <v>22139.45</v>
      </c>
      <c r="Q41" s="37">
        <f t="shared" si="33"/>
        <v>27104.400000000001</v>
      </c>
      <c r="R41" s="40"/>
      <c r="S41" s="40">
        <f t="shared" si="44"/>
        <v>22.766000000000002</v>
      </c>
      <c r="T41" s="45">
        <f t="shared" si="29"/>
        <v>0</v>
      </c>
      <c r="U41" s="42">
        <f t="shared" si="45"/>
        <v>0.79809338839827981</v>
      </c>
      <c r="V41" s="42">
        <f t="shared" si="46"/>
        <v>1.816939408027524E-2</v>
      </c>
      <c r="W41" s="42">
        <f t="shared" si="47"/>
        <v>0</v>
      </c>
      <c r="X41" s="42">
        <f t="shared" si="34"/>
        <v>0.77992399431800452</v>
      </c>
      <c r="Y41" s="43"/>
      <c r="Z41" s="37">
        <f t="shared" si="48"/>
        <v>20887.341019135001</v>
      </c>
      <c r="AA41" s="37">
        <f t="shared" si="49"/>
        <v>399.04669419913989</v>
      </c>
      <c r="AB41" s="37">
        <f t="shared" si="35"/>
        <v>21139.371911592923</v>
      </c>
      <c r="AC41" s="37">
        <f t="shared" si="36"/>
        <v>389.96199715900224</v>
      </c>
      <c r="AD41" s="43"/>
      <c r="AE41" s="37">
        <f t="shared" si="37"/>
        <v>0</v>
      </c>
      <c r="AF41" s="37"/>
      <c r="AG41" s="37">
        <f t="shared" si="38"/>
        <v>-19.498099857950113</v>
      </c>
      <c r="AH41" s="37">
        <f t="shared" si="50"/>
        <v>-908.469704013762</v>
      </c>
      <c r="AI41" s="37">
        <f t="shared" si="51"/>
        <v>0</v>
      </c>
      <c r="AJ41" s="37">
        <f t="shared" si="39"/>
        <v>-927.96780387171214</v>
      </c>
      <c r="AK41" s="37">
        <f t="shared" si="40"/>
        <v>-252.03089245792216</v>
      </c>
      <c r="AL41" s="37">
        <f t="shared" si="52"/>
        <v>1170.7513242333778</v>
      </c>
      <c r="AM41" s="37">
        <f t="shared" si="41"/>
        <v>-9.247372096256413</v>
      </c>
      <c r="AN41" s="37">
        <f t="shared" si="42"/>
        <v>9.0846970401376552</v>
      </c>
      <c r="AO41" s="37">
        <f t="shared" si="43"/>
        <v>-0.16267505611875777</v>
      </c>
      <c r="AP41" s="41"/>
      <c r="AQ41" s="50"/>
      <c r="AR41" s="41"/>
      <c r="AS41" s="41"/>
      <c r="AT41" s="36">
        <f t="shared" si="53"/>
        <v>37</v>
      </c>
      <c r="AU41" s="44">
        <f t="shared" si="54"/>
        <v>0.79809338839827981</v>
      </c>
      <c r="AV41" s="44">
        <f t="shared" si="55"/>
        <v>1.816939408027524E-2</v>
      </c>
      <c r="AW41" s="39">
        <f xml:space="preserve"> IF(ISERROR(ROUND((1000*NPV($AT$1,$AV42:$AV$124)-$AW$1*($AU42+NPV($AT$1,$AU43:$AU$124)))/AU42,3)), 0, ROUND((1000*NPV($AT$1,$AV42:$AV$124)-$AW$1*($AU42+NPV($AT$1,$AU43:$AU$124)))/AU42,3))</f>
        <v>542.08799999999997</v>
      </c>
      <c r="AX41" s="39">
        <f>IF(ISERROR(ROUND(MAX(0,1000*NPV($AT$2,$AV42:$AV$124)-$AW$2*($AU42+NPV($AT$2,$AU43:$AU$124)))/AU42,3)), 0, ROUND(MAX(0,1000*NPV($AT$2,$AV42:$AV$124)-$AW$2*($AU42+NPV($AT$2,$AU43:$AU$124)))/AU42,3))</f>
        <v>442.78899999999999</v>
      </c>
    </row>
    <row r="42" spans="1:50" ht="15">
      <c r="A42" s="54">
        <v>17</v>
      </c>
      <c r="B42" s="55">
        <v>3.1500000000000001E-4</v>
      </c>
      <c r="C42" s="6"/>
      <c r="D42" s="4"/>
      <c r="E42" s="4"/>
      <c r="F42" s="51"/>
      <c r="G42" s="6"/>
      <c r="H42" s="3"/>
      <c r="I42" s="36">
        <v>38</v>
      </c>
      <c r="J42" s="37"/>
      <c r="K42" s="37" t="str">
        <f t="shared" si="56"/>
        <v/>
      </c>
      <c r="L42" s="38">
        <f t="shared" si="57"/>
        <v>25</v>
      </c>
      <c r="M42" s="37">
        <f t="shared" si="58"/>
        <v>50000</v>
      </c>
      <c r="N42" s="39">
        <f t="shared" si="30"/>
        <v>462.98500000000001</v>
      </c>
      <c r="O42" s="40">
        <f t="shared" si="31"/>
        <v>560.80200000000002</v>
      </c>
      <c r="P42" s="37">
        <f t="shared" si="32"/>
        <v>23149.25</v>
      </c>
      <c r="Q42" s="37">
        <f t="shared" si="33"/>
        <v>28040.1</v>
      </c>
      <c r="R42" s="40"/>
      <c r="S42" s="40">
        <f t="shared" si="44"/>
        <v>25.306999999999999</v>
      </c>
      <c r="T42" s="45">
        <f t="shared" si="29"/>
        <v>0</v>
      </c>
      <c r="U42" s="42">
        <f t="shared" si="45"/>
        <v>0.77992399431800452</v>
      </c>
      <c r="V42" s="42">
        <f t="shared" si="46"/>
        <v>1.9737536524205741E-2</v>
      </c>
      <c r="W42" s="42">
        <f t="shared" si="47"/>
        <v>0</v>
      </c>
      <c r="X42" s="42">
        <f t="shared" si="34"/>
        <v>0.76018645779379879</v>
      </c>
      <c r="Y42" s="43"/>
      <c r="Z42" s="37">
        <f t="shared" si="48"/>
        <v>21139.371911592923</v>
      </c>
      <c r="AA42" s="37">
        <f t="shared" si="49"/>
        <v>389.96199715900224</v>
      </c>
      <c r="AB42" s="37">
        <f t="shared" si="35"/>
        <v>21315.704295183896</v>
      </c>
      <c r="AC42" s="37">
        <f t="shared" si="36"/>
        <v>380.0932288968994</v>
      </c>
      <c r="AD42" s="43"/>
      <c r="AE42" s="37">
        <f t="shared" si="37"/>
        <v>0</v>
      </c>
      <c r="AF42" s="37"/>
      <c r="AG42" s="37">
        <f t="shared" si="38"/>
        <v>-19.00466144484497</v>
      </c>
      <c r="AH42" s="37">
        <f t="shared" si="50"/>
        <v>-986.87682621028705</v>
      </c>
      <c r="AI42" s="37">
        <f t="shared" si="51"/>
        <v>0</v>
      </c>
      <c r="AJ42" s="37">
        <f t="shared" si="39"/>
        <v>-1005.881487655132</v>
      </c>
      <c r="AK42" s="37">
        <f t="shared" si="40"/>
        <v>-176.33238359097231</v>
      </c>
      <c r="AL42" s="37">
        <f t="shared" si="52"/>
        <v>1184.113364981356</v>
      </c>
      <c r="AM42" s="37">
        <f t="shared" si="41"/>
        <v>1.8994937352517809</v>
      </c>
      <c r="AN42" s="37">
        <f t="shared" si="42"/>
        <v>9.868768262102833</v>
      </c>
      <c r="AO42" s="37">
        <f t="shared" si="43"/>
        <v>11.768261997354614</v>
      </c>
      <c r="AP42" s="41"/>
      <c r="AQ42" s="50"/>
      <c r="AR42" s="41"/>
      <c r="AS42" s="41"/>
      <c r="AT42" s="36">
        <f t="shared" si="53"/>
        <v>38</v>
      </c>
      <c r="AU42" s="44">
        <f t="shared" si="54"/>
        <v>0.77992399431800452</v>
      </c>
      <c r="AV42" s="44">
        <f t="shared" si="55"/>
        <v>1.9737536524205741E-2</v>
      </c>
      <c r="AW42" s="39">
        <f xml:space="preserve"> IF(ISERROR(ROUND((1000*NPV($AT$1,$AV43:$AV$124)-$AW$1*($AU43+NPV($AT$1,$AU44:$AU$124)))/AU43,3)), 0, ROUND((1000*NPV($AT$1,$AV43:$AV$124)-$AW$1*($AU43+NPV($AT$1,$AU44:$AU$124)))/AU43,3))</f>
        <v>560.80200000000002</v>
      </c>
      <c r="AX42" s="39">
        <f>IF(ISERROR(ROUND(MAX(0,1000*NPV($AT$2,$AV43:$AV$124)-$AW$2*($AU43+NPV($AT$2,$AU44:$AU$124)))/AU43,3)), 0, ROUND(MAX(0,1000*NPV($AT$2,$AV43:$AV$124)-$AW$2*($AU43+NPV($AT$2,$AU44:$AU$124)))/AU43,3))</f>
        <v>462.98500000000001</v>
      </c>
    </row>
    <row r="43" spans="1:50" ht="15">
      <c r="A43" s="54">
        <v>18</v>
      </c>
      <c r="B43" s="55">
        <v>3.7599999999999998E-4</v>
      </c>
      <c r="C43" s="6"/>
      <c r="D43" s="4"/>
      <c r="E43" s="4"/>
      <c r="F43" s="51"/>
      <c r="G43" s="6"/>
      <c r="H43" s="3"/>
      <c r="I43" s="36">
        <v>39</v>
      </c>
      <c r="J43" s="37"/>
      <c r="K43" s="37" t="str">
        <f t="shared" si="56"/>
        <v/>
      </c>
      <c r="L43" s="38">
        <f t="shared" si="57"/>
        <v>25</v>
      </c>
      <c r="M43" s="37">
        <f t="shared" si="58"/>
        <v>50000</v>
      </c>
      <c r="N43" s="39">
        <f t="shared" si="30"/>
        <v>483.34399999999999</v>
      </c>
      <c r="O43" s="40">
        <f t="shared" si="31"/>
        <v>579.46400000000006</v>
      </c>
      <c r="P43" s="37">
        <f t="shared" si="32"/>
        <v>24167.200000000001</v>
      </c>
      <c r="Q43" s="37">
        <f t="shared" si="33"/>
        <v>28973.200000000004</v>
      </c>
      <c r="R43" s="40"/>
      <c r="S43" s="40">
        <f t="shared" si="44"/>
        <v>28.334000000000003</v>
      </c>
      <c r="T43" s="45">
        <f t="shared" si="29"/>
        <v>0</v>
      </c>
      <c r="U43" s="42">
        <f t="shared" si="45"/>
        <v>0.76018645779379879</v>
      </c>
      <c r="V43" s="42">
        <f t="shared" si="46"/>
        <v>2.1539123095129498E-2</v>
      </c>
      <c r="W43" s="42">
        <f t="shared" si="47"/>
        <v>0</v>
      </c>
      <c r="X43" s="42">
        <f t="shared" si="34"/>
        <v>0.73864733469866928</v>
      </c>
      <c r="Y43" s="43"/>
      <c r="Z43" s="37">
        <f t="shared" si="48"/>
        <v>21315.704295183896</v>
      </c>
      <c r="AA43" s="37">
        <f t="shared" si="49"/>
        <v>380.0932288968994</v>
      </c>
      <c r="AB43" s="37">
        <f t="shared" si="35"/>
        <v>21400.976957691488</v>
      </c>
      <c r="AC43" s="37">
        <f t="shared" si="36"/>
        <v>369.32366734933464</v>
      </c>
      <c r="AD43" s="43"/>
      <c r="AE43" s="37">
        <f t="shared" si="37"/>
        <v>0</v>
      </c>
      <c r="AF43" s="37"/>
      <c r="AG43" s="37">
        <f t="shared" si="38"/>
        <v>-18.466183367466734</v>
      </c>
      <c r="AH43" s="37">
        <f t="shared" si="50"/>
        <v>-1076.9561547564749</v>
      </c>
      <c r="AI43" s="37">
        <f t="shared" si="51"/>
        <v>0</v>
      </c>
      <c r="AJ43" s="37">
        <f t="shared" si="39"/>
        <v>-1095.4223381239417</v>
      </c>
      <c r="AK43" s="37">
        <f t="shared" si="40"/>
        <v>-85.272662507592031</v>
      </c>
      <c r="AL43" s="37">
        <f t="shared" si="52"/>
        <v>1193.2688638244438</v>
      </c>
      <c r="AM43" s="37">
        <f t="shared" si="41"/>
        <v>12.573863192910039</v>
      </c>
      <c r="AN43" s="37">
        <f t="shared" si="42"/>
        <v>10.769561547564763</v>
      </c>
      <c r="AO43" s="37">
        <f t="shared" si="43"/>
        <v>23.343424740474802</v>
      </c>
      <c r="AP43" s="41"/>
      <c r="AQ43" s="50"/>
      <c r="AR43" s="41"/>
      <c r="AS43" s="41"/>
      <c r="AT43" s="36">
        <f t="shared" si="53"/>
        <v>39</v>
      </c>
      <c r="AU43" s="44">
        <f t="shared" si="54"/>
        <v>0.76018645779379879</v>
      </c>
      <c r="AV43" s="44">
        <f t="shared" si="55"/>
        <v>2.1539123095129498E-2</v>
      </c>
      <c r="AW43" s="39">
        <f xml:space="preserve"> IF(ISERROR(ROUND((1000*NPV($AT$1,$AV44:$AV$124)-$AW$1*($AU44+NPV($AT$1,$AU45:$AU$124)))/AU44,3)), 0, ROUND((1000*NPV($AT$1,$AV44:$AV$124)-$AW$1*($AU44+NPV($AT$1,$AU45:$AU$124)))/AU44,3))</f>
        <v>579.46400000000006</v>
      </c>
      <c r="AX43" s="39">
        <f>IF(ISERROR(ROUND(MAX(0,1000*NPV($AT$2,$AV44:$AV$124)-$AW$2*($AU44+NPV($AT$2,$AU45:$AU$124)))/AU44,3)), 0, ROUND(MAX(0,1000*NPV($AT$2,$AV44:$AV$124)-$AW$2*($AU44+NPV($AT$2,$AU45:$AU$124)))/AU44,3))</f>
        <v>483.34399999999999</v>
      </c>
    </row>
    <row r="44" spans="1:50" ht="15">
      <c r="A44" s="54">
        <v>19</v>
      </c>
      <c r="B44" s="55">
        <v>4.2400000000000001E-4</v>
      </c>
      <c r="C44" s="6"/>
      <c r="D44" s="4"/>
      <c r="E44" s="4"/>
      <c r="F44" s="51"/>
      <c r="G44" s="6"/>
      <c r="H44" s="3"/>
      <c r="I44" s="36">
        <v>40</v>
      </c>
      <c r="J44" s="37"/>
      <c r="K44" s="37" t="str">
        <f t="shared" si="56"/>
        <v/>
      </c>
      <c r="L44" s="38">
        <f t="shared" si="57"/>
        <v>25</v>
      </c>
      <c r="M44" s="37">
        <f t="shared" si="58"/>
        <v>50000</v>
      </c>
      <c r="N44" s="39">
        <f t="shared" si="30"/>
        <v>503.77199999999999</v>
      </c>
      <c r="O44" s="40">
        <f t="shared" si="31"/>
        <v>597.99400000000003</v>
      </c>
      <c r="P44" s="37">
        <f t="shared" si="32"/>
        <v>25188.6</v>
      </c>
      <c r="Q44" s="37">
        <f t="shared" si="33"/>
        <v>29899.7</v>
      </c>
      <c r="R44" s="40"/>
      <c r="S44" s="40">
        <f t="shared" si="44"/>
        <v>31.824999999999999</v>
      </c>
      <c r="T44" s="45">
        <f t="shared" si="29"/>
        <v>0</v>
      </c>
      <c r="U44" s="42">
        <f t="shared" si="45"/>
        <v>0.73864733469866928</v>
      </c>
      <c r="V44" s="42">
        <f t="shared" si="46"/>
        <v>2.3507451426785148E-2</v>
      </c>
      <c r="W44" s="42">
        <f t="shared" si="47"/>
        <v>0</v>
      </c>
      <c r="X44" s="42">
        <f t="shared" si="34"/>
        <v>0.71513988327188416</v>
      </c>
      <c r="Y44" s="43"/>
      <c r="Z44" s="37">
        <f t="shared" si="48"/>
        <v>21400.976957691488</v>
      </c>
      <c r="AA44" s="37">
        <f t="shared" si="49"/>
        <v>369.32366734933464</v>
      </c>
      <c r="AB44" s="37">
        <f t="shared" si="35"/>
        <v>21382.467967864355</v>
      </c>
      <c r="AC44" s="37">
        <f t="shared" si="36"/>
        <v>357.56994163594209</v>
      </c>
      <c r="AD44" s="43"/>
      <c r="AE44" s="37">
        <f t="shared" si="37"/>
        <v>0</v>
      </c>
      <c r="AF44" s="37"/>
      <c r="AG44" s="37">
        <f t="shared" si="38"/>
        <v>-17.878497081797104</v>
      </c>
      <c r="AH44" s="37">
        <f t="shared" si="50"/>
        <v>-1175.3725713392573</v>
      </c>
      <c r="AI44" s="37">
        <f t="shared" si="51"/>
        <v>0</v>
      </c>
      <c r="AJ44" s="37">
        <f t="shared" si="39"/>
        <v>-1193.2510684210545</v>
      </c>
      <c r="AK44" s="37">
        <f t="shared" si="40"/>
        <v>18.508989827132609</v>
      </c>
      <c r="AL44" s="37">
        <f t="shared" si="52"/>
        <v>1197.3665343772452</v>
      </c>
      <c r="AM44" s="37">
        <f t="shared" si="41"/>
        <v>22.624455783323356</v>
      </c>
      <c r="AN44" s="37">
        <f t="shared" si="42"/>
        <v>11.753725713392555</v>
      </c>
      <c r="AO44" s="37">
        <f t="shared" si="43"/>
        <v>34.378181496715911</v>
      </c>
      <c r="AP44" s="41"/>
      <c r="AQ44" s="50"/>
      <c r="AR44" s="41"/>
      <c r="AS44" s="41"/>
      <c r="AT44" s="36">
        <f t="shared" si="53"/>
        <v>40</v>
      </c>
      <c r="AU44" s="44">
        <f t="shared" si="54"/>
        <v>0.73864733469866928</v>
      </c>
      <c r="AV44" s="44">
        <f t="shared" si="55"/>
        <v>2.3507451426785148E-2</v>
      </c>
      <c r="AW44" s="39">
        <f xml:space="preserve"> IF(ISERROR(ROUND((1000*NPV($AT$1,$AV45:$AV$124)-$AW$1*($AU45+NPV($AT$1,$AU46:$AU$124)))/AU45,3)), 0, ROUND((1000*NPV($AT$1,$AV45:$AV$124)-$AW$1*($AU45+NPV($AT$1,$AU46:$AU$124)))/AU45,3))</f>
        <v>597.99400000000003</v>
      </c>
      <c r="AX44" s="39">
        <f>IF(ISERROR(ROUND(MAX(0,1000*NPV($AT$2,$AV45:$AV$124)-$AW$2*($AU45+NPV($AT$2,$AU46:$AU$124)))/AU45,3)), 0, ROUND(MAX(0,1000*NPV($AT$2,$AV45:$AV$124)-$AW$2*($AU45+NPV($AT$2,$AU46:$AU$124)))/AU45,3))</f>
        <v>503.77199999999999</v>
      </c>
    </row>
    <row r="45" spans="1:50" ht="15">
      <c r="A45" s="54">
        <v>20</v>
      </c>
      <c r="B45" s="55">
        <v>4.5899999999999999E-4</v>
      </c>
      <c r="C45" s="6"/>
      <c r="D45" s="4"/>
      <c r="E45" s="4"/>
      <c r="F45" s="51"/>
      <c r="G45" s="6"/>
      <c r="H45" s="3"/>
      <c r="I45" s="36">
        <v>41</v>
      </c>
      <c r="J45" s="37"/>
      <c r="K45" s="37" t="str">
        <f t="shared" si="56"/>
        <v/>
      </c>
      <c r="L45" s="38">
        <f t="shared" si="57"/>
        <v>25</v>
      </c>
      <c r="M45" s="37">
        <f t="shared" si="58"/>
        <v>50000</v>
      </c>
      <c r="N45" s="39">
        <f t="shared" si="30"/>
        <v>524.16600000000005</v>
      </c>
      <c r="O45" s="40">
        <f t="shared" si="31"/>
        <v>616.30999999999995</v>
      </c>
      <c r="P45" s="37">
        <f t="shared" si="32"/>
        <v>26208.300000000003</v>
      </c>
      <c r="Q45" s="37">
        <f t="shared" si="33"/>
        <v>30815.499999999996</v>
      </c>
      <c r="R45" s="40"/>
      <c r="S45" s="40">
        <f t="shared" si="44"/>
        <v>35.833999999999996</v>
      </c>
      <c r="T45" s="45">
        <f t="shared" si="29"/>
        <v>0</v>
      </c>
      <c r="U45" s="42">
        <f t="shared" si="45"/>
        <v>0.71513988327188416</v>
      </c>
      <c r="V45" s="42">
        <f t="shared" si="46"/>
        <v>2.5626322577164694E-2</v>
      </c>
      <c r="W45" s="42">
        <f t="shared" si="47"/>
        <v>0</v>
      </c>
      <c r="X45" s="42">
        <f t="shared" si="34"/>
        <v>0.68951356069471947</v>
      </c>
      <c r="Y45" s="43"/>
      <c r="Z45" s="37">
        <f t="shared" si="48"/>
        <v>21382.467967864355</v>
      </c>
      <c r="AA45" s="37">
        <f t="shared" si="49"/>
        <v>357.56994163594209</v>
      </c>
      <c r="AB45" s="37">
        <f t="shared" si="35"/>
        <v>21247.705129588125</v>
      </c>
      <c r="AC45" s="37">
        <f t="shared" si="36"/>
        <v>344.75678034735972</v>
      </c>
      <c r="AD45" s="43"/>
      <c r="AE45" s="37">
        <f t="shared" si="37"/>
        <v>0</v>
      </c>
      <c r="AF45" s="37"/>
      <c r="AG45" s="37">
        <f t="shared" si="38"/>
        <v>-17.237839017367985</v>
      </c>
      <c r="AH45" s="37">
        <f t="shared" si="50"/>
        <v>-1281.3161288582348</v>
      </c>
      <c r="AI45" s="37">
        <f t="shared" si="51"/>
        <v>0</v>
      </c>
      <c r="AJ45" s="37">
        <f t="shared" si="39"/>
        <v>-1298.5539678756029</v>
      </c>
      <c r="AK45" s="37">
        <f t="shared" si="40"/>
        <v>134.76283827623047</v>
      </c>
      <c r="AL45" s="37">
        <f t="shared" si="52"/>
        <v>1195.7020850225163</v>
      </c>
      <c r="AM45" s="37">
        <f t="shared" si="41"/>
        <v>31.910955423143832</v>
      </c>
      <c r="AN45" s="37">
        <f t="shared" si="42"/>
        <v>12.813161288582364</v>
      </c>
      <c r="AO45" s="37">
        <f t="shared" si="43"/>
        <v>44.724116711726197</v>
      </c>
      <c r="AP45" s="41"/>
      <c r="AQ45" s="50"/>
      <c r="AR45" s="41"/>
      <c r="AS45" s="41"/>
      <c r="AT45" s="36">
        <f t="shared" si="53"/>
        <v>41</v>
      </c>
      <c r="AU45" s="44">
        <f t="shared" si="54"/>
        <v>0.71513988327188416</v>
      </c>
      <c r="AV45" s="44">
        <f t="shared" si="55"/>
        <v>2.5626322577164694E-2</v>
      </c>
      <c r="AW45" s="39">
        <f xml:space="preserve"> IF(ISERROR(ROUND((1000*NPV($AT$1,$AV46:$AV$124)-$AW$1*($AU46+NPV($AT$1,$AU47:$AU$124)))/AU46,3)), 0, ROUND((1000*NPV($AT$1,$AV46:$AV$124)-$AW$1*($AU46+NPV($AT$1,$AU47:$AU$124)))/AU46,3))</f>
        <v>616.30999999999995</v>
      </c>
      <c r="AX45" s="39">
        <f>IF(ISERROR(ROUND(MAX(0,1000*NPV($AT$2,$AV46:$AV$124)-$AW$2*($AU46+NPV($AT$2,$AU47:$AU$124)))/AU46,3)), 0, ROUND(MAX(0,1000*NPV($AT$2,$AV46:$AV$124)-$AW$2*($AU46+NPV($AT$2,$AU47:$AU$124)))/AU46,3))</f>
        <v>524.16600000000005</v>
      </c>
    </row>
    <row r="46" spans="1:50" ht="15">
      <c r="A46" s="54">
        <v>21</v>
      </c>
      <c r="B46" s="55">
        <v>4.9600000000000002E-4</v>
      </c>
      <c r="C46" s="6"/>
      <c r="D46" s="4"/>
      <c r="E46" s="4"/>
      <c r="F46" s="51"/>
      <c r="G46" s="6"/>
      <c r="H46" s="3"/>
      <c r="I46" s="36">
        <v>42</v>
      </c>
      <c r="J46" s="37"/>
      <c r="K46" s="37" t="str">
        <f t="shared" si="56"/>
        <v/>
      </c>
      <c r="L46" s="38">
        <f t="shared" si="57"/>
        <v>25</v>
      </c>
      <c r="M46" s="37">
        <f t="shared" si="58"/>
        <v>50000</v>
      </c>
      <c r="N46" s="39">
        <f t="shared" si="30"/>
        <v>544.399</v>
      </c>
      <c r="O46" s="40">
        <f t="shared" si="31"/>
        <v>634.30999999999995</v>
      </c>
      <c r="P46" s="37">
        <f t="shared" si="32"/>
        <v>27219.95</v>
      </c>
      <c r="Q46" s="37">
        <f t="shared" si="33"/>
        <v>31715.499999999996</v>
      </c>
      <c r="R46" s="40"/>
      <c r="S46" s="40">
        <f t="shared" si="44"/>
        <v>40.465000000000003</v>
      </c>
      <c r="T46" s="45">
        <f t="shared" si="29"/>
        <v>0</v>
      </c>
      <c r="U46" s="42">
        <f t="shared" si="45"/>
        <v>0.68951356069471947</v>
      </c>
      <c r="V46" s="42">
        <f t="shared" si="46"/>
        <v>2.7901166233511826E-2</v>
      </c>
      <c r="W46" s="42">
        <f t="shared" si="47"/>
        <v>0</v>
      </c>
      <c r="X46" s="42">
        <f t="shared" si="34"/>
        <v>0.66161239446120768</v>
      </c>
      <c r="Y46" s="43"/>
      <c r="Z46" s="37">
        <f t="shared" si="48"/>
        <v>21247.705129588125</v>
      </c>
      <c r="AA46" s="37">
        <f t="shared" si="49"/>
        <v>344.75678034735972</v>
      </c>
      <c r="AB46" s="37">
        <f t="shared" si="35"/>
        <v>20983.36789653443</v>
      </c>
      <c r="AC46" s="37">
        <f t="shared" si="36"/>
        <v>330.80619723060386</v>
      </c>
      <c r="AD46" s="43"/>
      <c r="AE46" s="37">
        <f t="shared" si="37"/>
        <v>0</v>
      </c>
      <c r="AF46" s="37"/>
      <c r="AG46" s="37">
        <f t="shared" si="38"/>
        <v>-16.540309861530194</v>
      </c>
      <c r="AH46" s="37">
        <f t="shared" si="50"/>
        <v>-1395.0583116755913</v>
      </c>
      <c r="AI46" s="37">
        <f t="shared" si="51"/>
        <v>0</v>
      </c>
      <c r="AJ46" s="37">
        <f t="shared" si="39"/>
        <v>-1411.5986215371215</v>
      </c>
      <c r="AK46" s="37">
        <f t="shared" si="40"/>
        <v>264.33723305369494</v>
      </c>
      <c r="AL46" s="37">
        <f t="shared" si="52"/>
        <v>1187.5854050464518</v>
      </c>
      <c r="AM46" s="37">
        <f t="shared" si="41"/>
        <v>40.324016563025225</v>
      </c>
      <c r="AN46" s="37">
        <f t="shared" si="42"/>
        <v>13.950583116755865</v>
      </c>
      <c r="AO46" s="37">
        <f t="shared" si="43"/>
        <v>54.27459967978109</v>
      </c>
      <c r="AP46" s="41"/>
      <c r="AQ46" s="50"/>
      <c r="AR46" s="41"/>
      <c r="AS46" s="41"/>
      <c r="AT46" s="36">
        <f t="shared" si="53"/>
        <v>42</v>
      </c>
      <c r="AU46" s="44">
        <f t="shared" si="54"/>
        <v>0.68951356069471947</v>
      </c>
      <c r="AV46" s="44">
        <f t="shared" si="55"/>
        <v>2.7901166233511826E-2</v>
      </c>
      <c r="AW46" s="39">
        <f xml:space="preserve"> IF(ISERROR(ROUND((1000*NPV($AT$1,$AV47:$AV$124)-$AW$1*($AU47+NPV($AT$1,$AU48:$AU$124)))/AU47,3)), 0, ROUND((1000*NPV($AT$1,$AV47:$AV$124)-$AW$1*($AU47+NPV($AT$1,$AU48:$AU$124)))/AU47,3))</f>
        <v>634.30999999999995</v>
      </c>
      <c r="AX46" s="39">
        <f>IF(ISERROR(ROUND(MAX(0,1000*NPV($AT$2,$AV47:$AV$124)-$AW$2*($AU47+NPV($AT$2,$AU48:$AU$124)))/AU47,3)), 0, ROUND(MAX(0,1000*NPV($AT$2,$AV47:$AV$124)-$AW$2*($AU47+NPV($AT$2,$AU48:$AU$124)))/AU47,3))</f>
        <v>544.399</v>
      </c>
    </row>
    <row r="47" spans="1:50" ht="15">
      <c r="A47" s="54">
        <v>22</v>
      </c>
      <c r="B47" s="55">
        <v>5.2099999999999998E-4</v>
      </c>
      <c r="C47" s="6"/>
      <c r="D47" s="4"/>
      <c r="E47" s="4"/>
      <c r="F47" s="51"/>
      <c r="G47" s="6"/>
      <c r="H47" s="3"/>
      <c r="I47" s="36">
        <v>43</v>
      </c>
      <c r="J47" s="37"/>
      <c r="K47" s="37" t="str">
        <f t="shared" si="56"/>
        <v/>
      </c>
      <c r="L47" s="38">
        <f t="shared" si="57"/>
        <v>25</v>
      </c>
      <c r="M47" s="37">
        <f t="shared" si="58"/>
        <v>50000</v>
      </c>
      <c r="N47" s="39">
        <f t="shared" si="30"/>
        <v>564.4</v>
      </c>
      <c r="O47" s="40">
        <f t="shared" si="31"/>
        <v>651.94100000000003</v>
      </c>
      <c r="P47" s="37">
        <f t="shared" si="32"/>
        <v>28220</v>
      </c>
      <c r="Q47" s="37">
        <f t="shared" si="33"/>
        <v>32597.05</v>
      </c>
      <c r="R47" s="40"/>
      <c r="S47" s="40">
        <f t="shared" si="44"/>
        <v>45.643000000000001</v>
      </c>
      <c r="T47" s="45">
        <f t="shared" ref="T47:T78" si="59">$C$13</f>
        <v>0</v>
      </c>
      <c r="U47" s="42">
        <f t="shared" si="45"/>
        <v>0.66161239446120768</v>
      </c>
      <c r="V47" s="42">
        <f t="shared" si="46"/>
        <v>3.0197974520392901E-2</v>
      </c>
      <c r="W47" s="42">
        <f t="shared" si="47"/>
        <v>0</v>
      </c>
      <c r="X47" s="42">
        <f t="shared" si="34"/>
        <v>0.63141441994081482</v>
      </c>
      <c r="Y47" s="43"/>
      <c r="Z47" s="37">
        <f t="shared" si="48"/>
        <v>20983.36789653443</v>
      </c>
      <c r="AA47" s="37">
        <f t="shared" si="49"/>
        <v>330.80619723060386</v>
      </c>
      <c r="AB47" s="37">
        <f t="shared" si="35"/>
        <v>20582.247417531737</v>
      </c>
      <c r="AC47" s="37">
        <f t="shared" si="36"/>
        <v>315.7072099704074</v>
      </c>
      <c r="AD47" s="43"/>
      <c r="AE47" s="37">
        <f t="shared" si="37"/>
        <v>0</v>
      </c>
      <c r="AF47" s="37"/>
      <c r="AG47" s="37">
        <f t="shared" si="38"/>
        <v>-15.785360498520371</v>
      </c>
      <c r="AH47" s="37">
        <f t="shared" si="50"/>
        <v>-1509.898726019645</v>
      </c>
      <c r="AI47" s="37">
        <f t="shared" si="51"/>
        <v>0</v>
      </c>
      <c r="AJ47" s="37">
        <f t="shared" si="39"/>
        <v>-1525.6840865181653</v>
      </c>
      <c r="AK47" s="37">
        <f t="shared" si="40"/>
        <v>401.12047900269317</v>
      </c>
      <c r="AL47" s="37">
        <f t="shared" si="52"/>
        <v>1172.2795751570768</v>
      </c>
      <c r="AM47" s="37">
        <f t="shared" si="41"/>
        <v>47.71596764160472</v>
      </c>
      <c r="AN47" s="37">
        <f t="shared" si="42"/>
        <v>15.098987260196452</v>
      </c>
      <c r="AO47" s="37">
        <f t="shared" si="43"/>
        <v>62.814954901801173</v>
      </c>
      <c r="AP47" s="41"/>
      <c r="AQ47" s="50"/>
      <c r="AR47" s="41"/>
      <c r="AS47" s="41"/>
      <c r="AT47" s="36">
        <f t="shared" si="53"/>
        <v>43</v>
      </c>
      <c r="AU47" s="44">
        <f t="shared" si="54"/>
        <v>0.66161239446120768</v>
      </c>
      <c r="AV47" s="44">
        <f t="shared" si="55"/>
        <v>3.0197974520392901E-2</v>
      </c>
      <c r="AW47" s="39">
        <f xml:space="preserve"> IF(ISERROR(ROUND((1000*NPV($AT$1,$AV48:$AV$124)-$AW$1*($AU48+NPV($AT$1,$AU49:$AU$124)))/AU48,3)), 0, ROUND((1000*NPV($AT$1,$AV48:$AV$124)-$AW$1*($AU48+NPV($AT$1,$AU49:$AU$124)))/AU48,3))</f>
        <v>651.94100000000003</v>
      </c>
      <c r="AX47" s="39">
        <f>IF(ISERROR(ROUND(MAX(0,1000*NPV($AT$2,$AV48:$AV$124)-$AW$2*($AU48+NPV($AT$2,$AU49:$AU$124)))/AU48,3)), 0, ROUND(MAX(0,1000*NPV($AT$2,$AV48:$AV$124)-$AW$2*($AU48+NPV($AT$2,$AU49:$AU$124)))/AU48,3))</f>
        <v>564.4</v>
      </c>
    </row>
    <row r="48" spans="1:50" ht="15">
      <c r="A48" s="54">
        <v>23</v>
      </c>
      <c r="B48" s="55">
        <v>5.4000000000000001E-4</v>
      </c>
      <c r="C48" s="6"/>
      <c r="D48" s="4"/>
      <c r="E48" s="4"/>
      <c r="F48" s="51"/>
      <c r="G48" s="6"/>
      <c r="H48" s="3"/>
      <c r="I48" s="36">
        <v>44</v>
      </c>
      <c r="J48" s="37"/>
      <c r="K48" s="37" t="str">
        <f t="shared" si="56"/>
        <v/>
      </c>
      <c r="L48" s="38">
        <f t="shared" si="57"/>
        <v>25</v>
      </c>
      <c r="M48" s="37">
        <f t="shared" si="58"/>
        <v>50000</v>
      </c>
      <c r="N48" s="39">
        <f t="shared" si="30"/>
        <v>584.10299999999995</v>
      </c>
      <c r="O48" s="40">
        <f t="shared" si="31"/>
        <v>669.15700000000004</v>
      </c>
      <c r="P48" s="37">
        <f t="shared" si="32"/>
        <v>29205.149999999998</v>
      </c>
      <c r="Q48" s="37">
        <f t="shared" si="33"/>
        <v>33457.850000000006</v>
      </c>
      <c r="R48" s="40"/>
      <c r="S48" s="40">
        <f t="shared" si="44"/>
        <v>51.405999999999999</v>
      </c>
      <c r="T48" s="45">
        <f t="shared" si="59"/>
        <v>0</v>
      </c>
      <c r="U48" s="42">
        <f t="shared" si="45"/>
        <v>0.63141441994081482</v>
      </c>
      <c r="V48" s="42">
        <f t="shared" si="46"/>
        <v>3.245848967147752E-2</v>
      </c>
      <c r="W48" s="42">
        <f t="shared" si="47"/>
        <v>0</v>
      </c>
      <c r="X48" s="42">
        <f t="shared" si="34"/>
        <v>0.59895593026933724</v>
      </c>
      <c r="Y48" s="43"/>
      <c r="Z48" s="37">
        <f t="shared" si="48"/>
        <v>20582.247417531737</v>
      </c>
      <c r="AA48" s="37">
        <f t="shared" si="49"/>
        <v>315.7072099704074</v>
      </c>
      <c r="AB48" s="37">
        <f t="shared" si="35"/>
        <v>20039.777671561947</v>
      </c>
      <c r="AC48" s="37">
        <f t="shared" si="36"/>
        <v>299.47796513466864</v>
      </c>
      <c r="AD48" s="43"/>
      <c r="AE48" s="37">
        <f t="shared" si="37"/>
        <v>0</v>
      </c>
      <c r="AF48" s="37"/>
      <c r="AG48" s="37">
        <f t="shared" si="38"/>
        <v>-14.973898256733431</v>
      </c>
      <c r="AH48" s="37">
        <f t="shared" si="50"/>
        <v>-1622.9244835738759</v>
      </c>
      <c r="AI48" s="37">
        <f t="shared" si="51"/>
        <v>0</v>
      </c>
      <c r="AJ48" s="37">
        <f t="shared" si="39"/>
        <v>-1637.8983818306094</v>
      </c>
      <c r="AK48" s="37">
        <f t="shared" si="40"/>
        <v>542.46974596978907</v>
      </c>
      <c r="AL48" s="37">
        <f t="shared" si="52"/>
        <v>1149.3875045126181</v>
      </c>
      <c r="AM48" s="37">
        <f t="shared" si="41"/>
        <v>53.958868651797729</v>
      </c>
      <c r="AN48" s="37">
        <f t="shared" si="42"/>
        <v>16.229244835738768</v>
      </c>
      <c r="AO48" s="37">
        <f t="shared" si="43"/>
        <v>70.188113487536498</v>
      </c>
      <c r="AP48" s="41"/>
      <c r="AQ48" s="50"/>
      <c r="AR48" s="41"/>
      <c r="AS48" s="41"/>
      <c r="AT48" s="36">
        <f t="shared" si="53"/>
        <v>44</v>
      </c>
      <c r="AU48" s="44">
        <f t="shared" si="54"/>
        <v>0.63141441994081482</v>
      </c>
      <c r="AV48" s="44">
        <f t="shared" si="55"/>
        <v>3.245848967147752E-2</v>
      </c>
      <c r="AW48" s="39">
        <f xml:space="preserve"> IF(ISERROR(ROUND((1000*NPV($AT$1,$AV49:$AV$124)-$AW$1*($AU49+NPV($AT$1,$AU50:$AU$124)))/AU49,3)), 0, ROUND((1000*NPV($AT$1,$AV49:$AV$124)-$AW$1*($AU49+NPV($AT$1,$AU50:$AU$124)))/AU49,3))</f>
        <v>669.15700000000004</v>
      </c>
      <c r="AX48" s="39">
        <f>IF(ISERROR(ROUND(MAX(0,1000*NPV($AT$2,$AV49:$AV$124)-$AW$2*($AU49+NPV($AT$2,$AU50:$AU$124)))/AU49,3)), 0, ROUND(MAX(0,1000*NPV($AT$2,$AV49:$AV$124)-$AW$2*($AU49+NPV($AT$2,$AU50:$AU$124)))/AU49,3))</f>
        <v>584.10299999999995</v>
      </c>
    </row>
    <row r="49" spans="1:50" ht="15">
      <c r="A49" s="54">
        <v>24</v>
      </c>
      <c r="B49" s="55">
        <v>5.4299999999999997E-4</v>
      </c>
      <c r="C49" s="6"/>
      <c r="F49" s="51"/>
      <c r="G49" s="6"/>
      <c r="I49" s="36">
        <v>45</v>
      </c>
      <c r="J49" s="37"/>
      <c r="K49" s="37" t="str">
        <f t="shared" si="56"/>
        <v/>
      </c>
      <c r="L49" s="38">
        <f t="shared" si="57"/>
        <v>25</v>
      </c>
      <c r="M49" s="37">
        <f t="shared" si="58"/>
        <v>50000</v>
      </c>
      <c r="N49" s="39">
        <f t="shared" si="30"/>
        <v>603.49199999999996</v>
      </c>
      <c r="O49" s="40">
        <f t="shared" si="31"/>
        <v>685.94899999999996</v>
      </c>
      <c r="P49" s="37">
        <f t="shared" si="32"/>
        <v>30174.599999999995</v>
      </c>
      <c r="Q49" s="37">
        <f t="shared" si="33"/>
        <v>34297.449999999997</v>
      </c>
      <c r="R49" s="40"/>
      <c r="S49" s="40">
        <f t="shared" si="44"/>
        <v>57.695999999999998</v>
      </c>
      <c r="T49" s="45">
        <f t="shared" si="59"/>
        <v>0</v>
      </c>
      <c r="U49" s="42">
        <f t="shared" si="45"/>
        <v>0.59895593026933724</v>
      </c>
      <c r="V49" s="42">
        <f t="shared" si="46"/>
        <v>3.4557361352819685E-2</v>
      </c>
      <c r="W49" s="42">
        <f t="shared" si="47"/>
        <v>0</v>
      </c>
      <c r="X49" s="42">
        <f t="shared" si="34"/>
        <v>0.56439856891651752</v>
      </c>
      <c r="Y49" s="43"/>
      <c r="Z49" s="37">
        <f t="shared" si="48"/>
        <v>20039.777671561947</v>
      </c>
      <c r="AA49" s="37">
        <f t="shared" si="49"/>
        <v>299.47796513466864</v>
      </c>
      <c r="AB49" s="37">
        <f t="shared" si="35"/>
        <v>19357.431697485812</v>
      </c>
      <c r="AC49" s="37">
        <f t="shared" si="36"/>
        <v>282.19928445825877</v>
      </c>
      <c r="AD49" s="43"/>
      <c r="AE49" s="37">
        <f t="shared" si="37"/>
        <v>0</v>
      </c>
      <c r="AF49" s="37"/>
      <c r="AG49" s="37">
        <f t="shared" si="38"/>
        <v>-14.109964222912938</v>
      </c>
      <c r="AH49" s="37">
        <f t="shared" si="50"/>
        <v>-1727.8680676409842</v>
      </c>
      <c r="AI49" s="37">
        <f t="shared" si="51"/>
        <v>0</v>
      </c>
      <c r="AJ49" s="37">
        <f t="shared" si="39"/>
        <v>-1741.9780318638973</v>
      </c>
      <c r="AK49" s="37">
        <f t="shared" si="40"/>
        <v>682.34597407613546</v>
      </c>
      <c r="AL49" s="37">
        <f t="shared" si="52"/>
        <v>1118.659060018314</v>
      </c>
      <c r="AM49" s="37">
        <f t="shared" si="41"/>
        <v>59.027002230552171</v>
      </c>
      <c r="AN49" s="37">
        <f t="shared" si="42"/>
        <v>17.278680676409863</v>
      </c>
      <c r="AO49" s="37">
        <f t="shared" si="43"/>
        <v>76.305682906962033</v>
      </c>
      <c r="AP49" s="41"/>
      <c r="AQ49" s="41"/>
      <c r="AR49" s="41"/>
      <c r="AS49" s="41"/>
      <c r="AT49" s="36">
        <f t="shared" si="53"/>
        <v>45</v>
      </c>
      <c r="AU49" s="44">
        <f t="shared" si="54"/>
        <v>0.59895593026933724</v>
      </c>
      <c r="AV49" s="44">
        <f t="shared" si="55"/>
        <v>3.4557361352819685E-2</v>
      </c>
      <c r="AW49" s="39">
        <f xml:space="preserve"> IF(ISERROR(ROUND((1000*NPV($AT$1,$AV50:$AV$124)-$AW$1*($AU50+NPV($AT$1,$AU51:$AU$124)))/AU50,3)), 0, ROUND((1000*NPV($AT$1,$AV50:$AV$124)-$AW$1*($AU50+NPV($AT$1,$AU51:$AU$124)))/AU50,3))</f>
        <v>685.94899999999996</v>
      </c>
      <c r="AX49" s="39">
        <f>IF(ISERROR(ROUND(MAX(0,1000*NPV($AT$2,$AV50:$AV$124)-$AW$2*($AU50+NPV($AT$2,$AU51:$AU$124)))/AU50,3)), 0, ROUND(MAX(0,1000*NPV($AT$2,$AV50:$AV$124)-$AW$2*($AU50+NPV($AT$2,$AU51:$AU$124)))/AU50,3))</f>
        <v>603.49199999999996</v>
      </c>
    </row>
    <row r="50" spans="1:50" ht="15">
      <c r="A50" s="54">
        <v>25</v>
      </c>
      <c r="B50" s="55">
        <v>5.4500000000000002E-4</v>
      </c>
      <c r="C50" s="6"/>
      <c r="F50" s="51"/>
      <c r="G50" s="6"/>
      <c r="I50" s="36">
        <v>46</v>
      </c>
      <c r="J50" s="37"/>
      <c r="K50" s="37" t="str">
        <f t="shared" si="56"/>
        <v/>
      </c>
      <c r="L50" s="38">
        <f t="shared" si="57"/>
        <v>25</v>
      </c>
      <c r="M50" s="37">
        <f t="shared" si="58"/>
        <v>50000</v>
      </c>
      <c r="N50" s="39">
        <f t="shared" si="30"/>
        <v>622.53200000000004</v>
      </c>
      <c r="O50" s="40">
        <f t="shared" si="31"/>
        <v>702.298</v>
      </c>
      <c r="P50" s="37">
        <f t="shared" si="32"/>
        <v>31126.600000000002</v>
      </c>
      <c r="Q50" s="37">
        <f t="shared" si="33"/>
        <v>35114.9</v>
      </c>
      <c r="R50" s="40"/>
      <c r="S50" s="40">
        <f t="shared" si="44"/>
        <v>64.61</v>
      </c>
      <c r="T50" s="45">
        <f t="shared" si="59"/>
        <v>0</v>
      </c>
      <c r="U50" s="42">
        <f t="shared" si="45"/>
        <v>0.56439856891651752</v>
      </c>
      <c r="V50" s="42">
        <f t="shared" si="46"/>
        <v>3.6465791537696197E-2</v>
      </c>
      <c r="W50" s="42">
        <f t="shared" si="47"/>
        <v>0</v>
      </c>
      <c r="X50" s="42">
        <f t="shared" si="34"/>
        <v>0.52793277737882127</v>
      </c>
      <c r="Y50" s="43"/>
      <c r="Z50" s="37">
        <f t="shared" si="48"/>
        <v>19357.431697485812</v>
      </c>
      <c r="AA50" s="37">
        <f t="shared" si="49"/>
        <v>282.19928445825877</v>
      </c>
      <c r="AB50" s="37">
        <f t="shared" si="35"/>
        <v>18538.306684379571</v>
      </c>
      <c r="AC50" s="37">
        <f t="shared" si="36"/>
        <v>263.96638868941062</v>
      </c>
      <c r="AD50" s="43"/>
      <c r="AE50" s="37">
        <f t="shared" si="37"/>
        <v>0</v>
      </c>
      <c r="AF50" s="37"/>
      <c r="AG50" s="37">
        <f t="shared" si="38"/>
        <v>-13.198319434470532</v>
      </c>
      <c r="AH50" s="37">
        <f t="shared" si="50"/>
        <v>-1823.2895768848098</v>
      </c>
      <c r="AI50" s="37">
        <f t="shared" si="51"/>
        <v>0</v>
      </c>
      <c r="AJ50" s="37">
        <f t="shared" si="39"/>
        <v>-1836.4878963192803</v>
      </c>
      <c r="AK50" s="37">
        <f t="shared" si="40"/>
        <v>819.12501310624066</v>
      </c>
      <c r="AL50" s="37">
        <f t="shared" si="52"/>
        <v>1080.1797040069239</v>
      </c>
      <c r="AM50" s="37">
        <f t="shared" si="41"/>
        <v>62.81682079388429</v>
      </c>
      <c r="AN50" s="37">
        <f t="shared" si="42"/>
        <v>18.232895768848152</v>
      </c>
      <c r="AO50" s="37">
        <f t="shared" si="43"/>
        <v>81.049716562732442</v>
      </c>
      <c r="AP50" s="41"/>
      <c r="AQ50" s="41"/>
      <c r="AR50" s="41"/>
      <c r="AS50" s="41"/>
      <c r="AT50" s="36">
        <f t="shared" si="53"/>
        <v>46</v>
      </c>
      <c r="AU50" s="44">
        <f t="shared" si="54"/>
        <v>0.56439856891651752</v>
      </c>
      <c r="AV50" s="44">
        <f t="shared" si="55"/>
        <v>3.6465791537696197E-2</v>
      </c>
      <c r="AW50" s="39">
        <f xml:space="preserve"> IF(ISERROR(ROUND((1000*NPV($AT$1,$AV51:$AV$124)-$AW$1*($AU51+NPV($AT$1,$AU52:$AU$124)))/AU51,3)), 0, ROUND((1000*NPV($AT$1,$AV51:$AV$124)-$AW$1*($AU51+NPV($AT$1,$AU52:$AU$124)))/AU51,3))</f>
        <v>702.298</v>
      </c>
      <c r="AX50" s="39">
        <f>IF(ISERROR(ROUND(MAX(0,1000*NPV($AT$2,$AV51:$AV$124)-$AW$2*($AU51+NPV($AT$2,$AU52:$AU$124)))/AU51,3)), 0, ROUND(MAX(0,1000*NPV($AT$2,$AV51:$AV$124)-$AW$2*($AU51+NPV($AT$2,$AU52:$AU$124)))/AU51,3))</f>
        <v>622.53200000000004</v>
      </c>
    </row>
    <row r="51" spans="1:50" ht="15">
      <c r="A51" s="54">
        <v>26</v>
      </c>
      <c r="B51" s="55">
        <v>5.5599999999999996E-4</v>
      </c>
      <c r="C51" s="6"/>
      <c r="F51" s="51"/>
      <c r="G51" s="6"/>
      <c r="I51" s="36">
        <v>47</v>
      </c>
      <c r="J51" s="37"/>
      <c r="K51" s="37" t="str">
        <f t="shared" si="56"/>
        <v/>
      </c>
      <c r="L51" s="38">
        <f t="shared" si="57"/>
        <v>25</v>
      </c>
      <c r="M51" s="37">
        <f t="shared" si="58"/>
        <v>50000</v>
      </c>
      <c r="N51" s="39">
        <f t="shared" si="30"/>
        <v>641.125</v>
      </c>
      <c r="O51" s="40">
        <f t="shared" si="31"/>
        <v>718.13099999999997</v>
      </c>
      <c r="P51" s="37">
        <f t="shared" si="32"/>
        <v>32056.25</v>
      </c>
      <c r="Q51" s="37">
        <f t="shared" si="33"/>
        <v>35906.550000000003</v>
      </c>
      <c r="R51" s="40"/>
      <c r="S51" s="40">
        <f t="shared" si="44"/>
        <v>72.387999999999991</v>
      </c>
      <c r="T51" s="45">
        <f t="shared" si="59"/>
        <v>0</v>
      </c>
      <c r="U51" s="42">
        <f t="shared" si="45"/>
        <v>0.52793277737882127</v>
      </c>
      <c r="V51" s="42">
        <f t="shared" si="46"/>
        <v>3.8215997888898109E-2</v>
      </c>
      <c r="W51" s="42">
        <f t="shared" si="47"/>
        <v>0</v>
      </c>
      <c r="X51" s="42">
        <f t="shared" si="34"/>
        <v>0.48971677948992315</v>
      </c>
      <c r="Y51" s="43"/>
      <c r="Z51" s="37">
        <f t="shared" si="48"/>
        <v>18538.306684379571</v>
      </c>
      <c r="AA51" s="37">
        <f t="shared" si="49"/>
        <v>263.96638868941062</v>
      </c>
      <c r="AB51" s="37">
        <f t="shared" si="35"/>
        <v>17584.040028593903</v>
      </c>
      <c r="AC51" s="37">
        <f t="shared" si="36"/>
        <v>244.85838974496158</v>
      </c>
      <c r="AD51" s="43"/>
      <c r="AE51" s="37">
        <f t="shared" si="37"/>
        <v>0</v>
      </c>
      <c r="AF51" s="37"/>
      <c r="AG51" s="37">
        <f t="shared" si="38"/>
        <v>-12.242919487248079</v>
      </c>
      <c r="AH51" s="37">
        <f t="shared" si="50"/>
        <v>-1910.7998944449055</v>
      </c>
      <c r="AI51" s="37">
        <f t="shared" si="51"/>
        <v>0</v>
      </c>
      <c r="AJ51" s="37">
        <f t="shared" si="39"/>
        <v>-1923.0428139321536</v>
      </c>
      <c r="AK51" s="37">
        <f t="shared" si="40"/>
        <v>954.26665578566826</v>
      </c>
      <c r="AL51" s="37">
        <f t="shared" si="52"/>
        <v>1034.1250190187941</v>
      </c>
      <c r="AM51" s="37">
        <f t="shared" si="41"/>
        <v>65.348860872308705</v>
      </c>
      <c r="AN51" s="37">
        <f t="shared" si="42"/>
        <v>19.107998944449037</v>
      </c>
      <c r="AO51" s="37">
        <f t="shared" si="43"/>
        <v>84.456859816757742</v>
      </c>
      <c r="AP51" s="41"/>
      <c r="AQ51" s="41"/>
      <c r="AR51" s="41"/>
      <c r="AS51" s="41"/>
      <c r="AT51" s="36">
        <f t="shared" si="53"/>
        <v>47</v>
      </c>
      <c r="AU51" s="44">
        <f t="shared" si="54"/>
        <v>0.52793277737882127</v>
      </c>
      <c r="AV51" s="44">
        <f t="shared" si="55"/>
        <v>3.8215997888898109E-2</v>
      </c>
      <c r="AW51" s="39">
        <f xml:space="preserve"> IF(ISERROR(ROUND((1000*NPV($AT$1,$AV52:$AV$124)-$AW$1*($AU52+NPV($AT$1,$AU53:$AU$124)))/AU52,3)), 0, ROUND((1000*NPV($AT$1,$AV52:$AV$124)-$AW$1*($AU52+NPV($AT$1,$AU53:$AU$124)))/AU52,3))</f>
        <v>718.13099999999997</v>
      </c>
      <c r="AX51" s="39">
        <f>IF(ISERROR(ROUND(MAX(0,1000*NPV($AT$2,$AV52:$AV$124)-$AW$2*($AU52+NPV($AT$2,$AU53:$AU$124)))/AU52,3)), 0, ROUND(MAX(0,1000*NPV($AT$2,$AV52:$AV$124)-$AW$2*($AU52+NPV($AT$2,$AU53:$AU$124)))/AU52,3))</f>
        <v>641.125</v>
      </c>
    </row>
    <row r="52" spans="1:50" ht="15">
      <c r="A52" s="54">
        <v>27</v>
      </c>
      <c r="B52" s="55">
        <v>5.6800000000000004E-4</v>
      </c>
      <c r="C52" s="6"/>
      <c r="F52" s="51"/>
      <c r="G52" s="6"/>
      <c r="I52" s="36">
        <v>48</v>
      </c>
      <c r="J52" s="37"/>
      <c r="K52" s="37" t="str">
        <f t="shared" si="56"/>
        <v/>
      </c>
      <c r="L52" s="38">
        <f t="shared" si="57"/>
        <v>25</v>
      </c>
      <c r="M52" s="37">
        <f t="shared" si="58"/>
        <v>50000</v>
      </c>
      <c r="N52" s="39">
        <f t="shared" si="30"/>
        <v>659.15899999999999</v>
      </c>
      <c r="O52" s="40">
        <f t="shared" si="31"/>
        <v>733.37</v>
      </c>
      <c r="P52" s="37">
        <f t="shared" si="32"/>
        <v>32957.949999999997</v>
      </c>
      <c r="Q52" s="37">
        <f t="shared" si="33"/>
        <v>36668.5</v>
      </c>
      <c r="R52" s="40"/>
      <c r="S52" s="40">
        <f t="shared" si="44"/>
        <v>81.129000000000005</v>
      </c>
      <c r="T52" s="45">
        <f t="shared" si="59"/>
        <v>0</v>
      </c>
      <c r="U52" s="42">
        <f t="shared" si="45"/>
        <v>0.48971677948992315</v>
      </c>
      <c r="V52" s="42">
        <f t="shared" si="46"/>
        <v>3.9730232603237978E-2</v>
      </c>
      <c r="W52" s="42">
        <f t="shared" si="47"/>
        <v>0</v>
      </c>
      <c r="X52" s="42">
        <f t="shared" si="34"/>
        <v>0.44998654688668516</v>
      </c>
      <c r="Y52" s="43"/>
      <c r="Z52" s="37">
        <f t="shared" si="48"/>
        <v>17584.040028593903</v>
      </c>
      <c r="AA52" s="37">
        <f t="shared" si="49"/>
        <v>244.85838974496158</v>
      </c>
      <c r="AB52" s="37">
        <f t="shared" si="35"/>
        <v>16500.331694514414</v>
      </c>
      <c r="AC52" s="37">
        <f t="shared" si="36"/>
        <v>224.99327344334259</v>
      </c>
      <c r="AD52" s="43"/>
      <c r="AE52" s="37">
        <f t="shared" si="37"/>
        <v>0</v>
      </c>
      <c r="AF52" s="37"/>
      <c r="AG52" s="37">
        <f t="shared" si="38"/>
        <v>-11.249663672167129</v>
      </c>
      <c r="AH52" s="37">
        <f t="shared" si="50"/>
        <v>-1986.5116301618989</v>
      </c>
      <c r="AI52" s="37">
        <f t="shared" si="51"/>
        <v>0</v>
      </c>
      <c r="AJ52" s="37">
        <f t="shared" si="39"/>
        <v>-1997.761293834066</v>
      </c>
      <c r="AK52" s="37">
        <f t="shared" si="40"/>
        <v>1083.7083340794888</v>
      </c>
      <c r="AL52" s="37">
        <f t="shared" si="52"/>
        <v>980.58941300863751</v>
      </c>
      <c r="AM52" s="37">
        <f t="shared" si="41"/>
        <v>66.536453254060348</v>
      </c>
      <c r="AN52" s="37">
        <f t="shared" si="42"/>
        <v>19.865116301618997</v>
      </c>
      <c r="AO52" s="37">
        <f t="shared" si="43"/>
        <v>86.401569555679345</v>
      </c>
      <c r="AP52" s="41"/>
      <c r="AQ52" s="41"/>
      <c r="AR52" s="41"/>
      <c r="AS52" s="41"/>
      <c r="AT52" s="36">
        <f t="shared" si="53"/>
        <v>48</v>
      </c>
      <c r="AU52" s="44">
        <f t="shared" si="54"/>
        <v>0.48971677948992315</v>
      </c>
      <c r="AV52" s="44">
        <f t="shared" si="55"/>
        <v>3.9730232603237978E-2</v>
      </c>
      <c r="AW52" s="39">
        <f xml:space="preserve"> IF(ISERROR(ROUND((1000*NPV($AT$1,$AV53:$AV$124)-$AW$1*($AU53+NPV($AT$1,$AU54:$AU$124)))/AU53,3)), 0, ROUND((1000*NPV($AT$1,$AV53:$AV$124)-$AW$1*($AU53+NPV($AT$1,$AU54:$AU$124)))/AU53,3))</f>
        <v>733.37</v>
      </c>
      <c r="AX52" s="39">
        <f>IF(ISERROR(ROUND(MAX(0,1000*NPV($AT$2,$AV53:$AV$124)-$AW$2*($AU53+NPV($AT$2,$AU54:$AU$124)))/AU53,3)), 0, ROUND(MAX(0,1000*NPV($AT$2,$AV53:$AV$124)-$AW$2*($AU53+NPV($AT$2,$AU54:$AU$124)))/AU53,3))</f>
        <v>659.15899999999999</v>
      </c>
    </row>
    <row r="53" spans="1:50" ht="15">
      <c r="A53" s="54">
        <v>28</v>
      </c>
      <c r="B53" s="55">
        <v>5.8299999999999997E-4</v>
      </c>
      <c r="C53" s="6"/>
      <c r="F53" s="51"/>
      <c r="G53" s="6"/>
      <c r="I53" s="36">
        <v>49</v>
      </c>
      <c r="J53" s="37"/>
      <c r="K53" s="37" t="str">
        <f t="shared" si="56"/>
        <v/>
      </c>
      <c r="L53" s="38">
        <f t="shared" si="57"/>
        <v>25</v>
      </c>
      <c r="M53" s="37">
        <f t="shared" si="58"/>
        <v>50000</v>
      </c>
      <c r="N53" s="39">
        <f t="shared" si="30"/>
        <v>676.49300000000005</v>
      </c>
      <c r="O53" s="40">
        <f t="shared" si="31"/>
        <v>747.91300000000001</v>
      </c>
      <c r="P53" s="37">
        <f t="shared" si="32"/>
        <v>33824.65</v>
      </c>
      <c r="Q53" s="37">
        <f t="shared" si="33"/>
        <v>37395.65</v>
      </c>
      <c r="R53" s="40"/>
      <c r="S53" s="40">
        <f t="shared" si="44"/>
        <v>90.986999999999995</v>
      </c>
      <c r="T53" s="45">
        <f t="shared" si="59"/>
        <v>0</v>
      </c>
      <c r="U53" s="42">
        <f t="shared" si="45"/>
        <v>0.44998654688668516</v>
      </c>
      <c r="V53" s="42">
        <f t="shared" si="46"/>
        <v>4.094292594157882E-2</v>
      </c>
      <c r="W53" s="42">
        <f t="shared" si="47"/>
        <v>0</v>
      </c>
      <c r="X53" s="42">
        <f t="shared" si="34"/>
        <v>0.40904362094510632</v>
      </c>
      <c r="Y53" s="43"/>
      <c r="Z53" s="37">
        <f t="shared" si="48"/>
        <v>16500.331694514414</v>
      </c>
      <c r="AA53" s="37">
        <f t="shared" si="49"/>
        <v>224.99327344334259</v>
      </c>
      <c r="AB53" s="37">
        <f t="shared" si="35"/>
        <v>15296.452083595866</v>
      </c>
      <c r="AC53" s="37">
        <f t="shared" si="36"/>
        <v>204.52181047255317</v>
      </c>
      <c r="AD53" s="43"/>
      <c r="AE53" s="37">
        <f t="shared" si="37"/>
        <v>0</v>
      </c>
      <c r="AF53" s="37"/>
      <c r="AG53" s="37">
        <f t="shared" si="38"/>
        <v>-10.226090523627658</v>
      </c>
      <c r="AH53" s="37">
        <f t="shared" si="50"/>
        <v>-2047.146297078941</v>
      </c>
      <c r="AI53" s="37">
        <f t="shared" si="51"/>
        <v>0</v>
      </c>
      <c r="AJ53" s="37">
        <f t="shared" si="39"/>
        <v>-2057.3723876025688</v>
      </c>
      <c r="AK53" s="37">
        <f t="shared" si="40"/>
        <v>1203.8796109185478</v>
      </c>
      <c r="AL53" s="37">
        <f t="shared" si="52"/>
        <v>919.89287323767667</v>
      </c>
      <c r="AM53" s="37">
        <f t="shared" si="41"/>
        <v>66.400096553655658</v>
      </c>
      <c r="AN53" s="37">
        <f t="shared" si="42"/>
        <v>20.471462970789418</v>
      </c>
      <c r="AO53" s="37">
        <f t="shared" si="43"/>
        <v>86.871559524445075</v>
      </c>
      <c r="AP53" s="41"/>
      <c r="AQ53" s="41"/>
      <c r="AR53" s="41"/>
      <c r="AS53" s="41"/>
      <c r="AT53" s="36">
        <f t="shared" si="53"/>
        <v>49</v>
      </c>
      <c r="AU53" s="44">
        <f t="shared" si="54"/>
        <v>0.44998654688668516</v>
      </c>
      <c r="AV53" s="44">
        <f t="shared" si="55"/>
        <v>4.094292594157882E-2</v>
      </c>
      <c r="AW53" s="39">
        <f xml:space="preserve"> IF(ISERROR(ROUND((1000*NPV($AT$1,$AV54:$AV$124)-$AW$1*($AU54+NPV($AT$1,$AU55:$AU$124)))/AU54,3)), 0, ROUND((1000*NPV($AT$1,$AV54:$AV$124)-$AW$1*($AU54+NPV($AT$1,$AU55:$AU$124)))/AU54,3))</f>
        <v>747.91300000000001</v>
      </c>
      <c r="AX53" s="39">
        <f>IF(ISERROR(ROUND(MAX(0,1000*NPV($AT$2,$AV54:$AV$124)-$AW$2*($AU54+NPV($AT$2,$AU55:$AU$124)))/AU54,3)), 0, ROUND(MAX(0,1000*NPV($AT$2,$AV54:$AV$124)-$AW$2*($AU54+NPV($AT$2,$AU55:$AU$124)))/AU54,3))</f>
        <v>676.49300000000005</v>
      </c>
    </row>
    <row r="54" spans="1:50" ht="15">
      <c r="A54" s="54">
        <v>29</v>
      </c>
      <c r="B54" s="55">
        <v>5.9900000000000003E-4</v>
      </c>
      <c r="C54" s="6"/>
      <c r="F54" s="51"/>
      <c r="G54" s="6"/>
      <c r="I54" s="36">
        <v>50</v>
      </c>
      <c r="J54" s="37"/>
      <c r="K54" s="37" t="str">
        <f t="shared" si="56"/>
        <v/>
      </c>
      <c r="L54" s="38">
        <f t="shared" si="57"/>
        <v>25</v>
      </c>
      <c r="M54" s="37">
        <f t="shared" si="58"/>
        <v>50000</v>
      </c>
      <c r="N54" s="39">
        <f t="shared" si="30"/>
        <v>693.11</v>
      </c>
      <c r="O54" s="40">
        <f t="shared" si="31"/>
        <v>761.76199999999994</v>
      </c>
      <c r="P54" s="37">
        <f t="shared" si="32"/>
        <v>34655.5</v>
      </c>
      <c r="Q54" s="37">
        <f t="shared" si="33"/>
        <v>38088.1</v>
      </c>
      <c r="R54" s="40"/>
      <c r="S54" s="40">
        <f t="shared" si="44"/>
        <v>101.63600000000001</v>
      </c>
      <c r="T54" s="45">
        <f t="shared" si="59"/>
        <v>0</v>
      </c>
      <c r="U54" s="42">
        <f t="shared" si="45"/>
        <v>0.40904362094510632</v>
      </c>
      <c r="V54" s="42">
        <f t="shared" si="46"/>
        <v>4.1573557458376834E-2</v>
      </c>
      <c r="W54" s="42">
        <f t="shared" si="47"/>
        <v>0</v>
      </c>
      <c r="X54" s="42">
        <f t="shared" si="34"/>
        <v>0.3674700634867295</v>
      </c>
      <c r="Y54" s="43"/>
      <c r="Z54" s="37">
        <f t="shared" si="48"/>
        <v>15296.452083595866</v>
      </c>
      <c r="AA54" s="37">
        <f t="shared" si="49"/>
        <v>204.52181047255317</v>
      </c>
      <c r="AB54" s="37">
        <f t="shared" si="35"/>
        <v>13996.236525088902</v>
      </c>
      <c r="AC54" s="37">
        <f t="shared" si="36"/>
        <v>183.73503174336474</v>
      </c>
      <c r="AD54" s="43"/>
      <c r="AE54" s="37">
        <f t="shared" si="37"/>
        <v>0</v>
      </c>
      <c r="AF54" s="37"/>
      <c r="AG54" s="37">
        <f t="shared" si="38"/>
        <v>-9.1867515871682368</v>
      </c>
      <c r="AH54" s="37">
        <f t="shared" si="50"/>
        <v>-2078.6778729188418</v>
      </c>
      <c r="AI54" s="37">
        <f t="shared" si="51"/>
        <v>0</v>
      </c>
      <c r="AJ54" s="37">
        <f t="shared" si="39"/>
        <v>-2087.8646245060099</v>
      </c>
      <c r="AK54" s="37">
        <f t="shared" si="40"/>
        <v>1300.215558506965</v>
      </c>
      <c r="AL54" s="37">
        <f t="shared" si="52"/>
        <v>852.55356417376311</v>
      </c>
      <c r="AM54" s="37">
        <f t="shared" si="41"/>
        <v>64.904498174718128</v>
      </c>
      <c r="AN54" s="37">
        <f t="shared" si="42"/>
        <v>20.786778729188427</v>
      </c>
      <c r="AO54" s="37">
        <f t="shared" si="43"/>
        <v>85.691276903906555</v>
      </c>
      <c r="AP54" s="41"/>
      <c r="AQ54" s="41"/>
      <c r="AR54" s="41"/>
      <c r="AS54" s="41"/>
      <c r="AT54" s="36">
        <f t="shared" si="53"/>
        <v>50</v>
      </c>
      <c r="AU54" s="44">
        <f t="shared" si="54"/>
        <v>0.40904362094510632</v>
      </c>
      <c r="AV54" s="44">
        <f t="shared" si="55"/>
        <v>4.1573557458376834E-2</v>
      </c>
      <c r="AW54" s="39">
        <f xml:space="preserve"> IF(ISERROR(ROUND((1000*NPV($AT$1,$AV55:$AV$124)-$AW$1*($AU55+NPV($AT$1,$AU56:$AU$124)))/AU55,3)), 0, ROUND((1000*NPV($AT$1,$AV55:$AV$124)-$AW$1*($AU55+NPV($AT$1,$AU56:$AU$124)))/AU55,3))</f>
        <v>761.76199999999994</v>
      </c>
      <c r="AX54" s="39">
        <f>IF(ISERROR(ROUND(MAX(0,1000*NPV($AT$2,$AV55:$AV$124)-$AW$2*($AU55+NPV($AT$2,$AU56:$AU$124)))/AU55,3)), 0, ROUND(MAX(0,1000*NPV($AT$2,$AV55:$AV$124)-$AW$2*($AU55+NPV($AT$2,$AU56:$AU$124)))/AU55,3))</f>
        <v>693.11</v>
      </c>
    </row>
    <row r="55" spans="1:50" ht="15">
      <c r="A55" s="54">
        <v>30</v>
      </c>
      <c r="B55" s="55">
        <v>6.1899999999999998E-4</v>
      </c>
      <c r="C55" s="6"/>
      <c r="F55" s="51"/>
      <c r="G55" s="6"/>
      <c r="I55" s="36">
        <v>51</v>
      </c>
      <c r="J55" s="37"/>
      <c r="K55" s="37" t="str">
        <f t="shared" si="56"/>
        <v/>
      </c>
      <c r="L55" s="38">
        <f t="shared" si="57"/>
        <v>25</v>
      </c>
      <c r="M55" s="37">
        <f t="shared" si="58"/>
        <v>50000</v>
      </c>
      <c r="N55" s="39">
        <f t="shared" si="30"/>
        <v>709.11500000000001</v>
      </c>
      <c r="O55" s="40">
        <f t="shared" si="31"/>
        <v>775.00599999999997</v>
      </c>
      <c r="P55" s="37">
        <f t="shared" si="32"/>
        <v>35455.75</v>
      </c>
      <c r="Q55" s="37">
        <f t="shared" si="33"/>
        <v>38750.300000000003</v>
      </c>
      <c r="R55" s="40"/>
      <c r="S55" s="40">
        <f t="shared" si="44"/>
        <v>112.76300000000001</v>
      </c>
      <c r="T55" s="45">
        <f t="shared" si="59"/>
        <v>0</v>
      </c>
      <c r="U55" s="42">
        <f t="shared" si="45"/>
        <v>0.3674700634867295</v>
      </c>
      <c r="V55" s="42">
        <f t="shared" si="46"/>
        <v>4.1437026768954083E-2</v>
      </c>
      <c r="W55" s="42">
        <f t="shared" si="47"/>
        <v>0</v>
      </c>
      <c r="X55" s="42">
        <f t="shared" si="34"/>
        <v>0.32603303671777539</v>
      </c>
      <c r="Y55" s="43"/>
      <c r="Z55" s="37">
        <f t="shared" si="48"/>
        <v>13996.236525088902</v>
      </c>
      <c r="AA55" s="37">
        <f t="shared" si="49"/>
        <v>183.73503174336474</v>
      </c>
      <c r="AB55" s="37">
        <f t="shared" si="35"/>
        <v>12633.877982724813</v>
      </c>
      <c r="AC55" s="37">
        <f t="shared" si="36"/>
        <v>163.01651835888771</v>
      </c>
      <c r="AD55" s="43"/>
      <c r="AE55" s="37">
        <f t="shared" si="37"/>
        <v>0</v>
      </c>
      <c r="AF55" s="37"/>
      <c r="AG55" s="37">
        <f t="shared" si="38"/>
        <v>-8.1508259179443847</v>
      </c>
      <c r="AH55" s="37">
        <f t="shared" si="50"/>
        <v>-2071.8513384477042</v>
      </c>
      <c r="AI55" s="37">
        <f t="shared" si="51"/>
        <v>0</v>
      </c>
      <c r="AJ55" s="37">
        <f t="shared" si="39"/>
        <v>-2080.0021643656487</v>
      </c>
      <c r="AK55" s="37">
        <f t="shared" si="40"/>
        <v>1362.3585423640889</v>
      </c>
      <c r="AL55" s="37">
        <f t="shared" si="52"/>
        <v>779.8984356257746</v>
      </c>
      <c r="AM55" s="37">
        <f t="shared" si="41"/>
        <v>62.254813624214762</v>
      </c>
      <c r="AN55" s="37">
        <f t="shared" si="42"/>
        <v>20.718513384477035</v>
      </c>
      <c r="AO55" s="37">
        <f t="shared" si="43"/>
        <v>82.973327008691797</v>
      </c>
      <c r="AP55" s="41"/>
      <c r="AQ55" s="41"/>
      <c r="AR55" s="41"/>
      <c r="AS55" s="41"/>
      <c r="AT55" s="36">
        <f t="shared" si="53"/>
        <v>51</v>
      </c>
      <c r="AU55" s="44">
        <f t="shared" si="54"/>
        <v>0.3674700634867295</v>
      </c>
      <c r="AV55" s="44">
        <f t="shared" si="55"/>
        <v>4.1437026768954083E-2</v>
      </c>
      <c r="AW55" s="39">
        <f xml:space="preserve"> IF(ISERROR(ROUND((1000*NPV($AT$1,$AV56:$AV$124)-$AW$1*($AU56+NPV($AT$1,$AU57:$AU$124)))/AU56,3)), 0, ROUND((1000*NPV($AT$1,$AV56:$AV$124)-$AW$1*($AU56+NPV($AT$1,$AU57:$AU$124)))/AU56,3))</f>
        <v>775.00599999999997</v>
      </c>
      <c r="AX55" s="39">
        <f>IF(ISERROR(ROUND(MAX(0,1000*NPV($AT$2,$AV56:$AV$124)-$AW$2*($AU56+NPV($AT$2,$AU57:$AU$124)))/AU56,3)), 0, ROUND(MAX(0,1000*NPV($AT$2,$AV56:$AV$124)-$AW$2*($AU56+NPV($AT$2,$AU57:$AU$124)))/AU56,3))</f>
        <v>709.11500000000001</v>
      </c>
    </row>
    <row r="56" spans="1:50" ht="15">
      <c r="A56" s="54">
        <v>31</v>
      </c>
      <c r="B56" s="55">
        <v>6.4999999999999997E-4</v>
      </c>
      <c r="C56" s="6"/>
      <c r="F56" s="51"/>
      <c r="G56" s="6"/>
      <c r="I56" s="36">
        <v>52</v>
      </c>
      <c r="J56" s="37"/>
      <c r="K56" s="37" t="str">
        <f t="shared" si="56"/>
        <v/>
      </c>
      <c r="L56" s="38">
        <f t="shared" si="57"/>
        <v>25</v>
      </c>
      <c r="M56" s="37">
        <f t="shared" si="58"/>
        <v>50000</v>
      </c>
      <c r="N56" s="39">
        <f t="shared" si="30"/>
        <v>724.46299999999997</v>
      </c>
      <c r="O56" s="40">
        <f t="shared" si="31"/>
        <v>787.62400000000002</v>
      </c>
      <c r="P56" s="37">
        <f t="shared" si="32"/>
        <v>36223.15</v>
      </c>
      <c r="Q56" s="37">
        <f t="shared" si="33"/>
        <v>39381.199999999997</v>
      </c>
      <c r="R56" s="40"/>
      <c r="S56" s="40">
        <f t="shared" si="44"/>
        <v>124.91</v>
      </c>
      <c r="T56" s="45">
        <f t="shared" si="59"/>
        <v>0</v>
      </c>
      <c r="U56" s="42">
        <f t="shared" si="45"/>
        <v>0.32603303671777539</v>
      </c>
      <c r="V56" s="42">
        <f t="shared" si="46"/>
        <v>4.0724786616417326E-2</v>
      </c>
      <c r="W56" s="42">
        <f t="shared" si="47"/>
        <v>0</v>
      </c>
      <c r="X56" s="42">
        <f t="shared" si="34"/>
        <v>0.28530825010135807</v>
      </c>
      <c r="Y56" s="43"/>
      <c r="Z56" s="37">
        <f t="shared" si="48"/>
        <v>12633.877982724813</v>
      </c>
      <c r="AA56" s="37">
        <f t="shared" si="49"/>
        <v>163.01651835888771</v>
      </c>
      <c r="AB56" s="37">
        <f t="shared" si="35"/>
        <v>11235.781258891602</v>
      </c>
      <c r="AC56" s="37">
        <f t="shared" si="36"/>
        <v>142.65412505067903</v>
      </c>
      <c r="AD56" s="43"/>
      <c r="AE56" s="37">
        <f t="shared" si="37"/>
        <v>0</v>
      </c>
      <c r="AF56" s="37"/>
      <c r="AG56" s="37">
        <f t="shared" si="38"/>
        <v>-7.1327062525339517</v>
      </c>
      <c r="AH56" s="37">
        <f t="shared" si="50"/>
        <v>-2036.2393308208664</v>
      </c>
      <c r="AI56" s="37">
        <f t="shared" si="51"/>
        <v>0</v>
      </c>
      <c r="AJ56" s="37">
        <f t="shared" si="39"/>
        <v>-2043.3720370734004</v>
      </c>
      <c r="AK56" s="37">
        <f t="shared" si="40"/>
        <v>1398.0967238332105</v>
      </c>
      <c r="AL56" s="37">
        <f t="shared" si="52"/>
        <v>703.82919755960347</v>
      </c>
      <c r="AM56" s="37">
        <f t="shared" si="41"/>
        <v>58.553884319413555</v>
      </c>
      <c r="AN56" s="37">
        <f t="shared" si="42"/>
        <v>20.362393308208681</v>
      </c>
      <c r="AO56" s="37">
        <f t="shared" si="43"/>
        <v>78.916277627622236</v>
      </c>
      <c r="AP56" s="41"/>
      <c r="AQ56" s="41"/>
      <c r="AR56" s="41"/>
      <c r="AS56" s="41"/>
      <c r="AT56" s="36">
        <f t="shared" si="53"/>
        <v>52</v>
      </c>
      <c r="AU56" s="44">
        <f t="shared" si="54"/>
        <v>0.32603303671777539</v>
      </c>
      <c r="AV56" s="44">
        <f t="shared" si="55"/>
        <v>4.0724786616417326E-2</v>
      </c>
      <c r="AW56" s="39">
        <f xml:space="preserve"> IF(ISERROR(ROUND((1000*NPV($AT$1,$AV57:$AV$124)-$AW$1*($AU57+NPV($AT$1,$AU58:$AU$124)))/AU57,3)), 0, ROUND((1000*NPV($AT$1,$AV57:$AV$124)-$AW$1*($AU57+NPV($AT$1,$AU58:$AU$124)))/AU57,3))</f>
        <v>787.62400000000002</v>
      </c>
      <c r="AX56" s="39">
        <f>IF(ISERROR(ROUND(MAX(0,1000*NPV($AT$2,$AV57:$AV$124)-$AW$2*($AU57+NPV($AT$2,$AU58:$AU$124)))/AU57,3)), 0, ROUND(MAX(0,1000*NPV($AT$2,$AV57:$AV$124)-$AW$2*($AU57+NPV($AT$2,$AU58:$AU$124)))/AU57,3))</f>
        <v>724.46299999999997</v>
      </c>
    </row>
    <row r="57" spans="1:50" ht="15">
      <c r="A57" s="54">
        <v>32</v>
      </c>
      <c r="B57" s="55">
        <v>6.87E-4</v>
      </c>
      <c r="I57" s="36">
        <v>53</v>
      </c>
      <c r="J57" s="37"/>
      <c r="K57" s="37" t="str">
        <f t="shared" si="56"/>
        <v/>
      </c>
      <c r="L57" s="38">
        <f t="shared" si="57"/>
        <v>25</v>
      </c>
      <c r="M57" s="37">
        <f t="shared" si="58"/>
        <v>50000</v>
      </c>
      <c r="N57" s="39">
        <f t="shared" si="30"/>
        <v>739.14400000000001</v>
      </c>
      <c r="O57" s="40">
        <f t="shared" si="31"/>
        <v>799.61500000000001</v>
      </c>
      <c r="P57" s="37">
        <f t="shared" si="32"/>
        <v>36957.199999999997</v>
      </c>
      <c r="Q57" s="37">
        <f t="shared" si="33"/>
        <v>39980.75</v>
      </c>
      <c r="R57" s="40"/>
      <c r="S57" s="40">
        <f t="shared" si="44"/>
        <v>138.03099999999998</v>
      </c>
      <c r="T57" s="45">
        <f t="shared" si="59"/>
        <v>0</v>
      </c>
      <c r="U57" s="42">
        <f t="shared" si="45"/>
        <v>0.28530825010135807</v>
      </c>
      <c r="V57" s="42">
        <f t="shared" si="46"/>
        <v>3.9381383069740553E-2</v>
      </c>
      <c r="W57" s="42">
        <f t="shared" si="47"/>
        <v>0</v>
      </c>
      <c r="X57" s="42">
        <f t="shared" si="34"/>
        <v>0.24592686703161754</v>
      </c>
      <c r="Y57" s="43"/>
      <c r="Z57" s="37">
        <f t="shared" si="48"/>
        <v>11235.781258891602</v>
      </c>
      <c r="AA57" s="37">
        <f t="shared" si="49"/>
        <v>142.65412505067903</v>
      </c>
      <c r="AB57" s="37">
        <f t="shared" si="35"/>
        <v>9832.3405890743434</v>
      </c>
      <c r="AC57" s="37">
        <f t="shared" si="36"/>
        <v>122.96343351580877</v>
      </c>
      <c r="AD57" s="43"/>
      <c r="AE57" s="37">
        <f t="shared" si="37"/>
        <v>0</v>
      </c>
      <c r="AF57" s="37"/>
      <c r="AG57" s="37">
        <f t="shared" si="38"/>
        <v>-6.1481716757904383</v>
      </c>
      <c r="AH57" s="37">
        <f t="shared" si="50"/>
        <v>-1969.0691534870277</v>
      </c>
      <c r="AI57" s="37">
        <f t="shared" si="51"/>
        <v>0</v>
      </c>
      <c r="AJ57" s="37">
        <f t="shared" si="39"/>
        <v>-1975.2173251628183</v>
      </c>
      <c r="AK57" s="37">
        <f t="shared" si="40"/>
        <v>1403.4406698172588</v>
      </c>
      <c r="AL57" s="37">
        <f t="shared" si="52"/>
        <v>625.81394611682549</v>
      </c>
      <c r="AM57" s="37">
        <f t="shared" si="41"/>
        <v>54.037290771266044</v>
      </c>
      <c r="AN57" s="37">
        <f t="shared" si="42"/>
        <v>19.690691534870254</v>
      </c>
      <c r="AO57" s="37">
        <f t="shared" si="43"/>
        <v>73.727982306136298</v>
      </c>
      <c r="AP57" s="41"/>
      <c r="AQ57" s="41"/>
      <c r="AR57" s="41"/>
      <c r="AS57" s="41"/>
      <c r="AT57" s="36">
        <f t="shared" si="53"/>
        <v>53</v>
      </c>
      <c r="AU57" s="44">
        <f t="shared" si="54"/>
        <v>0.28530825010135807</v>
      </c>
      <c r="AV57" s="44">
        <f t="shared" si="55"/>
        <v>3.9381383069740553E-2</v>
      </c>
      <c r="AW57" s="39">
        <f xml:space="preserve"> IF(ISERROR(ROUND((1000*NPV($AT$1,$AV58:$AV$124)-$AW$1*($AU58+NPV($AT$1,$AU59:$AU$124)))/AU58,3)), 0, ROUND((1000*NPV($AT$1,$AV58:$AV$124)-$AW$1*($AU58+NPV($AT$1,$AU59:$AU$124)))/AU58,3))</f>
        <v>799.61500000000001</v>
      </c>
      <c r="AX57" s="39">
        <f>IF(ISERROR(ROUND(MAX(0,1000*NPV($AT$2,$AV58:$AV$124)-$AW$2*($AU58+NPV($AT$2,$AU59:$AU$124)))/AU58,3)), 0, ROUND(MAX(0,1000*NPV($AT$2,$AV58:$AV$124)-$AW$2*($AU58+NPV($AT$2,$AU59:$AU$124)))/AU58,3))</f>
        <v>739.14400000000001</v>
      </c>
    </row>
    <row r="58" spans="1:50" ht="15">
      <c r="A58" s="54">
        <v>33</v>
      </c>
      <c r="B58" s="55">
        <v>7.2300000000000001E-4</v>
      </c>
      <c r="I58" s="36">
        <v>54</v>
      </c>
      <c r="J58" s="37"/>
      <c r="K58" s="37" t="str">
        <f t="shared" si="56"/>
        <v/>
      </c>
      <c r="L58" s="38">
        <f t="shared" si="57"/>
        <v>25</v>
      </c>
      <c r="M58" s="37">
        <f t="shared" si="58"/>
        <v>50000</v>
      </c>
      <c r="N58" s="39">
        <f t="shared" si="30"/>
        <v>753.05499999999995</v>
      </c>
      <c r="O58" s="40">
        <f t="shared" si="31"/>
        <v>810.91099999999994</v>
      </c>
      <c r="P58" s="37">
        <f t="shared" si="32"/>
        <v>37652.75</v>
      </c>
      <c r="Q58" s="37">
        <f t="shared" si="33"/>
        <v>40545.550000000003</v>
      </c>
      <c r="R58" s="40"/>
      <c r="S58" s="40">
        <f t="shared" si="44"/>
        <v>152.489</v>
      </c>
      <c r="T58" s="45">
        <f t="shared" si="59"/>
        <v>0</v>
      </c>
      <c r="U58" s="42">
        <f t="shared" si="45"/>
        <v>0.24592686703161754</v>
      </c>
      <c r="V58" s="42">
        <f t="shared" si="46"/>
        <v>3.7501142026784326E-2</v>
      </c>
      <c r="W58" s="42">
        <f t="shared" si="47"/>
        <v>0</v>
      </c>
      <c r="X58" s="42">
        <f t="shared" si="34"/>
        <v>0.2084257250048332</v>
      </c>
      <c r="Y58" s="43"/>
      <c r="Z58" s="37">
        <f t="shared" si="48"/>
        <v>9832.3405890743434</v>
      </c>
      <c r="AA58" s="37">
        <f t="shared" si="49"/>
        <v>122.96343351580877</v>
      </c>
      <c r="AB58" s="37">
        <f t="shared" si="35"/>
        <v>8450.7356544697159</v>
      </c>
      <c r="AC58" s="37">
        <f t="shared" si="36"/>
        <v>104.2128625024166</v>
      </c>
      <c r="AD58" s="43"/>
      <c r="AE58" s="37">
        <f t="shared" si="37"/>
        <v>0</v>
      </c>
      <c r="AF58" s="37"/>
      <c r="AG58" s="37">
        <f t="shared" si="38"/>
        <v>-5.2106431251208303</v>
      </c>
      <c r="AH58" s="37">
        <f t="shared" si="50"/>
        <v>-1875.0571013392164</v>
      </c>
      <c r="AI58" s="37">
        <f t="shared" si="51"/>
        <v>0</v>
      </c>
      <c r="AJ58" s="37">
        <f t="shared" si="39"/>
        <v>-1880.2677444643373</v>
      </c>
      <c r="AK58" s="37">
        <f t="shared" si="40"/>
        <v>1381.6049346046275</v>
      </c>
      <c r="AL58" s="37">
        <f t="shared" si="52"/>
        <v>547.54172124245838</v>
      </c>
      <c r="AM58" s="37">
        <f t="shared" si="41"/>
        <v>48.878911382748583</v>
      </c>
      <c r="AN58" s="37">
        <f t="shared" si="42"/>
        <v>18.750571013392175</v>
      </c>
      <c r="AO58" s="37">
        <f t="shared" si="43"/>
        <v>67.629482396140759</v>
      </c>
      <c r="AP58" s="41"/>
      <c r="AQ58" s="41"/>
      <c r="AR58" s="41"/>
      <c r="AS58" s="41"/>
      <c r="AT58" s="36">
        <f t="shared" si="53"/>
        <v>54</v>
      </c>
      <c r="AU58" s="44">
        <f t="shared" si="54"/>
        <v>0.24592686703161754</v>
      </c>
      <c r="AV58" s="44">
        <f t="shared" si="55"/>
        <v>3.7501142026784326E-2</v>
      </c>
      <c r="AW58" s="39">
        <f xml:space="preserve"> IF(ISERROR(ROUND((1000*NPV($AT$1,$AV59:$AV$124)-$AW$1*($AU59+NPV($AT$1,$AU60:$AU$124)))/AU59,3)), 0, ROUND((1000*NPV($AT$1,$AV59:$AV$124)-$AW$1*($AU59+NPV($AT$1,$AU60:$AU$124)))/AU59,3))</f>
        <v>810.91099999999994</v>
      </c>
      <c r="AX58" s="39">
        <f>IF(ISERROR(ROUND(MAX(0,1000*NPV($AT$2,$AV59:$AV$124)-$AW$2*($AU59+NPV($AT$2,$AU60:$AU$124)))/AU59,3)), 0, ROUND(MAX(0,1000*NPV($AT$2,$AV59:$AV$124)-$AW$2*($AU59+NPV($AT$2,$AU60:$AU$124)))/AU59,3))</f>
        <v>753.05499999999995</v>
      </c>
    </row>
    <row r="59" spans="1:50" ht="15">
      <c r="A59" s="54">
        <v>34</v>
      </c>
      <c r="B59" s="55">
        <v>7.6900000000000004E-4</v>
      </c>
      <c r="I59" s="36">
        <v>55</v>
      </c>
      <c r="J59" s="37"/>
      <c r="K59" s="37" t="str">
        <f t="shared" si="56"/>
        <v/>
      </c>
      <c r="L59" s="38">
        <f t="shared" si="57"/>
        <v>25</v>
      </c>
      <c r="M59" s="37">
        <f t="shared" si="58"/>
        <v>50000</v>
      </c>
      <c r="N59" s="39">
        <f t="shared" si="30"/>
        <v>766.04100000000005</v>
      </c>
      <c r="O59" s="40">
        <f t="shared" si="31"/>
        <v>821.40200000000004</v>
      </c>
      <c r="P59" s="37">
        <f t="shared" si="32"/>
        <v>38302.050000000003</v>
      </c>
      <c r="Q59" s="37">
        <f t="shared" si="33"/>
        <v>41070.1</v>
      </c>
      <c r="R59" s="40"/>
      <c r="S59" s="40">
        <f t="shared" si="44"/>
        <v>168.47799999999998</v>
      </c>
      <c r="T59" s="45">
        <f t="shared" si="59"/>
        <v>0</v>
      </c>
      <c r="U59" s="42">
        <f t="shared" si="45"/>
        <v>0.2084257250048332</v>
      </c>
      <c r="V59" s="42">
        <f t="shared" si="46"/>
        <v>3.5115149297364284E-2</v>
      </c>
      <c r="W59" s="42">
        <f t="shared" si="47"/>
        <v>0</v>
      </c>
      <c r="X59" s="42">
        <f t="shared" si="34"/>
        <v>0.17331057570746891</v>
      </c>
      <c r="Y59" s="43"/>
      <c r="Z59" s="37">
        <f t="shared" si="48"/>
        <v>8450.7356544697159</v>
      </c>
      <c r="AA59" s="37">
        <f t="shared" si="49"/>
        <v>104.2128625024166</v>
      </c>
      <c r="AB59" s="37">
        <f t="shared" si="35"/>
        <v>7117.8826753633184</v>
      </c>
      <c r="AC59" s="37">
        <f t="shared" si="36"/>
        <v>86.65528785373445</v>
      </c>
      <c r="AD59" s="43"/>
      <c r="AE59" s="37">
        <f t="shared" si="37"/>
        <v>0</v>
      </c>
      <c r="AF59" s="37"/>
      <c r="AG59" s="37">
        <f t="shared" si="38"/>
        <v>-4.3327643926867232</v>
      </c>
      <c r="AH59" s="37">
        <f t="shared" si="50"/>
        <v>-1755.7574648682141</v>
      </c>
      <c r="AI59" s="37">
        <f t="shared" si="51"/>
        <v>0</v>
      </c>
      <c r="AJ59" s="37">
        <f t="shared" si="39"/>
        <v>-1760.0902292609007</v>
      </c>
      <c r="AK59" s="37">
        <f t="shared" si="40"/>
        <v>1332.8529791063975</v>
      </c>
      <c r="AL59" s="37">
        <f t="shared" si="52"/>
        <v>470.52216843346724</v>
      </c>
      <c r="AM59" s="37">
        <f t="shared" si="41"/>
        <v>43.284918278963971</v>
      </c>
      <c r="AN59" s="37">
        <f t="shared" si="42"/>
        <v>17.557574648682149</v>
      </c>
      <c r="AO59" s="37">
        <f t="shared" si="43"/>
        <v>60.84249292764612</v>
      </c>
      <c r="AP59" s="41"/>
      <c r="AQ59" s="41"/>
      <c r="AR59" s="41"/>
      <c r="AS59" s="41"/>
      <c r="AT59" s="36">
        <f t="shared" si="53"/>
        <v>55</v>
      </c>
      <c r="AU59" s="44">
        <f t="shared" si="54"/>
        <v>0.2084257250048332</v>
      </c>
      <c r="AV59" s="44">
        <f t="shared" si="55"/>
        <v>3.5115149297364284E-2</v>
      </c>
      <c r="AW59" s="39">
        <f xml:space="preserve"> IF(ISERROR(ROUND((1000*NPV($AT$1,$AV60:$AV$124)-$AW$1*($AU60+NPV($AT$1,$AU61:$AU$124)))/AU60,3)), 0, ROUND((1000*NPV($AT$1,$AV60:$AV$124)-$AW$1*($AU60+NPV($AT$1,$AU61:$AU$124)))/AU60,3))</f>
        <v>821.40200000000004</v>
      </c>
      <c r="AX59" s="39">
        <f>IF(ISERROR(ROUND(MAX(0,1000*NPV($AT$2,$AV60:$AV$124)-$AW$2*($AU60+NPV($AT$2,$AU61:$AU$124)))/AU60,3)), 0, ROUND(MAX(0,1000*NPV($AT$2,$AV60:$AV$124)-$AW$2*($AU60+NPV($AT$2,$AU61:$AU$124)))/AU60,3))</f>
        <v>766.04100000000005</v>
      </c>
    </row>
    <row r="60" spans="1:50" ht="15">
      <c r="A60" s="54">
        <v>35</v>
      </c>
      <c r="B60" s="55">
        <v>8.1700000000000002E-4</v>
      </c>
      <c r="I60" s="36">
        <v>56</v>
      </c>
      <c r="J60" s="37"/>
      <c r="K60" s="37" t="str">
        <f t="shared" si="56"/>
        <v/>
      </c>
      <c r="L60" s="38">
        <f t="shared" si="57"/>
        <v>25</v>
      </c>
      <c r="M60" s="37">
        <f t="shared" si="58"/>
        <v>50000</v>
      </c>
      <c r="N60" s="39">
        <f t="shared" si="30"/>
        <v>778.36099999999999</v>
      </c>
      <c r="O60" s="40">
        <f t="shared" si="31"/>
        <v>831.303</v>
      </c>
      <c r="P60" s="37">
        <f t="shared" si="32"/>
        <v>38918.050000000003</v>
      </c>
      <c r="Q60" s="37">
        <f t="shared" si="33"/>
        <v>41565.15</v>
      </c>
      <c r="R60" s="40"/>
      <c r="S60" s="40">
        <f t="shared" si="44"/>
        <v>184.358</v>
      </c>
      <c r="T60" s="45">
        <f t="shared" si="59"/>
        <v>0</v>
      </c>
      <c r="U60" s="42">
        <f t="shared" si="45"/>
        <v>0.17331057570746891</v>
      </c>
      <c r="V60" s="42">
        <f t="shared" si="46"/>
        <v>3.1951191116277554E-2</v>
      </c>
      <c r="W60" s="42">
        <f t="shared" si="47"/>
        <v>0</v>
      </c>
      <c r="X60" s="42">
        <f t="shared" si="34"/>
        <v>0.14135938459119135</v>
      </c>
      <c r="Y60" s="43"/>
      <c r="Z60" s="37">
        <f t="shared" si="48"/>
        <v>7117.8826753633184</v>
      </c>
      <c r="AA60" s="37">
        <f t="shared" si="49"/>
        <v>86.65528785373445</v>
      </c>
      <c r="AB60" s="37">
        <f t="shared" si="35"/>
        <v>5875.6240244405572</v>
      </c>
      <c r="AC60" s="37">
        <f t="shared" si="36"/>
        <v>70.679692295595672</v>
      </c>
      <c r="AD60" s="43"/>
      <c r="AE60" s="37">
        <f t="shared" si="37"/>
        <v>0</v>
      </c>
      <c r="AF60" s="37"/>
      <c r="AG60" s="37">
        <f t="shared" si="38"/>
        <v>-3.5339846147797838</v>
      </c>
      <c r="AH60" s="37">
        <f t="shared" si="50"/>
        <v>-1597.5595558138778</v>
      </c>
      <c r="AI60" s="37">
        <f t="shared" si="51"/>
        <v>0</v>
      </c>
      <c r="AJ60" s="37">
        <f t="shared" si="39"/>
        <v>-1601.0935404286574</v>
      </c>
      <c r="AK60" s="37">
        <f t="shared" si="40"/>
        <v>1242.2586509227613</v>
      </c>
      <c r="AL60" s="37">
        <f t="shared" si="52"/>
        <v>396.2495879769379</v>
      </c>
      <c r="AM60" s="37">
        <f t="shared" si="41"/>
        <v>37.414698471041731</v>
      </c>
      <c r="AN60" s="37">
        <f t="shared" si="42"/>
        <v>15.975595558138778</v>
      </c>
      <c r="AO60" s="37">
        <f t="shared" si="43"/>
        <v>53.390294029180509</v>
      </c>
      <c r="AP60" s="41"/>
      <c r="AQ60" s="41"/>
      <c r="AR60" s="41"/>
      <c r="AS60" s="41"/>
      <c r="AT60" s="36">
        <f t="shared" si="53"/>
        <v>56</v>
      </c>
      <c r="AU60" s="44">
        <f t="shared" si="54"/>
        <v>0.17331057570746891</v>
      </c>
      <c r="AV60" s="44">
        <f t="shared" si="55"/>
        <v>3.1951191116277554E-2</v>
      </c>
      <c r="AW60" s="39">
        <f xml:space="preserve"> IF(ISERROR(ROUND((1000*NPV($AT$1,$AV61:$AV$124)-$AW$1*($AU61+NPV($AT$1,$AU62:$AU$124)))/AU61,3)), 0, ROUND((1000*NPV($AT$1,$AV61:$AV$124)-$AW$1*($AU61+NPV($AT$1,$AU62:$AU$124)))/AU61,3))</f>
        <v>831.303</v>
      </c>
      <c r="AX60" s="39">
        <f>IF(ISERROR(ROUND(MAX(0,1000*NPV($AT$2,$AV61:$AV$124)-$AW$2*($AU61+NPV($AT$2,$AU62:$AU$124)))/AU61,3)), 0, ROUND(MAX(0,1000*NPV($AT$2,$AV61:$AV$124)-$AW$2*($AU61+NPV($AT$2,$AU62:$AU$124)))/AU61,3))</f>
        <v>778.36099999999999</v>
      </c>
    </row>
    <row r="61" spans="1:50" ht="15">
      <c r="A61" s="54">
        <v>36</v>
      </c>
      <c r="B61" s="55">
        <v>8.7299999999999997E-4</v>
      </c>
      <c r="I61" s="36">
        <v>57</v>
      </c>
      <c r="J61" s="37"/>
      <c r="K61" s="37" t="str">
        <f t="shared" si="56"/>
        <v/>
      </c>
      <c r="L61" s="38">
        <f t="shared" si="57"/>
        <v>25</v>
      </c>
      <c r="M61" s="37">
        <f t="shared" si="58"/>
        <v>50000</v>
      </c>
      <c r="N61" s="39">
        <f t="shared" si="30"/>
        <v>789.95699999999999</v>
      </c>
      <c r="O61" s="40">
        <f t="shared" si="31"/>
        <v>840.57500000000005</v>
      </c>
      <c r="P61" s="37">
        <f t="shared" si="32"/>
        <v>39497.85</v>
      </c>
      <c r="Q61" s="37">
        <f t="shared" si="33"/>
        <v>42028.75</v>
      </c>
      <c r="R61" s="40"/>
      <c r="S61" s="40">
        <f t="shared" si="44"/>
        <v>201.50799999999998</v>
      </c>
      <c r="T61" s="45">
        <f t="shared" si="59"/>
        <v>0</v>
      </c>
      <c r="U61" s="42">
        <f t="shared" si="45"/>
        <v>0.14135938459119135</v>
      </c>
      <c r="V61" s="42">
        <f t="shared" si="46"/>
        <v>2.8485046870201786E-2</v>
      </c>
      <c r="W61" s="42">
        <f t="shared" si="47"/>
        <v>0</v>
      </c>
      <c r="X61" s="42">
        <f t="shared" si="34"/>
        <v>0.11287433772098956</v>
      </c>
      <c r="Y61" s="43"/>
      <c r="Z61" s="37">
        <f t="shared" si="48"/>
        <v>5875.6240244405572</v>
      </c>
      <c r="AA61" s="37">
        <f t="shared" si="49"/>
        <v>70.679692295595672</v>
      </c>
      <c r="AB61" s="37">
        <f t="shared" si="35"/>
        <v>4743.9673214910399</v>
      </c>
      <c r="AC61" s="37">
        <f t="shared" si="36"/>
        <v>56.437168860494779</v>
      </c>
      <c r="AD61" s="43"/>
      <c r="AE61" s="37">
        <f t="shared" si="37"/>
        <v>0</v>
      </c>
      <c r="AF61" s="37"/>
      <c r="AG61" s="37">
        <f t="shared" si="38"/>
        <v>-2.8218584430247393</v>
      </c>
      <c r="AH61" s="37">
        <f t="shared" si="50"/>
        <v>-1424.2523435100893</v>
      </c>
      <c r="AI61" s="37">
        <f t="shared" si="51"/>
        <v>0</v>
      </c>
      <c r="AJ61" s="37">
        <f t="shared" si="39"/>
        <v>-1427.074201953114</v>
      </c>
      <c r="AK61" s="37">
        <f t="shared" si="40"/>
        <v>1131.6567029495172</v>
      </c>
      <c r="AL61" s="37">
        <f t="shared" si="52"/>
        <v>327.04670442048842</v>
      </c>
      <c r="AM61" s="37">
        <f t="shared" si="41"/>
        <v>31.629205416891693</v>
      </c>
      <c r="AN61" s="37">
        <f t="shared" si="42"/>
        <v>14.242523435100892</v>
      </c>
      <c r="AO61" s="37">
        <f t="shared" si="43"/>
        <v>45.871728851992586</v>
      </c>
      <c r="AP61" s="41"/>
      <c r="AQ61" s="41"/>
      <c r="AR61" s="41"/>
      <c r="AS61" s="41"/>
      <c r="AT61" s="36">
        <f t="shared" si="53"/>
        <v>57</v>
      </c>
      <c r="AU61" s="44">
        <f t="shared" si="54"/>
        <v>0.14135938459119135</v>
      </c>
      <c r="AV61" s="44">
        <f t="shared" si="55"/>
        <v>2.8485046870201786E-2</v>
      </c>
      <c r="AW61" s="39">
        <f xml:space="preserve"> IF(ISERROR(ROUND((1000*NPV($AT$1,$AV62:$AV$124)-$AW$1*($AU62+NPV($AT$1,$AU63:$AU$124)))/AU62,3)), 0, ROUND((1000*NPV($AT$1,$AV62:$AV$124)-$AW$1*($AU62+NPV($AT$1,$AU63:$AU$124)))/AU62,3))</f>
        <v>840.57500000000005</v>
      </c>
      <c r="AX61" s="39">
        <f>IF(ISERROR(ROUND(MAX(0,1000*NPV($AT$2,$AV62:$AV$124)-$AW$2*($AU62+NPV($AT$2,$AU63:$AU$124)))/AU62,3)), 0, ROUND(MAX(0,1000*NPV($AT$2,$AV62:$AV$124)-$AW$2*($AU62+NPV($AT$2,$AU63:$AU$124)))/AU62,3))</f>
        <v>789.95699999999999</v>
      </c>
    </row>
    <row r="62" spans="1:50" ht="15">
      <c r="A62" s="54">
        <v>37</v>
      </c>
      <c r="B62" s="55">
        <v>9.5E-4</v>
      </c>
      <c r="I62" s="36">
        <v>58</v>
      </c>
      <c r="J62" s="37"/>
      <c r="K62" s="37" t="str">
        <f t="shared" si="56"/>
        <v/>
      </c>
      <c r="L62" s="38">
        <f t="shared" si="57"/>
        <v>25</v>
      </c>
      <c r="M62" s="37">
        <f t="shared" si="58"/>
        <v>50000</v>
      </c>
      <c r="N62" s="39">
        <f t="shared" si="30"/>
        <v>800.86800000000005</v>
      </c>
      <c r="O62" s="40">
        <f t="shared" si="31"/>
        <v>849.25900000000001</v>
      </c>
      <c r="P62" s="37">
        <f t="shared" si="32"/>
        <v>40043.4</v>
      </c>
      <c r="Q62" s="37">
        <f t="shared" si="33"/>
        <v>42462.95</v>
      </c>
      <c r="R62" s="40"/>
      <c r="S62" s="40">
        <f t="shared" si="44"/>
        <v>219.47800000000001</v>
      </c>
      <c r="T62" s="45">
        <f t="shared" si="59"/>
        <v>0</v>
      </c>
      <c r="U62" s="42">
        <f t="shared" si="45"/>
        <v>0.11287433772098956</v>
      </c>
      <c r="V62" s="42">
        <f t="shared" si="46"/>
        <v>2.4773433894327346E-2</v>
      </c>
      <c r="W62" s="42">
        <f t="shared" si="47"/>
        <v>0</v>
      </c>
      <c r="X62" s="42">
        <f t="shared" si="34"/>
        <v>8.8100903826662219E-2</v>
      </c>
      <c r="Y62" s="43"/>
      <c r="Z62" s="37">
        <f t="shared" si="48"/>
        <v>4743.9673214910399</v>
      </c>
      <c r="AA62" s="37">
        <f t="shared" si="49"/>
        <v>56.437168860494779</v>
      </c>
      <c r="AB62" s="37">
        <f t="shared" si="35"/>
        <v>3741.0242741463662</v>
      </c>
      <c r="AC62" s="37">
        <f t="shared" si="36"/>
        <v>44.050451913331109</v>
      </c>
      <c r="AD62" s="43"/>
      <c r="AE62" s="37">
        <f t="shared" si="37"/>
        <v>0</v>
      </c>
      <c r="AF62" s="37"/>
      <c r="AG62" s="37">
        <f t="shared" si="38"/>
        <v>-2.2025225956665553</v>
      </c>
      <c r="AH62" s="37">
        <f t="shared" si="50"/>
        <v>-1238.6716947163673</v>
      </c>
      <c r="AI62" s="37">
        <f t="shared" si="51"/>
        <v>0</v>
      </c>
      <c r="AJ62" s="37">
        <f t="shared" si="39"/>
        <v>-1240.8742173120338</v>
      </c>
      <c r="AK62" s="37">
        <f t="shared" si="40"/>
        <v>1002.9430473446737</v>
      </c>
      <c r="AL62" s="37">
        <f t="shared" si="52"/>
        <v>264.02224696933445</v>
      </c>
      <c r="AM62" s="37">
        <f t="shared" si="41"/>
        <v>26.091077001974327</v>
      </c>
      <c r="AN62" s="37">
        <f t="shared" si="42"/>
        <v>12.38671694716367</v>
      </c>
      <c r="AO62" s="37">
        <f t="shared" si="43"/>
        <v>38.477793949137997</v>
      </c>
      <c r="AP62" s="41"/>
      <c r="AQ62" s="41"/>
      <c r="AR62" s="41"/>
      <c r="AS62" s="41"/>
      <c r="AT62" s="36">
        <f t="shared" si="53"/>
        <v>58</v>
      </c>
      <c r="AU62" s="44">
        <f t="shared" si="54"/>
        <v>0.11287433772098956</v>
      </c>
      <c r="AV62" s="44">
        <f t="shared" si="55"/>
        <v>2.4773433894327346E-2</v>
      </c>
      <c r="AW62" s="39">
        <f xml:space="preserve"> IF(ISERROR(ROUND((1000*NPV($AT$1,$AV63:$AV$124)-$AW$1*($AU63+NPV($AT$1,$AU64:$AU$124)))/AU63,3)), 0, ROUND((1000*NPV($AT$1,$AV63:$AV$124)-$AW$1*($AU63+NPV($AT$1,$AU64:$AU$124)))/AU63,3))</f>
        <v>849.25900000000001</v>
      </c>
      <c r="AX62" s="39">
        <f>IF(ISERROR(ROUND(MAX(0,1000*NPV($AT$2,$AV63:$AV$124)-$AW$2*($AU63+NPV($AT$2,$AU64:$AU$124)))/AU63,3)), 0, ROUND(MAX(0,1000*NPV($AT$2,$AV63:$AV$124)-$AW$2*($AU63+NPV($AT$2,$AU64:$AU$124)))/AU63,3))</f>
        <v>800.86800000000005</v>
      </c>
    </row>
    <row r="63" spans="1:50" ht="15">
      <c r="A63" s="54">
        <v>38</v>
      </c>
      <c r="B63" s="55">
        <v>1.039E-3</v>
      </c>
      <c r="I63" s="36">
        <v>59</v>
      </c>
      <c r="J63" s="37"/>
      <c r="K63" s="37" t="str">
        <f t="shared" si="56"/>
        <v/>
      </c>
      <c r="L63" s="38">
        <f t="shared" si="57"/>
        <v>25</v>
      </c>
      <c r="M63" s="37">
        <f t="shared" si="58"/>
        <v>50000</v>
      </c>
      <c r="N63" s="39">
        <f t="shared" si="30"/>
        <v>811.19500000000005</v>
      </c>
      <c r="O63" s="40">
        <f t="shared" si="31"/>
        <v>857.43899999999996</v>
      </c>
      <c r="P63" s="37">
        <f t="shared" si="32"/>
        <v>40559.75</v>
      </c>
      <c r="Q63" s="37">
        <f t="shared" si="33"/>
        <v>42871.95</v>
      </c>
      <c r="R63" s="40"/>
      <c r="S63" s="40">
        <f t="shared" si="44"/>
        <v>238.04500000000002</v>
      </c>
      <c r="T63" s="45">
        <f t="shared" si="59"/>
        <v>0</v>
      </c>
      <c r="U63" s="42">
        <f t="shared" si="45"/>
        <v>8.8100903826662219E-2</v>
      </c>
      <c r="V63" s="42">
        <f t="shared" si="46"/>
        <v>2.0971979651417807E-2</v>
      </c>
      <c r="W63" s="42">
        <f t="shared" si="47"/>
        <v>0</v>
      </c>
      <c r="X63" s="42">
        <f t="shared" si="34"/>
        <v>6.7128924175244409E-2</v>
      </c>
      <c r="Y63" s="43"/>
      <c r="Z63" s="37">
        <f t="shared" si="48"/>
        <v>3741.0242741463662</v>
      </c>
      <c r="AA63" s="37">
        <f t="shared" si="49"/>
        <v>44.050451913331109</v>
      </c>
      <c r="AB63" s="37">
        <f t="shared" si="35"/>
        <v>2877.9478807948694</v>
      </c>
      <c r="AC63" s="37">
        <f t="shared" si="36"/>
        <v>33.564462087622204</v>
      </c>
      <c r="AD63" s="43"/>
      <c r="AE63" s="37">
        <f t="shared" si="37"/>
        <v>0</v>
      </c>
      <c r="AF63" s="37"/>
      <c r="AG63" s="37">
        <f t="shared" si="38"/>
        <v>-1.6782231043811102</v>
      </c>
      <c r="AH63" s="37">
        <f t="shared" si="50"/>
        <v>-1048.5989825708903</v>
      </c>
      <c r="AI63" s="37">
        <f t="shared" si="51"/>
        <v>0</v>
      </c>
      <c r="AJ63" s="37">
        <f t="shared" si="39"/>
        <v>-1050.2772056752713</v>
      </c>
      <c r="AK63" s="37">
        <f t="shared" si="40"/>
        <v>863.07639335149679</v>
      </c>
      <c r="AL63" s="37">
        <f t="shared" si="52"/>
        <v>208.17910993328334</v>
      </c>
      <c r="AM63" s="37">
        <f t="shared" si="41"/>
        <v>20.978297609508871</v>
      </c>
      <c r="AN63" s="37">
        <f t="shared" si="42"/>
        <v>10.485989825708906</v>
      </c>
      <c r="AO63" s="37">
        <f t="shared" si="43"/>
        <v>31.464287435217777</v>
      </c>
      <c r="AP63" s="41"/>
      <c r="AQ63" s="41"/>
      <c r="AR63" s="41"/>
      <c r="AS63" s="41"/>
      <c r="AT63" s="36">
        <f t="shared" si="53"/>
        <v>59</v>
      </c>
      <c r="AU63" s="44">
        <f t="shared" si="54"/>
        <v>8.8100903826662219E-2</v>
      </c>
      <c r="AV63" s="44">
        <f t="shared" si="55"/>
        <v>2.0971979651417807E-2</v>
      </c>
      <c r="AW63" s="39">
        <f xml:space="preserve"> IF(ISERROR(ROUND((1000*NPV($AT$1,$AV64:$AV$124)-$AW$1*($AU64+NPV($AT$1,$AU65:$AU$124)))/AU64,3)), 0, ROUND((1000*NPV($AT$1,$AV64:$AV$124)-$AW$1*($AU64+NPV($AT$1,$AU65:$AU$124)))/AU64,3))</f>
        <v>857.43899999999996</v>
      </c>
      <c r="AX63" s="39">
        <f>IF(ISERROR(ROUND(MAX(0,1000*NPV($AT$2,$AV64:$AV$124)-$AW$2*($AU64+NPV($AT$2,$AU65:$AU$124)))/AU64,3)), 0, ROUND(MAX(0,1000*NPV($AT$2,$AV64:$AV$124)-$AW$2*($AU64+NPV($AT$2,$AU65:$AU$124)))/AU64,3))</f>
        <v>811.19500000000005</v>
      </c>
    </row>
    <row r="64" spans="1:50" ht="15">
      <c r="A64" s="54">
        <v>39</v>
      </c>
      <c r="B64" s="55">
        <v>1.1299999999999999E-3</v>
      </c>
      <c r="I64" s="36">
        <v>60</v>
      </c>
      <c r="J64" s="37"/>
      <c r="K64" s="37" t="str">
        <f t="shared" si="56"/>
        <v/>
      </c>
      <c r="L64" s="38">
        <f t="shared" si="57"/>
        <v>25</v>
      </c>
      <c r="M64" s="37">
        <f t="shared" si="58"/>
        <v>50000</v>
      </c>
      <c r="N64" s="39">
        <f t="shared" si="30"/>
        <v>820.87800000000004</v>
      </c>
      <c r="O64" s="40">
        <f t="shared" si="31"/>
        <v>865.07600000000002</v>
      </c>
      <c r="P64" s="37">
        <f t="shared" si="32"/>
        <v>41043.9</v>
      </c>
      <c r="Q64" s="37">
        <f t="shared" si="33"/>
        <v>43253.8</v>
      </c>
      <c r="R64" s="40"/>
      <c r="S64" s="40">
        <f t="shared" si="44"/>
        <v>257.96699999999998</v>
      </c>
      <c r="T64" s="45">
        <f t="shared" si="59"/>
        <v>0</v>
      </c>
      <c r="U64" s="42">
        <f t="shared" si="45"/>
        <v>6.7128924175244409E-2</v>
      </c>
      <c r="V64" s="42">
        <f t="shared" si="46"/>
        <v>1.7317047182715276E-2</v>
      </c>
      <c r="W64" s="42">
        <f t="shared" si="47"/>
        <v>0</v>
      </c>
      <c r="X64" s="42">
        <f t="shared" si="34"/>
        <v>4.9811876992529133E-2</v>
      </c>
      <c r="Y64" s="43"/>
      <c r="Z64" s="37">
        <f t="shared" si="48"/>
        <v>2877.9478807948694</v>
      </c>
      <c r="AA64" s="37">
        <f t="shared" si="49"/>
        <v>33.564462087622204</v>
      </c>
      <c r="AB64" s="37">
        <f t="shared" si="35"/>
        <v>2154.5529650594567</v>
      </c>
      <c r="AC64" s="37">
        <f t="shared" si="36"/>
        <v>24.905938496264568</v>
      </c>
      <c r="AD64" s="43"/>
      <c r="AE64" s="37">
        <f t="shared" si="37"/>
        <v>0</v>
      </c>
      <c r="AF64" s="37"/>
      <c r="AG64" s="37">
        <f t="shared" si="38"/>
        <v>-1.2452969248132284</v>
      </c>
      <c r="AH64" s="37">
        <f t="shared" si="50"/>
        <v>-865.85235913576378</v>
      </c>
      <c r="AI64" s="37">
        <f t="shared" si="51"/>
        <v>0</v>
      </c>
      <c r="AJ64" s="37">
        <f t="shared" si="39"/>
        <v>-867.09765606057704</v>
      </c>
      <c r="AK64" s="37">
        <f t="shared" si="40"/>
        <v>723.39491573541272</v>
      </c>
      <c r="AL64" s="37">
        <f t="shared" si="52"/>
        <v>160.13317885853704</v>
      </c>
      <c r="AM64" s="37">
        <f t="shared" si="41"/>
        <v>16.430438533372723</v>
      </c>
      <c r="AN64" s="37">
        <f t="shared" si="42"/>
        <v>8.6585235913576355</v>
      </c>
      <c r="AO64" s="37">
        <f t="shared" si="43"/>
        <v>25.088962124730358</v>
      </c>
      <c r="AP64" s="41"/>
      <c r="AQ64" s="41"/>
      <c r="AR64" s="41"/>
      <c r="AS64" s="41"/>
      <c r="AT64" s="36">
        <f t="shared" si="53"/>
        <v>60</v>
      </c>
      <c r="AU64" s="44">
        <f t="shared" si="54"/>
        <v>6.7128924175244409E-2</v>
      </c>
      <c r="AV64" s="44">
        <f t="shared" si="55"/>
        <v>1.7317047182715276E-2</v>
      </c>
      <c r="AW64" s="39">
        <f xml:space="preserve"> IF(ISERROR(ROUND((1000*NPV($AT$1,$AV65:$AV$124)-$AW$1*($AU65+NPV($AT$1,$AU66:$AU$124)))/AU65,3)), 0, ROUND((1000*NPV($AT$1,$AV65:$AV$124)-$AW$1*($AU65+NPV($AT$1,$AU66:$AU$124)))/AU65,3))</f>
        <v>865.07600000000002</v>
      </c>
      <c r="AX64" s="39">
        <f>IF(ISERROR(ROUND(MAX(0,1000*NPV($AT$2,$AV65:$AV$124)-$AW$2*($AU65+NPV($AT$2,$AU66:$AU$124)))/AU65,3)), 0, ROUND(MAX(0,1000*NPV($AT$2,$AV65:$AV$124)-$AW$2*($AU65+NPV($AT$2,$AU66:$AU$124)))/AU65,3))</f>
        <v>820.87800000000004</v>
      </c>
    </row>
    <row r="65" spans="1:50" ht="15">
      <c r="A65" s="54">
        <v>40</v>
      </c>
      <c r="B65" s="55">
        <v>1.2260000000000001E-3</v>
      </c>
      <c r="I65" s="36">
        <v>61</v>
      </c>
      <c r="J65" s="37"/>
      <c r="K65" s="37" t="str">
        <f t="shared" si="56"/>
        <v/>
      </c>
      <c r="L65" s="38">
        <f t="shared" si="57"/>
        <v>25</v>
      </c>
      <c r="M65" s="37">
        <f t="shared" si="58"/>
        <v>50000</v>
      </c>
      <c r="N65" s="39">
        <f t="shared" si="30"/>
        <v>830.01700000000005</v>
      </c>
      <c r="O65" s="40">
        <f t="shared" si="31"/>
        <v>872.25199999999995</v>
      </c>
      <c r="P65" s="37">
        <f t="shared" si="32"/>
        <v>41500.85</v>
      </c>
      <c r="Q65" s="37">
        <f t="shared" si="33"/>
        <v>43612.6</v>
      </c>
      <c r="R65" s="40"/>
      <c r="S65" s="40">
        <f t="shared" si="44"/>
        <v>278.45499999999998</v>
      </c>
      <c r="T65" s="45">
        <f t="shared" si="59"/>
        <v>0</v>
      </c>
      <c r="U65" s="42">
        <f t="shared" si="45"/>
        <v>4.9811876992529133E-2</v>
      </c>
      <c r="V65" s="42">
        <f t="shared" si="46"/>
        <v>1.3870366207954699E-2</v>
      </c>
      <c r="W65" s="42">
        <f t="shared" si="47"/>
        <v>0</v>
      </c>
      <c r="X65" s="42">
        <f t="shared" si="34"/>
        <v>3.5941510784574436E-2</v>
      </c>
      <c r="Y65" s="43"/>
      <c r="Z65" s="37">
        <f t="shared" si="48"/>
        <v>2154.5529650594567</v>
      </c>
      <c r="AA65" s="37">
        <f t="shared" si="49"/>
        <v>24.905938496264568</v>
      </c>
      <c r="AB65" s="37">
        <f t="shared" si="35"/>
        <v>1567.502733243331</v>
      </c>
      <c r="AC65" s="37">
        <f t="shared" si="36"/>
        <v>17.970755392287217</v>
      </c>
      <c r="AD65" s="43"/>
      <c r="AE65" s="37">
        <f t="shared" si="37"/>
        <v>0</v>
      </c>
      <c r="AF65" s="37"/>
      <c r="AG65" s="37">
        <f t="shared" si="38"/>
        <v>-0.89853776961436094</v>
      </c>
      <c r="AH65" s="37">
        <f t="shared" si="50"/>
        <v>-693.51831039773492</v>
      </c>
      <c r="AI65" s="37">
        <f t="shared" si="51"/>
        <v>0</v>
      </c>
      <c r="AJ65" s="37">
        <f t="shared" si="39"/>
        <v>-694.41684816734926</v>
      </c>
      <c r="AK65" s="37">
        <f t="shared" si="40"/>
        <v>587.05023181612569</v>
      </c>
      <c r="AL65" s="37">
        <f t="shared" si="52"/>
        <v>119.87023969556468</v>
      </c>
      <c r="AM65" s="37">
        <f t="shared" si="41"/>
        <v>12.503623344341108</v>
      </c>
      <c r="AN65" s="37">
        <f t="shared" si="42"/>
        <v>6.9351831039773515</v>
      </c>
      <c r="AO65" s="37">
        <f t="shared" si="43"/>
        <v>19.438806448318459</v>
      </c>
      <c r="AP65" s="41"/>
      <c r="AQ65" s="41"/>
      <c r="AR65" s="41"/>
      <c r="AS65" s="41"/>
      <c r="AT65" s="36">
        <f t="shared" si="53"/>
        <v>61</v>
      </c>
      <c r="AU65" s="44">
        <f t="shared" si="54"/>
        <v>4.9811876992529133E-2</v>
      </c>
      <c r="AV65" s="44">
        <f t="shared" si="55"/>
        <v>1.3870366207954699E-2</v>
      </c>
      <c r="AW65" s="39">
        <f xml:space="preserve"> IF(ISERROR(ROUND((1000*NPV($AT$1,$AV66:$AV$124)-$AW$1*($AU66+NPV($AT$1,$AU67:$AU$124)))/AU66,3)), 0, ROUND((1000*NPV($AT$1,$AV66:$AV$124)-$AW$1*($AU66+NPV($AT$1,$AU67:$AU$124)))/AU66,3))</f>
        <v>872.25199999999995</v>
      </c>
      <c r="AX65" s="39">
        <f>IF(ISERROR(ROUND(MAX(0,1000*NPV($AT$2,$AV66:$AV$124)-$AW$2*($AU66+NPV($AT$2,$AU67:$AU$124)))/AU66,3)), 0, ROUND(MAX(0,1000*NPV($AT$2,$AV66:$AV$124)-$AW$2*($AU66+NPV($AT$2,$AU67:$AU$124)))/AU66,3))</f>
        <v>830.01700000000005</v>
      </c>
    </row>
    <row r="66" spans="1:50" ht="15">
      <c r="A66" s="54">
        <v>41</v>
      </c>
      <c r="B66" s="55">
        <v>1.3370000000000001E-3</v>
      </c>
      <c r="I66" s="36">
        <v>62</v>
      </c>
      <c r="J66" s="37"/>
      <c r="K66" s="37" t="str">
        <f t="shared" si="56"/>
        <v/>
      </c>
      <c r="L66" s="38">
        <f t="shared" si="57"/>
        <v>25</v>
      </c>
      <c r="M66" s="37">
        <f t="shared" si="58"/>
        <v>50000</v>
      </c>
      <c r="N66" s="39">
        <f t="shared" si="30"/>
        <v>838.58900000000006</v>
      </c>
      <c r="O66" s="40">
        <f t="shared" si="31"/>
        <v>878.95500000000004</v>
      </c>
      <c r="P66" s="37">
        <f t="shared" si="32"/>
        <v>41929.449999999997</v>
      </c>
      <c r="Q66" s="37">
        <f t="shared" si="33"/>
        <v>43947.75</v>
      </c>
      <c r="R66" s="40"/>
      <c r="S66" s="40">
        <f t="shared" si="44"/>
        <v>300.15500000000003</v>
      </c>
      <c r="T66" s="45">
        <f t="shared" si="59"/>
        <v>0</v>
      </c>
      <c r="U66" s="42">
        <f t="shared" si="45"/>
        <v>3.5941510784574436E-2</v>
      </c>
      <c r="V66" s="42">
        <f t="shared" si="46"/>
        <v>1.0788024169543942E-2</v>
      </c>
      <c r="W66" s="42">
        <f t="shared" si="47"/>
        <v>0</v>
      </c>
      <c r="X66" s="42">
        <f t="shared" si="34"/>
        <v>2.5153486615030494E-2</v>
      </c>
      <c r="Y66" s="43"/>
      <c r="Z66" s="37">
        <f t="shared" si="48"/>
        <v>1567.502733243331</v>
      </c>
      <c r="AA66" s="37">
        <f t="shared" si="49"/>
        <v>17.970755392287217</v>
      </c>
      <c r="AB66" s="37">
        <f t="shared" si="35"/>
        <v>1105.4391413857063</v>
      </c>
      <c r="AC66" s="37">
        <f t="shared" si="36"/>
        <v>12.576743307515247</v>
      </c>
      <c r="AD66" s="43"/>
      <c r="AE66" s="37">
        <f t="shared" si="37"/>
        <v>0</v>
      </c>
      <c r="AF66" s="37"/>
      <c r="AG66" s="37">
        <f t="shared" si="38"/>
        <v>-0.6288371653757624</v>
      </c>
      <c r="AH66" s="37">
        <f t="shared" si="50"/>
        <v>-539.40120847719709</v>
      </c>
      <c r="AI66" s="37">
        <f t="shared" si="51"/>
        <v>0</v>
      </c>
      <c r="AJ66" s="37">
        <f t="shared" si="39"/>
        <v>-540.03004564257287</v>
      </c>
      <c r="AK66" s="37">
        <f t="shared" si="40"/>
        <v>462.06359185762471</v>
      </c>
      <c r="AL66" s="37">
        <f t="shared" si="52"/>
        <v>87.201041874959003</v>
      </c>
      <c r="AM66" s="37">
        <f t="shared" si="41"/>
        <v>9.2345880900108455</v>
      </c>
      <c r="AN66" s="37">
        <f t="shared" si="42"/>
        <v>5.394012084771969</v>
      </c>
      <c r="AO66" s="37">
        <f t="shared" si="43"/>
        <v>14.628600174782814</v>
      </c>
      <c r="AP66" s="41"/>
      <c r="AQ66" s="41"/>
      <c r="AR66" s="41"/>
      <c r="AS66" s="41"/>
      <c r="AT66" s="36">
        <f t="shared" si="53"/>
        <v>62</v>
      </c>
      <c r="AU66" s="44">
        <f t="shared" si="54"/>
        <v>3.5941510784574436E-2</v>
      </c>
      <c r="AV66" s="44">
        <f t="shared" si="55"/>
        <v>1.0788024169543942E-2</v>
      </c>
      <c r="AW66" s="39">
        <f xml:space="preserve"> IF(ISERROR(ROUND((1000*NPV($AT$1,$AV67:$AV$124)-$AW$1*($AU67+NPV($AT$1,$AU68:$AU$124)))/AU67,3)), 0, ROUND((1000*NPV($AT$1,$AV67:$AV$124)-$AW$1*($AU67+NPV($AT$1,$AU68:$AU$124)))/AU67,3))</f>
        <v>878.95500000000004</v>
      </c>
      <c r="AX66" s="39">
        <f>IF(ISERROR(ROUND(MAX(0,1000*NPV($AT$2,$AV67:$AV$124)-$AW$2*($AU67+NPV($AT$2,$AU68:$AU$124)))/AU67,3)), 0, ROUND(MAX(0,1000*NPV($AT$2,$AV67:$AV$124)-$AW$2*($AU67+NPV($AT$2,$AU68:$AU$124)))/AU67,3))</f>
        <v>838.58900000000006</v>
      </c>
    </row>
    <row r="67" spans="1:50" ht="15">
      <c r="A67" s="54">
        <v>42</v>
      </c>
      <c r="B67" s="55">
        <v>1.4469999999999999E-3</v>
      </c>
      <c r="I67" s="36">
        <v>63</v>
      </c>
      <c r="J67" s="37"/>
      <c r="K67" s="37" t="str">
        <f t="shared" si="56"/>
        <v/>
      </c>
      <c r="L67" s="38">
        <f t="shared" si="57"/>
        <v>25</v>
      </c>
      <c r="M67" s="37">
        <f t="shared" si="58"/>
        <v>50000</v>
      </c>
      <c r="N67" s="39">
        <f t="shared" si="30"/>
        <v>846.53499999999997</v>
      </c>
      <c r="O67" s="40">
        <f t="shared" si="31"/>
        <v>885.14499999999998</v>
      </c>
      <c r="P67" s="37">
        <f t="shared" si="32"/>
        <v>42326.75</v>
      </c>
      <c r="Q67" s="37">
        <f t="shared" si="33"/>
        <v>44257.25</v>
      </c>
      <c r="R67" s="40"/>
      <c r="S67" s="40">
        <f t="shared" si="44"/>
        <v>323.12700000000001</v>
      </c>
      <c r="T67" s="45">
        <f t="shared" si="59"/>
        <v>0</v>
      </c>
      <c r="U67" s="42">
        <f t="shared" si="45"/>
        <v>2.5153486615030494E-2</v>
      </c>
      <c r="V67" s="42">
        <f t="shared" si="46"/>
        <v>8.1277706694549597E-3</v>
      </c>
      <c r="W67" s="42">
        <f t="shared" si="47"/>
        <v>0</v>
      </c>
      <c r="X67" s="42">
        <f t="shared" si="34"/>
        <v>1.7025715945575535E-2</v>
      </c>
      <c r="Y67" s="43"/>
      <c r="Z67" s="37">
        <f t="shared" si="48"/>
        <v>1105.4391413857063</v>
      </c>
      <c r="AA67" s="37">
        <f t="shared" si="49"/>
        <v>12.576743307515247</v>
      </c>
      <c r="AB67" s="37">
        <f t="shared" si="35"/>
        <v>753.51136703232282</v>
      </c>
      <c r="AC67" s="37">
        <f t="shared" si="36"/>
        <v>8.5128579727877671</v>
      </c>
      <c r="AD67" s="43"/>
      <c r="AE67" s="37">
        <f t="shared" si="37"/>
        <v>0</v>
      </c>
      <c r="AF67" s="37"/>
      <c r="AG67" s="37">
        <f t="shared" si="38"/>
        <v>-0.42564289863938837</v>
      </c>
      <c r="AH67" s="37">
        <f t="shared" si="50"/>
        <v>-406.38853347274801</v>
      </c>
      <c r="AI67" s="37">
        <f t="shared" si="51"/>
        <v>0</v>
      </c>
      <c r="AJ67" s="37">
        <f t="shared" si="39"/>
        <v>-406.81417637138742</v>
      </c>
      <c r="AK67" s="37">
        <f t="shared" si="40"/>
        <v>351.92777435338348</v>
      </c>
      <c r="AL67" s="37">
        <f t="shared" si="52"/>
        <v>61.490873658127185</v>
      </c>
      <c r="AM67" s="37">
        <f t="shared" si="41"/>
        <v>6.6044716401232506</v>
      </c>
      <c r="AN67" s="37">
        <f t="shared" si="42"/>
        <v>4.0638853347274804</v>
      </c>
      <c r="AO67" s="37">
        <f t="shared" si="43"/>
        <v>10.668356974850731</v>
      </c>
      <c r="AP67" s="41"/>
      <c r="AQ67" s="41"/>
      <c r="AR67" s="41"/>
      <c r="AS67" s="41"/>
      <c r="AT67" s="36">
        <f t="shared" si="53"/>
        <v>63</v>
      </c>
      <c r="AU67" s="44">
        <f t="shared" si="54"/>
        <v>2.5153486615030494E-2</v>
      </c>
      <c r="AV67" s="44">
        <f t="shared" si="55"/>
        <v>8.1277706694549597E-3</v>
      </c>
      <c r="AW67" s="39">
        <f xml:space="preserve"> IF(ISERROR(ROUND((1000*NPV($AT$1,$AV68:$AV$124)-$AW$1*($AU68+NPV($AT$1,$AU69:$AU$124)))/AU68,3)), 0, ROUND((1000*NPV($AT$1,$AV68:$AV$124)-$AW$1*($AU68+NPV($AT$1,$AU69:$AU$124)))/AU68,3))</f>
        <v>885.14499999999998</v>
      </c>
      <c r="AX67" s="39">
        <f>IF(ISERROR(ROUND(MAX(0,1000*NPV($AT$2,$AV68:$AV$124)-$AW$2*($AU68+NPV($AT$2,$AU69:$AU$124)))/AU68,3)), 0, ROUND(MAX(0,1000*NPV($AT$2,$AV68:$AV$124)-$AW$2*($AU68+NPV($AT$2,$AU69:$AU$124)))/AU68,3))</f>
        <v>846.53499999999997</v>
      </c>
    </row>
    <row r="68" spans="1:50" ht="15">
      <c r="A68" s="54">
        <v>43</v>
      </c>
      <c r="B68" s="55">
        <v>1.573E-3</v>
      </c>
      <c r="I68" s="36">
        <v>64</v>
      </c>
      <c r="J68" s="37"/>
      <c r="K68" s="37" t="str">
        <f t="shared" si="56"/>
        <v/>
      </c>
      <c r="L68" s="38">
        <f t="shared" si="57"/>
        <v>25</v>
      </c>
      <c r="M68" s="37">
        <f t="shared" si="58"/>
        <v>50000</v>
      </c>
      <c r="N68" s="39">
        <f t="shared" ref="N68:N99" si="60">AX68</f>
        <v>853.92899999999997</v>
      </c>
      <c r="O68" s="40">
        <f t="shared" ref="O68:O99" si="61">AW68</f>
        <v>890.88599999999997</v>
      </c>
      <c r="P68" s="37">
        <f t="shared" ref="P68:P99" si="62">IF(I68&lt;&gt;"", M68*N68/1000, "")</f>
        <v>42696.45</v>
      </c>
      <c r="Q68" s="37">
        <f t="shared" ref="Q68:Q99" si="63">IF(I68&lt;&gt;"", M68*O68/1000, "")</f>
        <v>44544.3</v>
      </c>
      <c r="R68" s="40"/>
      <c r="S68" s="40">
        <f t="shared" si="44"/>
        <v>346.52300000000002</v>
      </c>
      <c r="T68" s="45">
        <f t="shared" si="59"/>
        <v>0</v>
      </c>
      <c r="U68" s="42">
        <f t="shared" si="45"/>
        <v>1.7025715945575535E-2</v>
      </c>
      <c r="V68" s="42">
        <f t="shared" si="46"/>
        <v>5.8998021666086713E-3</v>
      </c>
      <c r="W68" s="42">
        <f t="shared" si="47"/>
        <v>0</v>
      </c>
      <c r="X68" s="42">
        <f t="shared" ref="X68:X99" si="64">IF(I68&lt;&gt;"", U68-SUM(V68:W68), "")</f>
        <v>1.1125913778966864E-2</v>
      </c>
      <c r="Y68" s="43"/>
      <c r="Z68" s="37">
        <f t="shared" si="48"/>
        <v>753.51136703232282</v>
      </c>
      <c r="AA68" s="37">
        <f t="shared" si="49"/>
        <v>8.5128579727877671</v>
      </c>
      <c r="AB68" s="37">
        <f t="shared" ref="AB68:AB99" si="65">IF(I68&lt;&gt;"", Q68*X68, "" )</f>
        <v>495.59604114443374</v>
      </c>
      <c r="AC68" s="37">
        <f t="shared" ref="AC68:AC99" si="66">IF(I68&lt;&gt;"", $H$14*M68*X68, "")</f>
        <v>5.5629568894834325</v>
      </c>
      <c r="AD68" s="43"/>
      <c r="AE68" s="37">
        <f t="shared" ref="AE68:AE99" si="67">IF(I68&lt;&gt;"", $X68*J68, "")</f>
        <v>0</v>
      </c>
      <c r="AF68" s="37"/>
      <c r="AG68" s="37">
        <f t="shared" ref="AG68:AG99" si="68">IF(I68&lt;&gt;"", -$X68*L68, "")</f>
        <v>-0.27814784447417162</v>
      </c>
      <c r="AH68" s="37">
        <f t="shared" si="50"/>
        <v>-294.99010833043354</v>
      </c>
      <c r="AI68" s="37">
        <f t="shared" si="51"/>
        <v>0</v>
      </c>
      <c r="AJ68" s="37">
        <f t="shared" ref="AJ68:AJ99" si="69">SUM(AE68:AI68)</f>
        <v>-295.26825617490772</v>
      </c>
      <c r="AK68" s="37">
        <f t="shared" ref="AK68:AK99" si="70">IF(I68&lt;&gt;"", Z68-AB68, "")</f>
        <v>257.91532588788908</v>
      </c>
      <c r="AL68" s="37">
        <f t="shared" si="52"/>
        <v>41.911332375281084</v>
      </c>
      <c r="AM68" s="37">
        <f t="shared" ref="AM68:AM99" si="71">SUM(AJ68:AL68)</f>
        <v>4.5584020882624472</v>
      </c>
      <c r="AN68" s="37">
        <f t="shared" ref="AN68:AN99" si="72">IF(I68&lt;&gt;"", AA68-AC68, "")</f>
        <v>2.9499010833043346</v>
      </c>
      <c r="AO68" s="37">
        <f t="shared" ref="AO68:AO99" si="73">SUM(AM68:AN68)</f>
        <v>7.5083031715667818</v>
      </c>
      <c r="AP68" s="41"/>
      <c r="AQ68" s="41"/>
      <c r="AR68" s="41"/>
      <c r="AS68" s="41"/>
      <c r="AT68" s="36">
        <f t="shared" si="53"/>
        <v>64</v>
      </c>
      <c r="AU68" s="44">
        <f t="shared" si="54"/>
        <v>1.7025715945575535E-2</v>
      </c>
      <c r="AV68" s="44">
        <f t="shared" si="55"/>
        <v>5.8998021666086713E-3</v>
      </c>
      <c r="AW68" s="39">
        <f xml:space="preserve"> IF(ISERROR(ROUND((1000*NPV($AT$1,$AV69:$AV$124)-$AW$1*($AU69+NPV($AT$1,$AU70:$AU$124)))/AU69,3)), 0, ROUND((1000*NPV($AT$1,$AV69:$AV$124)-$AW$1*($AU69+NPV($AT$1,$AU70:$AU$124)))/AU69,3))</f>
        <v>890.88599999999997</v>
      </c>
      <c r="AX68" s="39">
        <f>IF(ISERROR(ROUND(MAX(0,1000*NPV($AT$2,$AV69:$AV$124)-$AW$2*($AU69+NPV($AT$2,$AU70:$AU$124)))/AU69,3)), 0, ROUND(MAX(0,1000*NPV($AT$2,$AV69:$AV$124)-$AW$2*($AU69+NPV($AT$2,$AU70:$AU$124)))/AU69,3))</f>
        <v>853.92899999999997</v>
      </c>
    </row>
    <row r="69" spans="1:50" ht="15">
      <c r="A69" s="54">
        <v>44</v>
      </c>
      <c r="B69" s="55">
        <v>1.709E-3</v>
      </c>
      <c r="I69" s="36">
        <v>65</v>
      </c>
      <c r="J69" s="37"/>
      <c r="K69" s="37" t="str">
        <f t="shared" si="56"/>
        <v/>
      </c>
      <c r="L69" s="38">
        <f t="shared" si="57"/>
        <v>25</v>
      </c>
      <c r="M69" s="37">
        <f t="shared" si="58"/>
        <v>50000</v>
      </c>
      <c r="N69" s="39">
        <f t="shared" si="60"/>
        <v>860.71199999999999</v>
      </c>
      <c r="O69" s="40">
        <f t="shared" si="61"/>
        <v>896.13599999999997</v>
      </c>
      <c r="P69" s="37">
        <f t="shared" si="62"/>
        <v>43035.6</v>
      </c>
      <c r="Q69" s="37">
        <f t="shared" si="63"/>
        <v>44806.8</v>
      </c>
      <c r="R69" s="40"/>
      <c r="S69" s="40">
        <f t="shared" ref="S69:S100" si="74">IF(I69&lt;&gt;"", _xlfn.XLOOKUP($D$4+I69,A90:A209,B90:B209,"")*1000, "")</f>
        <v>370.97300000000001</v>
      </c>
      <c r="T69" s="45">
        <f t="shared" si="59"/>
        <v>0</v>
      </c>
      <c r="U69" s="42">
        <f t="shared" ref="U69:U100" si="75">IF(I69&lt;&gt;"", X68, "")</f>
        <v>1.1125913778966864E-2</v>
      </c>
      <c r="V69" s="42">
        <f t="shared" ref="V69:V100" si="76">IF(I69&lt;&gt;"", S69*U69/1000, "")</f>
        <v>4.1274136123246744E-3</v>
      </c>
      <c r="W69" s="42">
        <f t="shared" ref="W69:W100" si="77">IF(I69&lt;&gt;"", MIN(T69*U69,U69-V69), "")</f>
        <v>0</v>
      </c>
      <c r="X69" s="42">
        <f t="shared" si="64"/>
        <v>6.99850016664219E-3</v>
      </c>
      <c r="Y69" s="43"/>
      <c r="Z69" s="37">
        <f t="shared" ref="Z69:Z100" si="78">IF(I69&lt;&gt;"",AB68,"")</f>
        <v>495.59604114443374</v>
      </c>
      <c r="AA69" s="37">
        <f t="shared" ref="AA69:AA100" si="79">IF(I69&lt;&gt;"", AC68, "")</f>
        <v>5.5629568894834325</v>
      </c>
      <c r="AB69" s="37">
        <f t="shared" si="65"/>
        <v>313.5803972667033</v>
      </c>
      <c r="AC69" s="37">
        <f t="shared" si="66"/>
        <v>3.4992500833210949</v>
      </c>
      <c r="AD69" s="43"/>
      <c r="AE69" s="37">
        <f t="shared" si="67"/>
        <v>0</v>
      </c>
      <c r="AF69" s="37"/>
      <c r="AG69" s="37">
        <f t="shared" si="68"/>
        <v>-0.17496250416605474</v>
      </c>
      <c r="AH69" s="37">
        <f t="shared" ref="AH69:AH100" si="80">IF(I69&lt;&gt;"",-M69*V69,"")</f>
        <v>-206.37068061623373</v>
      </c>
      <c r="AI69" s="37">
        <f t="shared" ref="AI69:AI100" si="81">IF(I69 &lt;&gt; "", -P69*W69, "")</f>
        <v>0</v>
      </c>
      <c r="AJ69" s="37">
        <f t="shared" si="69"/>
        <v>-206.54564312039977</v>
      </c>
      <c r="AK69" s="37">
        <f t="shared" si="70"/>
        <v>182.01564387773044</v>
      </c>
      <c r="AL69" s="37">
        <f t="shared" ref="AL69:AL100" si="82">$D$6*SUM(Z69:AA69,AE69:AF69)</f>
        <v>27.563744891865444</v>
      </c>
      <c r="AM69" s="37">
        <f t="shared" si="71"/>
        <v>3.0337456491961099</v>
      </c>
      <c r="AN69" s="37">
        <f t="shared" si="72"/>
        <v>2.0637068061623376</v>
      </c>
      <c r="AO69" s="37">
        <f t="shared" si="73"/>
        <v>5.0974524553584475</v>
      </c>
      <c r="AP69" s="41"/>
      <c r="AQ69" s="41"/>
      <c r="AR69" s="41"/>
      <c r="AS69" s="41"/>
      <c r="AT69" s="36">
        <f t="shared" ref="AT69:AT100" si="83">AT68+1</f>
        <v>65</v>
      </c>
      <c r="AU69" s="44">
        <f t="shared" ref="AU69:AU100" si="84">IF(I69&lt;&gt;"", AU68-AV68, "")</f>
        <v>1.1125913778966864E-2</v>
      </c>
      <c r="AV69" s="44">
        <f t="shared" ref="AV69:AV100" si="85">IF(I69&lt;&gt;"", S69*AU69/1000, "")</f>
        <v>4.1274136123246744E-3</v>
      </c>
      <c r="AW69" s="39">
        <f xml:space="preserve"> IF(ISERROR(ROUND((1000*NPV($AT$1,$AV70:$AV$124)-$AW$1*($AU70+NPV($AT$1,$AU71:$AU$124)))/AU70,3)), 0, ROUND((1000*NPV($AT$1,$AV70:$AV$124)-$AW$1*($AU70+NPV($AT$1,$AU71:$AU$124)))/AU70,3))</f>
        <v>896.13599999999997</v>
      </c>
      <c r="AX69" s="39">
        <f>IF(ISERROR(ROUND(MAX(0,1000*NPV($AT$2,$AV70:$AV$124)-$AW$2*($AU70+NPV($AT$2,$AU71:$AU$124)))/AU70,3)), 0, ROUND(MAX(0,1000*NPV($AT$2,$AV70:$AV$124)-$AW$2*($AU70+NPV($AT$2,$AU71:$AU$124)))/AU70,3))</f>
        <v>860.71199999999999</v>
      </c>
    </row>
    <row r="70" spans="1:50" ht="15">
      <c r="A70" s="54">
        <v>45</v>
      </c>
      <c r="B70" s="55">
        <v>1.8569999999999999E-3</v>
      </c>
      <c r="I70" s="36">
        <v>66</v>
      </c>
      <c r="J70" s="37"/>
      <c r="K70" s="37" t="str">
        <f t="shared" ref="K70:K101" si="86">IF(J70&lt;&gt;"",J70*$C$17,"")</f>
        <v/>
      </c>
      <c r="L70" s="38">
        <f t="shared" ref="L70:L101" si="87">IF(I70&lt;&gt;"",$C$21,"")</f>
        <v>25</v>
      </c>
      <c r="M70" s="37">
        <f t="shared" ref="M70:M101" si="88">IF(I70&lt;&gt;"",$E$11,"")</f>
        <v>50000</v>
      </c>
      <c r="N70" s="39">
        <f t="shared" si="60"/>
        <v>866.93399999999997</v>
      </c>
      <c r="O70" s="40">
        <f t="shared" si="61"/>
        <v>900.93899999999996</v>
      </c>
      <c r="P70" s="37">
        <f t="shared" si="62"/>
        <v>43346.7</v>
      </c>
      <c r="Q70" s="37">
        <f t="shared" si="63"/>
        <v>45046.95</v>
      </c>
      <c r="R70" s="40"/>
      <c r="S70" s="40">
        <f t="shared" si="74"/>
        <v>395.58800000000002</v>
      </c>
      <c r="T70" s="45">
        <f t="shared" si="59"/>
        <v>0</v>
      </c>
      <c r="U70" s="42">
        <f t="shared" si="75"/>
        <v>6.99850016664219E-3</v>
      </c>
      <c r="V70" s="42">
        <f t="shared" si="76"/>
        <v>2.7685226839216509E-3</v>
      </c>
      <c r="W70" s="42">
        <f t="shared" si="77"/>
        <v>0</v>
      </c>
      <c r="X70" s="42">
        <f t="shared" si="64"/>
        <v>4.2299774827205391E-3</v>
      </c>
      <c r="Y70" s="43"/>
      <c r="Z70" s="37">
        <f t="shared" si="78"/>
        <v>313.5803972667033</v>
      </c>
      <c r="AA70" s="37">
        <f t="shared" si="79"/>
        <v>3.4992500833210949</v>
      </c>
      <c r="AB70" s="37">
        <f t="shared" si="65"/>
        <v>190.54758416523796</v>
      </c>
      <c r="AC70" s="37">
        <f t="shared" si="66"/>
        <v>2.1149887413602695</v>
      </c>
      <c r="AD70" s="43"/>
      <c r="AE70" s="37">
        <f t="shared" si="67"/>
        <v>0</v>
      </c>
      <c r="AF70" s="37"/>
      <c r="AG70" s="37">
        <f t="shared" si="68"/>
        <v>-0.10574943706801347</v>
      </c>
      <c r="AH70" s="37">
        <f t="shared" si="80"/>
        <v>-138.42613419608256</v>
      </c>
      <c r="AI70" s="37">
        <f t="shared" si="81"/>
        <v>0</v>
      </c>
      <c r="AJ70" s="37">
        <f t="shared" si="69"/>
        <v>-138.53188363315058</v>
      </c>
      <c r="AK70" s="37">
        <f t="shared" si="70"/>
        <v>123.03281310146534</v>
      </c>
      <c r="AL70" s="37">
        <f t="shared" si="82"/>
        <v>17.439380604251344</v>
      </c>
      <c r="AM70" s="37">
        <f t="shared" si="71"/>
        <v>1.9403100725660956</v>
      </c>
      <c r="AN70" s="37">
        <f t="shared" si="72"/>
        <v>1.3842613419608254</v>
      </c>
      <c r="AO70" s="37">
        <f t="shared" si="73"/>
        <v>3.324571414526921</v>
      </c>
      <c r="AP70" s="41"/>
      <c r="AQ70" s="41"/>
      <c r="AR70" s="41"/>
      <c r="AS70" s="41"/>
      <c r="AT70" s="36">
        <f t="shared" si="83"/>
        <v>66</v>
      </c>
      <c r="AU70" s="44">
        <f t="shared" si="84"/>
        <v>6.99850016664219E-3</v>
      </c>
      <c r="AV70" s="44">
        <f t="shared" si="85"/>
        <v>2.7685226839216509E-3</v>
      </c>
      <c r="AW70" s="39">
        <f xml:space="preserve"> IF(ISERROR(ROUND((1000*NPV($AT$1,$AV71:$AV$124)-$AW$1*($AU71+NPV($AT$1,$AU72:$AU$124)))/AU71,3)), 0, ROUND((1000*NPV($AT$1,$AV71:$AV$124)-$AW$1*($AU71+NPV($AT$1,$AU72:$AU$124)))/AU71,3))</f>
        <v>900.93899999999996</v>
      </c>
      <c r="AX70" s="39">
        <f>IF(ISERROR(ROUND(MAX(0,1000*NPV($AT$2,$AV71:$AV$124)-$AW$2*($AU71+NPV($AT$2,$AU72:$AU$124)))/AU71,3)), 0, ROUND(MAX(0,1000*NPV($AT$2,$AV71:$AV$124)-$AW$2*($AU71+NPV($AT$2,$AU72:$AU$124)))/AU71,3))</f>
        <v>866.93399999999997</v>
      </c>
    </row>
    <row r="71" spans="1:50" ht="15">
      <c r="A71" s="54">
        <v>46</v>
      </c>
      <c r="B71" s="55">
        <v>2.0140000000000002E-3</v>
      </c>
      <c r="I71" s="36">
        <v>67</v>
      </c>
      <c r="J71" s="37"/>
      <c r="K71" s="37" t="str">
        <f t="shared" si="86"/>
        <v/>
      </c>
      <c r="L71" s="38">
        <f t="shared" si="87"/>
        <v>25</v>
      </c>
      <c r="M71" s="37">
        <f t="shared" si="88"/>
        <v>50000</v>
      </c>
      <c r="N71" s="39">
        <f t="shared" si="60"/>
        <v>872.75</v>
      </c>
      <c r="O71" s="40">
        <f t="shared" si="61"/>
        <v>905.41499999999996</v>
      </c>
      <c r="P71" s="37">
        <f t="shared" si="62"/>
        <v>43637.5</v>
      </c>
      <c r="Q71" s="37">
        <f t="shared" si="63"/>
        <v>45270.75</v>
      </c>
      <c r="R71" s="40"/>
      <c r="S71" s="40">
        <f t="shared" si="74"/>
        <v>419.8</v>
      </c>
      <c r="T71" s="45">
        <f t="shared" si="59"/>
        <v>0</v>
      </c>
      <c r="U71" s="42">
        <f t="shared" si="75"/>
        <v>4.2299774827205391E-3</v>
      </c>
      <c r="V71" s="42">
        <f t="shared" si="76"/>
        <v>1.7757445472460825E-3</v>
      </c>
      <c r="W71" s="42">
        <f t="shared" si="77"/>
        <v>0</v>
      </c>
      <c r="X71" s="42">
        <f t="shared" si="64"/>
        <v>2.4542329354744563E-3</v>
      </c>
      <c r="Y71" s="43"/>
      <c r="Z71" s="37">
        <f t="shared" si="78"/>
        <v>190.54758416523796</v>
      </c>
      <c r="AA71" s="37">
        <f t="shared" si="79"/>
        <v>2.1149887413602695</v>
      </c>
      <c r="AB71" s="37">
        <f t="shared" si="65"/>
        <v>111.10496566363024</v>
      </c>
      <c r="AC71" s="37">
        <f t="shared" si="66"/>
        <v>1.2271164677372282</v>
      </c>
      <c r="AD71" s="43"/>
      <c r="AE71" s="37">
        <f t="shared" si="67"/>
        <v>0</v>
      </c>
      <c r="AF71" s="37"/>
      <c r="AG71" s="37">
        <f t="shared" si="68"/>
        <v>-6.1355823386861408E-2</v>
      </c>
      <c r="AH71" s="37">
        <f t="shared" si="80"/>
        <v>-88.787227362304122</v>
      </c>
      <c r="AI71" s="37">
        <f t="shared" si="81"/>
        <v>0</v>
      </c>
      <c r="AJ71" s="37">
        <f t="shared" si="69"/>
        <v>-88.848583185690984</v>
      </c>
      <c r="AK71" s="37">
        <f t="shared" si="70"/>
        <v>79.442618501607726</v>
      </c>
      <c r="AL71" s="37">
        <f t="shared" si="82"/>
        <v>10.596441509862903</v>
      </c>
      <c r="AM71" s="37">
        <f t="shared" si="71"/>
        <v>1.1904768257796441</v>
      </c>
      <c r="AN71" s="37">
        <f t="shared" si="72"/>
        <v>0.88787227362304133</v>
      </c>
      <c r="AO71" s="37">
        <f t="shared" si="73"/>
        <v>2.0783490994026854</v>
      </c>
      <c r="AP71" s="41"/>
      <c r="AQ71" s="41"/>
      <c r="AR71" s="41"/>
      <c r="AS71" s="41"/>
      <c r="AT71" s="36">
        <f t="shared" si="83"/>
        <v>67</v>
      </c>
      <c r="AU71" s="44">
        <f t="shared" si="84"/>
        <v>4.2299774827205391E-3</v>
      </c>
      <c r="AV71" s="44">
        <f t="shared" si="85"/>
        <v>1.7757445472460825E-3</v>
      </c>
      <c r="AW71" s="39">
        <f xml:space="preserve"> IF(ISERROR(ROUND((1000*NPV($AT$1,$AV72:$AV$124)-$AW$1*($AU72+NPV($AT$1,$AU73:$AU$124)))/AU72,3)), 0, ROUND((1000*NPV($AT$1,$AV72:$AV$124)-$AW$1*($AU72+NPV($AT$1,$AU73:$AU$124)))/AU72,3))</f>
        <v>905.41499999999996</v>
      </c>
      <c r="AX71" s="39">
        <f>IF(ISERROR(ROUND(MAX(0,1000*NPV($AT$2,$AV72:$AV$124)-$AW$2*($AU72+NPV($AT$2,$AU73:$AU$124)))/AU72,3)), 0, ROUND(MAX(0,1000*NPV($AT$2,$AV72:$AV$124)-$AW$2*($AU72+NPV($AT$2,$AU73:$AU$124)))/AU72,3))</f>
        <v>872.75</v>
      </c>
    </row>
    <row r="72" spans="1:50" ht="15">
      <c r="A72" s="54">
        <v>47</v>
      </c>
      <c r="B72" s="55">
        <v>2.199E-3</v>
      </c>
      <c r="I72" s="36">
        <v>68</v>
      </c>
      <c r="J72" s="37"/>
      <c r="K72" s="37" t="str">
        <f t="shared" si="86"/>
        <v/>
      </c>
      <c r="L72" s="38">
        <f t="shared" si="87"/>
        <v>25</v>
      </c>
      <c r="M72" s="37">
        <f t="shared" si="88"/>
        <v>50000</v>
      </c>
      <c r="N72" s="39">
        <f t="shared" si="60"/>
        <v>878.16899999999998</v>
      </c>
      <c r="O72" s="40">
        <f t="shared" si="61"/>
        <v>909.57500000000005</v>
      </c>
      <c r="P72" s="37">
        <f t="shared" si="62"/>
        <v>43908.45</v>
      </c>
      <c r="Q72" s="37">
        <f t="shared" si="63"/>
        <v>45478.75</v>
      </c>
      <c r="R72" s="40"/>
      <c r="S72" s="40">
        <f t="shared" si="74"/>
        <v>444.59100000000001</v>
      </c>
      <c r="T72" s="45">
        <f t="shared" si="59"/>
        <v>0</v>
      </c>
      <c r="U72" s="42">
        <f t="shared" si="75"/>
        <v>2.4542329354744563E-3</v>
      </c>
      <c r="V72" s="42">
        <f t="shared" si="76"/>
        <v>1.0911298750155242E-3</v>
      </c>
      <c r="W72" s="42">
        <f t="shared" si="77"/>
        <v>0</v>
      </c>
      <c r="X72" s="42">
        <f t="shared" si="64"/>
        <v>1.3631030604589322E-3</v>
      </c>
      <c r="Y72" s="43"/>
      <c r="Z72" s="37">
        <f t="shared" si="78"/>
        <v>111.10496566363024</v>
      </c>
      <c r="AA72" s="37">
        <f t="shared" si="79"/>
        <v>1.2271164677372282</v>
      </c>
      <c r="AB72" s="37">
        <f t="shared" si="65"/>
        <v>61.992223310846661</v>
      </c>
      <c r="AC72" s="37">
        <f t="shared" si="66"/>
        <v>0.68155153022946613</v>
      </c>
      <c r="AD72" s="43"/>
      <c r="AE72" s="37">
        <f t="shared" si="67"/>
        <v>0</v>
      </c>
      <c r="AF72" s="37"/>
      <c r="AG72" s="37">
        <f t="shared" si="68"/>
        <v>-3.4077576511473306E-2</v>
      </c>
      <c r="AH72" s="37">
        <f t="shared" si="80"/>
        <v>-54.556493750776205</v>
      </c>
      <c r="AI72" s="37">
        <f t="shared" si="81"/>
        <v>0</v>
      </c>
      <c r="AJ72" s="37">
        <f t="shared" si="69"/>
        <v>-54.590571327287677</v>
      </c>
      <c r="AK72" s="37">
        <f t="shared" si="70"/>
        <v>49.112742352783577</v>
      </c>
      <c r="AL72" s="37">
        <f t="shared" si="82"/>
        <v>6.1782645172252106</v>
      </c>
      <c r="AM72" s="37">
        <f t="shared" si="71"/>
        <v>0.7004355427211113</v>
      </c>
      <c r="AN72" s="37">
        <f t="shared" si="72"/>
        <v>0.54556493750776203</v>
      </c>
      <c r="AO72" s="37">
        <f t="shared" si="73"/>
        <v>1.2460004802288733</v>
      </c>
      <c r="AP72" s="41"/>
      <c r="AQ72" s="41"/>
      <c r="AR72" s="41"/>
      <c r="AS72" s="41"/>
      <c r="AT72" s="36">
        <f t="shared" si="83"/>
        <v>68</v>
      </c>
      <c r="AU72" s="44">
        <f t="shared" si="84"/>
        <v>2.4542329354744563E-3</v>
      </c>
      <c r="AV72" s="44">
        <f t="shared" si="85"/>
        <v>1.0911298750155242E-3</v>
      </c>
      <c r="AW72" s="39">
        <f xml:space="preserve"> IF(ISERROR(ROUND((1000*NPV($AT$1,$AV73:$AV$124)-$AW$1*($AU73+NPV($AT$1,$AU74:$AU$124)))/AU73,3)), 0, ROUND((1000*NPV($AT$1,$AV73:$AV$124)-$AW$1*($AU73+NPV($AT$1,$AU74:$AU$124)))/AU73,3))</f>
        <v>909.57500000000005</v>
      </c>
      <c r="AX72" s="39">
        <f>IF(ISERROR(ROUND(MAX(0,1000*NPV($AT$2,$AV73:$AV$124)-$AW$2*($AU73+NPV($AT$2,$AU74:$AU$124)))/AU73,3)), 0, ROUND(MAX(0,1000*NPV($AT$2,$AV73:$AV$124)-$AW$2*($AU73+NPV($AT$2,$AU74:$AU$124)))/AU73,3))</f>
        <v>878.16899999999998</v>
      </c>
    </row>
    <row r="73" spans="1:50" ht="15">
      <c r="A73" s="54">
        <v>48</v>
      </c>
      <c r="B73" s="55">
        <v>2.4109999999999999E-3</v>
      </c>
      <c r="I73" s="36">
        <v>69</v>
      </c>
      <c r="J73" s="37"/>
      <c r="K73" s="37" t="str">
        <f t="shared" si="86"/>
        <v/>
      </c>
      <c r="L73" s="38">
        <f t="shared" si="87"/>
        <v>25</v>
      </c>
      <c r="M73" s="37">
        <f t="shared" si="88"/>
        <v>50000</v>
      </c>
      <c r="N73" s="39">
        <f t="shared" si="60"/>
        <v>883.20600000000002</v>
      </c>
      <c r="O73" s="40">
        <f t="shared" si="61"/>
        <v>913.43200000000002</v>
      </c>
      <c r="P73" s="37">
        <f t="shared" si="62"/>
        <v>44160.3</v>
      </c>
      <c r="Q73" s="37">
        <f t="shared" si="63"/>
        <v>45671.6</v>
      </c>
      <c r="R73" s="40"/>
      <c r="S73" s="40">
        <f t="shared" si="74"/>
        <v>469.81600000000003</v>
      </c>
      <c r="T73" s="45">
        <f t="shared" si="59"/>
        <v>0</v>
      </c>
      <c r="U73" s="42">
        <f t="shared" si="75"/>
        <v>1.3631030604589322E-3</v>
      </c>
      <c r="V73" s="42">
        <f t="shared" si="76"/>
        <v>6.4040762745257369E-4</v>
      </c>
      <c r="W73" s="42">
        <f t="shared" si="77"/>
        <v>0</v>
      </c>
      <c r="X73" s="42">
        <f t="shared" si="64"/>
        <v>7.226954330063585E-4</v>
      </c>
      <c r="Y73" s="43"/>
      <c r="Z73" s="37">
        <f t="shared" si="78"/>
        <v>61.992223310846661</v>
      </c>
      <c r="AA73" s="37">
        <f t="shared" si="79"/>
        <v>0.68155153022946613</v>
      </c>
      <c r="AB73" s="37">
        <f t="shared" si="65"/>
        <v>33.006656738093199</v>
      </c>
      <c r="AC73" s="37">
        <f t="shared" si="66"/>
        <v>0.36134771650317926</v>
      </c>
      <c r="AD73" s="43"/>
      <c r="AE73" s="37">
        <f t="shared" si="67"/>
        <v>0</v>
      </c>
      <c r="AF73" s="37"/>
      <c r="AG73" s="37">
        <f t="shared" si="68"/>
        <v>-1.8067385825158964E-2</v>
      </c>
      <c r="AH73" s="37">
        <f t="shared" si="80"/>
        <v>-32.020381372628684</v>
      </c>
      <c r="AI73" s="37">
        <f t="shared" si="81"/>
        <v>0</v>
      </c>
      <c r="AJ73" s="37">
        <f t="shared" si="69"/>
        <v>-32.038448758453846</v>
      </c>
      <c r="AK73" s="37">
        <f t="shared" si="70"/>
        <v>28.985566572753463</v>
      </c>
      <c r="AL73" s="37">
        <f t="shared" si="82"/>
        <v>3.4470576162591868</v>
      </c>
      <c r="AM73" s="37">
        <f t="shared" si="71"/>
        <v>0.39417543055880344</v>
      </c>
      <c r="AN73" s="37">
        <f t="shared" si="72"/>
        <v>0.32020381372628687</v>
      </c>
      <c r="AO73" s="37">
        <f t="shared" si="73"/>
        <v>0.71437924428509025</v>
      </c>
      <c r="AP73" s="41"/>
      <c r="AQ73" s="41"/>
      <c r="AR73" s="41"/>
      <c r="AS73" s="41"/>
      <c r="AT73" s="36">
        <f t="shared" si="83"/>
        <v>69</v>
      </c>
      <c r="AU73" s="44">
        <f t="shared" si="84"/>
        <v>1.3631030604589322E-3</v>
      </c>
      <c r="AV73" s="44">
        <f t="shared" si="85"/>
        <v>6.4040762745257369E-4</v>
      </c>
      <c r="AW73" s="39">
        <f xml:space="preserve"> IF(ISERROR(ROUND((1000*NPV($AT$1,$AV74:$AV$124)-$AW$1*($AU74+NPV($AT$1,$AU75:$AU$124)))/AU74,3)), 0, ROUND((1000*NPV($AT$1,$AV74:$AV$124)-$AW$1*($AU74+NPV($AT$1,$AU75:$AU$124)))/AU74,3))</f>
        <v>913.43200000000002</v>
      </c>
      <c r="AX73" s="39">
        <f>IF(ISERROR(ROUND(MAX(0,1000*NPV($AT$2,$AV74:$AV$124)-$AW$2*($AU74+NPV($AT$2,$AU75:$AU$124)))/AU74,3)), 0, ROUND(MAX(0,1000*NPV($AT$2,$AV74:$AV$124)-$AW$2*($AU74+NPV($AT$2,$AU75:$AU$124)))/AU74,3))</f>
        <v>883.20600000000002</v>
      </c>
    </row>
    <row r="74" spans="1:50" ht="15">
      <c r="A74" s="54">
        <v>49</v>
      </c>
      <c r="B74" s="55">
        <v>2.6350000000000002E-3</v>
      </c>
      <c r="I74" s="36">
        <v>70</v>
      </c>
      <c r="J74" s="37"/>
      <c r="K74" s="37" t="str">
        <f t="shared" si="86"/>
        <v/>
      </c>
      <c r="L74" s="38">
        <f t="shared" si="87"/>
        <v>25</v>
      </c>
      <c r="M74" s="37">
        <f t="shared" si="88"/>
        <v>50000</v>
      </c>
      <c r="N74" s="39">
        <f t="shared" si="60"/>
        <v>887.88599999999997</v>
      </c>
      <c r="O74" s="40">
        <f t="shared" si="61"/>
        <v>917.00800000000004</v>
      </c>
      <c r="P74" s="37">
        <f t="shared" si="62"/>
        <v>44394.3</v>
      </c>
      <c r="Q74" s="37">
        <f t="shared" si="63"/>
        <v>45850.400000000001</v>
      </c>
      <c r="R74" s="40"/>
      <c r="S74" s="40">
        <f t="shared" si="74"/>
        <v>495.31199999999995</v>
      </c>
      <c r="T74" s="45">
        <f t="shared" si="59"/>
        <v>0</v>
      </c>
      <c r="U74" s="42">
        <f t="shared" si="75"/>
        <v>7.226954330063585E-4</v>
      </c>
      <c r="V74" s="42">
        <f t="shared" si="76"/>
        <v>3.5795972031324539E-4</v>
      </c>
      <c r="W74" s="42">
        <f t="shared" si="77"/>
        <v>0</v>
      </c>
      <c r="X74" s="42">
        <f t="shared" si="64"/>
        <v>3.6473571269311311E-4</v>
      </c>
      <c r="Y74" s="43"/>
      <c r="Z74" s="37">
        <f t="shared" si="78"/>
        <v>33.006656738093199</v>
      </c>
      <c r="AA74" s="37">
        <f t="shared" si="79"/>
        <v>0.36134771650317926</v>
      </c>
      <c r="AB74" s="37">
        <f t="shared" si="65"/>
        <v>16.723278321264313</v>
      </c>
      <c r="AC74" s="37">
        <f t="shared" si="66"/>
        <v>0.18236785634655656</v>
      </c>
      <c r="AD74" s="43"/>
      <c r="AE74" s="37">
        <f t="shared" si="67"/>
        <v>0</v>
      </c>
      <c r="AF74" s="37"/>
      <c r="AG74" s="37">
        <f t="shared" si="68"/>
        <v>-9.1183928173278282E-3</v>
      </c>
      <c r="AH74" s="37">
        <f t="shared" si="80"/>
        <v>-17.897986015662269</v>
      </c>
      <c r="AI74" s="37">
        <f t="shared" si="81"/>
        <v>0</v>
      </c>
      <c r="AJ74" s="37">
        <f t="shared" si="69"/>
        <v>-17.907104408479597</v>
      </c>
      <c r="AK74" s="37">
        <f t="shared" si="70"/>
        <v>16.283378416828885</v>
      </c>
      <c r="AL74" s="37">
        <f t="shared" si="82"/>
        <v>1.8352402450028009</v>
      </c>
      <c r="AM74" s="37">
        <f t="shared" si="71"/>
        <v>0.21151425335208884</v>
      </c>
      <c r="AN74" s="37">
        <f t="shared" si="72"/>
        <v>0.17897986015662271</v>
      </c>
      <c r="AO74" s="37">
        <f t="shared" si="73"/>
        <v>0.39049411350871155</v>
      </c>
      <c r="AP74" s="41"/>
      <c r="AQ74" s="41"/>
      <c r="AR74" s="41"/>
      <c r="AS74" s="41"/>
      <c r="AT74" s="36">
        <f t="shared" si="83"/>
        <v>70</v>
      </c>
      <c r="AU74" s="44">
        <f t="shared" si="84"/>
        <v>7.226954330063585E-4</v>
      </c>
      <c r="AV74" s="44">
        <f t="shared" si="85"/>
        <v>3.5795972031324539E-4</v>
      </c>
      <c r="AW74" s="39">
        <f xml:space="preserve"> IF(ISERROR(ROUND((1000*NPV($AT$1,$AV75:$AV$124)-$AW$1*($AU75+NPV($AT$1,$AU76:$AU$124)))/AU75,3)), 0, ROUND((1000*NPV($AT$1,$AV75:$AV$124)-$AW$1*($AU75+NPV($AT$1,$AU76:$AU$124)))/AU75,3))</f>
        <v>917.00800000000004</v>
      </c>
      <c r="AX74" s="39">
        <f>IF(ISERROR(ROUND(MAX(0,1000*NPV($AT$2,$AV75:$AV$124)-$AW$2*($AU75+NPV($AT$2,$AU76:$AU$124)))/AU75,3)), 0, ROUND(MAX(0,1000*NPV($AT$2,$AV75:$AV$124)-$AW$2*($AU75+NPV($AT$2,$AU76:$AU$124)))/AU75,3))</f>
        <v>887.88599999999997</v>
      </c>
    </row>
    <row r="75" spans="1:50" ht="15">
      <c r="A75" s="54">
        <v>50</v>
      </c>
      <c r="B75" s="55">
        <v>2.8809999999999999E-3</v>
      </c>
      <c r="I75" s="36">
        <v>71</v>
      </c>
      <c r="J75" s="37"/>
      <c r="K75" s="37" t="str">
        <f t="shared" si="86"/>
        <v/>
      </c>
      <c r="L75" s="38">
        <f t="shared" si="87"/>
        <v>25</v>
      </c>
      <c r="M75" s="37">
        <f t="shared" si="88"/>
        <v>50000</v>
      </c>
      <c r="N75" s="39">
        <f t="shared" si="60"/>
        <v>892.24900000000002</v>
      </c>
      <c r="O75" s="40">
        <f t="shared" si="61"/>
        <v>920.33299999999997</v>
      </c>
      <c r="P75" s="37">
        <f t="shared" si="62"/>
        <v>44612.45</v>
      </c>
      <c r="Q75" s="37">
        <f t="shared" si="63"/>
        <v>46016.65</v>
      </c>
      <c r="R75" s="40"/>
      <c r="S75" s="40">
        <f t="shared" si="74"/>
        <v>520.91800000000001</v>
      </c>
      <c r="T75" s="45">
        <f t="shared" si="59"/>
        <v>0</v>
      </c>
      <c r="U75" s="42">
        <f t="shared" si="75"/>
        <v>3.6473571269311311E-4</v>
      </c>
      <c r="V75" s="42">
        <f t="shared" si="76"/>
        <v>1.8999739798467112E-4</v>
      </c>
      <c r="W75" s="42">
        <f t="shared" si="77"/>
        <v>0</v>
      </c>
      <c r="X75" s="42">
        <f t="shared" si="64"/>
        <v>1.74738314708442E-4</v>
      </c>
      <c r="Y75" s="43"/>
      <c r="Z75" s="37">
        <f t="shared" si="78"/>
        <v>16.723278321264313</v>
      </c>
      <c r="AA75" s="37">
        <f t="shared" si="79"/>
        <v>0.18236785634655656</v>
      </c>
      <c r="AB75" s="37">
        <f t="shared" si="65"/>
        <v>8.0408718695282282</v>
      </c>
      <c r="AC75" s="37">
        <f t="shared" si="66"/>
        <v>8.7369157354221003E-2</v>
      </c>
      <c r="AD75" s="43"/>
      <c r="AE75" s="37">
        <f t="shared" si="67"/>
        <v>0</v>
      </c>
      <c r="AF75" s="37"/>
      <c r="AG75" s="37">
        <f t="shared" si="68"/>
        <v>-4.3684578677110498E-3</v>
      </c>
      <c r="AH75" s="37">
        <f t="shared" si="80"/>
        <v>-9.4998698992335555</v>
      </c>
      <c r="AI75" s="37">
        <f t="shared" si="81"/>
        <v>0</v>
      </c>
      <c r="AJ75" s="37">
        <f t="shared" si="69"/>
        <v>-9.5042383571012667</v>
      </c>
      <c r="AK75" s="37">
        <f t="shared" si="70"/>
        <v>8.6824064517360853</v>
      </c>
      <c r="AL75" s="37">
        <f t="shared" si="82"/>
        <v>0.92981053976859784</v>
      </c>
      <c r="AM75" s="37">
        <f t="shared" si="71"/>
        <v>0.10797863440341637</v>
      </c>
      <c r="AN75" s="37">
        <f t="shared" si="72"/>
        <v>9.4998698992335553E-2</v>
      </c>
      <c r="AO75" s="37">
        <f t="shared" si="73"/>
        <v>0.20297733339575191</v>
      </c>
      <c r="AP75" s="41"/>
      <c r="AQ75" s="41"/>
      <c r="AR75" s="41"/>
      <c r="AS75" s="41"/>
      <c r="AT75" s="36">
        <f t="shared" si="83"/>
        <v>71</v>
      </c>
      <c r="AU75" s="44">
        <f t="shared" si="84"/>
        <v>3.6473571269311311E-4</v>
      </c>
      <c r="AV75" s="44">
        <f t="shared" si="85"/>
        <v>1.8999739798467112E-4</v>
      </c>
      <c r="AW75" s="39">
        <f xml:space="preserve"> IF(ISERROR(ROUND((1000*NPV($AT$1,$AV76:$AV$124)-$AW$1*($AU76+NPV($AT$1,$AU77:$AU$124)))/AU76,3)), 0, ROUND((1000*NPV($AT$1,$AV76:$AV$124)-$AW$1*($AU76+NPV($AT$1,$AU77:$AU$124)))/AU76,3))</f>
        <v>920.33299999999997</v>
      </c>
      <c r="AX75" s="39">
        <f>IF(ISERROR(ROUND(MAX(0,1000*NPV($AT$2,$AV76:$AV$124)-$AW$2*($AU76+NPV($AT$2,$AU77:$AU$124)))/AU76,3)), 0, ROUND(MAX(0,1000*NPV($AT$2,$AV76:$AV$124)-$AW$2*($AU76+NPV($AT$2,$AU77:$AU$124)))/AU76,3))</f>
        <v>892.24900000000002</v>
      </c>
    </row>
    <row r="76" spans="1:50" ht="15">
      <c r="A76" s="54">
        <v>51</v>
      </c>
      <c r="B76" s="55">
        <v>3.1449999999999998E-3</v>
      </c>
      <c r="I76" s="36">
        <v>72</v>
      </c>
      <c r="J76" s="37"/>
      <c r="K76" s="37" t="str">
        <f t="shared" si="86"/>
        <v/>
      </c>
      <c r="L76" s="38">
        <f t="shared" si="87"/>
        <v>25</v>
      </c>
      <c r="M76" s="37">
        <f t="shared" si="88"/>
        <v>50000</v>
      </c>
      <c r="N76" s="39">
        <f t="shared" si="60"/>
        <v>896.33100000000002</v>
      </c>
      <c r="O76" s="40">
        <f t="shared" si="61"/>
        <v>923.43899999999996</v>
      </c>
      <c r="P76" s="37">
        <f t="shared" si="62"/>
        <v>44816.55</v>
      </c>
      <c r="Q76" s="37">
        <f t="shared" si="63"/>
        <v>46171.95</v>
      </c>
      <c r="R76" s="40"/>
      <c r="S76" s="40">
        <f t="shared" si="74"/>
        <v>546.66000000000008</v>
      </c>
      <c r="T76" s="45">
        <f t="shared" si="59"/>
        <v>0</v>
      </c>
      <c r="U76" s="42">
        <f t="shared" si="75"/>
        <v>1.74738314708442E-4</v>
      </c>
      <c r="V76" s="42">
        <f t="shared" si="76"/>
        <v>9.5522447118516918E-5</v>
      </c>
      <c r="W76" s="42">
        <f t="shared" si="77"/>
        <v>0</v>
      </c>
      <c r="X76" s="42">
        <f t="shared" si="64"/>
        <v>7.9215867589925079E-5</v>
      </c>
      <c r="Y76" s="43"/>
      <c r="Z76" s="37">
        <f t="shared" si="78"/>
        <v>8.0408718695282282</v>
      </c>
      <c r="AA76" s="37">
        <f t="shared" si="79"/>
        <v>8.7369157354221003E-2</v>
      </c>
      <c r="AB76" s="37">
        <f t="shared" si="65"/>
        <v>3.6575510775686411</v>
      </c>
      <c r="AC76" s="37">
        <f t="shared" si="66"/>
        <v>3.9607933794962538E-2</v>
      </c>
      <c r="AD76" s="43"/>
      <c r="AE76" s="37">
        <f t="shared" si="67"/>
        <v>0</v>
      </c>
      <c r="AF76" s="37"/>
      <c r="AG76" s="37">
        <f t="shared" si="68"/>
        <v>-1.9803966897481268E-3</v>
      </c>
      <c r="AH76" s="37">
        <f t="shared" si="80"/>
        <v>-4.7761223559258461</v>
      </c>
      <c r="AI76" s="37">
        <f t="shared" si="81"/>
        <v>0</v>
      </c>
      <c r="AJ76" s="37">
        <f t="shared" si="69"/>
        <v>-4.7781027526155944</v>
      </c>
      <c r="AK76" s="37">
        <f t="shared" si="70"/>
        <v>4.3833207919595871</v>
      </c>
      <c r="AL76" s="37">
        <f t="shared" si="82"/>
        <v>0.44705325647853472</v>
      </c>
      <c r="AM76" s="37">
        <f t="shared" si="71"/>
        <v>5.2271295822527486E-2</v>
      </c>
      <c r="AN76" s="37">
        <f t="shared" si="72"/>
        <v>4.7761223559258464E-2</v>
      </c>
      <c r="AO76" s="37">
        <f t="shared" si="73"/>
        <v>0.10003251938178595</v>
      </c>
      <c r="AP76" s="41"/>
      <c r="AQ76" s="41"/>
      <c r="AR76" s="41"/>
      <c r="AS76" s="41"/>
      <c r="AT76" s="36">
        <f t="shared" si="83"/>
        <v>72</v>
      </c>
      <c r="AU76" s="44">
        <f t="shared" si="84"/>
        <v>1.74738314708442E-4</v>
      </c>
      <c r="AV76" s="44">
        <f t="shared" si="85"/>
        <v>9.5522447118516918E-5</v>
      </c>
      <c r="AW76" s="39">
        <f xml:space="preserve"> IF(ISERROR(ROUND((1000*NPV($AT$1,$AV77:$AV$124)-$AW$1*($AU77+NPV($AT$1,$AU78:$AU$124)))/AU77,3)), 0, ROUND((1000*NPV($AT$1,$AV77:$AV$124)-$AW$1*($AU77+NPV($AT$1,$AU78:$AU$124)))/AU77,3))</f>
        <v>923.43899999999996</v>
      </c>
      <c r="AX76" s="39">
        <f>IF(ISERROR(ROUND(MAX(0,1000*NPV($AT$2,$AV77:$AV$124)-$AW$2*($AU77+NPV($AT$2,$AU78:$AU$124)))/AU77,3)), 0, ROUND(MAX(0,1000*NPV($AT$2,$AV77:$AV$124)-$AW$2*($AU77+NPV($AT$2,$AU78:$AU$124)))/AU77,3))</f>
        <v>896.33100000000002</v>
      </c>
    </row>
    <row r="77" spans="1:50" ht="15">
      <c r="A77" s="54">
        <v>52</v>
      </c>
      <c r="B77" s="55">
        <v>3.4489999999999998E-3</v>
      </c>
      <c r="I77" s="36">
        <v>73</v>
      </c>
      <c r="J77" s="37"/>
      <c r="K77" s="37" t="str">
        <f t="shared" si="86"/>
        <v/>
      </c>
      <c r="L77" s="38">
        <f t="shared" si="87"/>
        <v>25</v>
      </c>
      <c r="M77" s="37">
        <f t="shared" si="88"/>
        <v>50000</v>
      </c>
      <c r="N77" s="39">
        <f t="shared" si="60"/>
        <v>900.16600000000005</v>
      </c>
      <c r="O77" s="40">
        <f t="shared" si="61"/>
        <v>926.35199999999998</v>
      </c>
      <c r="P77" s="37">
        <f t="shared" si="62"/>
        <v>45008.3</v>
      </c>
      <c r="Q77" s="37">
        <f t="shared" si="63"/>
        <v>46317.599999999999</v>
      </c>
      <c r="R77" s="40"/>
      <c r="S77" s="40">
        <f t="shared" si="74"/>
        <v>572.58500000000004</v>
      </c>
      <c r="T77" s="45">
        <f t="shared" si="59"/>
        <v>0</v>
      </c>
      <c r="U77" s="42">
        <f t="shared" si="75"/>
        <v>7.9215867589925079E-5</v>
      </c>
      <c r="V77" s="42">
        <f t="shared" si="76"/>
        <v>4.5357817543977252E-5</v>
      </c>
      <c r="W77" s="42">
        <f t="shared" si="77"/>
        <v>0</v>
      </c>
      <c r="X77" s="42">
        <f t="shared" si="64"/>
        <v>3.3858050045947828E-5</v>
      </c>
      <c r="Y77" s="43"/>
      <c r="Z77" s="37">
        <f t="shared" si="78"/>
        <v>3.6575510775686411</v>
      </c>
      <c r="AA77" s="37">
        <f t="shared" si="79"/>
        <v>3.9607933794962538E-2</v>
      </c>
      <c r="AB77" s="37">
        <f t="shared" si="65"/>
        <v>1.5682236188081931</v>
      </c>
      <c r="AC77" s="37">
        <f t="shared" si="66"/>
        <v>1.6929025022973915E-2</v>
      </c>
      <c r="AD77" s="43"/>
      <c r="AE77" s="37">
        <f t="shared" si="67"/>
        <v>0</v>
      </c>
      <c r="AF77" s="37"/>
      <c r="AG77" s="37">
        <f t="shared" si="68"/>
        <v>-8.4645125114869572E-4</v>
      </c>
      <c r="AH77" s="37">
        <f t="shared" si="80"/>
        <v>-2.2678908771988624</v>
      </c>
      <c r="AI77" s="37">
        <f t="shared" si="81"/>
        <v>0</v>
      </c>
      <c r="AJ77" s="37">
        <f t="shared" si="69"/>
        <v>-2.268737328450011</v>
      </c>
      <c r="AK77" s="37">
        <f t="shared" si="70"/>
        <v>2.0893274587604482</v>
      </c>
      <c r="AL77" s="37">
        <f t="shared" si="82"/>
        <v>0.20334374562499818</v>
      </c>
      <c r="AM77" s="37">
        <f t="shared" si="71"/>
        <v>2.3933875935435445E-2</v>
      </c>
      <c r="AN77" s="37">
        <f t="shared" si="72"/>
        <v>2.2678908771988623E-2</v>
      </c>
      <c r="AO77" s="37">
        <f t="shared" si="73"/>
        <v>4.6612784707424068E-2</v>
      </c>
      <c r="AP77" s="41"/>
      <c r="AQ77" s="41"/>
      <c r="AR77" s="41"/>
      <c r="AS77" s="41"/>
      <c r="AT77" s="36">
        <f t="shared" si="83"/>
        <v>73</v>
      </c>
      <c r="AU77" s="44">
        <f t="shared" si="84"/>
        <v>7.9215867589925079E-5</v>
      </c>
      <c r="AV77" s="44">
        <f t="shared" si="85"/>
        <v>4.5357817543977252E-5</v>
      </c>
      <c r="AW77" s="39">
        <f xml:space="preserve"> IF(ISERROR(ROUND((1000*NPV($AT$1,$AV78:$AV$124)-$AW$1*($AU78+NPV($AT$1,$AU79:$AU$124)))/AU78,3)), 0, ROUND((1000*NPV($AT$1,$AV78:$AV$124)-$AW$1*($AU78+NPV($AT$1,$AU79:$AU$124)))/AU78,3))</f>
        <v>926.35199999999998</v>
      </c>
      <c r="AX77" s="39">
        <f>IF(ISERROR(ROUND(MAX(0,1000*NPV($AT$2,$AV78:$AV$124)-$AW$2*($AU78+NPV($AT$2,$AU79:$AU$124)))/AU78,3)), 0, ROUND(MAX(0,1000*NPV($AT$2,$AV78:$AV$124)-$AW$2*($AU78+NPV($AT$2,$AU79:$AU$124)))/AU78,3))</f>
        <v>900.16600000000005</v>
      </c>
    </row>
    <row r="78" spans="1:50" ht="15">
      <c r="A78" s="54">
        <v>53</v>
      </c>
      <c r="B78" s="55">
        <v>3.7950000000000002E-3</v>
      </c>
      <c r="I78" s="36">
        <v>74</v>
      </c>
      <c r="J78" s="37"/>
      <c r="K78" s="37" t="str">
        <f t="shared" si="86"/>
        <v/>
      </c>
      <c r="L78" s="38">
        <f t="shared" si="87"/>
        <v>25</v>
      </c>
      <c r="M78" s="37">
        <f t="shared" si="88"/>
        <v>50000</v>
      </c>
      <c r="N78" s="39">
        <f t="shared" si="60"/>
        <v>903.83699999999999</v>
      </c>
      <c r="O78" s="40">
        <f t="shared" si="61"/>
        <v>929.13499999999999</v>
      </c>
      <c r="P78" s="37">
        <f t="shared" si="62"/>
        <v>45191.85</v>
      </c>
      <c r="Q78" s="37">
        <f t="shared" si="63"/>
        <v>46456.75</v>
      </c>
      <c r="R78" s="40"/>
      <c r="S78" s="40">
        <f t="shared" si="74"/>
        <v>598.54600000000005</v>
      </c>
      <c r="T78" s="45">
        <f t="shared" si="59"/>
        <v>0</v>
      </c>
      <c r="U78" s="42">
        <f t="shared" si="75"/>
        <v>3.3858050045947828E-5</v>
      </c>
      <c r="V78" s="42">
        <f t="shared" si="76"/>
        <v>2.0265600422801887E-5</v>
      </c>
      <c r="W78" s="42">
        <f t="shared" si="77"/>
        <v>0</v>
      </c>
      <c r="X78" s="42">
        <f t="shared" si="64"/>
        <v>1.359244962314594E-5</v>
      </c>
      <c r="Y78" s="43"/>
      <c r="Z78" s="37">
        <f t="shared" si="78"/>
        <v>1.5682236188081931</v>
      </c>
      <c r="AA78" s="37">
        <f t="shared" si="79"/>
        <v>1.6929025022973915E-2</v>
      </c>
      <c r="AB78" s="37">
        <f t="shared" si="65"/>
        <v>0.63146103403008513</v>
      </c>
      <c r="AC78" s="37">
        <f t="shared" si="66"/>
        <v>6.7962248115729703E-3</v>
      </c>
      <c r="AD78" s="43"/>
      <c r="AE78" s="37">
        <f t="shared" si="67"/>
        <v>0</v>
      </c>
      <c r="AF78" s="37"/>
      <c r="AG78" s="37">
        <f t="shared" si="68"/>
        <v>-3.398112405786485E-4</v>
      </c>
      <c r="AH78" s="37">
        <f t="shared" si="80"/>
        <v>-1.0132800211400943</v>
      </c>
      <c r="AI78" s="37">
        <f t="shared" si="81"/>
        <v>0</v>
      </c>
      <c r="AJ78" s="37">
        <f t="shared" si="69"/>
        <v>-1.0136198323806729</v>
      </c>
      <c r="AK78" s="37">
        <f t="shared" si="70"/>
        <v>0.93676258477810792</v>
      </c>
      <c r="AL78" s="37">
        <f t="shared" si="82"/>
        <v>8.7183395410714182E-2</v>
      </c>
      <c r="AM78" s="37">
        <f t="shared" si="71"/>
        <v>1.0326147808149222E-2</v>
      </c>
      <c r="AN78" s="37">
        <f t="shared" si="72"/>
        <v>1.0132800211400944E-2</v>
      </c>
      <c r="AO78" s="37">
        <f t="shared" si="73"/>
        <v>2.0458948019550165E-2</v>
      </c>
      <c r="AP78" s="41"/>
      <c r="AQ78" s="41"/>
      <c r="AR78" s="41"/>
      <c r="AS78" s="41"/>
      <c r="AT78" s="36">
        <f t="shared" si="83"/>
        <v>74</v>
      </c>
      <c r="AU78" s="44">
        <f t="shared" si="84"/>
        <v>3.3858050045947828E-5</v>
      </c>
      <c r="AV78" s="44">
        <f t="shared" si="85"/>
        <v>2.0265600422801887E-5</v>
      </c>
      <c r="AW78" s="39">
        <f xml:space="preserve"> IF(ISERROR(ROUND((1000*NPV($AT$1,$AV79:$AV$124)-$AW$1*($AU79+NPV($AT$1,$AU80:$AU$124)))/AU79,3)), 0, ROUND((1000*NPV($AT$1,$AV79:$AV$124)-$AW$1*($AU79+NPV($AT$1,$AU80:$AU$124)))/AU79,3))</f>
        <v>929.13499999999999</v>
      </c>
      <c r="AX78" s="39">
        <f>IF(ISERROR(ROUND(MAX(0,1000*NPV($AT$2,$AV79:$AV$124)-$AW$2*($AU79+NPV($AT$2,$AU80:$AU$124)))/AU79,3)), 0, ROUND(MAX(0,1000*NPV($AT$2,$AV79:$AV$124)-$AW$2*($AU79+NPV($AT$2,$AU80:$AU$124)))/AU79,3))</f>
        <v>903.83699999999999</v>
      </c>
    </row>
    <row r="79" spans="1:50" ht="15">
      <c r="A79" s="54">
        <v>54</v>
      </c>
      <c r="B79" s="55">
        <v>4.1780000000000003E-3</v>
      </c>
      <c r="I79" s="36">
        <v>75</v>
      </c>
      <c r="J79" s="37"/>
      <c r="K79" s="37" t="str">
        <f t="shared" si="86"/>
        <v/>
      </c>
      <c r="L79" s="38">
        <f t="shared" si="87"/>
        <v>25</v>
      </c>
      <c r="M79" s="37">
        <f t="shared" si="88"/>
        <v>50000</v>
      </c>
      <c r="N79" s="39">
        <f t="shared" si="60"/>
        <v>907.58100000000002</v>
      </c>
      <c r="O79" s="40">
        <f t="shared" si="61"/>
        <v>931.96500000000003</v>
      </c>
      <c r="P79" s="37">
        <f t="shared" si="62"/>
        <v>45379.05</v>
      </c>
      <c r="Q79" s="37">
        <f t="shared" si="63"/>
        <v>46598.25</v>
      </c>
      <c r="R79" s="40"/>
      <c r="S79" s="40">
        <f t="shared" si="74"/>
        <v>624.39199999999994</v>
      </c>
      <c r="T79" s="45">
        <f t="shared" ref="T79:T110" si="89">$C$13</f>
        <v>0</v>
      </c>
      <c r="U79" s="42">
        <f t="shared" si="75"/>
        <v>1.359244962314594E-5</v>
      </c>
      <c r="V79" s="42">
        <f t="shared" si="76"/>
        <v>8.4870168050953387E-6</v>
      </c>
      <c r="W79" s="42">
        <f t="shared" si="77"/>
        <v>0</v>
      </c>
      <c r="X79" s="42">
        <f t="shared" si="64"/>
        <v>5.1054328180506014E-6</v>
      </c>
      <c r="Y79" s="43"/>
      <c r="Z79" s="37">
        <f t="shared" si="78"/>
        <v>0.63146103403008513</v>
      </c>
      <c r="AA79" s="37">
        <f t="shared" si="79"/>
        <v>6.7962248115729703E-3</v>
      </c>
      <c r="AB79" s="37">
        <f t="shared" si="65"/>
        <v>0.23790423481372644</v>
      </c>
      <c r="AC79" s="37">
        <f t="shared" si="66"/>
        <v>2.5527164090253006E-3</v>
      </c>
      <c r="AD79" s="43"/>
      <c r="AE79" s="37">
        <f t="shared" si="67"/>
        <v>0</v>
      </c>
      <c r="AF79" s="37"/>
      <c r="AG79" s="37">
        <f t="shared" si="68"/>
        <v>-1.2763582045126503E-4</v>
      </c>
      <c r="AH79" s="37">
        <f t="shared" si="80"/>
        <v>-0.42435084025476694</v>
      </c>
      <c r="AI79" s="37">
        <f t="shared" si="81"/>
        <v>0</v>
      </c>
      <c r="AJ79" s="37">
        <f t="shared" si="69"/>
        <v>-0.42447847607521821</v>
      </c>
      <c r="AK79" s="37">
        <f t="shared" si="70"/>
        <v>0.39355679921635867</v>
      </c>
      <c r="AL79" s="37">
        <f t="shared" si="82"/>
        <v>3.5104149236291196E-2</v>
      </c>
      <c r="AM79" s="37">
        <f t="shared" si="71"/>
        <v>4.182472377431648E-3</v>
      </c>
      <c r="AN79" s="37">
        <f t="shared" si="72"/>
        <v>4.2435084025476697E-3</v>
      </c>
      <c r="AO79" s="37">
        <f t="shared" si="73"/>
        <v>8.4259807799793168E-3</v>
      </c>
      <c r="AP79" s="41"/>
      <c r="AQ79" s="41"/>
      <c r="AR79" s="41"/>
      <c r="AS79" s="41"/>
      <c r="AT79" s="36">
        <f t="shared" si="83"/>
        <v>75</v>
      </c>
      <c r="AU79" s="44">
        <f t="shared" si="84"/>
        <v>1.359244962314594E-5</v>
      </c>
      <c r="AV79" s="44">
        <f t="shared" si="85"/>
        <v>8.4870168050953387E-6</v>
      </c>
      <c r="AW79" s="39">
        <f xml:space="preserve"> IF(ISERROR(ROUND((1000*NPV($AT$1,$AV80:$AV$124)-$AW$1*($AU80+NPV($AT$1,$AU81:$AU$124)))/AU80,3)), 0, ROUND((1000*NPV($AT$1,$AV80:$AV$124)-$AW$1*($AU80+NPV($AT$1,$AU81:$AU$124)))/AU80,3))</f>
        <v>931.96500000000003</v>
      </c>
      <c r="AX79" s="39">
        <f>IF(ISERROR(ROUND(MAX(0,1000*NPV($AT$2,$AV80:$AV$124)-$AW$2*($AU80+NPV($AT$2,$AU81:$AU$124)))/AU80,3)), 0, ROUND(MAX(0,1000*NPV($AT$2,$AV80:$AV$124)-$AW$2*($AU80+NPV($AT$2,$AU81:$AU$124)))/AU80,3))</f>
        <v>907.58100000000002</v>
      </c>
    </row>
    <row r="80" spans="1:50" ht="15">
      <c r="A80" s="54">
        <v>55</v>
      </c>
      <c r="B80" s="55">
        <v>4.6129999999999999E-3</v>
      </c>
      <c r="I80" s="36">
        <v>76</v>
      </c>
      <c r="J80" s="37"/>
      <c r="K80" s="37" t="str">
        <f t="shared" si="86"/>
        <v/>
      </c>
      <c r="L80" s="38">
        <f t="shared" si="87"/>
        <v>25</v>
      </c>
      <c r="M80" s="37">
        <f t="shared" si="88"/>
        <v>50000</v>
      </c>
      <c r="N80" s="39">
        <f t="shared" si="60"/>
        <v>911.03800000000001</v>
      </c>
      <c r="O80" s="40">
        <f t="shared" si="61"/>
        <v>934.57399999999996</v>
      </c>
      <c r="P80" s="37">
        <f t="shared" si="62"/>
        <v>45551.9</v>
      </c>
      <c r="Q80" s="37">
        <f t="shared" si="63"/>
        <v>46728.7</v>
      </c>
      <c r="R80" s="41"/>
      <c r="S80" s="40">
        <f t="shared" si="74"/>
        <v>654.399</v>
      </c>
      <c r="T80" s="45">
        <f t="shared" si="89"/>
        <v>0</v>
      </c>
      <c r="U80" s="42">
        <f t="shared" si="75"/>
        <v>5.1054328180506014E-6</v>
      </c>
      <c r="V80" s="42">
        <f t="shared" si="76"/>
        <v>3.3409901306994953E-6</v>
      </c>
      <c r="W80" s="42">
        <f t="shared" si="77"/>
        <v>0</v>
      </c>
      <c r="X80" s="42">
        <f t="shared" si="64"/>
        <v>1.7644426873511061E-6</v>
      </c>
      <c r="Y80" s="41"/>
      <c r="Z80" s="37">
        <f t="shared" si="78"/>
        <v>0.23790423481372644</v>
      </c>
      <c r="AA80" s="37">
        <f t="shared" si="79"/>
        <v>2.5527164090253006E-3</v>
      </c>
      <c r="AB80" s="37">
        <f t="shared" si="65"/>
        <v>8.2450113004423634E-2</v>
      </c>
      <c r="AC80" s="37">
        <f t="shared" si="66"/>
        <v>8.8222134367555306E-4</v>
      </c>
      <c r="AD80" s="41"/>
      <c r="AE80" s="37">
        <f t="shared" si="67"/>
        <v>0</v>
      </c>
      <c r="AF80" s="37"/>
      <c r="AG80" s="37">
        <f t="shared" si="68"/>
        <v>-4.411106718377765E-5</v>
      </c>
      <c r="AH80" s="37">
        <f t="shared" si="80"/>
        <v>-0.16704950653497477</v>
      </c>
      <c r="AI80" s="37">
        <f t="shared" si="81"/>
        <v>0</v>
      </c>
      <c r="AJ80" s="37">
        <f t="shared" si="69"/>
        <v>-0.16709361760215855</v>
      </c>
      <c r="AK80" s="37">
        <f t="shared" si="70"/>
        <v>0.15545412180930279</v>
      </c>
      <c r="AL80" s="37">
        <f t="shared" si="82"/>
        <v>1.3225132317251346E-2</v>
      </c>
      <c r="AM80" s="37">
        <f t="shared" si="71"/>
        <v>1.5856365243955926E-3</v>
      </c>
      <c r="AN80" s="37">
        <f t="shared" si="72"/>
        <v>1.6704950653497475E-3</v>
      </c>
      <c r="AO80" s="37">
        <f t="shared" si="73"/>
        <v>3.25613158974534E-3</v>
      </c>
      <c r="AP80" s="41"/>
      <c r="AQ80" s="41"/>
      <c r="AR80" s="41"/>
      <c r="AS80" s="41"/>
      <c r="AT80" s="36">
        <f t="shared" si="83"/>
        <v>76</v>
      </c>
      <c r="AU80" s="44">
        <f t="shared" si="84"/>
        <v>5.1054328180506014E-6</v>
      </c>
      <c r="AV80" s="44">
        <f t="shared" si="85"/>
        <v>3.3409901306994953E-6</v>
      </c>
      <c r="AW80" s="39">
        <f xml:space="preserve"> IF(ISERROR(ROUND((1000*NPV($AT$1,$AV81:$AV$124)-$AW$1*($AU81+NPV($AT$1,$AU82:$AU$124)))/AU81,3)), 0, ROUND((1000*NPV($AT$1,$AV81:$AV$124)-$AW$1*($AU81+NPV($AT$1,$AU82:$AU$124)))/AU81,3))</f>
        <v>934.57399999999996</v>
      </c>
      <c r="AX80" s="39">
        <f>IF(ISERROR(ROUND(MAX(0,1000*NPV($AT$2,$AV81:$AV$124)-$AW$2*($AU81+NPV($AT$2,$AU82:$AU$124)))/AU81,3)), 0, ROUND(MAX(0,1000*NPV($AT$2,$AV81:$AV$124)-$AW$2*($AU81+NPV($AT$2,$AU82:$AU$124)))/AU81,3))</f>
        <v>911.03800000000001</v>
      </c>
    </row>
    <row r="81" spans="1:50" ht="15">
      <c r="A81" s="54">
        <v>56</v>
      </c>
      <c r="B81" s="55">
        <v>5.1060000000000003E-3</v>
      </c>
      <c r="I81" s="36">
        <v>77</v>
      </c>
      <c r="J81" s="37"/>
      <c r="K81" s="37" t="str">
        <f t="shared" si="86"/>
        <v/>
      </c>
      <c r="L81" s="38">
        <f t="shared" si="87"/>
        <v>25</v>
      </c>
      <c r="M81" s="37">
        <f t="shared" si="88"/>
        <v>50000</v>
      </c>
      <c r="N81" s="39">
        <f t="shared" si="60"/>
        <v>914.23699999999997</v>
      </c>
      <c r="O81" s="40">
        <f t="shared" si="61"/>
        <v>936.98299999999995</v>
      </c>
      <c r="P81" s="37">
        <f t="shared" si="62"/>
        <v>45711.85</v>
      </c>
      <c r="Q81" s="37">
        <f t="shared" si="63"/>
        <v>46849.15</v>
      </c>
      <c r="R81" s="41"/>
      <c r="S81" s="40">
        <f t="shared" si="74"/>
        <v>684.24300000000005</v>
      </c>
      <c r="T81" s="45">
        <f t="shared" si="89"/>
        <v>0</v>
      </c>
      <c r="U81" s="42">
        <f t="shared" si="75"/>
        <v>1.7644426873511061E-6</v>
      </c>
      <c r="V81" s="42">
        <f t="shared" si="76"/>
        <v>1.207307557721183E-6</v>
      </c>
      <c r="W81" s="42">
        <f t="shared" si="77"/>
        <v>0</v>
      </c>
      <c r="X81" s="42">
        <f t="shared" si="64"/>
        <v>5.5713512962992314E-7</v>
      </c>
      <c r="Y81" s="41"/>
      <c r="Z81" s="37">
        <f t="shared" si="78"/>
        <v>8.2450113004423634E-2</v>
      </c>
      <c r="AA81" s="37">
        <f t="shared" si="79"/>
        <v>8.8222134367555306E-4</v>
      </c>
      <c r="AB81" s="37">
        <f t="shared" si="65"/>
        <v>2.6101307258301714E-2</v>
      </c>
      <c r="AC81" s="37">
        <f t="shared" si="66"/>
        <v>2.7856756481496158E-4</v>
      </c>
      <c r="AD81" s="41"/>
      <c r="AE81" s="37">
        <f t="shared" si="67"/>
        <v>0</v>
      </c>
      <c r="AF81" s="37"/>
      <c r="AG81" s="37">
        <f t="shared" si="68"/>
        <v>-1.3928378240748079E-5</v>
      </c>
      <c r="AH81" s="37">
        <f t="shared" si="80"/>
        <v>-6.0365377886059148E-2</v>
      </c>
      <c r="AI81" s="37">
        <f t="shared" si="81"/>
        <v>0</v>
      </c>
      <c r="AJ81" s="37">
        <f t="shared" si="69"/>
        <v>-6.0379306264299895E-2</v>
      </c>
      <c r="AK81" s="37">
        <f t="shared" si="70"/>
        <v>5.6348805746121916E-2</v>
      </c>
      <c r="AL81" s="37">
        <f t="shared" si="82"/>
        <v>4.5832783891454551E-3</v>
      </c>
      <c r="AM81" s="37">
        <f t="shared" si="71"/>
        <v>5.5277787096747605E-4</v>
      </c>
      <c r="AN81" s="37">
        <f t="shared" si="72"/>
        <v>6.0365377886059148E-4</v>
      </c>
      <c r="AO81" s="37">
        <f t="shared" si="73"/>
        <v>1.1564316498280675E-3</v>
      </c>
      <c r="AP81" s="41"/>
      <c r="AQ81" s="41"/>
      <c r="AR81" s="41"/>
      <c r="AS81" s="41"/>
      <c r="AT81" s="36">
        <f t="shared" si="83"/>
        <v>77</v>
      </c>
      <c r="AU81" s="44">
        <f t="shared" si="84"/>
        <v>1.7644426873511061E-6</v>
      </c>
      <c r="AV81" s="44">
        <f t="shared" si="85"/>
        <v>1.207307557721183E-6</v>
      </c>
      <c r="AW81" s="39">
        <f xml:space="preserve"> IF(ISERROR(ROUND((1000*NPV($AT$1,$AV82:$AV$124)-$AW$1*($AU82+NPV($AT$1,$AU83:$AU$124)))/AU82,3)), 0, ROUND((1000*NPV($AT$1,$AV82:$AV$124)-$AW$1*($AU82+NPV($AT$1,$AU83:$AU$124)))/AU82,3))</f>
        <v>936.98299999999995</v>
      </c>
      <c r="AX81" s="39">
        <f>IF(ISERROR(ROUND(MAX(0,1000*NPV($AT$2,$AV82:$AV$124)-$AW$2*($AU82+NPV($AT$2,$AU83:$AU$124)))/AU82,3)), 0, ROUND(MAX(0,1000*NPV($AT$2,$AV82:$AV$124)-$AW$2*($AU82+NPV($AT$2,$AU83:$AU$124)))/AU82,3))</f>
        <v>914.23699999999997</v>
      </c>
    </row>
    <row r="82" spans="1:50" ht="15">
      <c r="A82" s="54">
        <v>57</v>
      </c>
      <c r="B82" s="55">
        <v>5.62E-3</v>
      </c>
      <c r="I82" s="36">
        <v>78</v>
      </c>
      <c r="J82" s="37"/>
      <c r="K82" s="37" t="str">
        <f t="shared" si="86"/>
        <v/>
      </c>
      <c r="L82" s="38">
        <f t="shared" si="87"/>
        <v>25</v>
      </c>
      <c r="M82" s="37">
        <f t="shared" si="88"/>
        <v>50000</v>
      </c>
      <c r="N82" s="39">
        <f t="shared" si="60"/>
        <v>917.2</v>
      </c>
      <c r="O82" s="40">
        <f t="shared" si="61"/>
        <v>939.21199999999999</v>
      </c>
      <c r="P82" s="37">
        <f t="shared" si="62"/>
        <v>45860</v>
      </c>
      <c r="Q82" s="37">
        <f t="shared" si="63"/>
        <v>46960.6</v>
      </c>
      <c r="R82" s="41"/>
      <c r="S82" s="40">
        <f t="shared" si="74"/>
        <v>713.88700000000006</v>
      </c>
      <c r="T82" s="45">
        <f t="shared" si="89"/>
        <v>0</v>
      </c>
      <c r="U82" s="42">
        <f t="shared" si="75"/>
        <v>5.5713512962992314E-7</v>
      </c>
      <c r="V82" s="42">
        <f t="shared" si="76"/>
        <v>3.9773152628611696E-7</v>
      </c>
      <c r="W82" s="42">
        <f t="shared" si="77"/>
        <v>0</v>
      </c>
      <c r="X82" s="42">
        <f t="shared" si="64"/>
        <v>1.5940360334380618E-7</v>
      </c>
      <c r="Y82" s="41"/>
      <c r="Z82" s="37">
        <f t="shared" si="78"/>
        <v>2.6101307258301714E-2</v>
      </c>
      <c r="AA82" s="37">
        <f t="shared" si="79"/>
        <v>2.7856756481496158E-4</v>
      </c>
      <c r="AB82" s="37">
        <f t="shared" si="65"/>
        <v>7.4856888551871441E-3</v>
      </c>
      <c r="AC82" s="37">
        <f t="shared" si="66"/>
        <v>7.9701801671903084E-5</v>
      </c>
      <c r="AD82" s="41"/>
      <c r="AE82" s="37">
        <f t="shared" si="67"/>
        <v>0</v>
      </c>
      <c r="AF82" s="37"/>
      <c r="AG82" s="37">
        <f t="shared" si="68"/>
        <v>-3.9850900835951549E-6</v>
      </c>
      <c r="AH82" s="37">
        <f t="shared" si="80"/>
        <v>-1.9886576314305848E-2</v>
      </c>
      <c r="AI82" s="37">
        <f t="shared" si="81"/>
        <v>0</v>
      </c>
      <c r="AJ82" s="37">
        <f t="shared" si="69"/>
        <v>-1.9890561404389443E-2</v>
      </c>
      <c r="AK82" s="37">
        <f t="shared" si="70"/>
        <v>1.861561840311457E-2</v>
      </c>
      <c r="AL82" s="37">
        <f t="shared" si="82"/>
        <v>1.4508931152714172E-3</v>
      </c>
      <c r="AM82" s="37">
        <f t="shared" si="71"/>
        <v>1.75950113996544E-4</v>
      </c>
      <c r="AN82" s="37">
        <f t="shared" si="72"/>
        <v>1.9886576314305851E-4</v>
      </c>
      <c r="AO82" s="37">
        <f t="shared" si="73"/>
        <v>3.7481587713960251E-4</v>
      </c>
      <c r="AP82" s="41"/>
      <c r="AQ82" s="41"/>
      <c r="AR82" s="41"/>
      <c r="AS82" s="41"/>
      <c r="AT82" s="36">
        <f t="shared" si="83"/>
        <v>78</v>
      </c>
      <c r="AU82" s="44">
        <f t="shared" si="84"/>
        <v>5.5713512962992314E-7</v>
      </c>
      <c r="AV82" s="44">
        <f t="shared" si="85"/>
        <v>3.9773152628611696E-7</v>
      </c>
      <c r="AW82" s="39">
        <f xml:space="preserve"> IF(ISERROR(ROUND((1000*NPV($AT$1,$AV83:$AV$124)-$AW$1*($AU83+NPV($AT$1,$AU84:$AU$124)))/AU83,3)), 0, ROUND((1000*NPV($AT$1,$AV83:$AV$124)-$AW$1*($AU83+NPV($AT$1,$AU84:$AU$124)))/AU83,3))</f>
        <v>939.21199999999999</v>
      </c>
      <c r="AX82" s="39">
        <f>IF(ISERROR(ROUND(MAX(0,1000*NPV($AT$2,$AV83:$AV$124)-$AW$2*($AU83+NPV($AT$2,$AU84:$AU$124)))/AU83,3)), 0, ROUND(MAX(0,1000*NPV($AT$2,$AV83:$AV$124)-$AW$2*($AU83+NPV($AT$2,$AU84:$AU$124)))/AU83,3))</f>
        <v>917.2</v>
      </c>
    </row>
    <row r="83" spans="1:50" ht="15">
      <c r="A83" s="54">
        <v>58</v>
      </c>
      <c r="B83" s="55">
        <v>6.1700000000000001E-3</v>
      </c>
      <c r="I83" s="36">
        <v>79</v>
      </c>
      <c r="J83" s="37"/>
      <c r="K83" s="37" t="str">
        <f t="shared" si="86"/>
        <v/>
      </c>
      <c r="L83" s="38">
        <f t="shared" si="87"/>
        <v>25</v>
      </c>
      <c r="M83" s="37">
        <f t="shared" si="88"/>
        <v>50000</v>
      </c>
      <c r="N83" s="39">
        <f t="shared" si="60"/>
        <v>919.95299999999997</v>
      </c>
      <c r="O83" s="40">
        <f t="shared" si="61"/>
        <v>941.28</v>
      </c>
      <c r="P83" s="37">
        <f t="shared" si="62"/>
        <v>45997.65</v>
      </c>
      <c r="Q83" s="37">
        <f t="shared" si="63"/>
        <v>47064</v>
      </c>
      <c r="R83" s="41"/>
      <c r="S83" s="40">
        <f t="shared" si="74"/>
        <v>743.29399999999998</v>
      </c>
      <c r="T83" s="45">
        <f t="shared" si="89"/>
        <v>0</v>
      </c>
      <c r="U83" s="42">
        <f t="shared" si="75"/>
        <v>1.5940360334380618E-7</v>
      </c>
      <c r="V83" s="42">
        <f t="shared" si="76"/>
        <v>1.1848374194383107E-7</v>
      </c>
      <c r="W83" s="42">
        <f t="shared" si="77"/>
        <v>0</v>
      </c>
      <c r="X83" s="42">
        <f t="shared" si="64"/>
        <v>4.0919861399975109E-8</v>
      </c>
      <c r="Y83" s="41"/>
      <c r="Z83" s="37">
        <f t="shared" si="78"/>
        <v>7.4856888551871441E-3</v>
      </c>
      <c r="AA83" s="37">
        <f t="shared" si="79"/>
        <v>7.9701801671903084E-5</v>
      </c>
      <c r="AB83" s="37">
        <f t="shared" si="65"/>
        <v>1.9258523569284285E-3</v>
      </c>
      <c r="AC83" s="37">
        <f t="shared" si="66"/>
        <v>2.0459930699987556E-5</v>
      </c>
      <c r="AD83" s="41"/>
      <c r="AE83" s="37">
        <f t="shared" si="67"/>
        <v>0</v>
      </c>
      <c r="AF83" s="37"/>
      <c r="AG83" s="37">
        <f t="shared" si="68"/>
        <v>-1.0229965349993777E-6</v>
      </c>
      <c r="AH83" s="37">
        <f t="shared" si="80"/>
        <v>-5.9241870971915534E-3</v>
      </c>
      <c r="AI83" s="37">
        <f t="shared" si="81"/>
        <v>0</v>
      </c>
      <c r="AJ83" s="37">
        <f t="shared" si="69"/>
        <v>-5.9252100937265528E-3</v>
      </c>
      <c r="AK83" s="37">
        <f t="shared" si="70"/>
        <v>5.5598364982587158E-3</v>
      </c>
      <c r="AL83" s="37">
        <f t="shared" si="82"/>
        <v>4.1609648612724758E-4</v>
      </c>
      <c r="AM83" s="37">
        <f t="shared" si="71"/>
        <v>5.0722890659410651E-5</v>
      </c>
      <c r="AN83" s="37">
        <f t="shared" si="72"/>
        <v>5.9241870971915532E-5</v>
      </c>
      <c r="AO83" s="37">
        <f t="shared" si="73"/>
        <v>1.0996476163132618E-4</v>
      </c>
      <c r="AP83" s="41"/>
      <c r="AQ83" s="41"/>
      <c r="AR83" s="41"/>
      <c r="AS83" s="41"/>
      <c r="AT83" s="36">
        <f t="shared" si="83"/>
        <v>79</v>
      </c>
      <c r="AU83" s="44">
        <f t="shared" si="84"/>
        <v>1.5940360334380618E-7</v>
      </c>
      <c r="AV83" s="44">
        <f t="shared" si="85"/>
        <v>1.1848374194383107E-7</v>
      </c>
      <c r="AW83" s="39">
        <f xml:space="preserve"> IF(ISERROR(ROUND((1000*NPV($AT$1,$AV84:$AV$124)-$AW$1*($AU84+NPV($AT$1,$AU85:$AU$124)))/AU84,3)), 0, ROUND((1000*NPV($AT$1,$AV84:$AV$124)-$AW$1*($AU84+NPV($AT$1,$AU85:$AU$124)))/AU84,3))</f>
        <v>941.28</v>
      </c>
      <c r="AX83" s="39">
        <f>IF(ISERROR(ROUND(MAX(0,1000*NPV($AT$2,$AV84:$AV$124)-$AW$2*($AU84+NPV($AT$2,$AU85:$AU$124)))/AU84,3)), 0, ROUND(MAX(0,1000*NPV($AT$2,$AV84:$AV$124)-$AW$2*($AU84+NPV($AT$2,$AU85:$AU$124)))/AU84,3))</f>
        <v>919.95299999999997</v>
      </c>
    </row>
    <row r="84" spans="1:50" ht="15">
      <c r="A84" s="54">
        <v>59</v>
      </c>
      <c r="B84" s="55">
        <v>6.7759999999999999E-3</v>
      </c>
      <c r="I84" s="36">
        <v>80</v>
      </c>
      <c r="J84" s="37"/>
      <c r="K84" s="37" t="str">
        <f t="shared" si="86"/>
        <v/>
      </c>
      <c r="L84" s="38">
        <f t="shared" si="87"/>
        <v>25</v>
      </c>
      <c r="M84" s="37">
        <f t="shared" si="88"/>
        <v>50000</v>
      </c>
      <c r="N84" s="39">
        <f t="shared" si="60"/>
        <v>922.52599999999995</v>
      </c>
      <c r="O84" s="40">
        <f t="shared" si="61"/>
        <v>943.20899999999995</v>
      </c>
      <c r="P84" s="37">
        <f t="shared" si="62"/>
        <v>46126.3</v>
      </c>
      <c r="Q84" s="37">
        <f t="shared" si="63"/>
        <v>47160.45</v>
      </c>
      <c r="R84" s="41"/>
      <c r="S84" s="40">
        <f t="shared" si="74"/>
        <v>772.428</v>
      </c>
      <c r="T84" s="45">
        <f t="shared" si="89"/>
        <v>0</v>
      </c>
      <c r="U84" s="42">
        <f t="shared" si="75"/>
        <v>4.0919861399975109E-8</v>
      </c>
      <c r="V84" s="42">
        <f t="shared" si="76"/>
        <v>3.1607646701459973E-8</v>
      </c>
      <c r="W84" s="42">
        <f t="shared" si="77"/>
        <v>0</v>
      </c>
      <c r="X84" s="42">
        <f t="shared" si="64"/>
        <v>9.3122146985151362E-9</v>
      </c>
      <c r="Y84" s="41"/>
      <c r="Z84" s="37">
        <f t="shared" si="78"/>
        <v>1.9258523569284285E-3</v>
      </c>
      <c r="AA84" s="37">
        <f t="shared" si="79"/>
        <v>2.0459930699987556E-5</v>
      </c>
      <c r="AB84" s="37">
        <f t="shared" si="65"/>
        <v>4.3916823567858812E-4</v>
      </c>
      <c r="AC84" s="37">
        <f t="shared" si="66"/>
        <v>4.656107349257568E-6</v>
      </c>
      <c r="AD84" s="41"/>
      <c r="AE84" s="37">
        <f t="shared" si="67"/>
        <v>0</v>
      </c>
      <c r="AF84" s="37"/>
      <c r="AG84" s="37">
        <f t="shared" si="68"/>
        <v>-2.3280536746287842E-7</v>
      </c>
      <c r="AH84" s="37">
        <f t="shared" si="80"/>
        <v>-1.5803823350729986E-3</v>
      </c>
      <c r="AI84" s="37">
        <f t="shared" si="81"/>
        <v>0</v>
      </c>
      <c r="AJ84" s="37">
        <f t="shared" si="69"/>
        <v>-1.5806151404404614E-3</v>
      </c>
      <c r="AK84" s="37">
        <f t="shared" si="70"/>
        <v>1.4866841212498403E-3</v>
      </c>
      <c r="AL84" s="37">
        <f t="shared" si="82"/>
        <v>1.0704717581956288E-4</v>
      </c>
      <c r="AM84" s="37">
        <f t="shared" si="71"/>
        <v>1.3116156628941778E-5</v>
      </c>
      <c r="AN84" s="37">
        <f t="shared" si="72"/>
        <v>1.5803823350729986E-5</v>
      </c>
      <c r="AO84" s="37">
        <f t="shared" si="73"/>
        <v>2.8919979979671764E-5</v>
      </c>
      <c r="AP84" s="41"/>
      <c r="AQ84" s="41"/>
      <c r="AR84" s="41"/>
      <c r="AS84" s="41"/>
      <c r="AT84" s="36">
        <f t="shared" si="83"/>
        <v>80</v>
      </c>
      <c r="AU84" s="44">
        <f t="shared" si="84"/>
        <v>4.0919861399975109E-8</v>
      </c>
      <c r="AV84" s="44">
        <f t="shared" si="85"/>
        <v>3.1607646701459973E-8</v>
      </c>
      <c r="AW84" s="39">
        <f xml:space="preserve"> IF(ISERROR(ROUND((1000*NPV($AT$1,$AV85:$AV$124)-$AW$1*($AU85+NPV($AT$1,$AU86:$AU$124)))/AU85,3)), 0, ROUND((1000*NPV($AT$1,$AV85:$AV$124)-$AW$1*($AU85+NPV($AT$1,$AU86:$AU$124)))/AU85,3))</f>
        <v>943.20899999999995</v>
      </c>
      <c r="AX84" s="39">
        <f>IF(ISERROR(ROUND(MAX(0,1000*NPV($AT$2,$AV85:$AV$124)-$AW$2*($AU85+NPV($AT$2,$AU86:$AU$124)))/AU85,3)), 0, ROUND(MAX(0,1000*NPV($AT$2,$AV85:$AV$124)-$AW$2*($AU85+NPV($AT$2,$AU86:$AU$124)))/AU85,3))</f>
        <v>922.52599999999995</v>
      </c>
    </row>
    <row r="85" spans="1:50" ht="15">
      <c r="A85" s="54">
        <v>60</v>
      </c>
      <c r="B85" s="55">
        <v>7.5009999999999999E-3</v>
      </c>
      <c r="I85" s="36">
        <v>81</v>
      </c>
      <c r="J85" s="37"/>
      <c r="K85" s="37" t="str">
        <f t="shared" si="86"/>
        <v/>
      </c>
      <c r="L85" s="38">
        <f t="shared" si="87"/>
        <v>25</v>
      </c>
      <c r="M85" s="37">
        <f t="shared" si="88"/>
        <v>50000</v>
      </c>
      <c r="N85" s="39">
        <f t="shared" si="60"/>
        <v>924.952</v>
      </c>
      <c r="O85" s="40">
        <f t="shared" si="61"/>
        <v>945.02700000000004</v>
      </c>
      <c r="P85" s="37">
        <f t="shared" si="62"/>
        <v>46247.6</v>
      </c>
      <c r="Q85" s="37">
        <f t="shared" si="63"/>
        <v>47251.35</v>
      </c>
      <c r="R85" s="41"/>
      <c r="S85" s="40">
        <f t="shared" si="74"/>
        <v>801.41399999999999</v>
      </c>
      <c r="T85" s="45">
        <f t="shared" si="89"/>
        <v>0</v>
      </c>
      <c r="U85" s="42">
        <f t="shared" si="75"/>
        <v>9.3122146985151362E-9</v>
      </c>
      <c r="V85" s="42">
        <f t="shared" si="76"/>
        <v>7.4629392303958096E-9</v>
      </c>
      <c r="W85" s="42">
        <f t="shared" si="77"/>
        <v>0</v>
      </c>
      <c r="X85" s="42">
        <f t="shared" si="64"/>
        <v>1.8492754681193266E-9</v>
      </c>
      <c r="Y85" s="41"/>
      <c r="Z85" s="37">
        <f t="shared" si="78"/>
        <v>4.3916823567858812E-4</v>
      </c>
      <c r="AA85" s="37">
        <f t="shared" si="79"/>
        <v>4.656107349257568E-6</v>
      </c>
      <c r="AB85" s="37">
        <f t="shared" si="65"/>
        <v>8.7380762390520147E-5</v>
      </c>
      <c r="AC85" s="37">
        <f t="shared" si="66"/>
        <v>9.2463773405966329E-7</v>
      </c>
      <c r="AD85" s="41"/>
      <c r="AE85" s="37">
        <f t="shared" si="67"/>
        <v>0</v>
      </c>
      <c r="AF85" s="37"/>
      <c r="AG85" s="37">
        <f t="shared" si="68"/>
        <v>-4.6231886702983166E-8</v>
      </c>
      <c r="AH85" s="37">
        <f t="shared" si="80"/>
        <v>-3.7314696151979047E-4</v>
      </c>
      <c r="AI85" s="37">
        <f t="shared" si="81"/>
        <v>0</v>
      </c>
      <c r="AJ85" s="37">
        <f t="shared" si="69"/>
        <v>-3.7319319340649347E-4</v>
      </c>
      <c r="AK85" s="37">
        <f t="shared" si="70"/>
        <v>3.5178747328806797E-4</v>
      </c>
      <c r="AL85" s="37">
        <f t="shared" si="82"/>
        <v>2.4410338866531513E-5</v>
      </c>
      <c r="AM85" s="37">
        <f t="shared" si="71"/>
        <v>3.0046187481060085E-6</v>
      </c>
      <c r="AN85" s="37">
        <f t="shared" si="72"/>
        <v>3.7314696151979048E-6</v>
      </c>
      <c r="AO85" s="37">
        <f t="shared" si="73"/>
        <v>6.7360883633039137E-6</v>
      </c>
      <c r="AP85" s="41"/>
      <c r="AQ85" s="41"/>
      <c r="AR85" s="41"/>
      <c r="AS85" s="41"/>
      <c r="AT85" s="36">
        <f t="shared" si="83"/>
        <v>81</v>
      </c>
      <c r="AU85" s="44">
        <f t="shared" si="84"/>
        <v>9.3122146985151362E-9</v>
      </c>
      <c r="AV85" s="44">
        <f t="shared" si="85"/>
        <v>7.4629392303958096E-9</v>
      </c>
      <c r="AW85" s="39">
        <f xml:space="preserve"> IF(ISERROR(ROUND((1000*NPV($AT$1,$AV86:$AV$124)-$AW$1*($AU86+NPV($AT$1,$AU87:$AU$124)))/AU86,3)), 0, ROUND((1000*NPV($AT$1,$AV86:$AV$124)-$AW$1*($AU86+NPV($AT$1,$AU87:$AU$124)))/AU86,3))</f>
        <v>945.02700000000004</v>
      </c>
      <c r="AX85" s="39">
        <f>IF(ISERROR(ROUND(MAX(0,1000*NPV($AT$2,$AV86:$AV$124)-$AW$2*($AU86+NPV($AT$2,$AU87:$AU$124)))/AU86,3)), 0, ROUND(MAX(0,1000*NPV($AT$2,$AV86:$AV$124)-$AW$2*($AU86+NPV($AT$2,$AU87:$AU$124)))/AU86,3))</f>
        <v>924.952</v>
      </c>
    </row>
    <row r="86" spans="1:50" ht="15">
      <c r="A86" s="54">
        <v>61</v>
      </c>
      <c r="B86" s="55">
        <v>8.2740000000000001E-3</v>
      </c>
      <c r="I86" s="36">
        <v>82</v>
      </c>
      <c r="J86" s="37"/>
      <c r="K86" s="37" t="str">
        <f t="shared" si="86"/>
        <v/>
      </c>
      <c r="L86" s="38">
        <f t="shared" si="87"/>
        <v>25</v>
      </c>
      <c r="M86" s="37">
        <f t="shared" si="88"/>
        <v>50000</v>
      </c>
      <c r="N86" s="39">
        <f t="shared" si="60"/>
        <v>927.28800000000001</v>
      </c>
      <c r="O86" s="40">
        <f t="shared" si="61"/>
        <v>946.77499999999998</v>
      </c>
      <c r="P86" s="37">
        <f t="shared" si="62"/>
        <v>46364.4</v>
      </c>
      <c r="Q86" s="37">
        <f t="shared" si="63"/>
        <v>47338.75</v>
      </c>
      <c r="R86" s="41"/>
      <c r="S86" s="40">
        <f t="shared" si="74"/>
        <v>830.399</v>
      </c>
      <c r="T86" s="45">
        <f t="shared" si="89"/>
        <v>0</v>
      </c>
      <c r="U86" s="42">
        <f t="shared" si="75"/>
        <v>1.8492754681193266E-9</v>
      </c>
      <c r="V86" s="42">
        <f t="shared" si="76"/>
        <v>1.5356364994508207E-9</v>
      </c>
      <c r="W86" s="42">
        <f t="shared" si="77"/>
        <v>0</v>
      </c>
      <c r="X86" s="42">
        <f t="shared" si="64"/>
        <v>3.136389686685059E-10</v>
      </c>
      <c r="Y86" s="41"/>
      <c r="Z86" s="37">
        <f t="shared" si="78"/>
        <v>8.7380762390520147E-5</v>
      </c>
      <c r="AA86" s="37">
        <f t="shared" si="79"/>
        <v>9.2463773405966329E-7</v>
      </c>
      <c r="AB86" s="37">
        <f t="shared" si="65"/>
        <v>1.4847276728056233E-5</v>
      </c>
      <c r="AC86" s="37">
        <f t="shared" si="66"/>
        <v>1.5681948433425294E-7</v>
      </c>
      <c r="AD86" s="41"/>
      <c r="AE86" s="37">
        <f t="shared" si="67"/>
        <v>0</v>
      </c>
      <c r="AF86" s="37"/>
      <c r="AG86" s="37">
        <f t="shared" si="68"/>
        <v>-7.8409742167126472E-9</v>
      </c>
      <c r="AH86" s="37">
        <f t="shared" si="80"/>
        <v>-7.6781824972541041E-5</v>
      </c>
      <c r="AI86" s="37">
        <f t="shared" si="81"/>
        <v>0</v>
      </c>
      <c r="AJ86" s="37">
        <f t="shared" si="69"/>
        <v>-7.6789665946757753E-5</v>
      </c>
      <c r="AK86" s="37">
        <f t="shared" si="70"/>
        <v>7.2533485662463917E-5</v>
      </c>
      <c r="AL86" s="37">
        <f t="shared" si="82"/>
        <v>4.8567970068518892E-6</v>
      </c>
      <c r="AM86" s="37">
        <f t="shared" si="71"/>
        <v>6.0061672255805337E-7</v>
      </c>
      <c r="AN86" s="37">
        <f t="shared" si="72"/>
        <v>7.6781824972541035E-7</v>
      </c>
      <c r="AO86" s="37">
        <f t="shared" si="73"/>
        <v>1.3684349722834637E-6</v>
      </c>
      <c r="AP86" s="41"/>
      <c r="AQ86" s="41"/>
      <c r="AR86" s="41"/>
      <c r="AS86" s="41"/>
      <c r="AT86" s="36">
        <f t="shared" si="83"/>
        <v>82</v>
      </c>
      <c r="AU86" s="44">
        <f t="shared" si="84"/>
        <v>1.8492754681193266E-9</v>
      </c>
      <c r="AV86" s="44">
        <f t="shared" si="85"/>
        <v>1.5356364994508207E-9</v>
      </c>
      <c r="AW86" s="39">
        <f xml:space="preserve"> IF(ISERROR(ROUND((1000*NPV($AT$1,$AV87:$AV$124)-$AW$1*($AU87+NPV($AT$1,$AU88:$AU$124)))/AU87,3)), 0, ROUND((1000*NPV($AT$1,$AV87:$AV$124)-$AW$1*($AU87+NPV($AT$1,$AU88:$AU$124)))/AU87,3))</f>
        <v>946.77499999999998</v>
      </c>
      <c r="AX86" s="39">
        <f>IF(ISERROR(ROUND(MAX(0,1000*NPV($AT$2,$AV87:$AV$124)-$AW$2*($AU87+NPV($AT$2,$AU88:$AU$124)))/AU87,3)), 0, ROUND(MAX(0,1000*NPV($AT$2,$AV87:$AV$124)-$AW$2*($AU87+NPV($AT$2,$AU88:$AU$124)))/AU87,3))</f>
        <v>927.28800000000001</v>
      </c>
    </row>
    <row r="87" spans="1:50" ht="15">
      <c r="A87" s="54">
        <v>62</v>
      </c>
      <c r="B87" s="55">
        <v>9.044E-3</v>
      </c>
      <c r="I87" s="36">
        <v>83</v>
      </c>
      <c r="J87" s="37"/>
      <c r="K87" s="37" t="str">
        <f t="shared" si="86"/>
        <v/>
      </c>
      <c r="L87" s="38">
        <f t="shared" si="87"/>
        <v>25</v>
      </c>
      <c r="M87" s="37">
        <f t="shared" si="88"/>
        <v>50000</v>
      </c>
      <c r="N87" s="39">
        <f t="shared" si="60"/>
        <v>929.90800000000002</v>
      </c>
      <c r="O87" s="40">
        <f t="shared" si="61"/>
        <v>948.73800000000006</v>
      </c>
      <c r="P87" s="37">
        <f t="shared" si="62"/>
        <v>46495.4</v>
      </c>
      <c r="Q87" s="37">
        <f t="shared" si="63"/>
        <v>47436.9</v>
      </c>
      <c r="R87" s="41"/>
      <c r="S87" s="40">
        <f t="shared" si="74"/>
        <v>859.38499999999999</v>
      </c>
      <c r="T87" s="45">
        <f t="shared" si="89"/>
        <v>0</v>
      </c>
      <c r="U87" s="42">
        <f t="shared" si="75"/>
        <v>3.136389686685059E-10</v>
      </c>
      <c r="V87" s="42">
        <f t="shared" si="76"/>
        <v>2.6953662508918397E-10</v>
      </c>
      <c r="W87" s="42">
        <f t="shared" si="77"/>
        <v>0</v>
      </c>
      <c r="X87" s="42">
        <f t="shared" si="64"/>
        <v>4.4102343579321936E-11</v>
      </c>
      <c r="Y87" s="41"/>
      <c r="Z87" s="37">
        <f t="shared" si="78"/>
        <v>1.4847276728056233E-5</v>
      </c>
      <c r="AA87" s="37">
        <f t="shared" si="79"/>
        <v>1.5681948433425294E-7</v>
      </c>
      <c r="AB87" s="37">
        <f t="shared" si="65"/>
        <v>2.0920784621379366E-6</v>
      </c>
      <c r="AC87" s="37">
        <f t="shared" si="66"/>
        <v>2.2051171789660969E-8</v>
      </c>
      <c r="AD87" s="41"/>
      <c r="AE87" s="37">
        <f t="shared" si="67"/>
        <v>0</v>
      </c>
      <c r="AF87" s="37"/>
      <c r="AG87" s="37">
        <f t="shared" si="68"/>
        <v>-1.1025585894830484E-9</v>
      </c>
      <c r="AH87" s="37">
        <f t="shared" si="80"/>
        <v>-1.3476831254459198E-5</v>
      </c>
      <c r="AI87" s="37">
        <f t="shared" si="81"/>
        <v>0</v>
      </c>
      <c r="AJ87" s="37">
        <f t="shared" si="69"/>
        <v>-1.3477933813048681E-5</v>
      </c>
      <c r="AK87" s="37">
        <f t="shared" si="70"/>
        <v>1.2755198265918297E-5</v>
      </c>
      <c r="AL87" s="37">
        <f t="shared" si="82"/>
        <v>8.2522529168147676E-7</v>
      </c>
      <c r="AM87" s="37">
        <f t="shared" si="71"/>
        <v>1.0248974455109195E-7</v>
      </c>
      <c r="AN87" s="37">
        <f t="shared" si="72"/>
        <v>1.3476831254459197E-7</v>
      </c>
      <c r="AO87" s="37">
        <f t="shared" si="73"/>
        <v>2.3725805709568393E-7</v>
      </c>
      <c r="AP87" s="41"/>
      <c r="AQ87" s="41"/>
      <c r="AR87" s="41"/>
      <c r="AS87" s="41"/>
      <c r="AT87" s="36">
        <f t="shared" si="83"/>
        <v>83</v>
      </c>
      <c r="AU87" s="44">
        <f t="shared" si="84"/>
        <v>3.136389686685059E-10</v>
      </c>
      <c r="AV87" s="44">
        <f t="shared" si="85"/>
        <v>2.6953662508918397E-10</v>
      </c>
      <c r="AW87" s="39">
        <f xml:space="preserve"> IF(ISERROR(ROUND((1000*NPV($AT$1,$AV88:$AV$124)-$AW$1*($AU88+NPV($AT$1,$AU89:$AU$124)))/AU88,3)), 0, ROUND((1000*NPV($AT$1,$AV88:$AV$124)-$AW$1*($AU88+NPV($AT$1,$AU89:$AU$124)))/AU88,3))</f>
        <v>948.73800000000006</v>
      </c>
      <c r="AX87" s="39">
        <f>IF(ISERROR(ROUND(MAX(0,1000*NPV($AT$2,$AV88:$AV$124)-$AW$2*($AU88+NPV($AT$2,$AU89:$AU$124)))/AU88,3)), 0, ROUND(MAX(0,1000*NPV($AT$2,$AV88:$AV$124)-$AW$2*($AU88+NPV($AT$2,$AU89:$AU$124)))/AU88,3))</f>
        <v>929.90800000000002</v>
      </c>
    </row>
    <row r="88" spans="1:50" ht="15">
      <c r="A88" s="54">
        <v>63</v>
      </c>
      <c r="B88" s="55">
        <v>9.8910000000000005E-3</v>
      </c>
      <c r="I88" s="36">
        <v>84</v>
      </c>
      <c r="J88" s="37"/>
      <c r="K88" s="37" t="str">
        <f t="shared" si="86"/>
        <v/>
      </c>
      <c r="L88" s="38">
        <f t="shared" si="87"/>
        <v>25</v>
      </c>
      <c r="M88" s="37">
        <f t="shared" si="88"/>
        <v>50000</v>
      </c>
      <c r="N88" s="39">
        <f t="shared" si="60"/>
        <v>936.58600000000001</v>
      </c>
      <c r="O88" s="40">
        <f t="shared" si="61"/>
        <v>953.70699999999999</v>
      </c>
      <c r="P88" s="37">
        <f t="shared" si="62"/>
        <v>46829.3</v>
      </c>
      <c r="Q88" s="37">
        <f t="shared" si="63"/>
        <v>47685.35</v>
      </c>
      <c r="R88" s="41"/>
      <c r="S88" s="40">
        <f t="shared" si="74"/>
        <v>888.37099999999998</v>
      </c>
      <c r="T88" s="45">
        <f t="shared" si="89"/>
        <v>0</v>
      </c>
      <c r="U88" s="42">
        <f t="shared" si="75"/>
        <v>4.4102343579321936E-11</v>
      </c>
      <c r="V88" s="42">
        <f t="shared" si="76"/>
        <v>3.9179243067905806E-11</v>
      </c>
      <c r="W88" s="42">
        <f t="shared" si="77"/>
        <v>0</v>
      </c>
      <c r="X88" s="42">
        <f t="shared" si="64"/>
        <v>4.9231005114161302E-12</v>
      </c>
      <c r="Y88" s="41"/>
      <c r="Z88" s="37">
        <f t="shared" si="78"/>
        <v>2.0920784621379366E-6</v>
      </c>
      <c r="AA88" s="37">
        <f t="shared" si="79"/>
        <v>2.2051171789660969E-8</v>
      </c>
      <c r="AB88" s="37">
        <f t="shared" si="65"/>
        <v>2.3475977097205716E-7</v>
      </c>
      <c r="AC88" s="37">
        <f t="shared" si="66"/>
        <v>2.461550255708065E-9</v>
      </c>
      <c r="AD88" s="41"/>
      <c r="AE88" s="37">
        <f t="shared" si="67"/>
        <v>0</v>
      </c>
      <c r="AF88" s="37"/>
      <c r="AG88" s="37">
        <f t="shared" si="68"/>
        <v>-1.2307751278540325E-10</v>
      </c>
      <c r="AH88" s="37">
        <f t="shared" si="80"/>
        <v>-1.9589621533952904E-6</v>
      </c>
      <c r="AI88" s="37">
        <f t="shared" si="81"/>
        <v>0</v>
      </c>
      <c r="AJ88" s="37">
        <f t="shared" si="69"/>
        <v>-1.9590852309080757E-6</v>
      </c>
      <c r="AK88" s="37">
        <f t="shared" si="70"/>
        <v>1.8573186911658795E-6</v>
      </c>
      <c r="AL88" s="37">
        <f t="shared" si="82"/>
        <v>1.1627712986601787E-7</v>
      </c>
      <c r="AM88" s="37">
        <f t="shared" si="71"/>
        <v>1.4510590123821683E-8</v>
      </c>
      <c r="AN88" s="37">
        <f t="shared" si="72"/>
        <v>1.9589621533952904E-8</v>
      </c>
      <c r="AO88" s="37">
        <f t="shared" si="73"/>
        <v>3.4100211657774584E-8</v>
      </c>
      <c r="AP88" s="41"/>
      <c r="AQ88" s="41"/>
      <c r="AR88" s="41"/>
      <c r="AS88" s="41"/>
      <c r="AT88" s="36">
        <f t="shared" si="83"/>
        <v>84</v>
      </c>
      <c r="AU88" s="44">
        <f t="shared" si="84"/>
        <v>4.4102343579321936E-11</v>
      </c>
      <c r="AV88" s="44">
        <f t="shared" si="85"/>
        <v>3.9179243067905806E-11</v>
      </c>
      <c r="AW88" s="39">
        <f xml:space="preserve"> IF(ISERROR(ROUND((1000*NPV($AT$1,$AV89:$AV$124)-$AW$1*($AU89+NPV($AT$1,$AU90:$AU$124)))/AU89,3)), 0, ROUND((1000*NPV($AT$1,$AV89:$AV$124)-$AW$1*($AU89+NPV($AT$1,$AU90:$AU$124)))/AU89,3))</f>
        <v>953.70699999999999</v>
      </c>
      <c r="AX88" s="39">
        <f>IF(ISERROR(ROUND(MAX(0,1000*NPV($AT$2,$AV89:$AV$124)-$AW$2*($AU89+NPV($AT$2,$AU90:$AU$124)))/AU89,3)), 0, ROUND(MAX(0,1000*NPV($AT$2,$AV89:$AV$124)-$AW$2*($AU89+NPV($AT$2,$AU90:$AU$124)))/AU89,3))</f>
        <v>936.58600000000001</v>
      </c>
    </row>
    <row r="89" spans="1:50" ht="15">
      <c r="A89" s="54">
        <v>64</v>
      </c>
      <c r="B89" s="55">
        <v>1.0792E-2</v>
      </c>
      <c r="I89" s="36">
        <v>85</v>
      </c>
      <c r="J89" s="37"/>
      <c r="K89" s="37" t="str">
        <f t="shared" si="86"/>
        <v/>
      </c>
      <c r="L89" s="38">
        <f t="shared" si="87"/>
        <v>25</v>
      </c>
      <c r="M89" s="37">
        <f t="shared" si="88"/>
        <v>50000</v>
      </c>
      <c r="N89" s="39">
        <f t="shared" si="60"/>
        <v>0</v>
      </c>
      <c r="O89" s="40">
        <f t="shared" si="61"/>
        <v>0</v>
      </c>
      <c r="P89" s="37">
        <f t="shared" si="62"/>
        <v>0</v>
      </c>
      <c r="Q89" s="37">
        <f t="shared" si="63"/>
        <v>0</v>
      </c>
      <c r="R89" s="41"/>
      <c r="S89" s="40">
        <f t="shared" si="74"/>
        <v>1000</v>
      </c>
      <c r="T89" s="45">
        <f t="shared" si="89"/>
        <v>0</v>
      </c>
      <c r="U89" s="42">
        <f t="shared" si="75"/>
        <v>4.9231005114161302E-12</v>
      </c>
      <c r="V89" s="42">
        <f t="shared" si="76"/>
        <v>4.9231005114161302E-12</v>
      </c>
      <c r="W89" s="42">
        <f t="shared" si="77"/>
        <v>0</v>
      </c>
      <c r="X89" s="42">
        <f t="shared" si="64"/>
        <v>0</v>
      </c>
      <c r="Y89" s="41"/>
      <c r="Z89" s="37">
        <f t="shared" si="78"/>
        <v>2.3475977097205716E-7</v>
      </c>
      <c r="AA89" s="37">
        <f t="shared" si="79"/>
        <v>2.461550255708065E-9</v>
      </c>
      <c r="AB89" s="37">
        <f t="shared" si="65"/>
        <v>0</v>
      </c>
      <c r="AC89" s="37">
        <f t="shared" si="66"/>
        <v>0</v>
      </c>
      <c r="AD89" s="41"/>
      <c r="AE89" s="37">
        <f t="shared" si="67"/>
        <v>0</v>
      </c>
      <c r="AF89" s="37"/>
      <c r="AG89" s="37">
        <f t="shared" si="68"/>
        <v>0</v>
      </c>
      <c r="AH89" s="37">
        <f t="shared" si="80"/>
        <v>-2.4615502557080654E-7</v>
      </c>
      <c r="AI89" s="37">
        <f t="shared" si="81"/>
        <v>0</v>
      </c>
      <c r="AJ89" s="37">
        <f t="shared" si="69"/>
        <v>-2.4615502557080654E-7</v>
      </c>
      <c r="AK89" s="37">
        <f t="shared" si="70"/>
        <v>2.3475977097205716E-7</v>
      </c>
      <c r="AL89" s="37">
        <f t="shared" si="82"/>
        <v>1.3047172667527088E-8</v>
      </c>
      <c r="AM89" s="37">
        <f t="shared" si="71"/>
        <v>1.6519180687777096E-9</v>
      </c>
      <c r="AN89" s="37">
        <f t="shared" si="72"/>
        <v>2.461550255708065E-9</v>
      </c>
      <c r="AO89" s="37">
        <f t="shared" si="73"/>
        <v>4.1134683244857742E-9</v>
      </c>
      <c r="AP89" s="41"/>
      <c r="AQ89" s="41"/>
      <c r="AR89" s="41"/>
      <c r="AS89" s="41"/>
      <c r="AT89" s="36">
        <f t="shared" si="83"/>
        <v>85</v>
      </c>
      <c r="AU89" s="44">
        <f t="shared" si="84"/>
        <v>4.9231005114161302E-12</v>
      </c>
      <c r="AV89" s="44">
        <f t="shared" si="85"/>
        <v>4.9231005114161302E-12</v>
      </c>
      <c r="AW89" s="39">
        <f xml:space="preserve"> IF(ISERROR(ROUND((1000*NPV($AT$1,$AV90:$AV$124)-$AW$1*($AU90+NPV($AT$1,$AU91:$AU$124)))/AU90,3)), 0, ROUND((1000*NPV($AT$1,$AV90:$AV$124)-$AW$1*($AU90+NPV($AT$1,$AU91:$AU$124)))/AU90,3))</f>
        <v>0</v>
      </c>
      <c r="AX89" s="39">
        <f>IF(ISERROR(ROUND(MAX(0,1000*NPV($AT$2,$AV90:$AV$124)-$AW$2*($AU90+NPV($AT$2,$AU91:$AU$124)))/AU90,3)), 0, ROUND(MAX(0,1000*NPV($AT$2,$AV90:$AV$124)-$AW$2*($AU90+NPV($AT$2,$AU91:$AU$124)))/AU90,3))</f>
        <v>0</v>
      </c>
    </row>
    <row r="90" spans="1:50" ht="15">
      <c r="A90" s="54">
        <v>65</v>
      </c>
      <c r="B90" s="55">
        <v>1.1795E-2</v>
      </c>
      <c r="I90" s="36"/>
      <c r="J90" s="37"/>
      <c r="K90" s="37" t="str">
        <f t="shared" si="86"/>
        <v/>
      </c>
      <c r="L90" s="38" t="str">
        <f t="shared" si="87"/>
        <v/>
      </c>
      <c r="M90" s="37" t="str">
        <f t="shared" si="88"/>
        <v/>
      </c>
      <c r="N90" s="39">
        <f t="shared" si="60"/>
        <v>0</v>
      </c>
      <c r="O90" s="40">
        <f t="shared" si="61"/>
        <v>0</v>
      </c>
      <c r="P90" s="37" t="str">
        <f t="shared" si="62"/>
        <v/>
      </c>
      <c r="Q90" s="37" t="str">
        <f t="shared" si="63"/>
        <v/>
      </c>
      <c r="R90" s="41"/>
      <c r="S90" s="40" t="str">
        <f t="shared" si="74"/>
        <v/>
      </c>
      <c r="T90" s="45">
        <f t="shared" si="89"/>
        <v>0</v>
      </c>
      <c r="U90" s="42" t="str">
        <f t="shared" si="75"/>
        <v/>
      </c>
      <c r="V90" s="42" t="str">
        <f t="shared" si="76"/>
        <v/>
      </c>
      <c r="W90" s="42" t="str">
        <f t="shared" si="77"/>
        <v/>
      </c>
      <c r="X90" s="42" t="str">
        <f t="shared" si="64"/>
        <v/>
      </c>
      <c r="Y90" s="41"/>
      <c r="Z90" s="37" t="str">
        <f t="shared" si="78"/>
        <v/>
      </c>
      <c r="AA90" s="37" t="str">
        <f t="shared" si="79"/>
        <v/>
      </c>
      <c r="AB90" s="37" t="str">
        <f t="shared" si="65"/>
        <v/>
      </c>
      <c r="AC90" s="37" t="str">
        <f t="shared" si="66"/>
        <v/>
      </c>
      <c r="AD90" s="41"/>
      <c r="AE90" s="37" t="str">
        <f t="shared" si="67"/>
        <v/>
      </c>
      <c r="AF90" s="37"/>
      <c r="AG90" s="37" t="str">
        <f t="shared" si="68"/>
        <v/>
      </c>
      <c r="AH90" s="37" t="str">
        <f t="shared" si="80"/>
        <v/>
      </c>
      <c r="AI90" s="37" t="str">
        <f t="shared" si="81"/>
        <v/>
      </c>
      <c r="AJ90" s="37">
        <f t="shared" si="69"/>
        <v>0</v>
      </c>
      <c r="AK90" s="37" t="str">
        <f t="shared" si="70"/>
        <v/>
      </c>
      <c r="AL90" s="37">
        <f t="shared" si="82"/>
        <v>0</v>
      </c>
      <c r="AM90" s="37">
        <f t="shared" si="71"/>
        <v>0</v>
      </c>
      <c r="AN90" s="37" t="str">
        <f t="shared" si="72"/>
        <v/>
      </c>
      <c r="AO90" s="37">
        <f t="shared" si="73"/>
        <v>0</v>
      </c>
      <c r="AP90" s="41"/>
      <c r="AQ90" s="41"/>
      <c r="AR90" s="41"/>
      <c r="AS90" s="41"/>
      <c r="AT90" s="36">
        <f t="shared" si="83"/>
        <v>86</v>
      </c>
      <c r="AU90" s="44" t="str">
        <f t="shared" si="84"/>
        <v/>
      </c>
      <c r="AV90" s="44" t="str">
        <f t="shared" si="85"/>
        <v/>
      </c>
      <c r="AW90" s="39">
        <f xml:space="preserve"> IF(ISERROR(ROUND((1000*NPV($AT$1,$AV91:$AV$124)-$AW$1*($AU91+NPV($AT$1,$AU92:$AU$124)))/AU91,3)), 0, ROUND((1000*NPV($AT$1,$AV91:$AV$124)-$AW$1*($AU91+NPV($AT$1,$AU92:$AU$124)))/AU91,3))</f>
        <v>0</v>
      </c>
      <c r="AX90" s="39">
        <f>IF(ISERROR(ROUND(MAX(0,1000*NPV($AT$2,$AV91:$AV$124)-$AW$2*($AU91+NPV($AT$2,$AU92:$AU$124)))/AU91,3)), 0, ROUND(MAX(0,1000*NPV($AT$2,$AV91:$AV$124)-$AW$2*($AU91+NPV($AT$2,$AU92:$AU$124)))/AU91,3))</f>
        <v>0</v>
      </c>
    </row>
    <row r="91" spans="1:50" ht="15">
      <c r="A91" s="54">
        <v>66</v>
      </c>
      <c r="B91" s="55">
        <v>1.2952E-2</v>
      </c>
      <c r="I91" s="36"/>
      <c r="J91" s="37"/>
      <c r="K91" s="37" t="str">
        <f t="shared" si="86"/>
        <v/>
      </c>
      <c r="L91" s="38" t="str">
        <f t="shared" si="87"/>
        <v/>
      </c>
      <c r="M91" s="37" t="str">
        <f t="shared" si="88"/>
        <v/>
      </c>
      <c r="N91" s="39">
        <f t="shared" si="60"/>
        <v>0</v>
      </c>
      <c r="O91" s="40">
        <f t="shared" si="61"/>
        <v>0</v>
      </c>
      <c r="P91" s="37" t="str">
        <f t="shared" si="62"/>
        <v/>
      </c>
      <c r="Q91" s="37" t="str">
        <f t="shared" si="63"/>
        <v/>
      </c>
      <c r="R91" s="41"/>
      <c r="S91" s="40" t="str">
        <f t="shared" si="74"/>
        <v/>
      </c>
      <c r="T91" s="45">
        <f t="shared" si="89"/>
        <v>0</v>
      </c>
      <c r="U91" s="42" t="str">
        <f t="shared" si="75"/>
        <v/>
      </c>
      <c r="V91" s="42" t="str">
        <f t="shared" si="76"/>
        <v/>
      </c>
      <c r="W91" s="42" t="str">
        <f t="shared" si="77"/>
        <v/>
      </c>
      <c r="X91" s="42" t="str">
        <f t="shared" si="64"/>
        <v/>
      </c>
      <c r="Y91" s="41"/>
      <c r="Z91" s="37" t="str">
        <f t="shared" si="78"/>
        <v/>
      </c>
      <c r="AA91" s="37" t="str">
        <f t="shared" si="79"/>
        <v/>
      </c>
      <c r="AB91" s="37" t="str">
        <f t="shared" si="65"/>
        <v/>
      </c>
      <c r="AC91" s="37" t="str">
        <f t="shared" si="66"/>
        <v/>
      </c>
      <c r="AD91" s="41"/>
      <c r="AE91" s="37" t="str">
        <f t="shared" si="67"/>
        <v/>
      </c>
      <c r="AF91" s="37"/>
      <c r="AG91" s="37" t="str">
        <f t="shared" si="68"/>
        <v/>
      </c>
      <c r="AH91" s="37" t="str">
        <f t="shared" si="80"/>
        <v/>
      </c>
      <c r="AI91" s="37" t="str">
        <f t="shared" si="81"/>
        <v/>
      </c>
      <c r="AJ91" s="37">
        <f t="shared" si="69"/>
        <v>0</v>
      </c>
      <c r="AK91" s="37" t="str">
        <f t="shared" si="70"/>
        <v/>
      </c>
      <c r="AL91" s="37">
        <f t="shared" si="82"/>
        <v>0</v>
      </c>
      <c r="AM91" s="37">
        <f t="shared" si="71"/>
        <v>0</v>
      </c>
      <c r="AN91" s="37" t="str">
        <f t="shared" si="72"/>
        <v/>
      </c>
      <c r="AO91" s="37">
        <f t="shared" si="73"/>
        <v>0</v>
      </c>
      <c r="AP91" s="41"/>
      <c r="AQ91" s="41"/>
      <c r="AR91" s="41"/>
      <c r="AS91" s="41"/>
      <c r="AT91" s="36">
        <f t="shared" si="83"/>
        <v>87</v>
      </c>
      <c r="AU91" s="44" t="str">
        <f t="shared" si="84"/>
        <v/>
      </c>
      <c r="AV91" s="44" t="str">
        <f t="shared" si="85"/>
        <v/>
      </c>
      <c r="AW91" s="39">
        <f xml:space="preserve"> IF(ISERROR(ROUND((1000*NPV($AT$1,$AV92:$AV$124)-$AW$1*($AU92+NPV($AT$1,$AU93:$AU$124)))/AU92,3)), 0, ROUND((1000*NPV($AT$1,$AV92:$AV$124)-$AW$1*($AU92+NPV($AT$1,$AU93:$AU$124)))/AU92,3))</f>
        <v>0</v>
      </c>
      <c r="AX91" s="39">
        <f>IF(ISERROR(ROUND(MAX(0,1000*NPV($AT$2,$AV92:$AV$124)-$AW$2*($AU92+NPV($AT$2,$AU93:$AU$124)))/AU92,3)), 0, ROUND(MAX(0,1000*NPV($AT$2,$AV92:$AV$124)-$AW$2*($AU92+NPV($AT$2,$AU93:$AU$124)))/AU92,3))</f>
        <v>0</v>
      </c>
    </row>
    <row r="92" spans="1:50" ht="15">
      <c r="A92" s="54">
        <v>67</v>
      </c>
      <c r="B92" s="55">
        <v>1.4189E-2</v>
      </c>
      <c r="I92" s="36"/>
      <c r="J92" s="37"/>
      <c r="K92" s="37" t="str">
        <f t="shared" si="86"/>
        <v/>
      </c>
      <c r="L92" s="38" t="str">
        <f t="shared" si="87"/>
        <v/>
      </c>
      <c r="M92" s="37" t="str">
        <f t="shared" si="88"/>
        <v/>
      </c>
      <c r="N92" s="39">
        <f t="shared" si="60"/>
        <v>0</v>
      </c>
      <c r="O92" s="40">
        <f t="shared" si="61"/>
        <v>0</v>
      </c>
      <c r="P92" s="37" t="str">
        <f t="shared" si="62"/>
        <v/>
      </c>
      <c r="Q92" s="37" t="str">
        <f t="shared" si="63"/>
        <v/>
      </c>
      <c r="R92" s="41"/>
      <c r="S92" s="40" t="str">
        <f t="shared" si="74"/>
        <v/>
      </c>
      <c r="T92" s="45">
        <f t="shared" si="89"/>
        <v>0</v>
      </c>
      <c r="U92" s="42" t="str">
        <f t="shared" si="75"/>
        <v/>
      </c>
      <c r="V92" s="42" t="str">
        <f t="shared" si="76"/>
        <v/>
      </c>
      <c r="W92" s="42" t="str">
        <f t="shared" si="77"/>
        <v/>
      </c>
      <c r="X92" s="42" t="str">
        <f t="shared" si="64"/>
        <v/>
      </c>
      <c r="Y92" s="41"/>
      <c r="Z92" s="37" t="str">
        <f t="shared" si="78"/>
        <v/>
      </c>
      <c r="AA92" s="37" t="str">
        <f t="shared" si="79"/>
        <v/>
      </c>
      <c r="AB92" s="37" t="str">
        <f t="shared" si="65"/>
        <v/>
      </c>
      <c r="AC92" s="37" t="str">
        <f t="shared" si="66"/>
        <v/>
      </c>
      <c r="AD92" s="41"/>
      <c r="AE92" s="37" t="str">
        <f t="shared" si="67"/>
        <v/>
      </c>
      <c r="AF92" s="37"/>
      <c r="AG92" s="37" t="str">
        <f t="shared" si="68"/>
        <v/>
      </c>
      <c r="AH92" s="37" t="str">
        <f t="shared" si="80"/>
        <v/>
      </c>
      <c r="AI92" s="37" t="str">
        <f t="shared" si="81"/>
        <v/>
      </c>
      <c r="AJ92" s="37">
        <f t="shared" si="69"/>
        <v>0</v>
      </c>
      <c r="AK92" s="37" t="str">
        <f t="shared" si="70"/>
        <v/>
      </c>
      <c r="AL92" s="37">
        <f t="shared" si="82"/>
        <v>0</v>
      </c>
      <c r="AM92" s="37">
        <f t="shared" si="71"/>
        <v>0</v>
      </c>
      <c r="AN92" s="37" t="str">
        <f t="shared" si="72"/>
        <v/>
      </c>
      <c r="AO92" s="37">
        <f t="shared" si="73"/>
        <v>0</v>
      </c>
      <c r="AP92" s="41"/>
      <c r="AQ92" s="41"/>
      <c r="AR92" s="41"/>
      <c r="AS92" s="41"/>
      <c r="AT92" s="36">
        <f t="shared" si="83"/>
        <v>88</v>
      </c>
      <c r="AU92" s="44" t="str">
        <f t="shared" si="84"/>
        <v/>
      </c>
      <c r="AV92" s="44" t="str">
        <f t="shared" si="85"/>
        <v/>
      </c>
      <c r="AW92" s="39">
        <f xml:space="preserve"> IF(ISERROR(ROUND((1000*NPV($AT$1,$AV93:$AV$124)-$AW$1*($AU93+NPV($AT$1,$AU94:$AU$124)))/AU93,3)), 0, ROUND((1000*NPV($AT$1,$AV93:$AV$124)-$AW$1*($AU93+NPV($AT$1,$AU94:$AU$124)))/AU93,3))</f>
        <v>0</v>
      </c>
      <c r="AX92" s="39">
        <f>IF(ISERROR(ROUND(MAX(0,1000*NPV($AT$2,$AV93:$AV$124)-$AW$2*($AU93+NPV($AT$2,$AU94:$AU$124)))/AU93,3)), 0, ROUND(MAX(0,1000*NPV($AT$2,$AV93:$AV$124)-$AW$2*($AU93+NPV($AT$2,$AU94:$AU$124)))/AU93,3))</f>
        <v>0</v>
      </c>
    </row>
    <row r="93" spans="1:50" ht="15">
      <c r="A93" s="54">
        <v>68</v>
      </c>
      <c r="B93" s="55">
        <v>1.5502999999999999E-2</v>
      </c>
      <c r="I93" s="36"/>
      <c r="J93" s="37"/>
      <c r="K93" s="37" t="str">
        <f t="shared" si="86"/>
        <v/>
      </c>
      <c r="L93" s="38" t="str">
        <f t="shared" si="87"/>
        <v/>
      </c>
      <c r="M93" s="37" t="str">
        <f t="shared" si="88"/>
        <v/>
      </c>
      <c r="N93" s="39">
        <f t="shared" si="60"/>
        <v>0</v>
      </c>
      <c r="O93" s="40">
        <f t="shared" si="61"/>
        <v>0</v>
      </c>
      <c r="P93" s="37" t="str">
        <f t="shared" si="62"/>
        <v/>
      </c>
      <c r="Q93" s="37" t="str">
        <f t="shared" si="63"/>
        <v/>
      </c>
      <c r="R93" s="41"/>
      <c r="S93" s="40" t="str">
        <f t="shared" si="74"/>
        <v/>
      </c>
      <c r="T93" s="45">
        <f t="shared" si="89"/>
        <v>0</v>
      </c>
      <c r="U93" s="42" t="str">
        <f t="shared" si="75"/>
        <v/>
      </c>
      <c r="V93" s="42" t="str">
        <f t="shared" si="76"/>
        <v/>
      </c>
      <c r="W93" s="42" t="str">
        <f t="shared" si="77"/>
        <v/>
      </c>
      <c r="X93" s="42" t="str">
        <f t="shared" si="64"/>
        <v/>
      </c>
      <c r="Y93" s="41"/>
      <c r="Z93" s="37" t="str">
        <f t="shared" si="78"/>
        <v/>
      </c>
      <c r="AA93" s="37" t="str">
        <f t="shared" si="79"/>
        <v/>
      </c>
      <c r="AB93" s="37" t="str">
        <f t="shared" si="65"/>
        <v/>
      </c>
      <c r="AC93" s="37" t="str">
        <f t="shared" si="66"/>
        <v/>
      </c>
      <c r="AD93" s="41"/>
      <c r="AE93" s="37" t="str">
        <f t="shared" si="67"/>
        <v/>
      </c>
      <c r="AF93" s="37"/>
      <c r="AG93" s="37" t="str">
        <f t="shared" si="68"/>
        <v/>
      </c>
      <c r="AH93" s="37" t="str">
        <f t="shared" si="80"/>
        <v/>
      </c>
      <c r="AI93" s="37" t="str">
        <f t="shared" si="81"/>
        <v/>
      </c>
      <c r="AJ93" s="37">
        <f t="shared" si="69"/>
        <v>0</v>
      </c>
      <c r="AK93" s="37" t="str">
        <f t="shared" si="70"/>
        <v/>
      </c>
      <c r="AL93" s="37">
        <f t="shared" si="82"/>
        <v>0</v>
      </c>
      <c r="AM93" s="37">
        <f t="shared" si="71"/>
        <v>0</v>
      </c>
      <c r="AN93" s="37" t="str">
        <f t="shared" si="72"/>
        <v/>
      </c>
      <c r="AO93" s="37">
        <f t="shared" si="73"/>
        <v>0</v>
      </c>
      <c r="AP93" s="41"/>
      <c r="AQ93" s="41"/>
      <c r="AR93" s="41"/>
      <c r="AS93" s="41"/>
      <c r="AT93" s="36">
        <f t="shared" si="83"/>
        <v>89</v>
      </c>
      <c r="AU93" s="44" t="str">
        <f t="shared" si="84"/>
        <v/>
      </c>
      <c r="AV93" s="44" t="str">
        <f t="shared" si="85"/>
        <v/>
      </c>
      <c r="AW93" s="39">
        <f xml:space="preserve"> IF(ISERROR(ROUND((1000*NPV($AT$1,$AV94:$AV$124)-$AW$1*($AU94+NPV($AT$1,$AU95:$AU$124)))/AU94,3)), 0, ROUND((1000*NPV($AT$1,$AV94:$AV$124)-$AW$1*($AU94+NPV($AT$1,$AU95:$AU$124)))/AU94,3))</f>
        <v>0</v>
      </c>
      <c r="AX93" s="39">
        <f>IF(ISERROR(ROUND(MAX(0,1000*NPV($AT$2,$AV94:$AV$124)-$AW$2*($AU94+NPV($AT$2,$AU95:$AU$124)))/AU94,3)), 0, ROUND(MAX(0,1000*NPV($AT$2,$AV94:$AV$124)-$AW$2*($AU94+NPV($AT$2,$AU95:$AU$124)))/AU94,3))</f>
        <v>0</v>
      </c>
    </row>
    <row r="94" spans="1:50" ht="15">
      <c r="A94" s="54">
        <v>69</v>
      </c>
      <c r="B94" s="55">
        <v>1.6983000000000002E-2</v>
      </c>
      <c r="I94" s="35"/>
      <c r="J94" s="37"/>
      <c r="K94" s="37" t="str">
        <f t="shared" si="86"/>
        <v/>
      </c>
      <c r="L94" s="38" t="str">
        <f t="shared" si="87"/>
        <v/>
      </c>
      <c r="M94" s="37" t="str">
        <f t="shared" si="88"/>
        <v/>
      </c>
      <c r="N94" s="39">
        <f t="shared" si="60"/>
        <v>0</v>
      </c>
      <c r="O94" s="40">
        <f t="shared" si="61"/>
        <v>0</v>
      </c>
      <c r="P94" s="37" t="str">
        <f t="shared" si="62"/>
        <v/>
      </c>
      <c r="Q94" s="37" t="str">
        <f t="shared" si="63"/>
        <v/>
      </c>
      <c r="R94" s="41"/>
      <c r="S94" s="40" t="str">
        <f t="shared" si="74"/>
        <v/>
      </c>
      <c r="T94" s="45">
        <f t="shared" si="89"/>
        <v>0</v>
      </c>
      <c r="U94" s="42" t="str">
        <f t="shared" si="75"/>
        <v/>
      </c>
      <c r="V94" s="42" t="str">
        <f t="shared" si="76"/>
        <v/>
      </c>
      <c r="W94" s="42" t="str">
        <f t="shared" si="77"/>
        <v/>
      </c>
      <c r="X94" s="42" t="str">
        <f t="shared" si="64"/>
        <v/>
      </c>
      <c r="Y94" s="41"/>
      <c r="Z94" s="37" t="str">
        <f t="shared" si="78"/>
        <v/>
      </c>
      <c r="AA94" s="37" t="str">
        <f t="shared" si="79"/>
        <v/>
      </c>
      <c r="AB94" s="37" t="str">
        <f t="shared" si="65"/>
        <v/>
      </c>
      <c r="AC94" s="37" t="str">
        <f t="shared" si="66"/>
        <v/>
      </c>
      <c r="AD94" s="41"/>
      <c r="AE94" s="37" t="str">
        <f t="shared" si="67"/>
        <v/>
      </c>
      <c r="AF94" s="37"/>
      <c r="AG94" s="37" t="str">
        <f t="shared" si="68"/>
        <v/>
      </c>
      <c r="AH94" s="37" t="str">
        <f t="shared" si="80"/>
        <v/>
      </c>
      <c r="AI94" s="37" t="str">
        <f t="shared" si="81"/>
        <v/>
      </c>
      <c r="AJ94" s="37">
        <f t="shared" si="69"/>
        <v>0</v>
      </c>
      <c r="AK94" s="37" t="str">
        <f t="shared" si="70"/>
        <v/>
      </c>
      <c r="AL94" s="37">
        <f t="shared" si="82"/>
        <v>0</v>
      </c>
      <c r="AM94" s="37">
        <f t="shared" si="71"/>
        <v>0</v>
      </c>
      <c r="AN94" s="37" t="str">
        <f t="shared" si="72"/>
        <v/>
      </c>
      <c r="AO94" s="37">
        <f t="shared" si="73"/>
        <v>0</v>
      </c>
      <c r="AP94" s="41"/>
      <c r="AQ94" s="41"/>
      <c r="AR94" s="41"/>
      <c r="AS94" s="41"/>
      <c r="AT94" s="36">
        <f t="shared" si="83"/>
        <v>90</v>
      </c>
      <c r="AU94" s="44" t="str">
        <f t="shared" si="84"/>
        <v/>
      </c>
      <c r="AV94" s="44" t="str">
        <f t="shared" si="85"/>
        <v/>
      </c>
      <c r="AW94" s="39">
        <f xml:space="preserve"> IF(ISERROR(ROUND((1000*NPV($AT$1,$AV95:$AV$124)-$AW$1*($AU95+NPV($AT$1,$AU96:$AU$124)))/AU95,3)), 0, ROUND((1000*NPV($AT$1,$AV95:$AV$124)-$AW$1*($AU95+NPV($AT$1,$AU96:$AU$124)))/AU95,3))</f>
        <v>0</v>
      </c>
      <c r="AX94" s="39">
        <f>IF(ISERROR(ROUND(MAX(0,1000*NPV($AT$2,$AV95:$AV$124)-$AW$2*($AU95+NPV($AT$2,$AU96:$AU$124)))/AU95,3)), 0, ROUND(MAX(0,1000*NPV($AT$2,$AV95:$AV$124)-$AW$2*($AU95+NPV($AT$2,$AU96:$AU$124)))/AU95,3))</f>
        <v>0</v>
      </c>
    </row>
    <row r="95" spans="1:50" ht="15">
      <c r="A95" s="54">
        <v>70</v>
      </c>
      <c r="B95" s="55">
        <v>1.8651999999999998E-2</v>
      </c>
      <c r="I95" s="35"/>
      <c r="J95" s="37"/>
      <c r="K95" s="37" t="str">
        <f t="shared" si="86"/>
        <v/>
      </c>
      <c r="L95" s="38" t="str">
        <f t="shared" si="87"/>
        <v/>
      </c>
      <c r="M95" s="37" t="str">
        <f t="shared" si="88"/>
        <v/>
      </c>
      <c r="N95" s="39">
        <f t="shared" si="60"/>
        <v>0</v>
      </c>
      <c r="O95" s="40">
        <f t="shared" si="61"/>
        <v>0</v>
      </c>
      <c r="P95" s="37" t="str">
        <f t="shared" si="62"/>
        <v/>
      </c>
      <c r="Q95" s="37" t="str">
        <f t="shared" si="63"/>
        <v/>
      </c>
      <c r="R95" s="41"/>
      <c r="S95" s="40" t="str">
        <f t="shared" si="74"/>
        <v/>
      </c>
      <c r="T95" s="45">
        <f t="shared" si="89"/>
        <v>0</v>
      </c>
      <c r="U95" s="42" t="str">
        <f t="shared" si="75"/>
        <v/>
      </c>
      <c r="V95" s="42" t="str">
        <f t="shared" si="76"/>
        <v/>
      </c>
      <c r="W95" s="42" t="str">
        <f t="shared" si="77"/>
        <v/>
      </c>
      <c r="X95" s="42" t="str">
        <f t="shared" si="64"/>
        <v/>
      </c>
      <c r="Y95" s="41"/>
      <c r="Z95" s="37" t="str">
        <f t="shared" si="78"/>
        <v/>
      </c>
      <c r="AA95" s="37" t="str">
        <f t="shared" si="79"/>
        <v/>
      </c>
      <c r="AB95" s="37" t="str">
        <f t="shared" si="65"/>
        <v/>
      </c>
      <c r="AC95" s="37" t="str">
        <f t="shared" si="66"/>
        <v/>
      </c>
      <c r="AD95" s="41"/>
      <c r="AE95" s="37" t="str">
        <f t="shared" si="67"/>
        <v/>
      </c>
      <c r="AF95" s="37"/>
      <c r="AG95" s="37" t="str">
        <f t="shared" si="68"/>
        <v/>
      </c>
      <c r="AH95" s="37" t="str">
        <f t="shared" si="80"/>
        <v/>
      </c>
      <c r="AI95" s="37" t="str">
        <f t="shared" si="81"/>
        <v/>
      </c>
      <c r="AJ95" s="37">
        <f t="shared" si="69"/>
        <v>0</v>
      </c>
      <c r="AK95" s="37" t="str">
        <f t="shared" si="70"/>
        <v/>
      </c>
      <c r="AL95" s="37">
        <f t="shared" si="82"/>
        <v>0</v>
      </c>
      <c r="AM95" s="37">
        <f t="shared" si="71"/>
        <v>0</v>
      </c>
      <c r="AN95" s="37" t="str">
        <f t="shared" si="72"/>
        <v/>
      </c>
      <c r="AO95" s="37">
        <f t="shared" si="73"/>
        <v>0</v>
      </c>
      <c r="AP95" s="41"/>
      <c r="AQ95" s="41"/>
      <c r="AR95" s="41"/>
      <c r="AS95" s="41"/>
      <c r="AT95" s="36">
        <f t="shared" si="83"/>
        <v>91</v>
      </c>
      <c r="AU95" s="44" t="str">
        <f t="shared" si="84"/>
        <v/>
      </c>
      <c r="AV95" s="44" t="str">
        <f t="shared" si="85"/>
        <v/>
      </c>
      <c r="AW95" s="39">
        <f xml:space="preserve"> IF(ISERROR(ROUND((1000*NPV($AT$1,$AV96:$AV$124)-$AW$1*($AU96+NPV($AT$1,$AU97:$AU$124)))/AU96,3)), 0, ROUND((1000*NPV($AT$1,$AV96:$AV$124)-$AW$1*($AU96+NPV($AT$1,$AU97:$AU$124)))/AU96,3))</f>
        <v>0</v>
      </c>
      <c r="AX95" s="39">
        <f>IF(ISERROR(ROUND(MAX(0,1000*NPV($AT$2,$AV96:$AV$124)-$AW$2*($AU96+NPV($AT$2,$AU97:$AU$124)))/AU96,3)), 0, ROUND(MAX(0,1000*NPV($AT$2,$AV96:$AV$124)-$AW$2*($AU96+NPV($AT$2,$AU97:$AU$124)))/AU96,3))</f>
        <v>0</v>
      </c>
    </row>
    <row r="96" spans="1:50" ht="15">
      <c r="A96" s="54">
        <v>71</v>
      </c>
      <c r="B96" s="55">
        <v>2.0562E-2</v>
      </c>
      <c r="I96" s="35"/>
      <c r="J96" s="37"/>
      <c r="K96" s="37" t="str">
        <f t="shared" si="86"/>
        <v/>
      </c>
      <c r="L96" s="38" t="str">
        <f t="shared" si="87"/>
        <v/>
      </c>
      <c r="M96" s="37" t="str">
        <f t="shared" si="88"/>
        <v/>
      </c>
      <c r="N96" s="39">
        <f t="shared" si="60"/>
        <v>0</v>
      </c>
      <c r="O96" s="40">
        <f t="shared" si="61"/>
        <v>0</v>
      </c>
      <c r="P96" s="37" t="str">
        <f t="shared" si="62"/>
        <v/>
      </c>
      <c r="Q96" s="37" t="str">
        <f t="shared" si="63"/>
        <v/>
      </c>
      <c r="R96" s="41"/>
      <c r="S96" s="40" t="str">
        <f t="shared" si="74"/>
        <v/>
      </c>
      <c r="T96" s="45">
        <f t="shared" si="89"/>
        <v>0</v>
      </c>
      <c r="U96" s="42" t="str">
        <f t="shared" si="75"/>
        <v/>
      </c>
      <c r="V96" s="42" t="str">
        <f t="shared" si="76"/>
        <v/>
      </c>
      <c r="W96" s="42" t="str">
        <f t="shared" si="77"/>
        <v/>
      </c>
      <c r="X96" s="42" t="str">
        <f t="shared" si="64"/>
        <v/>
      </c>
      <c r="Y96" s="41"/>
      <c r="Z96" s="37" t="str">
        <f t="shared" si="78"/>
        <v/>
      </c>
      <c r="AA96" s="37" t="str">
        <f t="shared" si="79"/>
        <v/>
      </c>
      <c r="AB96" s="37" t="str">
        <f t="shared" si="65"/>
        <v/>
      </c>
      <c r="AC96" s="37" t="str">
        <f t="shared" si="66"/>
        <v/>
      </c>
      <c r="AD96" s="41"/>
      <c r="AE96" s="37" t="str">
        <f t="shared" si="67"/>
        <v/>
      </c>
      <c r="AF96" s="37"/>
      <c r="AG96" s="37" t="str">
        <f t="shared" si="68"/>
        <v/>
      </c>
      <c r="AH96" s="37" t="str">
        <f t="shared" si="80"/>
        <v/>
      </c>
      <c r="AI96" s="37" t="str">
        <f t="shared" si="81"/>
        <v/>
      </c>
      <c r="AJ96" s="37">
        <f t="shared" si="69"/>
        <v>0</v>
      </c>
      <c r="AK96" s="37" t="str">
        <f t="shared" si="70"/>
        <v/>
      </c>
      <c r="AL96" s="37">
        <f t="shared" si="82"/>
        <v>0</v>
      </c>
      <c r="AM96" s="37">
        <f t="shared" si="71"/>
        <v>0</v>
      </c>
      <c r="AN96" s="37" t="str">
        <f t="shared" si="72"/>
        <v/>
      </c>
      <c r="AO96" s="37">
        <f t="shared" si="73"/>
        <v>0</v>
      </c>
      <c r="AP96" s="41"/>
      <c r="AQ96" s="41"/>
      <c r="AR96" s="41"/>
      <c r="AS96" s="41"/>
      <c r="AT96" s="36">
        <f t="shared" si="83"/>
        <v>92</v>
      </c>
      <c r="AU96" s="44" t="str">
        <f t="shared" si="84"/>
        <v/>
      </c>
      <c r="AV96" s="44" t="str">
        <f t="shared" si="85"/>
        <v/>
      </c>
      <c r="AW96" s="39">
        <f xml:space="preserve"> IF(ISERROR(ROUND((1000*NPV($AT$1,$AV97:$AV$124)-$AW$1*($AU97+NPV($AT$1,$AU98:$AU$124)))/AU97,3)), 0, ROUND((1000*NPV($AT$1,$AV97:$AV$124)-$AW$1*($AU97+NPV($AT$1,$AU98:$AU$124)))/AU97,3))</f>
        <v>0</v>
      </c>
      <c r="AX96" s="39">
        <f>IF(ISERROR(ROUND(MAX(0,1000*NPV($AT$2,$AV97:$AV$124)-$AW$2*($AU97+NPV($AT$2,$AU98:$AU$124)))/AU97,3)), 0, ROUND(MAX(0,1000*NPV($AT$2,$AV97:$AV$124)-$AW$2*($AU97+NPV($AT$2,$AU98:$AU$124)))/AU97,3))</f>
        <v>0</v>
      </c>
    </row>
    <row r="97" spans="1:50" ht="15">
      <c r="A97" s="54">
        <v>72</v>
      </c>
      <c r="B97" s="55">
        <v>2.2766000000000002E-2</v>
      </c>
      <c r="I97" s="35"/>
      <c r="J97" s="37"/>
      <c r="K97" s="37" t="str">
        <f t="shared" si="86"/>
        <v/>
      </c>
      <c r="L97" s="38" t="str">
        <f t="shared" si="87"/>
        <v/>
      </c>
      <c r="M97" s="37" t="str">
        <f t="shared" si="88"/>
        <v/>
      </c>
      <c r="N97" s="39">
        <f t="shared" si="60"/>
        <v>0</v>
      </c>
      <c r="O97" s="40">
        <f t="shared" si="61"/>
        <v>0</v>
      </c>
      <c r="P97" s="37" t="str">
        <f t="shared" si="62"/>
        <v/>
      </c>
      <c r="Q97" s="37" t="str">
        <f t="shared" si="63"/>
        <v/>
      </c>
      <c r="R97" s="41"/>
      <c r="S97" s="40" t="str">
        <f t="shared" si="74"/>
        <v/>
      </c>
      <c r="T97" s="45">
        <f t="shared" si="89"/>
        <v>0</v>
      </c>
      <c r="U97" s="42" t="str">
        <f t="shared" si="75"/>
        <v/>
      </c>
      <c r="V97" s="42" t="str">
        <f t="shared" si="76"/>
        <v/>
      </c>
      <c r="W97" s="42" t="str">
        <f t="shared" si="77"/>
        <v/>
      </c>
      <c r="X97" s="42" t="str">
        <f t="shared" si="64"/>
        <v/>
      </c>
      <c r="Y97" s="41"/>
      <c r="Z97" s="37" t="str">
        <f t="shared" si="78"/>
        <v/>
      </c>
      <c r="AA97" s="37" t="str">
        <f t="shared" si="79"/>
        <v/>
      </c>
      <c r="AB97" s="37" t="str">
        <f t="shared" si="65"/>
        <v/>
      </c>
      <c r="AC97" s="37" t="str">
        <f t="shared" si="66"/>
        <v/>
      </c>
      <c r="AD97" s="41"/>
      <c r="AE97" s="37" t="str">
        <f t="shared" si="67"/>
        <v/>
      </c>
      <c r="AF97" s="37"/>
      <c r="AG97" s="37" t="str">
        <f t="shared" si="68"/>
        <v/>
      </c>
      <c r="AH97" s="37" t="str">
        <f t="shared" si="80"/>
        <v/>
      </c>
      <c r="AI97" s="37" t="str">
        <f t="shared" si="81"/>
        <v/>
      </c>
      <c r="AJ97" s="37">
        <f t="shared" si="69"/>
        <v>0</v>
      </c>
      <c r="AK97" s="37" t="str">
        <f t="shared" si="70"/>
        <v/>
      </c>
      <c r="AL97" s="37">
        <f t="shared" si="82"/>
        <v>0</v>
      </c>
      <c r="AM97" s="37">
        <f t="shared" si="71"/>
        <v>0</v>
      </c>
      <c r="AN97" s="37" t="str">
        <f t="shared" si="72"/>
        <v/>
      </c>
      <c r="AO97" s="37">
        <f t="shared" si="73"/>
        <v>0</v>
      </c>
      <c r="AP97" s="41"/>
      <c r="AQ97" s="41"/>
      <c r="AR97" s="41"/>
      <c r="AS97" s="41"/>
      <c r="AT97" s="36">
        <f t="shared" si="83"/>
        <v>93</v>
      </c>
      <c r="AU97" s="44" t="str">
        <f t="shared" si="84"/>
        <v/>
      </c>
      <c r="AV97" s="44" t="str">
        <f t="shared" si="85"/>
        <v/>
      </c>
      <c r="AW97" s="39">
        <f xml:space="preserve"> IF(ISERROR(ROUND((1000*NPV($AT$1,$AV98:$AV$124)-$AW$1*($AU98+NPV($AT$1,$AU99:$AU$124)))/AU98,3)), 0, ROUND((1000*NPV($AT$1,$AV98:$AV$124)-$AW$1*($AU98+NPV($AT$1,$AU99:$AU$124)))/AU98,3))</f>
        <v>0</v>
      </c>
      <c r="AX97" s="39">
        <f>IF(ISERROR(ROUND(MAX(0,1000*NPV($AT$2,$AV98:$AV$124)-$AW$2*($AU98+NPV($AT$2,$AU99:$AU$124)))/AU98,3)), 0, ROUND(MAX(0,1000*NPV($AT$2,$AV98:$AV$124)-$AW$2*($AU98+NPV($AT$2,$AU99:$AU$124)))/AU98,3))</f>
        <v>0</v>
      </c>
    </row>
    <row r="98" spans="1:50" ht="15">
      <c r="A98" s="54">
        <v>73</v>
      </c>
      <c r="B98" s="55">
        <v>2.5307E-2</v>
      </c>
      <c r="I98" s="35"/>
      <c r="J98" s="37"/>
      <c r="K98" s="37" t="str">
        <f t="shared" si="86"/>
        <v/>
      </c>
      <c r="L98" s="38" t="str">
        <f t="shared" si="87"/>
        <v/>
      </c>
      <c r="M98" s="37" t="str">
        <f t="shared" si="88"/>
        <v/>
      </c>
      <c r="N98" s="39">
        <f t="shared" si="60"/>
        <v>0</v>
      </c>
      <c r="O98" s="40">
        <f t="shared" si="61"/>
        <v>0</v>
      </c>
      <c r="P98" s="37" t="str">
        <f t="shared" si="62"/>
        <v/>
      </c>
      <c r="Q98" s="37" t="str">
        <f t="shared" si="63"/>
        <v/>
      </c>
      <c r="R98" s="41"/>
      <c r="S98" s="40" t="str">
        <f t="shared" si="74"/>
        <v/>
      </c>
      <c r="T98" s="45">
        <f t="shared" si="89"/>
        <v>0</v>
      </c>
      <c r="U98" s="42" t="str">
        <f t="shared" si="75"/>
        <v/>
      </c>
      <c r="V98" s="42" t="str">
        <f t="shared" si="76"/>
        <v/>
      </c>
      <c r="W98" s="42" t="str">
        <f t="shared" si="77"/>
        <v/>
      </c>
      <c r="X98" s="42" t="str">
        <f t="shared" si="64"/>
        <v/>
      </c>
      <c r="Y98" s="41"/>
      <c r="Z98" s="37" t="str">
        <f t="shared" si="78"/>
        <v/>
      </c>
      <c r="AA98" s="37" t="str">
        <f t="shared" si="79"/>
        <v/>
      </c>
      <c r="AB98" s="37" t="str">
        <f t="shared" si="65"/>
        <v/>
      </c>
      <c r="AC98" s="37" t="str">
        <f t="shared" si="66"/>
        <v/>
      </c>
      <c r="AD98" s="41"/>
      <c r="AE98" s="37" t="str">
        <f t="shared" si="67"/>
        <v/>
      </c>
      <c r="AF98" s="37"/>
      <c r="AG98" s="37" t="str">
        <f t="shared" si="68"/>
        <v/>
      </c>
      <c r="AH98" s="37" t="str">
        <f t="shared" si="80"/>
        <v/>
      </c>
      <c r="AI98" s="37" t="str">
        <f t="shared" si="81"/>
        <v/>
      </c>
      <c r="AJ98" s="37">
        <f t="shared" si="69"/>
        <v>0</v>
      </c>
      <c r="AK98" s="37" t="str">
        <f t="shared" si="70"/>
        <v/>
      </c>
      <c r="AL98" s="37">
        <f t="shared" si="82"/>
        <v>0</v>
      </c>
      <c r="AM98" s="37">
        <f t="shared" si="71"/>
        <v>0</v>
      </c>
      <c r="AN98" s="37" t="str">
        <f t="shared" si="72"/>
        <v/>
      </c>
      <c r="AO98" s="37">
        <f t="shared" si="73"/>
        <v>0</v>
      </c>
      <c r="AP98" s="41"/>
      <c r="AQ98" s="41"/>
      <c r="AR98" s="41"/>
      <c r="AS98" s="41"/>
      <c r="AT98" s="36">
        <f t="shared" si="83"/>
        <v>94</v>
      </c>
      <c r="AU98" s="44" t="str">
        <f t="shared" si="84"/>
        <v/>
      </c>
      <c r="AV98" s="44" t="str">
        <f t="shared" si="85"/>
        <v/>
      </c>
      <c r="AW98" s="39">
        <f xml:space="preserve"> IF(ISERROR(ROUND((1000*NPV($AT$1,$AV99:$AV$124)-$AW$1*($AU99+NPV($AT$1,$AU100:$AU$124)))/AU99,3)), 0, ROUND((1000*NPV($AT$1,$AV99:$AV$124)-$AW$1*($AU99+NPV($AT$1,$AU100:$AU$124)))/AU99,3))</f>
        <v>0</v>
      </c>
      <c r="AX98" s="39">
        <f>IF(ISERROR(ROUND(MAX(0,1000*NPV($AT$2,$AV99:$AV$124)-$AW$2*($AU99+NPV($AT$2,$AU100:$AU$124)))/AU99,3)), 0, ROUND(MAX(0,1000*NPV($AT$2,$AV99:$AV$124)-$AW$2*($AU99+NPV($AT$2,$AU100:$AU$124)))/AU99,3))</f>
        <v>0</v>
      </c>
    </row>
    <row r="99" spans="1:50" ht="15">
      <c r="A99" s="54">
        <v>74</v>
      </c>
      <c r="B99" s="55">
        <v>2.8334000000000002E-2</v>
      </c>
      <c r="I99" s="35"/>
      <c r="J99" s="37"/>
      <c r="K99" s="37" t="str">
        <f t="shared" si="86"/>
        <v/>
      </c>
      <c r="L99" s="38" t="str">
        <f t="shared" si="87"/>
        <v/>
      </c>
      <c r="M99" s="37" t="str">
        <f t="shared" si="88"/>
        <v/>
      </c>
      <c r="N99" s="39">
        <f t="shared" si="60"/>
        <v>0</v>
      </c>
      <c r="O99" s="40">
        <f t="shared" si="61"/>
        <v>0</v>
      </c>
      <c r="P99" s="37" t="str">
        <f t="shared" si="62"/>
        <v/>
      </c>
      <c r="Q99" s="37" t="str">
        <f t="shared" si="63"/>
        <v/>
      </c>
      <c r="R99" s="41"/>
      <c r="S99" s="40" t="str">
        <f t="shared" si="74"/>
        <v/>
      </c>
      <c r="T99" s="45">
        <f t="shared" si="89"/>
        <v>0</v>
      </c>
      <c r="U99" s="42" t="str">
        <f t="shared" si="75"/>
        <v/>
      </c>
      <c r="V99" s="42" t="str">
        <f t="shared" si="76"/>
        <v/>
      </c>
      <c r="W99" s="42" t="str">
        <f t="shared" si="77"/>
        <v/>
      </c>
      <c r="X99" s="42" t="str">
        <f t="shared" si="64"/>
        <v/>
      </c>
      <c r="Y99" s="41"/>
      <c r="Z99" s="37" t="str">
        <f t="shared" si="78"/>
        <v/>
      </c>
      <c r="AA99" s="37" t="str">
        <f t="shared" si="79"/>
        <v/>
      </c>
      <c r="AB99" s="37" t="str">
        <f t="shared" si="65"/>
        <v/>
      </c>
      <c r="AC99" s="37" t="str">
        <f t="shared" si="66"/>
        <v/>
      </c>
      <c r="AD99" s="41"/>
      <c r="AE99" s="37" t="str">
        <f t="shared" si="67"/>
        <v/>
      </c>
      <c r="AF99" s="37"/>
      <c r="AG99" s="37" t="str">
        <f t="shared" si="68"/>
        <v/>
      </c>
      <c r="AH99" s="37" t="str">
        <f t="shared" si="80"/>
        <v/>
      </c>
      <c r="AI99" s="37" t="str">
        <f t="shared" si="81"/>
        <v/>
      </c>
      <c r="AJ99" s="37">
        <f t="shared" si="69"/>
        <v>0</v>
      </c>
      <c r="AK99" s="37" t="str">
        <f t="shared" si="70"/>
        <v/>
      </c>
      <c r="AL99" s="37">
        <f t="shared" si="82"/>
        <v>0</v>
      </c>
      <c r="AM99" s="37">
        <f t="shared" si="71"/>
        <v>0</v>
      </c>
      <c r="AN99" s="37" t="str">
        <f t="shared" si="72"/>
        <v/>
      </c>
      <c r="AO99" s="37">
        <f t="shared" si="73"/>
        <v>0</v>
      </c>
      <c r="AP99" s="41"/>
      <c r="AQ99" s="41"/>
      <c r="AR99" s="41"/>
      <c r="AS99" s="41"/>
      <c r="AT99" s="36">
        <f t="shared" si="83"/>
        <v>95</v>
      </c>
      <c r="AU99" s="44" t="str">
        <f t="shared" si="84"/>
        <v/>
      </c>
      <c r="AV99" s="44" t="str">
        <f t="shared" si="85"/>
        <v/>
      </c>
      <c r="AW99" s="39">
        <f xml:space="preserve"> IF(ISERROR(ROUND((1000*NPV($AT$1,$AV100:$AV$124)-$AW$1*($AU100+NPV($AT$1,$AU101:$AU$124)))/AU100,3)), 0, ROUND((1000*NPV($AT$1,$AV100:$AV$124)-$AW$1*($AU100+NPV($AT$1,$AU101:$AU$124)))/AU100,3))</f>
        <v>0</v>
      </c>
      <c r="AX99" s="39">
        <f>IF(ISERROR(ROUND(MAX(0,1000*NPV($AT$2,$AV100:$AV$124)-$AW$2*($AU100+NPV($AT$2,$AU101:$AU$124)))/AU100,3)), 0, ROUND(MAX(0,1000*NPV($AT$2,$AV100:$AV$124)-$AW$2*($AU100+NPV($AT$2,$AU101:$AU$124)))/AU100,3))</f>
        <v>0</v>
      </c>
    </row>
    <row r="100" spans="1:50" ht="15">
      <c r="A100" s="54">
        <v>75</v>
      </c>
      <c r="B100" s="55">
        <v>3.1824999999999999E-2</v>
      </c>
      <c r="I100" s="35"/>
      <c r="J100" s="37"/>
      <c r="K100" s="37" t="str">
        <f t="shared" si="86"/>
        <v/>
      </c>
      <c r="L100" s="38" t="str">
        <f t="shared" si="87"/>
        <v/>
      </c>
      <c r="M100" s="37" t="str">
        <f t="shared" si="88"/>
        <v/>
      </c>
      <c r="N100" s="39">
        <f t="shared" ref="N100:N124" si="90">AX100</f>
        <v>0</v>
      </c>
      <c r="O100" s="40">
        <f t="shared" ref="O100:O124" si="91">AW100</f>
        <v>0</v>
      </c>
      <c r="P100" s="37" t="str">
        <f t="shared" ref="P100:P124" si="92">IF(I100&lt;&gt;"", M100*N100/1000, "")</f>
        <v/>
      </c>
      <c r="Q100" s="37" t="str">
        <f t="shared" ref="Q100:Q124" si="93">IF(I100&lt;&gt;"", M100*O100/1000, "")</f>
        <v/>
      </c>
      <c r="R100" s="41"/>
      <c r="S100" s="40" t="str">
        <f t="shared" si="74"/>
        <v/>
      </c>
      <c r="T100" s="45">
        <f t="shared" si="89"/>
        <v>0</v>
      </c>
      <c r="U100" s="42" t="str">
        <f t="shared" si="75"/>
        <v/>
      </c>
      <c r="V100" s="42" t="str">
        <f t="shared" si="76"/>
        <v/>
      </c>
      <c r="W100" s="42" t="str">
        <f t="shared" si="77"/>
        <v/>
      </c>
      <c r="X100" s="42" t="str">
        <f t="shared" ref="X100:X124" si="94">IF(I100&lt;&gt;"", U100-SUM(V100:W100), "")</f>
        <v/>
      </c>
      <c r="Y100" s="41"/>
      <c r="Z100" s="37" t="str">
        <f t="shared" si="78"/>
        <v/>
      </c>
      <c r="AA100" s="37" t="str">
        <f t="shared" si="79"/>
        <v/>
      </c>
      <c r="AB100" s="37" t="str">
        <f t="shared" ref="AB100:AB124" si="95">IF(I100&lt;&gt;"", Q100*X100, "" )</f>
        <v/>
      </c>
      <c r="AC100" s="37" t="str">
        <f t="shared" ref="AC100:AC124" si="96">IF(I100&lt;&gt;"", $H$14*M100*X100, "")</f>
        <v/>
      </c>
      <c r="AD100" s="41"/>
      <c r="AE100" s="37" t="str">
        <f t="shared" ref="AE100:AE124" si="97">IF(I100&lt;&gt;"", $X100*J100, "")</f>
        <v/>
      </c>
      <c r="AF100" s="37"/>
      <c r="AG100" s="37" t="str">
        <f t="shared" ref="AG100:AG124" si="98">IF(I100&lt;&gt;"", -$X100*L100, "")</f>
        <v/>
      </c>
      <c r="AH100" s="37" t="str">
        <f t="shared" si="80"/>
        <v/>
      </c>
      <c r="AI100" s="37" t="str">
        <f t="shared" si="81"/>
        <v/>
      </c>
      <c r="AJ100" s="37">
        <f t="shared" ref="AJ100:AJ124" si="99">SUM(AE100:AI100)</f>
        <v>0</v>
      </c>
      <c r="AK100" s="37" t="str">
        <f t="shared" ref="AK100:AK124" si="100">IF(I100&lt;&gt;"", Z100-AB100, "")</f>
        <v/>
      </c>
      <c r="AL100" s="37">
        <f t="shared" si="82"/>
        <v>0</v>
      </c>
      <c r="AM100" s="37">
        <f t="shared" ref="AM100:AM124" si="101">SUM(AJ100:AL100)</f>
        <v>0</v>
      </c>
      <c r="AN100" s="37" t="str">
        <f t="shared" ref="AN100:AN124" si="102">IF(I100&lt;&gt;"", AA100-AC100, "")</f>
        <v/>
      </c>
      <c r="AO100" s="37">
        <f t="shared" ref="AO100:AO124" si="103">SUM(AM100:AN100)</f>
        <v>0</v>
      </c>
      <c r="AP100" s="41"/>
      <c r="AQ100" s="41"/>
      <c r="AR100" s="41"/>
      <c r="AS100" s="41"/>
      <c r="AT100" s="36">
        <f t="shared" si="83"/>
        <v>96</v>
      </c>
      <c r="AU100" s="44" t="str">
        <f t="shared" si="84"/>
        <v/>
      </c>
      <c r="AV100" s="44" t="str">
        <f t="shared" si="85"/>
        <v/>
      </c>
      <c r="AW100" s="39">
        <f xml:space="preserve"> IF(ISERROR(ROUND((1000*NPV($AT$1,$AV101:$AV$124)-$AW$1*($AU101+NPV($AT$1,$AU102:$AU$124)))/AU101,3)), 0, ROUND((1000*NPV($AT$1,$AV101:$AV$124)-$AW$1*($AU101+NPV($AT$1,$AU102:$AU$124)))/AU101,3))</f>
        <v>0</v>
      </c>
      <c r="AX100" s="39">
        <f>IF(ISERROR(ROUND(MAX(0,1000*NPV($AT$2,$AV101:$AV$124)-$AW$2*($AU101+NPV($AT$2,$AU102:$AU$124)))/AU101,3)), 0, ROUND(MAX(0,1000*NPV($AT$2,$AV101:$AV$124)-$AW$2*($AU101+NPV($AT$2,$AU102:$AU$124)))/AU101,3))</f>
        <v>0</v>
      </c>
    </row>
    <row r="101" spans="1:50" ht="15">
      <c r="A101" s="54">
        <v>76</v>
      </c>
      <c r="B101" s="55">
        <v>3.5833999999999998E-2</v>
      </c>
      <c r="I101" s="35"/>
      <c r="J101" s="37"/>
      <c r="K101" s="37" t="str">
        <f t="shared" si="86"/>
        <v/>
      </c>
      <c r="L101" s="38" t="str">
        <f t="shared" si="87"/>
        <v/>
      </c>
      <c r="M101" s="37" t="str">
        <f t="shared" si="88"/>
        <v/>
      </c>
      <c r="N101" s="39">
        <f t="shared" si="90"/>
        <v>0</v>
      </c>
      <c r="O101" s="40">
        <f t="shared" si="91"/>
        <v>0</v>
      </c>
      <c r="P101" s="37" t="str">
        <f t="shared" si="92"/>
        <v/>
      </c>
      <c r="Q101" s="37" t="str">
        <f t="shared" si="93"/>
        <v/>
      </c>
      <c r="R101" s="41"/>
      <c r="S101" s="40" t="str">
        <f t="shared" ref="S101:S124" si="104">IF(I101&lt;&gt;"", _xlfn.XLOOKUP($D$4+I101,A122:A241,B122:B241,"")*1000, "")</f>
        <v/>
      </c>
      <c r="T101" s="45">
        <f t="shared" si="89"/>
        <v>0</v>
      </c>
      <c r="U101" s="42" t="str">
        <f t="shared" ref="U101:U124" si="105">IF(I101&lt;&gt;"", X100, "")</f>
        <v/>
      </c>
      <c r="V101" s="42" t="str">
        <f t="shared" ref="V101:V124" si="106">IF(I101&lt;&gt;"", S101*U101/1000, "")</f>
        <v/>
      </c>
      <c r="W101" s="42" t="str">
        <f t="shared" ref="W101:W124" si="107">IF(I101&lt;&gt;"", MIN(T101*U101,U101-V101), "")</f>
        <v/>
      </c>
      <c r="X101" s="42" t="str">
        <f t="shared" si="94"/>
        <v/>
      </c>
      <c r="Y101" s="41"/>
      <c r="Z101" s="37" t="str">
        <f t="shared" ref="Z101:Z124" si="108">IF(I101&lt;&gt;"",AB100,"")</f>
        <v/>
      </c>
      <c r="AA101" s="37" t="str">
        <f t="shared" ref="AA101:AA124" si="109">IF(I101&lt;&gt;"", AC100, "")</f>
        <v/>
      </c>
      <c r="AB101" s="37" t="str">
        <f t="shared" si="95"/>
        <v/>
      </c>
      <c r="AC101" s="37" t="str">
        <f t="shared" si="96"/>
        <v/>
      </c>
      <c r="AD101" s="41"/>
      <c r="AE101" s="37" t="str">
        <f t="shared" si="97"/>
        <v/>
      </c>
      <c r="AF101" s="37"/>
      <c r="AG101" s="37" t="str">
        <f t="shared" si="98"/>
        <v/>
      </c>
      <c r="AH101" s="37" t="str">
        <f t="shared" ref="AH101:AH124" si="110">IF(I101&lt;&gt;"",-M101*V101,"")</f>
        <v/>
      </c>
      <c r="AI101" s="37" t="str">
        <f t="shared" ref="AI101:AI124" si="111">IF(I101 &lt;&gt; "", -P101*W101, "")</f>
        <v/>
      </c>
      <c r="AJ101" s="37">
        <f t="shared" si="99"/>
        <v>0</v>
      </c>
      <c r="AK101" s="37" t="str">
        <f t="shared" si="100"/>
        <v/>
      </c>
      <c r="AL101" s="37">
        <f t="shared" ref="AL101:AL124" si="112">$D$6*SUM(Z101:AA101,AE101:AF101)</f>
        <v>0</v>
      </c>
      <c r="AM101" s="37">
        <f t="shared" si="101"/>
        <v>0</v>
      </c>
      <c r="AN101" s="37" t="str">
        <f t="shared" si="102"/>
        <v/>
      </c>
      <c r="AO101" s="37">
        <f t="shared" si="103"/>
        <v>0</v>
      </c>
      <c r="AP101" s="41"/>
      <c r="AQ101" s="41"/>
      <c r="AR101" s="41"/>
      <c r="AS101" s="41"/>
      <c r="AT101" s="36">
        <f t="shared" ref="AT101:AT124" si="113">AT100+1</f>
        <v>97</v>
      </c>
      <c r="AU101" s="44" t="str">
        <f t="shared" ref="AU101:AU124" si="114">IF(I101&lt;&gt;"", AU100-AV100, "")</f>
        <v/>
      </c>
      <c r="AV101" s="44" t="str">
        <f t="shared" ref="AV101:AV124" si="115">IF(I101&lt;&gt;"", S101*AU101/1000, "")</f>
        <v/>
      </c>
      <c r="AW101" s="39">
        <f xml:space="preserve"> IF(ISERROR(ROUND((1000*NPV($AT$1,$AV102:$AV$124)-$AW$1*($AU102+NPV($AT$1,$AU103:$AU$124)))/AU102,3)), 0, ROUND((1000*NPV($AT$1,$AV102:$AV$124)-$AW$1*($AU102+NPV($AT$1,$AU103:$AU$124)))/AU102,3))</f>
        <v>0</v>
      </c>
      <c r="AX101" s="39">
        <f>IF(ISERROR(ROUND(MAX(0,1000*NPV($AT$2,$AV102:$AV$124)-$AW$2*($AU102+NPV($AT$2,$AU103:$AU$124)))/AU102,3)), 0, ROUND(MAX(0,1000*NPV($AT$2,$AV102:$AV$124)-$AW$2*($AU102+NPV($AT$2,$AU103:$AU$124)))/AU102,3))</f>
        <v>0</v>
      </c>
    </row>
    <row r="102" spans="1:50" ht="15">
      <c r="A102" s="54">
        <v>77</v>
      </c>
      <c r="B102" s="55">
        <v>4.0465000000000001E-2</v>
      </c>
      <c r="I102" s="35"/>
      <c r="J102" s="37"/>
      <c r="K102" s="37" t="str">
        <f t="shared" ref="K102:K124" si="116">IF(J102&lt;&gt;"",J102*$C$17,"")</f>
        <v/>
      </c>
      <c r="L102" s="38" t="str">
        <f t="shared" ref="L102:L124" si="117">IF(I102&lt;&gt;"",$C$21,"")</f>
        <v/>
      </c>
      <c r="M102" s="37" t="str">
        <f t="shared" ref="M102:M124" si="118">IF(I102&lt;&gt;"",$E$11,"")</f>
        <v/>
      </c>
      <c r="N102" s="39">
        <f t="shared" si="90"/>
        <v>0</v>
      </c>
      <c r="O102" s="40">
        <f t="shared" si="91"/>
        <v>0</v>
      </c>
      <c r="P102" s="37" t="str">
        <f t="shared" si="92"/>
        <v/>
      </c>
      <c r="Q102" s="37" t="str">
        <f t="shared" si="93"/>
        <v/>
      </c>
      <c r="R102" s="41"/>
      <c r="S102" s="40" t="str">
        <f t="shared" si="104"/>
        <v/>
      </c>
      <c r="T102" s="45">
        <f t="shared" si="89"/>
        <v>0</v>
      </c>
      <c r="U102" s="42" t="str">
        <f t="shared" si="105"/>
        <v/>
      </c>
      <c r="V102" s="42" t="str">
        <f t="shared" si="106"/>
        <v/>
      </c>
      <c r="W102" s="42" t="str">
        <f t="shared" si="107"/>
        <v/>
      </c>
      <c r="X102" s="42" t="str">
        <f t="shared" si="94"/>
        <v/>
      </c>
      <c r="Y102" s="41"/>
      <c r="Z102" s="37" t="str">
        <f t="shared" si="108"/>
        <v/>
      </c>
      <c r="AA102" s="37" t="str">
        <f t="shared" si="109"/>
        <v/>
      </c>
      <c r="AB102" s="37" t="str">
        <f t="shared" si="95"/>
        <v/>
      </c>
      <c r="AC102" s="37" t="str">
        <f t="shared" si="96"/>
        <v/>
      </c>
      <c r="AD102" s="41"/>
      <c r="AE102" s="37" t="str">
        <f t="shared" si="97"/>
        <v/>
      </c>
      <c r="AF102" s="37"/>
      <c r="AG102" s="37" t="str">
        <f t="shared" si="98"/>
        <v/>
      </c>
      <c r="AH102" s="37" t="str">
        <f t="shared" si="110"/>
        <v/>
      </c>
      <c r="AI102" s="37" t="str">
        <f t="shared" si="111"/>
        <v/>
      </c>
      <c r="AJ102" s="37">
        <f t="shared" si="99"/>
        <v>0</v>
      </c>
      <c r="AK102" s="37" t="str">
        <f t="shared" si="100"/>
        <v/>
      </c>
      <c r="AL102" s="37">
        <f t="shared" si="112"/>
        <v>0</v>
      </c>
      <c r="AM102" s="37">
        <f t="shared" si="101"/>
        <v>0</v>
      </c>
      <c r="AN102" s="37" t="str">
        <f t="shared" si="102"/>
        <v/>
      </c>
      <c r="AO102" s="37">
        <f t="shared" si="103"/>
        <v>0</v>
      </c>
      <c r="AP102" s="41"/>
      <c r="AQ102" s="41"/>
      <c r="AR102" s="41"/>
      <c r="AS102" s="41"/>
      <c r="AT102" s="36">
        <f t="shared" si="113"/>
        <v>98</v>
      </c>
      <c r="AU102" s="44" t="str">
        <f t="shared" si="114"/>
        <v/>
      </c>
      <c r="AV102" s="44" t="str">
        <f t="shared" si="115"/>
        <v/>
      </c>
      <c r="AW102" s="39">
        <f xml:space="preserve"> IF(ISERROR(ROUND((1000*NPV($AT$1,$AV103:$AV$124)-$AW$1*($AU103+NPV($AT$1,$AU104:$AU$124)))/AU103,3)), 0, ROUND((1000*NPV($AT$1,$AV103:$AV$124)-$AW$1*($AU103+NPV($AT$1,$AU104:$AU$124)))/AU103,3))</f>
        <v>0</v>
      </c>
      <c r="AX102" s="39">
        <f>IF(ISERROR(ROUND(MAX(0,1000*NPV($AT$2,$AV103:$AV$124)-$AW$2*($AU103+NPV($AT$2,$AU104:$AU$124)))/AU103,3)), 0, ROUND(MAX(0,1000*NPV($AT$2,$AV103:$AV$124)-$AW$2*($AU103+NPV($AT$2,$AU104:$AU$124)))/AU103,3))</f>
        <v>0</v>
      </c>
    </row>
    <row r="103" spans="1:50" ht="15">
      <c r="A103" s="54">
        <v>78</v>
      </c>
      <c r="B103" s="55">
        <v>4.5643000000000003E-2</v>
      </c>
      <c r="I103" s="35"/>
      <c r="J103" s="37"/>
      <c r="K103" s="37" t="str">
        <f t="shared" si="116"/>
        <v/>
      </c>
      <c r="L103" s="38" t="str">
        <f t="shared" si="117"/>
        <v/>
      </c>
      <c r="M103" s="37" t="str">
        <f t="shared" si="118"/>
        <v/>
      </c>
      <c r="N103" s="39">
        <f t="shared" si="90"/>
        <v>0</v>
      </c>
      <c r="O103" s="40">
        <f t="shared" si="91"/>
        <v>0</v>
      </c>
      <c r="P103" s="37" t="str">
        <f t="shared" si="92"/>
        <v/>
      </c>
      <c r="Q103" s="37" t="str">
        <f t="shared" si="93"/>
        <v/>
      </c>
      <c r="R103" s="41"/>
      <c r="S103" s="40" t="str">
        <f t="shared" si="104"/>
        <v/>
      </c>
      <c r="T103" s="45">
        <f t="shared" si="89"/>
        <v>0</v>
      </c>
      <c r="U103" s="42" t="str">
        <f t="shared" si="105"/>
        <v/>
      </c>
      <c r="V103" s="42" t="str">
        <f t="shared" si="106"/>
        <v/>
      </c>
      <c r="W103" s="42" t="str">
        <f t="shared" si="107"/>
        <v/>
      </c>
      <c r="X103" s="42" t="str">
        <f t="shared" si="94"/>
        <v/>
      </c>
      <c r="Y103" s="41"/>
      <c r="Z103" s="37" t="str">
        <f t="shared" si="108"/>
        <v/>
      </c>
      <c r="AA103" s="37" t="str">
        <f t="shared" si="109"/>
        <v/>
      </c>
      <c r="AB103" s="37" t="str">
        <f t="shared" si="95"/>
        <v/>
      </c>
      <c r="AC103" s="37" t="str">
        <f t="shared" si="96"/>
        <v/>
      </c>
      <c r="AD103" s="41"/>
      <c r="AE103" s="37" t="str">
        <f t="shared" si="97"/>
        <v/>
      </c>
      <c r="AF103" s="37"/>
      <c r="AG103" s="37" t="str">
        <f t="shared" si="98"/>
        <v/>
      </c>
      <c r="AH103" s="37" t="str">
        <f t="shared" si="110"/>
        <v/>
      </c>
      <c r="AI103" s="37" t="str">
        <f t="shared" si="111"/>
        <v/>
      </c>
      <c r="AJ103" s="37">
        <f t="shared" si="99"/>
        <v>0</v>
      </c>
      <c r="AK103" s="37" t="str">
        <f t="shared" si="100"/>
        <v/>
      </c>
      <c r="AL103" s="37">
        <f t="shared" si="112"/>
        <v>0</v>
      </c>
      <c r="AM103" s="37">
        <f t="shared" si="101"/>
        <v>0</v>
      </c>
      <c r="AN103" s="37" t="str">
        <f t="shared" si="102"/>
        <v/>
      </c>
      <c r="AO103" s="37">
        <f t="shared" si="103"/>
        <v>0</v>
      </c>
      <c r="AP103" s="41"/>
      <c r="AQ103" s="41"/>
      <c r="AR103" s="41"/>
      <c r="AS103" s="41"/>
      <c r="AT103" s="36">
        <f t="shared" si="113"/>
        <v>99</v>
      </c>
      <c r="AU103" s="44" t="str">
        <f t="shared" si="114"/>
        <v/>
      </c>
      <c r="AV103" s="44" t="str">
        <f t="shared" si="115"/>
        <v/>
      </c>
      <c r="AW103" s="39">
        <f xml:space="preserve"> IF(ISERROR(ROUND((1000*NPV($AT$1,$AV104:$AV$124)-$AW$1*($AU104+NPV($AT$1,$AU105:$AU$124)))/AU104,3)), 0, ROUND((1000*NPV($AT$1,$AV104:$AV$124)-$AW$1*($AU104+NPV($AT$1,$AU105:$AU$124)))/AU104,3))</f>
        <v>0</v>
      </c>
      <c r="AX103" s="39">
        <f>IF(ISERROR(ROUND(MAX(0,1000*NPV($AT$2,$AV104:$AV$124)-$AW$2*($AU104+NPV($AT$2,$AU105:$AU$124)))/AU104,3)), 0, ROUND(MAX(0,1000*NPV($AT$2,$AV104:$AV$124)-$AW$2*($AU104+NPV($AT$2,$AU105:$AU$124)))/AU104,3))</f>
        <v>0</v>
      </c>
    </row>
    <row r="104" spans="1:50" ht="15">
      <c r="A104" s="54">
        <v>79</v>
      </c>
      <c r="B104" s="55">
        <v>5.1406E-2</v>
      </c>
      <c r="I104" s="35"/>
      <c r="J104" s="37"/>
      <c r="K104" s="37" t="str">
        <f t="shared" si="116"/>
        <v/>
      </c>
      <c r="L104" s="38" t="str">
        <f t="shared" si="117"/>
        <v/>
      </c>
      <c r="M104" s="37" t="str">
        <f t="shared" si="118"/>
        <v/>
      </c>
      <c r="N104" s="39">
        <f t="shared" si="90"/>
        <v>0</v>
      </c>
      <c r="O104" s="40">
        <f t="shared" si="91"/>
        <v>0</v>
      </c>
      <c r="P104" s="37" t="str">
        <f t="shared" si="92"/>
        <v/>
      </c>
      <c r="Q104" s="37" t="str">
        <f t="shared" si="93"/>
        <v/>
      </c>
      <c r="R104" s="41"/>
      <c r="S104" s="40" t="str">
        <f t="shared" si="104"/>
        <v/>
      </c>
      <c r="T104" s="45">
        <f t="shared" si="89"/>
        <v>0</v>
      </c>
      <c r="U104" s="42" t="str">
        <f t="shared" si="105"/>
        <v/>
      </c>
      <c r="V104" s="42" t="str">
        <f t="shared" si="106"/>
        <v/>
      </c>
      <c r="W104" s="42" t="str">
        <f t="shared" si="107"/>
        <v/>
      </c>
      <c r="X104" s="42" t="str">
        <f t="shared" si="94"/>
        <v/>
      </c>
      <c r="Y104" s="41"/>
      <c r="Z104" s="37" t="str">
        <f t="shared" si="108"/>
        <v/>
      </c>
      <c r="AA104" s="37" t="str">
        <f t="shared" si="109"/>
        <v/>
      </c>
      <c r="AB104" s="37" t="str">
        <f t="shared" si="95"/>
        <v/>
      </c>
      <c r="AC104" s="37" t="str">
        <f t="shared" si="96"/>
        <v/>
      </c>
      <c r="AD104" s="41"/>
      <c r="AE104" s="37" t="str">
        <f t="shared" si="97"/>
        <v/>
      </c>
      <c r="AF104" s="37"/>
      <c r="AG104" s="37" t="str">
        <f t="shared" si="98"/>
        <v/>
      </c>
      <c r="AH104" s="37" t="str">
        <f t="shared" si="110"/>
        <v/>
      </c>
      <c r="AI104" s="37" t="str">
        <f t="shared" si="111"/>
        <v/>
      </c>
      <c r="AJ104" s="37">
        <f t="shared" si="99"/>
        <v>0</v>
      </c>
      <c r="AK104" s="37" t="str">
        <f t="shared" si="100"/>
        <v/>
      </c>
      <c r="AL104" s="37">
        <f t="shared" si="112"/>
        <v>0</v>
      </c>
      <c r="AM104" s="37">
        <f t="shared" si="101"/>
        <v>0</v>
      </c>
      <c r="AN104" s="37" t="str">
        <f t="shared" si="102"/>
        <v/>
      </c>
      <c r="AO104" s="37">
        <f t="shared" si="103"/>
        <v>0</v>
      </c>
      <c r="AP104" s="41"/>
      <c r="AQ104" s="41"/>
      <c r="AR104" s="41"/>
      <c r="AS104" s="41"/>
      <c r="AT104" s="36">
        <f t="shared" si="113"/>
        <v>100</v>
      </c>
      <c r="AU104" s="44" t="str">
        <f t="shared" si="114"/>
        <v/>
      </c>
      <c r="AV104" s="44" t="str">
        <f t="shared" si="115"/>
        <v/>
      </c>
      <c r="AW104" s="39">
        <f xml:space="preserve"> IF(ISERROR(ROUND((1000*NPV($AT$1,$AV105:$AV$124)-$AW$1*($AU105+NPV($AT$1,$AU106:$AU$124)))/AU105,3)), 0, ROUND((1000*NPV($AT$1,$AV105:$AV$124)-$AW$1*($AU105+NPV($AT$1,$AU106:$AU$124)))/AU105,3))</f>
        <v>0</v>
      </c>
      <c r="AX104" s="39">
        <f>IF(ISERROR(ROUND(MAX(0,1000*NPV($AT$2,$AV105:$AV$124)-$AW$2*($AU105+NPV($AT$2,$AU106:$AU$124)))/AU105,3)), 0, ROUND(MAX(0,1000*NPV($AT$2,$AV105:$AV$124)-$AW$2*($AU105+NPV($AT$2,$AU106:$AU$124)))/AU105,3))</f>
        <v>0</v>
      </c>
    </row>
    <row r="105" spans="1:50" ht="15">
      <c r="A105" s="54">
        <v>80</v>
      </c>
      <c r="B105" s="55">
        <v>5.7695999999999997E-2</v>
      </c>
      <c r="I105" s="35"/>
      <c r="J105" s="37"/>
      <c r="K105" s="37" t="str">
        <f t="shared" si="116"/>
        <v/>
      </c>
      <c r="L105" s="38" t="str">
        <f t="shared" si="117"/>
        <v/>
      </c>
      <c r="M105" s="37" t="str">
        <f t="shared" si="118"/>
        <v/>
      </c>
      <c r="N105" s="39">
        <f t="shared" si="90"/>
        <v>0</v>
      </c>
      <c r="O105" s="40">
        <f t="shared" si="91"/>
        <v>0</v>
      </c>
      <c r="P105" s="37" t="str">
        <f t="shared" si="92"/>
        <v/>
      </c>
      <c r="Q105" s="37" t="str">
        <f t="shared" si="93"/>
        <v/>
      </c>
      <c r="R105" s="41"/>
      <c r="S105" s="40" t="str">
        <f t="shared" si="104"/>
        <v/>
      </c>
      <c r="T105" s="45">
        <f t="shared" si="89"/>
        <v>0</v>
      </c>
      <c r="U105" s="42" t="str">
        <f t="shared" si="105"/>
        <v/>
      </c>
      <c r="V105" s="42" t="str">
        <f t="shared" si="106"/>
        <v/>
      </c>
      <c r="W105" s="42" t="str">
        <f t="shared" si="107"/>
        <v/>
      </c>
      <c r="X105" s="42" t="str">
        <f t="shared" si="94"/>
        <v/>
      </c>
      <c r="Y105" s="41"/>
      <c r="Z105" s="37" t="str">
        <f t="shared" si="108"/>
        <v/>
      </c>
      <c r="AA105" s="37" t="str">
        <f t="shared" si="109"/>
        <v/>
      </c>
      <c r="AB105" s="37" t="str">
        <f t="shared" si="95"/>
        <v/>
      </c>
      <c r="AC105" s="37" t="str">
        <f t="shared" si="96"/>
        <v/>
      </c>
      <c r="AD105" s="41"/>
      <c r="AE105" s="37" t="str">
        <f t="shared" si="97"/>
        <v/>
      </c>
      <c r="AF105" s="37"/>
      <c r="AG105" s="37" t="str">
        <f t="shared" si="98"/>
        <v/>
      </c>
      <c r="AH105" s="37" t="str">
        <f t="shared" si="110"/>
        <v/>
      </c>
      <c r="AI105" s="37" t="str">
        <f t="shared" si="111"/>
        <v/>
      </c>
      <c r="AJ105" s="37">
        <f t="shared" si="99"/>
        <v>0</v>
      </c>
      <c r="AK105" s="37" t="str">
        <f t="shared" si="100"/>
        <v/>
      </c>
      <c r="AL105" s="37">
        <f t="shared" si="112"/>
        <v>0</v>
      </c>
      <c r="AM105" s="37">
        <f t="shared" si="101"/>
        <v>0</v>
      </c>
      <c r="AN105" s="37" t="str">
        <f t="shared" si="102"/>
        <v/>
      </c>
      <c r="AO105" s="37">
        <f t="shared" si="103"/>
        <v>0</v>
      </c>
      <c r="AP105" s="41"/>
      <c r="AQ105" s="41"/>
      <c r="AR105" s="41"/>
      <c r="AS105" s="41"/>
      <c r="AT105" s="36">
        <f t="shared" si="113"/>
        <v>101</v>
      </c>
      <c r="AU105" s="44" t="str">
        <f t="shared" si="114"/>
        <v/>
      </c>
      <c r="AV105" s="44" t="str">
        <f t="shared" si="115"/>
        <v/>
      </c>
      <c r="AW105" s="39">
        <f xml:space="preserve"> IF(ISERROR(ROUND((1000*NPV($AT$1,$AV106:$AV$124)-$AW$1*($AU106+NPV($AT$1,$AU107:$AU$124)))/AU106,3)), 0, ROUND((1000*NPV($AT$1,$AV106:$AV$124)-$AW$1*($AU106+NPV($AT$1,$AU107:$AU$124)))/AU106,3))</f>
        <v>0</v>
      </c>
      <c r="AX105" s="39">
        <f>IF(ISERROR(ROUND(MAX(0,1000*NPV($AT$2,$AV106:$AV$124)-$AW$2*($AU106+NPV($AT$2,$AU107:$AU$124)))/AU106,3)), 0, ROUND(MAX(0,1000*NPV($AT$2,$AV106:$AV$124)-$AW$2*($AU106+NPV($AT$2,$AU107:$AU$124)))/AU106,3))</f>
        <v>0</v>
      </c>
    </row>
    <row r="106" spans="1:50" ht="15">
      <c r="A106" s="54">
        <v>81</v>
      </c>
      <c r="B106" s="55">
        <v>6.4610000000000001E-2</v>
      </c>
      <c r="I106" s="35"/>
      <c r="J106" s="37"/>
      <c r="K106" s="37" t="str">
        <f t="shared" si="116"/>
        <v/>
      </c>
      <c r="L106" s="38" t="str">
        <f t="shared" si="117"/>
        <v/>
      </c>
      <c r="M106" s="37" t="str">
        <f t="shared" si="118"/>
        <v/>
      </c>
      <c r="N106" s="39">
        <f t="shared" si="90"/>
        <v>0</v>
      </c>
      <c r="O106" s="40">
        <f t="shared" si="91"/>
        <v>0</v>
      </c>
      <c r="P106" s="37" t="str">
        <f t="shared" si="92"/>
        <v/>
      </c>
      <c r="Q106" s="37" t="str">
        <f t="shared" si="93"/>
        <v/>
      </c>
      <c r="R106" s="41"/>
      <c r="S106" s="40" t="str">
        <f t="shared" si="104"/>
        <v/>
      </c>
      <c r="T106" s="45">
        <f t="shared" si="89"/>
        <v>0</v>
      </c>
      <c r="U106" s="42" t="str">
        <f t="shared" si="105"/>
        <v/>
      </c>
      <c r="V106" s="42" t="str">
        <f t="shared" si="106"/>
        <v/>
      </c>
      <c r="W106" s="42" t="str">
        <f t="shared" si="107"/>
        <v/>
      </c>
      <c r="X106" s="42" t="str">
        <f t="shared" si="94"/>
        <v/>
      </c>
      <c r="Y106" s="41"/>
      <c r="Z106" s="37" t="str">
        <f t="shared" si="108"/>
        <v/>
      </c>
      <c r="AA106" s="37" t="str">
        <f t="shared" si="109"/>
        <v/>
      </c>
      <c r="AB106" s="37" t="str">
        <f t="shared" si="95"/>
        <v/>
      </c>
      <c r="AC106" s="37" t="str">
        <f t="shared" si="96"/>
        <v/>
      </c>
      <c r="AD106" s="41"/>
      <c r="AE106" s="37" t="str">
        <f t="shared" si="97"/>
        <v/>
      </c>
      <c r="AF106" s="37"/>
      <c r="AG106" s="37" t="str">
        <f t="shared" si="98"/>
        <v/>
      </c>
      <c r="AH106" s="37" t="str">
        <f t="shared" si="110"/>
        <v/>
      </c>
      <c r="AI106" s="37" t="str">
        <f t="shared" si="111"/>
        <v/>
      </c>
      <c r="AJ106" s="37">
        <f t="shared" si="99"/>
        <v>0</v>
      </c>
      <c r="AK106" s="37" t="str">
        <f t="shared" si="100"/>
        <v/>
      </c>
      <c r="AL106" s="37">
        <f t="shared" si="112"/>
        <v>0</v>
      </c>
      <c r="AM106" s="37">
        <f t="shared" si="101"/>
        <v>0</v>
      </c>
      <c r="AN106" s="37" t="str">
        <f t="shared" si="102"/>
        <v/>
      </c>
      <c r="AO106" s="37">
        <f t="shared" si="103"/>
        <v>0</v>
      </c>
      <c r="AP106" s="41"/>
      <c r="AQ106" s="41"/>
      <c r="AR106" s="41"/>
      <c r="AS106" s="41"/>
      <c r="AT106" s="36">
        <f t="shared" si="113"/>
        <v>102</v>
      </c>
      <c r="AU106" s="44" t="str">
        <f t="shared" si="114"/>
        <v/>
      </c>
      <c r="AV106" s="44" t="str">
        <f t="shared" si="115"/>
        <v/>
      </c>
      <c r="AW106" s="39">
        <f xml:space="preserve"> IF(ISERROR(ROUND((1000*NPV($AT$1,$AV107:$AV$124)-$AW$1*($AU107+NPV($AT$1,$AU108:$AU$124)))/AU107,3)), 0, ROUND((1000*NPV($AT$1,$AV107:$AV$124)-$AW$1*($AU107+NPV($AT$1,$AU108:$AU$124)))/AU107,3))</f>
        <v>0</v>
      </c>
      <c r="AX106" s="39">
        <f>IF(ISERROR(ROUND(MAX(0,1000*NPV($AT$2,$AV107:$AV$124)-$AW$2*($AU107+NPV($AT$2,$AU108:$AU$124)))/AU107,3)), 0, ROUND(MAX(0,1000*NPV($AT$2,$AV107:$AV$124)-$AW$2*($AU107+NPV($AT$2,$AU108:$AU$124)))/AU107,3))</f>
        <v>0</v>
      </c>
    </row>
    <row r="107" spans="1:50" ht="15">
      <c r="A107" s="54">
        <v>82</v>
      </c>
      <c r="B107" s="55">
        <v>7.2387999999999994E-2</v>
      </c>
      <c r="I107" s="35"/>
      <c r="J107" s="37"/>
      <c r="K107" s="37" t="str">
        <f t="shared" si="116"/>
        <v/>
      </c>
      <c r="L107" s="38" t="str">
        <f t="shared" si="117"/>
        <v/>
      </c>
      <c r="M107" s="37" t="str">
        <f t="shared" si="118"/>
        <v/>
      </c>
      <c r="N107" s="39">
        <f t="shared" si="90"/>
        <v>0</v>
      </c>
      <c r="O107" s="40">
        <f t="shared" si="91"/>
        <v>0</v>
      </c>
      <c r="P107" s="37" t="str">
        <f t="shared" si="92"/>
        <v/>
      </c>
      <c r="Q107" s="37" t="str">
        <f t="shared" si="93"/>
        <v/>
      </c>
      <c r="R107" s="41"/>
      <c r="S107" s="40" t="str">
        <f t="shared" si="104"/>
        <v/>
      </c>
      <c r="T107" s="45">
        <f t="shared" si="89"/>
        <v>0</v>
      </c>
      <c r="U107" s="42" t="str">
        <f t="shared" si="105"/>
        <v/>
      </c>
      <c r="V107" s="42" t="str">
        <f t="shared" si="106"/>
        <v/>
      </c>
      <c r="W107" s="42" t="str">
        <f t="shared" si="107"/>
        <v/>
      </c>
      <c r="X107" s="42" t="str">
        <f t="shared" si="94"/>
        <v/>
      </c>
      <c r="Y107" s="41"/>
      <c r="Z107" s="37" t="str">
        <f t="shared" si="108"/>
        <v/>
      </c>
      <c r="AA107" s="37" t="str">
        <f t="shared" si="109"/>
        <v/>
      </c>
      <c r="AB107" s="37" t="str">
        <f t="shared" si="95"/>
        <v/>
      </c>
      <c r="AC107" s="37" t="str">
        <f t="shared" si="96"/>
        <v/>
      </c>
      <c r="AD107" s="41"/>
      <c r="AE107" s="37" t="str">
        <f t="shared" si="97"/>
        <v/>
      </c>
      <c r="AF107" s="37"/>
      <c r="AG107" s="37" t="str">
        <f t="shared" si="98"/>
        <v/>
      </c>
      <c r="AH107" s="37" t="str">
        <f t="shared" si="110"/>
        <v/>
      </c>
      <c r="AI107" s="37" t="str">
        <f t="shared" si="111"/>
        <v/>
      </c>
      <c r="AJ107" s="37">
        <f t="shared" si="99"/>
        <v>0</v>
      </c>
      <c r="AK107" s="37" t="str">
        <f t="shared" si="100"/>
        <v/>
      </c>
      <c r="AL107" s="37">
        <f t="shared" si="112"/>
        <v>0</v>
      </c>
      <c r="AM107" s="37">
        <f t="shared" si="101"/>
        <v>0</v>
      </c>
      <c r="AN107" s="37" t="str">
        <f t="shared" si="102"/>
        <v/>
      </c>
      <c r="AO107" s="37">
        <f t="shared" si="103"/>
        <v>0</v>
      </c>
      <c r="AP107" s="41"/>
      <c r="AQ107" s="41"/>
      <c r="AR107" s="41"/>
      <c r="AS107" s="41"/>
      <c r="AT107" s="36">
        <f t="shared" si="113"/>
        <v>103</v>
      </c>
      <c r="AU107" s="44" t="str">
        <f t="shared" si="114"/>
        <v/>
      </c>
      <c r="AV107" s="44" t="str">
        <f t="shared" si="115"/>
        <v/>
      </c>
      <c r="AW107" s="39">
        <f xml:space="preserve"> IF(ISERROR(ROUND((1000*NPV($AT$1,$AV108:$AV$124)-$AW$1*($AU108+NPV($AT$1,$AU109:$AU$124)))/AU108,3)), 0, ROUND((1000*NPV($AT$1,$AV108:$AV$124)-$AW$1*($AU108+NPV($AT$1,$AU109:$AU$124)))/AU108,3))</f>
        <v>0</v>
      </c>
      <c r="AX107" s="39">
        <f>IF(ISERROR(ROUND(MAX(0,1000*NPV($AT$2,$AV108:$AV$124)-$AW$2*($AU108+NPV($AT$2,$AU109:$AU$124)))/AU108,3)), 0, ROUND(MAX(0,1000*NPV($AT$2,$AV108:$AV$124)-$AW$2*($AU108+NPV($AT$2,$AU109:$AU$124)))/AU108,3))</f>
        <v>0</v>
      </c>
    </row>
    <row r="108" spans="1:50" ht="15">
      <c r="A108" s="54">
        <v>83</v>
      </c>
      <c r="B108" s="55">
        <v>8.1129000000000007E-2</v>
      </c>
      <c r="I108" s="35"/>
      <c r="J108" s="37"/>
      <c r="K108" s="37" t="str">
        <f t="shared" si="116"/>
        <v/>
      </c>
      <c r="L108" s="38" t="str">
        <f t="shared" si="117"/>
        <v/>
      </c>
      <c r="M108" s="37" t="str">
        <f t="shared" si="118"/>
        <v/>
      </c>
      <c r="N108" s="39">
        <f t="shared" si="90"/>
        <v>0</v>
      </c>
      <c r="O108" s="40">
        <f t="shared" si="91"/>
        <v>0</v>
      </c>
      <c r="P108" s="37" t="str">
        <f t="shared" si="92"/>
        <v/>
      </c>
      <c r="Q108" s="37" t="str">
        <f t="shared" si="93"/>
        <v/>
      </c>
      <c r="R108" s="41"/>
      <c r="S108" s="40" t="str">
        <f t="shared" si="104"/>
        <v/>
      </c>
      <c r="T108" s="45">
        <f t="shared" si="89"/>
        <v>0</v>
      </c>
      <c r="U108" s="42" t="str">
        <f t="shared" si="105"/>
        <v/>
      </c>
      <c r="V108" s="42" t="str">
        <f t="shared" si="106"/>
        <v/>
      </c>
      <c r="W108" s="42" t="str">
        <f t="shared" si="107"/>
        <v/>
      </c>
      <c r="X108" s="42" t="str">
        <f t="shared" si="94"/>
        <v/>
      </c>
      <c r="Y108" s="41"/>
      <c r="Z108" s="37" t="str">
        <f t="shared" si="108"/>
        <v/>
      </c>
      <c r="AA108" s="37" t="str">
        <f t="shared" si="109"/>
        <v/>
      </c>
      <c r="AB108" s="37" t="str">
        <f t="shared" si="95"/>
        <v/>
      </c>
      <c r="AC108" s="37" t="str">
        <f t="shared" si="96"/>
        <v/>
      </c>
      <c r="AD108" s="41"/>
      <c r="AE108" s="37" t="str">
        <f t="shared" si="97"/>
        <v/>
      </c>
      <c r="AF108" s="37"/>
      <c r="AG108" s="37" t="str">
        <f t="shared" si="98"/>
        <v/>
      </c>
      <c r="AH108" s="37" t="str">
        <f t="shared" si="110"/>
        <v/>
      </c>
      <c r="AI108" s="37" t="str">
        <f t="shared" si="111"/>
        <v/>
      </c>
      <c r="AJ108" s="37">
        <f t="shared" si="99"/>
        <v>0</v>
      </c>
      <c r="AK108" s="37" t="str">
        <f t="shared" si="100"/>
        <v/>
      </c>
      <c r="AL108" s="37">
        <f t="shared" si="112"/>
        <v>0</v>
      </c>
      <c r="AM108" s="37">
        <f t="shared" si="101"/>
        <v>0</v>
      </c>
      <c r="AN108" s="37" t="str">
        <f t="shared" si="102"/>
        <v/>
      </c>
      <c r="AO108" s="37">
        <f t="shared" si="103"/>
        <v>0</v>
      </c>
      <c r="AP108" s="41"/>
      <c r="AQ108" s="41"/>
      <c r="AR108" s="41"/>
      <c r="AS108" s="41"/>
      <c r="AT108" s="36">
        <f t="shared" si="113"/>
        <v>104</v>
      </c>
      <c r="AU108" s="44" t="str">
        <f t="shared" si="114"/>
        <v/>
      </c>
      <c r="AV108" s="44" t="str">
        <f t="shared" si="115"/>
        <v/>
      </c>
      <c r="AW108" s="39">
        <f xml:space="preserve"> IF(ISERROR(ROUND((1000*NPV($AT$1,$AV109:$AV$124)-$AW$1*($AU109+NPV($AT$1,$AU110:$AU$124)))/AU109,3)), 0, ROUND((1000*NPV($AT$1,$AV109:$AV$124)-$AW$1*($AU109+NPV($AT$1,$AU110:$AU$124)))/AU109,3))</f>
        <v>0</v>
      </c>
      <c r="AX108" s="39">
        <f>IF(ISERROR(ROUND(MAX(0,1000*NPV($AT$2,$AV109:$AV$124)-$AW$2*($AU109+NPV($AT$2,$AU110:$AU$124)))/AU109,3)), 0, ROUND(MAX(0,1000*NPV($AT$2,$AV109:$AV$124)-$AW$2*($AU109+NPV($AT$2,$AU110:$AU$124)))/AU109,3))</f>
        <v>0</v>
      </c>
    </row>
    <row r="109" spans="1:50" ht="15">
      <c r="A109" s="54">
        <v>84</v>
      </c>
      <c r="B109" s="55">
        <v>9.0986999999999998E-2</v>
      </c>
      <c r="I109" s="35"/>
      <c r="J109" s="37"/>
      <c r="K109" s="37" t="str">
        <f t="shared" si="116"/>
        <v/>
      </c>
      <c r="L109" s="38" t="str">
        <f t="shared" si="117"/>
        <v/>
      </c>
      <c r="M109" s="37" t="str">
        <f t="shared" si="118"/>
        <v/>
      </c>
      <c r="N109" s="39">
        <f t="shared" si="90"/>
        <v>0</v>
      </c>
      <c r="O109" s="40">
        <f t="shared" si="91"/>
        <v>0</v>
      </c>
      <c r="P109" s="37" t="str">
        <f t="shared" si="92"/>
        <v/>
      </c>
      <c r="Q109" s="37" t="str">
        <f t="shared" si="93"/>
        <v/>
      </c>
      <c r="R109" s="41"/>
      <c r="S109" s="40" t="str">
        <f t="shared" si="104"/>
        <v/>
      </c>
      <c r="T109" s="45">
        <f t="shared" si="89"/>
        <v>0</v>
      </c>
      <c r="U109" s="42" t="str">
        <f t="shared" si="105"/>
        <v/>
      </c>
      <c r="V109" s="42" t="str">
        <f t="shared" si="106"/>
        <v/>
      </c>
      <c r="W109" s="42" t="str">
        <f t="shared" si="107"/>
        <v/>
      </c>
      <c r="X109" s="42" t="str">
        <f t="shared" si="94"/>
        <v/>
      </c>
      <c r="Y109" s="41"/>
      <c r="Z109" s="37" t="str">
        <f t="shared" si="108"/>
        <v/>
      </c>
      <c r="AA109" s="37" t="str">
        <f t="shared" si="109"/>
        <v/>
      </c>
      <c r="AB109" s="37" t="str">
        <f t="shared" si="95"/>
        <v/>
      </c>
      <c r="AC109" s="37" t="str">
        <f t="shared" si="96"/>
        <v/>
      </c>
      <c r="AD109" s="41"/>
      <c r="AE109" s="37" t="str">
        <f t="shared" si="97"/>
        <v/>
      </c>
      <c r="AF109" s="37"/>
      <c r="AG109" s="37" t="str">
        <f t="shared" si="98"/>
        <v/>
      </c>
      <c r="AH109" s="37" t="str">
        <f t="shared" si="110"/>
        <v/>
      </c>
      <c r="AI109" s="37" t="str">
        <f t="shared" si="111"/>
        <v/>
      </c>
      <c r="AJ109" s="37">
        <f t="shared" si="99"/>
        <v>0</v>
      </c>
      <c r="AK109" s="37" t="str">
        <f t="shared" si="100"/>
        <v/>
      </c>
      <c r="AL109" s="37">
        <f t="shared" si="112"/>
        <v>0</v>
      </c>
      <c r="AM109" s="37">
        <f t="shared" si="101"/>
        <v>0</v>
      </c>
      <c r="AN109" s="37" t="str">
        <f t="shared" si="102"/>
        <v/>
      </c>
      <c r="AO109" s="37">
        <f t="shared" si="103"/>
        <v>0</v>
      </c>
      <c r="AP109" s="41"/>
      <c r="AQ109" s="41"/>
      <c r="AR109" s="41"/>
      <c r="AS109" s="41"/>
      <c r="AT109" s="36">
        <f t="shared" si="113"/>
        <v>105</v>
      </c>
      <c r="AU109" s="44" t="str">
        <f t="shared" si="114"/>
        <v/>
      </c>
      <c r="AV109" s="44" t="str">
        <f t="shared" si="115"/>
        <v/>
      </c>
      <c r="AW109" s="39">
        <f xml:space="preserve"> IF(ISERROR(ROUND((1000*NPV($AT$1,$AV110:$AV$124)-$AW$1*($AU110+NPV($AT$1,$AU111:$AU$124)))/AU110,3)), 0, ROUND((1000*NPV($AT$1,$AV110:$AV$124)-$AW$1*($AU110+NPV($AT$1,$AU111:$AU$124)))/AU110,3))</f>
        <v>0</v>
      </c>
      <c r="AX109" s="39">
        <f>IF(ISERROR(ROUND(MAX(0,1000*NPV($AT$2,$AV110:$AV$124)-$AW$2*($AU110+NPV($AT$2,$AU111:$AU$124)))/AU110,3)), 0, ROUND(MAX(0,1000*NPV($AT$2,$AV110:$AV$124)-$AW$2*($AU110+NPV($AT$2,$AU111:$AU$124)))/AU110,3))</f>
        <v>0</v>
      </c>
    </row>
    <row r="110" spans="1:50" ht="15">
      <c r="A110" s="54">
        <v>85</v>
      </c>
      <c r="B110" s="55">
        <v>0.101636</v>
      </c>
      <c r="I110" s="35"/>
      <c r="J110" s="37"/>
      <c r="K110" s="37" t="str">
        <f t="shared" si="116"/>
        <v/>
      </c>
      <c r="L110" s="38" t="str">
        <f t="shared" si="117"/>
        <v/>
      </c>
      <c r="M110" s="37" t="str">
        <f t="shared" si="118"/>
        <v/>
      </c>
      <c r="N110" s="39">
        <f t="shared" si="90"/>
        <v>0</v>
      </c>
      <c r="O110" s="40">
        <f t="shared" si="91"/>
        <v>0</v>
      </c>
      <c r="P110" s="37" t="str">
        <f t="shared" si="92"/>
        <v/>
      </c>
      <c r="Q110" s="37" t="str">
        <f t="shared" si="93"/>
        <v/>
      </c>
      <c r="R110" s="41"/>
      <c r="S110" s="40" t="str">
        <f t="shared" si="104"/>
        <v/>
      </c>
      <c r="T110" s="45">
        <f t="shared" si="89"/>
        <v>0</v>
      </c>
      <c r="U110" s="42" t="str">
        <f t="shared" si="105"/>
        <v/>
      </c>
      <c r="V110" s="42" t="str">
        <f t="shared" si="106"/>
        <v/>
      </c>
      <c r="W110" s="42" t="str">
        <f t="shared" si="107"/>
        <v/>
      </c>
      <c r="X110" s="42" t="str">
        <f t="shared" si="94"/>
        <v/>
      </c>
      <c r="Y110" s="41"/>
      <c r="Z110" s="37" t="str">
        <f t="shared" si="108"/>
        <v/>
      </c>
      <c r="AA110" s="37" t="str">
        <f t="shared" si="109"/>
        <v/>
      </c>
      <c r="AB110" s="37" t="str">
        <f t="shared" si="95"/>
        <v/>
      </c>
      <c r="AC110" s="37" t="str">
        <f t="shared" si="96"/>
        <v/>
      </c>
      <c r="AD110" s="41"/>
      <c r="AE110" s="37" t="str">
        <f t="shared" si="97"/>
        <v/>
      </c>
      <c r="AF110" s="37"/>
      <c r="AG110" s="37" t="str">
        <f t="shared" si="98"/>
        <v/>
      </c>
      <c r="AH110" s="37" t="str">
        <f t="shared" si="110"/>
        <v/>
      </c>
      <c r="AI110" s="37" t="str">
        <f t="shared" si="111"/>
        <v/>
      </c>
      <c r="AJ110" s="37">
        <f t="shared" si="99"/>
        <v>0</v>
      </c>
      <c r="AK110" s="37" t="str">
        <f t="shared" si="100"/>
        <v/>
      </c>
      <c r="AL110" s="37">
        <f t="shared" si="112"/>
        <v>0</v>
      </c>
      <c r="AM110" s="37">
        <f t="shared" si="101"/>
        <v>0</v>
      </c>
      <c r="AN110" s="37" t="str">
        <f t="shared" si="102"/>
        <v/>
      </c>
      <c r="AO110" s="37">
        <f t="shared" si="103"/>
        <v>0</v>
      </c>
      <c r="AP110" s="41"/>
      <c r="AQ110" s="41"/>
      <c r="AR110" s="41"/>
      <c r="AS110" s="41"/>
      <c r="AT110" s="36">
        <f t="shared" si="113"/>
        <v>106</v>
      </c>
      <c r="AU110" s="44" t="str">
        <f t="shared" si="114"/>
        <v/>
      </c>
      <c r="AV110" s="44" t="str">
        <f t="shared" si="115"/>
        <v/>
      </c>
      <c r="AW110" s="39">
        <f xml:space="preserve"> IF(ISERROR(ROUND((1000*NPV($AT$1,$AV111:$AV$124)-$AW$1*($AU111+NPV($AT$1,$AU112:$AU$124)))/AU111,3)), 0, ROUND((1000*NPV($AT$1,$AV111:$AV$124)-$AW$1*($AU111+NPV($AT$1,$AU112:$AU$124)))/AU111,3))</f>
        <v>0</v>
      </c>
      <c r="AX110" s="39">
        <f>IF(ISERROR(ROUND(MAX(0,1000*NPV($AT$2,$AV111:$AV$124)-$AW$2*($AU111+NPV($AT$2,$AU112:$AU$124)))/AU111,3)), 0, ROUND(MAX(0,1000*NPV($AT$2,$AV111:$AV$124)-$AW$2*($AU111+NPV($AT$2,$AU112:$AU$124)))/AU111,3))</f>
        <v>0</v>
      </c>
    </row>
    <row r="111" spans="1:50" ht="15">
      <c r="A111" s="54">
        <v>86</v>
      </c>
      <c r="B111" s="55">
        <v>0.112763</v>
      </c>
      <c r="I111" s="35"/>
      <c r="J111" s="37"/>
      <c r="K111" s="37" t="str">
        <f t="shared" si="116"/>
        <v/>
      </c>
      <c r="L111" s="38" t="str">
        <f t="shared" si="117"/>
        <v/>
      </c>
      <c r="M111" s="37" t="str">
        <f t="shared" si="118"/>
        <v/>
      </c>
      <c r="N111" s="39">
        <f t="shared" si="90"/>
        <v>0</v>
      </c>
      <c r="O111" s="40">
        <f t="shared" si="91"/>
        <v>0</v>
      </c>
      <c r="P111" s="37" t="str">
        <f t="shared" si="92"/>
        <v/>
      </c>
      <c r="Q111" s="37" t="str">
        <f t="shared" si="93"/>
        <v/>
      </c>
      <c r="R111" s="41"/>
      <c r="S111" s="40" t="str">
        <f t="shared" si="104"/>
        <v/>
      </c>
      <c r="T111" s="45">
        <f t="shared" ref="T111:T124" si="119">$C$13</f>
        <v>0</v>
      </c>
      <c r="U111" s="42" t="str">
        <f t="shared" si="105"/>
        <v/>
      </c>
      <c r="V111" s="42" t="str">
        <f t="shared" si="106"/>
        <v/>
      </c>
      <c r="W111" s="42" t="str">
        <f t="shared" si="107"/>
        <v/>
      </c>
      <c r="X111" s="42" t="str">
        <f t="shared" si="94"/>
        <v/>
      </c>
      <c r="Y111" s="41"/>
      <c r="Z111" s="37" t="str">
        <f t="shared" si="108"/>
        <v/>
      </c>
      <c r="AA111" s="37" t="str">
        <f t="shared" si="109"/>
        <v/>
      </c>
      <c r="AB111" s="37" t="str">
        <f t="shared" si="95"/>
        <v/>
      </c>
      <c r="AC111" s="37" t="str">
        <f t="shared" si="96"/>
        <v/>
      </c>
      <c r="AD111" s="41"/>
      <c r="AE111" s="37" t="str">
        <f t="shared" si="97"/>
        <v/>
      </c>
      <c r="AF111" s="37"/>
      <c r="AG111" s="37" t="str">
        <f t="shared" si="98"/>
        <v/>
      </c>
      <c r="AH111" s="37" t="str">
        <f t="shared" si="110"/>
        <v/>
      </c>
      <c r="AI111" s="37" t="str">
        <f t="shared" si="111"/>
        <v/>
      </c>
      <c r="AJ111" s="37">
        <f t="shared" si="99"/>
        <v>0</v>
      </c>
      <c r="AK111" s="37" t="str">
        <f t="shared" si="100"/>
        <v/>
      </c>
      <c r="AL111" s="37">
        <f t="shared" si="112"/>
        <v>0</v>
      </c>
      <c r="AM111" s="37">
        <f t="shared" si="101"/>
        <v>0</v>
      </c>
      <c r="AN111" s="37" t="str">
        <f t="shared" si="102"/>
        <v/>
      </c>
      <c r="AO111" s="37">
        <f t="shared" si="103"/>
        <v>0</v>
      </c>
      <c r="AP111" s="41"/>
      <c r="AQ111" s="41"/>
      <c r="AR111" s="41"/>
      <c r="AS111" s="41"/>
      <c r="AT111" s="36">
        <f t="shared" si="113"/>
        <v>107</v>
      </c>
      <c r="AU111" s="44" t="str">
        <f t="shared" si="114"/>
        <v/>
      </c>
      <c r="AV111" s="44" t="str">
        <f t="shared" si="115"/>
        <v/>
      </c>
      <c r="AW111" s="39">
        <f xml:space="preserve"> IF(ISERROR(ROUND((1000*NPV($AT$1,$AV112:$AV$124)-$AW$1*($AU112+NPV($AT$1,$AU113:$AU$124)))/AU112,3)), 0, ROUND((1000*NPV($AT$1,$AV112:$AV$124)-$AW$1*($AU112+NPV($AT$1,$AU113:$AU$124)))/AU112,3))</f>
        <v>0</v>
      </c>
      <c r="AX111" s="39">
        <f>IF(ISERROR(ROUND(MAX(0,1000*NPV($AT$2,$AV112:$AV$124)-$AW$2*($AU112+NPV($AT$2,$AU113:$AU$124)))/AU112,3)), 0, ROUND(MAX(0,1000*NPV($AT$2,$AV112:$AV$124)-$AW$2*($AU112+NPV($AT$2,$AU113:$AU$124)))/AU112,3))</f>
        <v>0</v>
      </c>
    </row>
    <row r="112" spans="1:50" ht="15">
      <c r="A112" s="54">
        <v>87</v>
      </c>
      <c r="B112" s="55">
        <v>0.12490999999999999</v>
      </c>
      <c r="I112" s="35"/>
      <c r="J112" s="37"/>
      <c r="K112" s="37" t="str">
        <f t="shared" si="116"/>
        <v/>
      </c>
      <c r="L112" s="38" t="str">
        <f t="shared" si="117"/>
        <v/>
      </c>
      <c r="M112" s="37" t="str">
        <f t="shared" si="118"/>
        <v/>
      </c>
      <c r="N112" s="39">
        <f t="shared" si="90"/>
        <v>0</v>
      </c>
      <c r="O112" s="40">
        <f t="shared" si="91"/>
        <v>0</v>
      </c>
      <c r="P112" s="37" t="str">
        <f t="shared" si="92"/>
        <v/>
      </c>
      <c r="Q112" s="37" t="str">
        <f t="shared" si="93"/>
        <v/>
      </c>
      <c r="R112" s="41"/>
      <c r="S112" s="40" t="str">
        <f t="shared" si="104"/>
        <v/>
      </c>
      <c r="T112" s="45">
        <f t="shared" si="119"/>
        <v>0</v>
      </c>
      <c r="U112" s="42" t="str">
        <f t="shared" si="105"/>
        <v/>
      </c>
      <c r="V112" s="42" t="str">
        <f t="shared" si="106"/>
        <v/>
      </c>
      <c r="W112" s="42" t="str">
        <f t="shared" si="107"/>
        <v/>
      </c>
      <c r="X112" s="42" t="str">
        <f t="shared" si="94"/>
        <v/>
      </c>
      <c r="Y112" s="41"/>
      <c r="Z112" s="37" t="str">
        <f t="shared" si="108"/>
        <v/>
      </c>
      <c r="AA112" s="37" t="str">
        <f t="shared" si="109"/>
        <v/>
      </c>
      <c r="AB112" s="37" t="str">
        <f t="shared" si="95"/>
        <v/>
      </c>
      <c r="AC112" s="37" t="str">
        <f t="shared" si="96"/>
        <v/>
      </c>
      <c r="AD112" s="41"/>
      <c r="AE112" s="37" t="str">
        <f t="shared" si="97"/>
        <v/>
      </c>
      <c r="AF112" s="37"/>
      <c r="AG112" s="37" t="str">
        <f t="shared" si="98"/>
        <v/>
      </c>
      <c r="AH112" s="37" t="str">
        <f t="shared" si="110"/>
        <v/>
      </c>
      <c r="AI112" s="37" t="str">
        <f t="shared" si="111"/>
        <v/>
      </c>
      <c r="AJ112" s="37">
        <f t="shared" si="99"/>
        <v>0</v>
      </c>
      <c r="AK112" s="37" t="str">
        <f t="shared" si="100"/>
        <v/>
      </c>
      <c r="AL112" s="37">
        <f t="shared" si="112"/>
        <v>0</v>
      </c>
      <c r="AM112" s="37">
        <f t="shared" si="101"/>
        <v>0</v>
      </c>
      <c r="AN112" s="37" t="str">
        <f t="shared" si="102"/>
        <v/>
      </c>
      <c r="AO112" s="37">
        <f t="shared" si="103"/>
        <v>0</v>
      </c>
      <c r="AP112" s="41"/>
      <c r="AQ112" s="41"/>
      <c r="AR112" s="41"/>
      <c r="AS112" s="41"/>
      <c r="AT112" s="36">
        <f t="shared" si="113"/>
        <v>108</v>
      </c>
      <c r="AU112" s="44" t="str">
        <f t="shared" si="114"/>
        <v/>
      </c>
      <c r="AV112" s="44" t="str">
        <f t="shared" si="115"/>
        <v/>
      </c>
      <c r="AW112" s="39">
        <f xml:space="preserve"> IF(ISERROR(ROUND((1000*NPV($AT$1,$AV113:$AV$124)-$AW$1*($AU113+NPV($AT$1,$AU114:$AU$124)))/AU113,3)), 0, ROUND((1000*NPV($AT$1,$AV113:$AV$124)-$AW$1*($AU113+NPV($AT$1,$AU114:$AU$124)))/AU113,3))</f>
        <v>0</v>
      </c>
      <c r="AX112" s="39">
        <f>IF(ISERROR(ROUND(MAX(0,1000*NPV($AT$2,$AV113:$AV$124)-$AW$2*($AU113+NPV($AT$2,$AU114:$AU$124)))/AU113,3)), 0, ROUND(MAX(0,1000*NPV($AT$2,$AV113:$AV$124)-$AW$2*($AU113+NPV($AT$2,$AU114:$AU$124)))/AU113,3))</f>
        <v>0</v>
      </c>
    </row>
    <row r="113" spans="1:50" ht="15">
      <c r="A113" s="54">
        <v>88</v>
      </c>
      <c r="B113" s="55">
        <v>0.13803099999999999</v>
      </c>
      <c r="I113" s="35"/>
      <c r="J113" s="37"/>
      <c r="K113" s="37" t="str">
        <f t="shared" si="116"/>
        <v/>
      </c>
      <c r="L113" s="38" t="str">
        <f t="shared" si="117"/>
        <v/>
      </c>
      <c r="M113" s="37" t="str">
        <f t="shared" si="118"/>
        <v/>
      </c>
      <c r="N113" s="39">
        <f t="shared" si="90"/>
        <v>0</v>
      </c>
      <c r="O113" s="40">
        <f t="shared" si="91"/>
        <v>0</v>
      </c>
      <c r="P113" s="37" t="str">
        <f t="shared" si="92"/>
        <v/>
      </c>
      <c r="Q113" s="37" t="str">
        <f t="shared" si="93"/>
        <v/>
      </c>
      <c r="R113" s="41"/>
      <c r="S113" s="40" t="str">
        <f t="shared" si="104"/>
        <v/>
      </c>
      <c r="T113" s="45">
        <f t="shared" si="119"/>
        <v>0</v>
      </c>
      <c r="U113" s="42" t="str">
        <f t="shared" si="105"/>
        <v/>
      </c>
      <c r="V113" s="42" t="str">
        <f t="shared" si="106"/>
        <v/>
      </c>
      <c r="W113" s="42" t="str">
        <f t="shared" si="107"/>
        <v/>
      </c>
      <c r="X113" s="42" t="str">
        <f t="shared" si="94"/>
        <v/>
      </c>
      <c r="Y113" s="41"/>
      <c r="Z113" s="37" t="str">
        <f t="shared" si="108"/>
        <v/>
      </c>
      <c r="AA113" s="37" t="str">
        <f t="shared" si="109"/>
        <v/>
      </c>
      <c r="AB113" s="37" t="str">
        <f t="shared" si="95"/>
        <v/>
      </c>
      <c r="AC113" s="37" t="str">
        <f t="shared" si="96"/>
        <v/>
      </c>
      <c r="AD113" s="41"/>
      <c r="AE113" s="37" t="str">
        <f t="shared" si="97"/>
        <v/>
      </c>
      <c r="AF113" s="37"/>
      <c r="AG113" s="37" t="str">
        <f t="shared" si="98"/>
        <v/>
      </c>
      <c r="AH113" s="37" t="str">
        <f t="shared" si="110"/>
        <v/>
      </c>
      <c r="AI113" s="37" t="str">
        <f t="shared" si="111"/>
        <v/>
      </c>
      <c r="AJ113" s="37">
        <f t="shared" si="99"/>
        <v>0</v>
      </c>
      <c r="AK113" s="37" t="str">
        <f t="shared" si="100"/>
        <v/>
      </c>
      <c r="AL113" s="37">
        <f t="shared" si="112"/>
        <v>0</v>
      </c>
      <c r="AM113" s="37">
        <f t="shared" si="101"/>
        <v>0</v>
      </c>
      <c r="AN113" s="37" t="str">
        <f t="shared" si="102"/>
        <v/>
      </c>
      <c r="AO113" s="37">
        <f t="shared" si="103"/>
        <v>0</v>
      </c>
      <c r="AP113" s="41"/>
      <c r="AQ113" s="41"/>
      <c r="AR113" s="41"/>
      <c r="AS113" s="41"/>
      <c r="AT113" s="36">
        <f t="shared" si="113"/>
        <v>109</v>
      </c>
      <c r="AU113" s="44" t="str">
        <f t="shared" si="114"/>
        <v/>
      </c>
      <c r="AV113" s="44" t="str">
        <f t="shared" si="115"/>
        <v/>
      </c>
      <c r="AW113" s="39">
        <f xml:space="preserve"> IF(ISERROR(ROUND((1000*NPV($AT$1,$AV114:$AV$124)-$AW$1*($AU114+NPV($AT$1,$AU115:$AU$124)))/AU114,3)), 0, ROUND((1000*NPV($AT$1,$AV114:$AV$124)-$AW$1*($AU114+NPV($AT$1,$AU115:$AU$124)))/AU114,3))</f>
        <v>0</v>
      </c>
      <c r="AX113" s="39">
        <f>IF(ISERROR(ROUND(MAX(0,1000*NPV($AT$2,$AV114:$AV$124)-$AW$2*($AU114+NPV($AT$2,$AU115:$AU$124)))/AU114,3)), 0, ROUND(MAX(0,1000*NPV($AT$2,$AV114:$AV$124)-$AW$2*($AU114+NPV($AT$2,$AU115:$AU$124)))/AU114,3))</f>
        <v>0</v>
      </c>
    </row>
    <row r="114" spans="1:50" ht="15">
      <c r="A114" s="54">
        <v>89</v>
      </c>
      <c r="B114" s="55">
        <v>0.15248900000000001</v>
      </c>
      <c r="I114" s="35"/>
      <c r="J114" s="37"/>
      <c r="K114" s="37" t="str">
        <f t="shared" si="116"/>
        <v/>
      </c>
      <c r="L114" s="38" t="str">
        <f t="shared" si="117"/>
        <v/>
      </c>
      <c r="M114" s="37" t="str">
        <f t="shared" si="118"/>
        <v/>
      </c>
      <c r="N114" s="39">
        <f t="shared" si="90"/>
        <v>0</v>
      </c>
      <c r="O114" s="40">
        <f t="shared" si="91"/>
        <v>0</v>
      </c>
      <c r="P114" s="37" t="str">
        <f t="shared" si="92"/>
        <v/>
      </c>
      <c r="Q114" s="37" t="str">
        <f t="shared" si="93"/>
        <v/>
      </c>
      <c r="R114" s="41"/>
      <c r="S114" s="40" t="str">
        <f t="shared" si="104"/>
        <v/>
      </c>
      <c r="T114" s="45">
        <f t="shared" si="119"/>
        <v>0</v>
      </c>
      <c r="U114" s="42" t="str">
        <f t="shared" si="105"/>
        <v/>
      </c>
      <c r="V114" s="42" t="str">
        <f t="shared" si="106"/>
        <v/>
      </c>
      <c r="W114" s="42" t="str">
        <f t="shared" si="107"/>
        <v/>
      </c>
      <c r="X114" s="42" t="str">
        <f t="shared" si="94"/>
        <v/>
      </c>
      <c r="Y114" s="41"/>
      <c r="Z114" s="37" t="str">
        <f t="shared" si="108"/>
        <v/>
      </c>
      <c r="AA114" s="37" t="str">
        <f t="shared" si="109"/>
        <v/>
      </c>
      <c r="AB114" s="37" t="str">
        <f t="shared" si="95"/>
        <v/>
      </c>
      <c r="AC114" s="37" t="str">
        <f t="shared" si="96"/>
        <v/>
      </c>
      <c r="AD114" s="41"/>
      <c r="AE114" s="37" t="str">
        <f t="shared" si="97"/>
        <v/>
      </c>
      <c r="AF114" s="37"/>
      <c r="AG114" s="37" t="str">
        <f t="shared" si="98"/>
        <v/>
      </c>
      <c r="AH114" s="37" t="str">
        <f t="shared" si="110"/>
        <v/>
      </c>
      <c r="AI114" s="37" t="str">
        <f t="shared" si="111"/>
        <v/>
      </c>
      <c r="AJ114" s="37">
        <f t="shared" si="99"/>
        <v>0</v>
      </c>
      <c r="AK114" s="37" t="str">
        <f t="shared" si="100"/>
        <v/>
      </c>
      <c r="AL114" s="37">
        <f t="shared" si="112"/>
        <v>0</v>
      </c>
      <c r="AM114" s="37">
        <f t="shared" si="101"/>
        <v>0</v>
      </c>
      <c r="AN114" s="37" t="str">
        <f t="shared" si="102"/>
        <v/>
      </c>
      <c r="AO114" s="37">
        <f t="shared" si="103"/>
        <v>0</v>
      </c>
      <c r="AP114" s="41"/>
      <c r="AQ114" s="41"/>
      <c r="AR114" s="41"/>
      <c r="AS114" s="41"/>
      <c r="AT114" s="36">
        <f t="shared" si="113"/>
        <v>110</v>
      </c>
      <c r="AU114" s="44" t="str">
        <f t="shared" si="114"/>
        <v/>
      </c>
      <c r="AV114" s="44" t="str">
        <f t="shared" si="115"/>
        <v/>
      </c>
      <c r="AW114" s="39">
        <f xml:space="preserve"> IF(ISERROR(ROUND((1000*NPV($AT$1,$AV115:$AV$124)-$AW$1*($AU115+NPV($AT$1,$AU116:$AU$124)))/AU115,3)), 0, ROUND((1000*NPV($AT$1,$AV115:$AV$124)-$AW$1*($AU115+NPV($AT$1,$AU116:$AU$124)))/AU115,3))</f>
        <v>0</v>
      </c>
      <c r="AX114" s="39">
        <f>IF(ISERROR(ROUND(MAX(0,1000*NPV($AT$2,$AV115:$AV$124)-$AW$2*($AU115+NPV($AT$2,$AU116:$AU$124)))/AU115,3)), 0, ROUND(MAX(0,1000*NPV($AT$2,$AV115:$AV$124)-$AW$2*($AU115+NPV($AT$2,$AU116:$AU$124)))/AU115,3))</f>
        <v>0</v>
      </c>
    </row>
    <row r="115" spans="1:50" ht="15">
      <c r="A115" s="54">
        <v>90</v>
      </c>
      <c r="B115" s="55">
        <v>0.16847799999999999</v>
      </c>
      <c r="I115" s="35"/>
      <c r="J115" s="37"/>
      <c r="K115" s="37" t="str">
        <f t="shared" si="116"/>
        <v/>
      </c>
      <c r="L115" s="38" t="str">
        <f t="shared" si="117"/>
        <v/>
      </c>
      <c r="M115" s="37" t="str">
        <f t="shared" si="118"/>
        <v/>
      </c>
      <c r="N115" s="39">
        <f t="shared" si="90"/>
        <v>0</v>
      </c>
      <c r="O115" s="40">
        <f t="shared" si="91"/>
        <v>0</v>
      </c>
      <c r="P115" s="37" t="str">
        <f t="shared" si="92"/>
        <v/>
      </c>
      <c r="Q115" s="37" t="str">
        <f t="shared" si="93"/>
        <v/>
      </c>
      <c r="R115" s="41"/>
      <c r="S115" s="40" t="str">
        <f t="shared" si="104"/>
        <v/>
      </c>
      <c r="T115" s="45">
        <f t="shared" si="119"/>
        <v>0</v>
      </c>
      <c r="U115" s="42" t="str">
        <f t="shared" si="105"/>
        <v/>
      </c>
      <c r="V115" s="42" t="str">
        <f t="shared" si="106"/>
        <v/>
      </c>
      <c r="W115" s="42" t="str">
        <f t="shared" si="107"/>
        <v/>
      </c>
      <c r="X115" s="42" t="str">
        <f t="shared" si="94"/>
        <v/>
      </c>
      <c r="Y115" s="41"/>
      <c r="Z115" s="37" t="str">
        <f t="shared" si="108"/>
        <v/>
      </c>
      <c r="AA115" s="37" t="str">
        <f t="shared" si="109"/>
        <v/>
      </c>
      <c r="AB115" s="37" t="str">
        <f t="shared" si="95"/>
        <v/>
      </c>
      <c r="AC115" s="37" t="str">
        <f t="shared" si="96"/>
        <v/>
      </c>
      <c r="AD115" s="41"/>
      <c r="AE115" s="37" t="str">
        <f t="shared" si="97"/>
        <v/>
      </c>
      <c r="AF115" s="37"/>
      <c r="AG115" s="37" t="str">
        <f t="shared" si="98"/>
        <v/>
      </c>
      <c r="AH115" s="37" t="str">
        <f t="shared" si="110"/>
        <v/>
      </c>
      <c r="AI115" s="37" t="str">
        <f t="shared" si="111"/>
        <v/>
      </c>
      <c r="AJ115" s="37">
        <f t="shared" si="99"/>
        <v>0</v>
      </c>
      <c r="AK115" s="37" t="str">
        <f t="shared" si="100"/>
        <v/>
      </c>
      <c r="AL115" s="37">
        <f t="shared" si="112"/>
        <v>0</v>
      </c>
      <c r="AM115" s="37">
        <f t="shared" si="101"/>
        <v>0</v>
      </c>
      <c r="AN115" s="37" t="str">
        <f t="shared" si="102"/>
        <v/>
      </c>
      <c r="AO115" s="37">
        <f t="shared" si="103"/>
        <v>0</v>
      </c>
      <c r="AP115" s="41"/>
      <c r="AQ115" s="41"/>
      <c r="AR115" s="41"/>
      <c r="AS115" s="41"/>
      <c r="AT115" s="36">
        <f t="shared" si="113"/>
        <v>111</v>
      </c>
      <c r="AU115" s="44" t="str">
        <f t="shared" si="114"/>
        <v/>
      </c>
      <c r="AV115" s="44" t="str">
        <f t="shared" si="115"/>
        <v/>
      </c>
      <c r="AW115" s="39">
        <f xml:space="preserve"> IF(ISERROR(ROUND((1000*NPV($AT$1,$AV116:$AV$124)-$AW$1*($AU116+NPV($AT$1,$AU117:$AU$124)))/AU116,3)), 0, ROUND((1000*NPV($AT$1,$AV116:$AV$124)-$AW$1*($AU116+NPV($AT$1,$AU117:$AU$124)))/AU116,3))</f>
        <v>0</v>
      </c>
      <c r="AX115" s="39">
        <f>IF(ISERROR(ROUND(MAX(0,1000*NPV($AT$2,$AV116:$AV$124)-$AW$2*($AU116+NPV($AT$2,$AU117:$AU$124)))/AU116,3)), 0, ROUND(MAX(0,1000*NPV($AT$2,$AV116:$AV$124)-$AW$2*($AU116+NPV($AT$2,$AU117:$AU$124)))/AU116,3))</f>
        <v>0</v>
      </c>
    </row>
    <row r="116" spans="1:50" ht="15">
      <c r="A116" s="54">
        <v>91</v>
      </c>
      <c r="B116" s="55">
        <v>0.18435799999999999</v>
      </c>
      <c r="I116" s="35"/>
      <c r="J116" s="37"/>
      <c r="K116" s="37" t="str">
        <f t="shared" si="116"/>
        <v/>
      </c>
      <c r="L116" s="38" t="str">
        <f t="shared" si="117"/>
        <v/>
      </c>
      <c r="M116" s="37" t="str">
        <f t="shared" si="118"/>
        <v/>
      </c>
      <c r="N116" s="39">
        <f t="shared" si="90"/>
        <v>0</v>
      </c>
      <c r="O116" s="40">
        <f t="shared" si="91"/>
        <v>0</v>
      </c>
      <c r="P116" s="37" t="str">
        <f t="shared" si="92"/>
        <v/>
      </c>
      <c r="Q116" s="37" t="str">
        <f t="shared" si="93"/>
        <v/>
      </c>
      <c r="R116" s="41"/>
      <c r="S116" s="40" t="str">
        <f t="shared" si="104"/>
        <v/>
      </c>
      <c r="T116" s="45">
        <f t="shared" si="119"/>
        <v>0</v>
      </c>
      <c r="U116" s="42" t="str">
        <f t="shared" si="105"/>
        <v/>
      </c>
      <c r="V116" s="42" t="str">
        <f t="shared" si="106"/>
        <v/>
      </c>
      <c r="W116" s="42" t="str">
        <f t="shared" si="107"/>
        <v/>
      </c>
      <c r="X116" s="42" t="str">
        <f t="shared" si="94"/>
        <v/>
      </c>
      <c r="Y116" s="41"/>
      <c r="Z116" s="37" t="str">
        <f t="shared" si="108"/>
        <v/>
      </c>
      <c r="AA116" s="37" t="str">
        <f t="shared" si="109"/>
        <v/>
      </c>
      <c r="AB116" s="37" t="str">
        <f t="shared" si="95"/>
        <v/>
      </c>
      <c r="AC116" s="37" t="str">
        <f t="shared" si="96"/>
        <v/>
      </c>
      <c r="AD116" s="41"/>
      <c r="AE116" s="37" t="str">
        <f t="shared" si="97"/>
        <v/>
      </c>
      <c r="AF116" s="37"/>
      <c r="AG116" s="37" t="str">
        <f t="shared" si="98"/>
        <v/>
      </c>
      <c r="AH116" s="37" t="str">
        <f t="shared" si="110"/>
        <v/>
      </c>
      <c r="AI116" s="37" t="str">
        <f t="shared" si="111"/>
        <v/>
      </c>
      <c r="AJ116" s="37">
        <f t="shared" si="99"/>
        <v>0</v>
      </c>
      <c r="AK116" s="37" t="str">
        <f t="shared" si="100"/>
        <v/>
      </c>
      <c r="AL116" s="37">
        <f t="shared" si="112"/>
        <v>0</v>
      </c>
      <c r="AM116" s="37">
        <f t="shared" si="101"/>
        <v>0</v>
      </c>
      <c r="AN116" s="37" t="str">
        <f t="shared" si="102"/>
        <v/>
      </c>
      <c r="AO116" s="37">
        <f t="shared" si="103"/>
        <v>0</v>
      </c>
      <c r="AP116" s="41"/>
      <c r="AQ116" s="41"/>
      <c r="AR116" s="41"/>
      <c r="AS116" s="41"/>
      <c r="AT116" s="36">
        <f t="shared" si="113"/>
        <v>112</v>
      </c>
      <c r="AU116" s="44" t="str">
        <f t="shared" si="114"/>
        <v/>
      </c>
      <c r="AV116" s="44" t="str">
        <f t="shared" si="115"/>
        <v/>
      </c>
      <c r="AW116" s="39">
        <f xml:space="preserve"> IF(ISERROR(ROUND((1000*NPV($AT$1,$AV117:$AV$124)-$AW$1*($AU117+NPV($AT$1,$AU118:$AU$124)))/AU117,3)), 0, ROUND((1000*NPV($AT$1,$AV117:$AV$124)-$AW$1*($AU117+NPV($AT$1,$AU118:$AU$124)))/AU117,3))</f>
        <v>0</v>
      </c>
      <c r="AX116" s="39">
        <f>IF(ISERROR(ROUND(MAX(0,1000*NPV($AT$2,$AV117:$AV$124)-$AW$2*($AU117+NPV($AT$2,$AU118:$AU$124)))/AU117,3)), 0, ROUND(MAX(0,1000*NPV($AT$2,$AV117:$AV$124)-$AW$2*($AU117+NPV($AT$2,$AU118:$AU$124)))/AU117,3))</f>
        <v>0</v>
      </c>
    </row>
    <row r="117" spans="1:50" ht="15">
      <c r="A117" s="54">
        <v>92</v>
      </c>
      <c r="B117" s="55">
        <v>0.20150799999999999</v>
      </c>
      <c r="I117" s="35"/>
      <c r="J117" s="37"/>
      <c r="K117" s="37" t="str">
        <f t="shared" si="116"/>
        <v/>
      </c>
      <c r="L117" s="38" t="str">
        <f t="shared" si="117"/>
        <v/>
      </c>
      <c r="M117" s="37" t="str">
        <f t="shared" si="118"/>
        <v/>
      </c>
      <c r="N117" s="39">
        <f t="shared" si="90"/>
        <v>0</v>
      </c>
      <c r="O117" s="40">
        <f t="shared" si="91"/>
        <v>0</v>
      </c>
      <c r="P117" s="37" t="str">
        <f t="shared" si="92"/>
        <v/>
      </c>
      <c r="Q117" s="37" t="str">
        <f t="shared" si="93"/>
        <v/>
      </c>
      <c r="R117" s="41"/>
      <c r="S117" s="40" t="str">
        <f t="shared" si="104"/>
        <v/>
      </c>
      <c r="T117" s="45">
        <f t="shared" si="119"/>
        <v>0</v>
      </c>
      <c r="U117" s="42" t="str">
        <f t="shared" si="105"/>
        <v/>
      </c>
      <c r="V117" s="42" t="str">
        <f t="shared" si="106"/>
        <v/>
      </c>
      <c r="W117" s="42" t="str">
        <f t="shared" si="107"/>
        <v/>
      </c>
      <c r="X117" s="42" t="str">
        <f t="shared" si="94"/>
        <v/>
      </c>
      <c r="Y117" s="41"/>
      <c r="Z117" s="37" t="str">
        <f t="shared" si="108"/>
        <v/>
      </c>
      <c r="AA117" s="37" t="str">
        <f t="shared" si="109"/>
        <v/>
      </c>
      <c r="AB117" s="37" t="str">
        <f t="shared" si="95"/>
        <v/>
      </c>
      <c r="AC117" s="37" t="str">
        <f t="shared" si="96"/>
        <v/>
      </c>
      <c r="AD117" s="41"/>
      <c r="AE117" s="37" t="str">
        <f t="shared" si="97"/>
        <v/>
      </c>
      <c r="AF117" s="37"/>
      <c r="AG117" s="37" t="str">
        <f t="shared" si="98"/>
        <v/>
      </c>
      <c r="AH117" s="37" t="str">
        <f t="shared" si="110"/>
        <v/>
      </c>
      <c r="AI117" s="37" t="str">
        <f t="shared" si="111"/>
        <v/>
      </c>
      <c r="AJ117" s="37">
        <f t="shared" si="99"/>
        <v>0</v>
      </c>
      <c r="AK117" s="37" t="str">
        <f t="shared" si="100"/>
        <v/>
      </c>
      <c r="AL117" s="37">
        <f t="shared" si="112"/>
        <v>0</v>
      </c>
      <c r="AM117" s="37">
        <f t="shared" si="101"/>
        <v>0</v>
      </c>
      <c r="AN117" s="37" t="str">
        <f t="shared" si="102"/>
        <v/>
      </c>
      <c r="AO117" s="37">
        <f t="shared" si="103"/>
        <v>0</v>
      </c>
      <c r="AP117" s="41"/>
      <c r="AQ117" s="41"/>
      <c r="AR117" s="41"/>
      <c r="AS117" s="41"/>
      <c r="AT117" s="36">
        <f t="shared" si="113"/>
        <v>113</v>
      </c>
      <c r="AU117" s="44" t="str">
        <f t="shared" si="114"/>
        <v/>
      </c>
      <c r="AV117" s="44" t="str">
        <f t="shared" si="115"/>
        <v/>
      </c>
      <c r="AW117" s="39">
        <f xml:space="preserve"> IF(ISERROR(ROUND((1000*NPV($AT$1,$AV118:$AV$124)-$AW$1*($AU118+NPV($AT$1,$AU119:$AU$124)))/AU118,3)), 0, ROUND((1000*NPV($AT$1,$AV118:$AV$124)-$AW$1*($AU118+NPV($AT$1,$AU119:$AU$124)))/AU118,3))</f>
        <v>0</v>
      </c>
      <c r="AX117" s="39">
        <f>IF(ISERROR(ROUND(MAX(0,1000*NPV($AT$2,$AV118:$AV$124)-$AW$2*($AU118+NPV($AT$2,$AU119:$AU$124)))/AU118,3)), 0, ROUND(MAX(0,1000*NPV($AT$2,$AV118:$AV$124)-$AW$2*($AU118+NPV($AT$2,$AU119:$AU$124)))/AU118,3))</f>
        <v>0</v>
      </c>
    </row>
    <row r="118" spans="1:50" ht="15">
      <c r="A118" s="54">
        <v>93</v>
      </c>
      <c r="B118" s="55">
        <v>0.21947800000000001</v>
      </c>
      <c r="I118" s="35"/>
      <c r="J118" s="37"/>
      <c r="K118" s="37" t="str">
        <f t="shared" si="116"/>
        <v/>
      </c>
      <c r="L118" s="38" t="str">
        <f t="shared" si="117"/>
        <v/>
      </c>
      <c r="M118" s="37" t="str">
        <f t="shared" si="118"/>
        <v/>
      </c>
      <c r="N118" s="39">
        <f t="shared" si="90"/>
        <v>0</v>
      </c>
      <c r="O118" s="40">
        <f t="shared" si="91"/>
        <v>0</v>
      </c>
      <c r="P118" s="37" t="str">
        <f t="shared" si="92"/>
        <v/>
      </c>
      <c r="Q118" s="37" t="str">
        <f t="shared" si="93"/>
        <v/>
      </c>
      <c r="R118" s="41"/>
      <c r="S118" s="40" t="str">
        <f t="shared" si="104"/>
        <v/>
      </c>
      <c r="T118" s="45">
        <f t="shared" si="119"/>
        <v>0</v>
      </c>
      <c r="U118" s="42" t="str">
        <f t="shared" si="105"/>
        <v/>
      </c>
      <c r="V118" s="42" t="str">
        <f t="shared" si="106"/>
        <v/>
      </c>
      <c r="W118" s="42" t="str">
        <f t="shared" si="107"/>
        <v/>
      </c>
      <c r="X118" s="42" t="str">
        <f t="shared" si="94"/>
        <v/>
      </c>
      <c r="Y118" s="41"/>
      <c r="Z118" s="37" t="str">
        <f t="shared" si="108"/>
        <v/>
      </c>
      <c r="AA118" s="37" t="str">
        <f t="shared" si="109"/>
        <v/>
      </c>
      <c r="AB118" s="37" t="str">
        <f t="shared" si="95"/>
        <v/>
      </c>
      <c r="AC118" s="37" t="str">
        <f t="shared" si="96"/>
        <v/>
      </c>
      <c r="AD118" s="41"/>
      <c r="AE118" s="37" t="str">
        <f t="shared" si="97"/>
        <v/>
      </c>
      <c r="AF118" s="37"/>
      <c r="AG118" s="37" t="str">
        <f t="shared" si="98"/>
        <v/>
      </c>
      <c r="AH118" s="37" t="str">
        <f t="shared" si="110"/>
        <v/>
      </c>
      <c r="AI118" s="37" t="str">
        <f t="shared" si="111"/>
        <v/>
      </c>
      <c r="AJ118" s="37">
        <f t="shared" si="99"/>
        <v>0</v>
      </c>
      <c r="AK118" s="37" t="str">
        <f t="shared" si="100"/>
        <v/>
      </c>
      <c r="AL118" s="37">
        <f t="shared" si="112"/>
        <v>0</v>
      </c>
      <c r="AM118" s="37">
        <f t="shared" si="101"/>
        <v>0</v>
      </c>
      <c r="AN118" s="37" t="str">
        <f t="shared" si="102"/>
        <v/>
      </c>
      <c r="AO118" s="37">
        <f t="shared" si="103"/>
        <v>0</v>
      </c>
      <c r="AP118" s="41"/>
      <c r="AQ118" s="41"/>
      <c r="AR118" s="41"/>
      <c r="AS118" s="41"/>
      <c r="AT118" s="36">
        <f t="shared" si="113"/>
        <v>114</v>
      </c>
      <c r="AU118" s="44" t="str">
        <f t="shared" si="114"/>
        <v/>
      </c>
      <c r="AV118" s="44" t="str">
        <f t="shared" si="115"/>
        <v/>
      </c>
      <c r="AW118" s="39">
        <f xml:space="preserve"> IF(ISERROR(ROUND((1000*NPV($AT$1,$AV119:$AV$124)-$AW$1*($AU119+NPV($AT$1,$AU120:$AU$124)))/AU119,3)), 0, ROUND((1000*NPV($AT$1,$AV119:$AV$124)-$AW$1*($AU119+NPV($AT$1,$AU120:$AU$124)))/AU119,3))</f>
        <v>0</v>
      </c>
      <c r="AX118" s="39">
        <f>IF(ISERROR(ROUND(MAX(0,1000*NPV($AT$2,$AV119:$AV$124)-$AW$2*($AU119+NPV($AT$2,$AU120:$AU$124)))/AU119,3)), 0, ROUND(MAX(0,1000*NPV($AT$2,$AV119:$AV$124)-$AW$2*($AU119+NPV($AT$2,$AU120:$AU$124)))/AU119,3))</f>
        <v>0</v>
      </c>
    </row>
    <row r="119" spans="1:50" ht="15">
      <c r="A119" s="54">
        <v>94</v>
      </c>
      <c r="B119" s="55">
        <v>0.23804500000000001</v>
      </c>
      <c r="I119" s="35"/>
      <c r="J119" s="37"/>
      <c r="K119" s="37" t="str">
        <f t="shared" si="116"/>
        <v/>
      </c>
      <c r="L119" s="38" t="str">
        <f t="shared" si="117"/>
        <v/>
      </c>
      <c r="M119" s="37" t="str">
        <f t="shared" si="118"/>
        <v/>
      </c>
      <c r="N119" s="39">
        <f t="shared" si="90"/>
        <v>0</v>
      </c>
      <c r="O119" s="40">
        <f t="shared" si="91"/>
        <v>0</v>
      </c>
      <c r="P119" s="37" t="str">
        <f t="shared" si="92"/>
        <v/>
      </c>
      <c r="Q119" s="37" t="str">
        <f t="shared" si="93"/>
        <v/>
      </c>
      <c r="R119" s="41"/>
      <c r="S119" s="40" t="str">
        <f t="shared" si="104"/>
        <v/>
      </c>
      <c r="T119" s="45">
        <f t="shared" si="119"/>
        <v>0</v>
      </c>
      <c r="U119" s="42" t="str">
        <f t="shared" si="105"/>
        <v/>
      </c>
      <c r="V119" s="42" t="str">
        <f t="shared" si="106"/>
        <v/>
      </c>
      <c r="W119" s="42" t="str">
        <f t="shared" si="107"/>
        <v/>
      </c>
      <c r="X119" s="42" t="str">
        <f t="shared" si="94"/>
        <v/>
      </c>
      <c r="Y119" s="41"/>
      <c r="Z119" s="37" t="str">
        <f t="shared" si="108"/>
        <v/>
      </c>
      <c r="AA119" s="37" t="str">
        <f t="shared" si="109"/>
        <v/>
      </c>
      <c r="AB119" s="37" t="str">
        <f t="shared" si="95"/>
        <v/>
      </c>
      <c r="AC119" s="37" t="str">
        <f t="shared" si="96"/>
        <v/>
      </c>
      <c r="AD119" s="41"/>
      <c r="AE119" s="37" t="str">
        <f t="shared" si="97"/>
        <v/>
      </c>
      <c r="AF119" s="37"/>
      <c r="AG119" s="37" t="str">
        <f t="shared" si="98"/>
        <v/>
      </c>
      <c r="AH119" s="37" t="str">
        <f t="shared" si="110"/>
        <v/>
      </c>
      <c r="AI119" s="37" t="str">
        <f t="shared" si="111"/>
        <v/>
      </c>
      <c r="AJ119" s="37">
        <f t="shared" si="99"/>
        <v>0</v>
      </c>
      <c r="AK119" s="37" t="str">
        <f t="shared" si="100"/>
        <v/>
      </c>
      <c r="AL119" s="37">
        <f t="shared" si="112"/>
        <v>0</v>
      </c>
      <c r="AM119" s="37">
        <f t="shared" si="101"/>
        <v>0</v>
      </c>
      <c r="AN119" s="37" t="str">
        <f t="shared" si="102"/>
        <v/>
      </c>
      <c r="AO119" s="37">
        <f t="shared" si="103"/>
        <v>0</v>
      </c>
      <c r="AP119" s="41"/>
      <c r="AQ119" s="41"/>
      <c r="AR119" s="41"/>
      <c r="AS119" s="41"/>
      <c r="AT119" s="36">
        <f t="shared" si="113"/>
        <v>115</v>
      </c>
      <c r="AU119" s="44" t="str">
        <f t="shared" si="114"/>
        <v/>
      </c>
      <c r="AV119" s="44" t="str">
        <f t="shared" si="115"/>
        <v/>
      </c>
      <c r="AW119" s="39">
        <f xml:space="preserve"> IF(ISERROR(ROUND((1000*NPV($AT$1,$AV120:$AV$124)-$AW$1*($AU120+NPV($AT$1,$AU121:$AU$124)))/AU120,3)), 0, ROUND((1000*NPV($AT$1,$AV120:$AV$124)-$AW$1*($AU120+NPV($AT$1,$AU121:$AU$124)))/AU120,3))</f>
        <v>0</v>
      </c>
      <c r="AX119" s="39">
        <f>IF(ISERROR(ROUND(MAX(0,1000*NPV($AT$2,$AV120:$AV$124)-$AW$2*($AU120+NPV($AT$2,$AU121:$AU$124)))/AU120,3)), 0, ROUND(MAX(0,1000*NPV($AT$2,$AV120:$AV$124)-$AW$2*($AU120+NPV($AT$2,$AU121:$AU$124)))/AU120,3))</f>
        <v>0</v>
      </c>
    </row>
    <row r="120" spans="1:50" ht="15">
      <c r="A120" s="54">
        <v>95</v>
      </c>
      <c r="B120" s="55">
        <v>0.257967</v>
      </c>
      <c r="I120" s="35"/>
      <c r="J120" s="37"/>
      <c r="K120" s="37" t="str">
        <f t="shared" si="116"/>
        <v/>
      </c>
      <c r="L120" s="38" t="str">
        <f t="shared" si="117"/>
        <v/>
      </c>
      <c r="M120" s="37" t="str">
        <f t="shared" si="118"/>
        <v/>
      </c>
      <c r="N120" s="39">
        <f t="shared" si="90"/>
        <v>0</v>
      </c>
      <c r="O120" s="40">
        <f t="shared" si="91"/>
        <v>0</v>
      </c>
      <c r="P120" s="37" t="str">
        <f t="shared" si="92"/>
        <v/>
      </c>
      <c r="Q120" s="37" t="str">
        <f t="shared" si="93"/>
        <v/>
      </c>
      <c r="R120" s="41"/>
      <c r="S120" s="40" t="str">
        <f t="shared" si="104"/>
        <v/>
      </c>
      <c r="T120" s="45">
        <f t="shared" si="119"/>
        <v>0</v>
      </c>
      <c r="U120" s="42" t="str">
        <f t="shared" si="105"/>
        <v/>
      </c>
      <c r="V120" s="42" t="str">
        <f t="shared" si="106"/>
        <v/>
      </c>
      <c r="W120" s="42" t="str">
        <f t="shared" si="107"/>
        <v/>
      </c>
      <c r="X120" s="42" t="str">
        <f t="shared" si="94"/>
        <v/>
      </c>
      <c r="Y120" s="41"/>
      <c r="Z120" s="37" t="str">
        <f t="shared" si="108"/>
        <v/>
      </c>
      <c r="AA120" s="37" t="str">
        <f t="shared" si="109"/>
        <v/>
      </c>
      <c r="AB120" s="37" t="str">
        <f t="shared" si="95"/>
        <v/>
      </c>
      <c r="AC120" s="37" t="str">
        <f t="shared" si="96"/>
        <v/>
      </c>
      <c r="AD120" s="41"/>
      <c r="AE120" s="37" t="str">
        <f t="shared" si="97"/>
        <v/>
      </c>
      <c r="AF120" s="37"/>
      <c r="AG120" s="37" t="str">
        <f t="shared" si="98"/>
        <v/>
      </c>
      <c r="AH120" s="37" t="str">
        <f t="shared" si="110"/>
        <v/>
      </c>
      <c r="AI120" s="37" t="str">
        <f t="shared" si="111"/>
        <v/>
      </c>
      <c r="AJ120" s="37">
        <f t="shared" si="99"/>
        <v>0</v>
      </c>
      <c r="AK120" s="37" t="str">
        <f t="shared" si="100"/>
        <v/>
      </c>
      <c r="AL120" s="37">
        <f t="shared" si="112"/>
        <v>0</v>
      </c>
      <c r="AM120" s="37">
        <f t="shared" si="101"/>
        <v>0</v>
      </c>
      <c r="AN120" s="37" t="str">
        <f t="shared" si="102"/>
        <v/>
      </c>
      <c r="AO120" s="37">
        <f t="shared" si="103"/>
        <v>0</v>
      </c>
      <c r="AP120" s="41"/>
      <c r="AQ120" s="41"/>
      <c r="AR120" s="41"/>
      <c r="AS120" s="41"/>
      <c r="AT120" s="36">
        <f t="shared" si="113"/>
        <v>116</v>
      </c>
      <c r="AU120" s="44" t="str">
        <f t="shared" si="114"/>
        <v/>
      </c>
      <c r="AV120" s="44" t="str">
        <f t="shared" si="115"/>
        <v/>
      </c>
      <c r="AW120" s="39">
        <f xml:space="preserve"> IF(ISERROR(ROUND((1000*NPV($AT$1,$AV121:$AV$124)-$AW$1*($AU121+NPV($AT$1,$AU122:$AU$124)))/AU121,3)), 0, ROUND((1000*NPV($AT$1,$AV121:$AV$124)-$AW$1*($AU121+NPV($AT$1,$AU122:$AU$124)))/AU121,3))</f>
        <v>0</v>
      </c>
      <c r="AX120" s="39">
        <f>IF(ISERROR(ROUND(MAX(0,1000*NPV($AT$2,$AV121:$AV$124)-$AW$2*($AU121+NPV($AT$2,$AU122:$AU$124)))/AU121,3)), 0, ROUND(MAX(0,1000*NPV($AT$2,$AV121:$AV$124)-$AW$2*($AU121+NPV($AT$2,$AU122:$AU$124)))/AU121,3))</f>
        <v>0</v>
      </c>
    </row>
    <row r="121" spans="1:50" ht="15">
      <c r="A121" s="54">
        <v>96</v>
      </c>
      <c r="B121" s="55">
        <v>0.27845500000000001</v>
      </c>
      <c r="I121" s="35"/>
      <c r="J121" s="37"/>
      <c r="K121" s="37" t="str">
        <f t="shared" si="116"/>
        <v/>
      </c>
      <c r="L121" s="38" t="str">
        <f t="shared" si="117"/>
        <v/>
      </c>
      <c r="M121" s="37" t="str">
        <f t="shared" si="118"/>
        <v/>
      </c>
      <c r="N121" s="39">
        <f t="shared" si="90"/>
        <v>0</v>
      </c>
      <c r="O121" s="40">
        <f t="shared" si="91"/>
        <v>0</v>
      </c>
      <c r="P121" s="37" t="str">
        <f t="shared" si="92"/>
        <v/>
      </c>
      <c r="Q121" s="37" t="str">
        <f t="shared" si="93"/>
        <v/>
      </c>
      <c r="R121" s="41"/>
      <c r="S121" s="40" t="str">
        <f t="shared" si="104"/>
        <v/>
      </c>
      <c r="T121" s="45">
        <f t="shared" si="119"/>
        <v>0</v>
      </c>
      <c r="U121" s="42" t="str">
        <f t="shared" si="105"/>
        <v/>
      </c>
      <c r="V121" s="42" t="str">
        <f t="shared" si="106"/>
        <v/>
      </c>
      <c r="W121" s="42" t="str">
        <f t="shared" si="107"/>
        <v/>
      </c>
      <c r="X121" s="42" t="str">
        <f t="shared" si="94"/>
        <v/>
      </c>
      <c r="Y121" s="41"/>
      <c r="Z121" s="37" t="str">
        <f t="shared" si="108"/>
        <v/>
      </c>
      <c r="AA121" s="37" t="str">
        <f t="shared" si="109"/>
        <v/>
      </c>
      <c r="AB121" s="37" t="str">
        <f t="shared" si="95"/>
        <v/>
      </c>
      <c r="AC121" s="37" t="str">
        <f t="shared" si="96"/>
        <v/>
      </c>
      <c r="AD121" s="41"/>
      <c r="AE121" s="37" t="str">
        <f t="shared" si="97"/>
        <v/>
      </c>
      <c r="AF121" s="37"/>
      <c r="AG121" s="37" t="str">
        <f t="shared" si="98"/>
        <v/>
      </c>
      <c r="AH121" s="37" t="str">
        <f t="shared" si="110"/>
        <v/>
      </c>
      <c r="AI121" s="37" t="str">
        <f t="shared" si="111"/>
        <v/>
      </c>
      <c r="AJ121" s="37">
        <f t="shared" si="99"/>
        <v>0</v>
      </c>
      <c r="AK121" s="37" t="str">
        <f t="shared" si="100"/>
        <v/>
      </c>
      <c r="AL121" s="37">
        <f t="shared" si="112"/>
        <v>0</v>
      </c>
      <c r="AM121" s="37">
        <f t="shared" si="101"/>
        <v>0</v>
      </c>
      <c r="AN121" s="37" t="str">
        <f t="shared" si="102"/>
        <v/>
      </c>
      <c r="AO121" s="37">
        <f t="shared" si="103"/>
        <v>0</v>
      </c>
      <c r="AP121" s="41"/>
      <c r="AQ121" s="41"/>
      <c r="AR121" s="41"/>
      <c r="AS121" s="41"/>
      <c r="AT121" s="36">
        <f t="shared" si="113"/>
        <v>117</v>
      </c>
      <c r="AU121" s="44" t="str">
        <f t="shared" si="114"/>
        <v/>
      </c>
      <c r="AV121" s="44" t="str">
        <f t="shared" si="115"/>
        <v/>
      </c>
      <c r="AW121" s="39">
        <f xml:space="preserve"> IF(ISERROR(ROUND((1000*NPV($AT$1,$AV122:$AV$124)-$AW$1*($AU122+NPV($AT$1,$AU123:$AU$124)))/AU122,3)), 0, ROUND((1000*NPV($AT$1,$AV122:$AV$124)-$AW$1*($AU122+NPV($AT$1,$AU123:$AU$124)))/AU122,3))</f>
        <v>0</v>
      </c>
      <c r="AX121" s="39">
        <f>IF(ISERROR(ROUND(MAX(0,1000*NPV($AT$2,$AV122:$AV$124)-$AW$2*($AU122+NPV($AT$2,$AU123:$AU$124)))/AU122,3)), 0, ROUND(MAX(0,1000*NPV($AT$2,$AV122:$AV$124)-$AW$2*($AU122+NPV($AT$2,$AU123:$AU$124)))/AU122,3))</f>
        <v>0</v>
      </c>
    </row>
    <row r="122" spans="1:50" ht="15">
      <c r="A122" s="54">
        <v>97</v>
      </c>
      <c r="B122" s="55">
        <v>0.30015500000000001</v>
      </c>
      <c r="I122" s="35"/>
      <c r="J122" s="37"/>
      <c r="K122" s="37" t="str">
        <f t="shared" si="116"/>
        <v/>
      </c>
      <c r="L122" s="38" t="str">
        <f t="shared" si="117"/>
        <v/>
      </c>
      <c r="M122" s="37" t="str">
        <f t="shared" si="118"/>
        <v/>
      </c>
      <c r="N122" s="39">
        <f t="shared" si="90"/>
        <v>0</v>
      </c>
      <c r="O122" s="40">
        <f t="shared" si="91"/>
        <v>0</v>
      </c>
      <c r="P122" s="37" t="str">
        <f t="shared" si="92"/>
        <v/>
      </c>
      <c r="Q122" s="37" t="str">
        <f t="shared" si="93"/>
        <v/>
      </c>
      <c r="R122" s="41"/>
      <c r="S122" s="40" t="str">
        <f t="shared" si="104"/>
        <v/>
      </c>
      <c r="T122" s="45">
        <f t="shared" si="119"/>
        <v>0</v>
      </c>
      <c r="U122" s="42" t="str">
        <f t="shared" si="105"/>
        <v/>
      </c>
      <c r="V122" s="42" t="str">
        <f t="shared" si="106"/>
        <v/>
      </c>
      <c r="W122" s="42" t="str">
        <f t="shared" si="107"/>
        <v/>
      </c>
      <c r="X122" s="42" t="str">
        <f t="shared" si="94"/>
        <v/>
      </c>
      <c r="Y122" s="41"/>
      <c r="Z122" s="37" t="str">
        <f t="shared" si="108"/>
        <v/>
      </c>
      <c r="AA122" s="37" t="str">
        <f t="shared" si="109"/>
        <v/>
      </c>
      <c r="AB122" s="37" t="str">
        <f t="shared" si="95"/>
        <v/>
      </c>
      <c r="AC122" s="37" t="str">
        <f t="shared" si="96"/>
        <v/>
      </c>
      <c r="AD122" s="41"/>
      <c r="AE122" s="37" t="str">
        <f t="shared" si="97"/>
        <v/>
      </c>
      <c r="AF122" s="37"/>
      <c r="AG122" s="37" t="str">
        <f t="shared" si="98"/>
        <v/>
      </c>
      <c r="AH122" s="37" t="str">
        <f t="shared" si="110"/>
        <v/>
      </c>
      <c r="AI122" s="37" t="str">
        <f t="shared" si="111"/>
        <v/>
      </c>
      <c r="AJ122" s="37">
        <f t="shared" si="99"/>
        <v>0</v>
      </c>
      <c r="AK122" s="37" t="str">
        <f t="shared" si="100"/>
        <v/>
      </c>
      <c r="AL122" s="37">
        <f t="shared" si="112"/>
        <v>0</v>
      </c>
      <c r="AM122" s="37">
        <f t="shared" si="101"/>
        <v>0</v>
      </c>
      <c r="AN122" s="37" t="str">
        <f t="shared" si="102"/>
        <v/>
      </c>
      <c r="AO122" s="37">
        <f t="shared" si="103"/>
        <v>0</v>
      </c>
      <c r="AP122" s="41"/>
      <c r="AQ122" s="41"/>
      <c r="AR122" s="41"/>
      <c r="AS122" s="41"/>
      <c r="AT122" s="36">
        <f t="shared" si="113"/>
        <v>118</v>
      </c>
      <c r="AU122" s="44" t="str">
        <f t="shared" si="114"/>
        <v/>
      </c>
      <c r="AV122" s="44" t="str">
        <f t="shared" si="115"/>
        <v/>
      </c>
      <c r="AW122" s="39">
        <f xml:space="preserve"> IF(ISERROR(ROUND((1000*NPV($AT$1,$AV123:$AV$124)-$AW$1*($AU123+NPV($AT$1,$AU124:$AU$124)))/AU123,3)), 0, ROUND((1000*NPV($AT$1,$AV123:$AV$124)-$AW$1*($AU123+NPV($AT$1,$AU124:$AU$124)))/AU123,3))</f>
        <v>0</v>
      </c>
      <c r="AX122" s="39">
        <f>IF(ISERROR(ROUND(MAX(0,1000*NPV($AT$2,$AV123:$AV$124)-$AW$2*($AU123+NPV($AT$2,$AU124:$AU$124)))/AU123,3)), 0, ROUND(MAX(0,1000*NPV($AT$2,$AV123:$AV$124)-$AW$2*($AU123+NPV($AT$2,$AU124:$AU$124)))/AU123,3))</f>
        <v>0</v>
      </c>
    </row>
    <row r="123" spans="1:50" ht="15">
      <c r="A123" s="54">
        <v>98</v>
      </c>
      <c r="B123" s="55">
        <v>0.323127</v>
      </c>
      <c r="I123" s="35"/>
      <c r="J123" s="37"/>
      <c r="K123" s="37" t="str">
        <f t="shared" si="116"/>
        <v/>
      </c>
      <c r="L123" s="38" t="str">
        <f t="shared" si="117"/>
        <v/>
      </c>
      <c r="M123" s="37" t="str">
        <f t="shared" si="118"/>
        <v/>
      </c>
      <c r="N123" s="39">
        <f t="shared" si="90"/>
        <v>0</v>
      </c>
      <c r="O123" s="40">
        <f t="shared" si="91"/>
        <v>0</v>
      </c>
      <c r="P123" s="37" t="str">
        <f t="shared" si="92"/>
        <v/>
      </c>
      <c r="Q123" s="37" t="str">
        <f t="shared" si="93"/>
        <v/>
      </c>
      <c r="R123" s="41"/>
      <c r="S123" s="40" t="str">
        <f t="shared" si="104"/>
        <v/>
      </c>
      <c r="T123" s="45">
        <f t="shared" si="119"/>
        <v>0</v>
      </c>
      <c r="U123" s="42" t="str">
        <f t="shared" si="105"/>
        <v/>
      </c>
      <c r="V123" s="42" t="str">
        <f t="shared" si="106"/>
        <v/>
      </c>
      <c r="W123" s="42" t="str">
        <f t="shared" si="107"/>
        <v/>
      </c>
      <c r="X123" s="42" t="str">
        <f t="shared" si="94"/>
        <v/>
      </c>
      <c r="Y123" s="41"/>
      <c r="Z123" s="37" t="str">
        <f t="shared" si="108"/>
        <v/>
      </c>
      <c r="AA123" s="37" t="str">
        <f t="shared" si="109"/>
        <v/>
      </c>
      <c r="AB123" s="37" t="str">
        <f t="shared" si="95"/>
        <v/>
      </c>
      <c r="AC123" s="37" t="str">
        <f t="shared" si="96"/>
        <v/>
      </c>
      <c r="AD123" s="41"/>
      <c r="AE123" s="37" t="str">
        <f t="shared" si="97"/>
        <v/>
      </c>
      <c r="AF123" s="37"/>
      <c r="AG123" s="37" t="str">
        <f t="shared" si="98"/>
        <v/>
      </c>
      <c r="AH123" s="37" t="str">
        <f t="shared" si="110"/>
        <v/>
      </c>
      <c r="AI123" s="37" t="str">
        <f t="shared" si="111"/>
        <v/>
      </c>
      <c r="AJ123" s="37">
        <f t="shared" si="99"/>
        <v>0</v>
      </c>
      <c r="AK123" s="37" t="str">
        <f t="shared" si="100"/>
        <v/>
      </c>
      <c r="AL123" s="37">
        <f t="shared" si="112"/>
        <v>0</v>
      </c>
      <c r="AM123" s="37">
        <f t="shared" si="101"/>
        <v>0</v>
      </c>
      <c r="AN123" s="37" t="str">
        <f t="shared" si="102"/>
        <v/>
      </c>
      <c r="AO123" s="37">
        <f t="shared" si="103"/>
        <v>0</v>
      </c>
      <c r="AP123" s="41"/>
      <c r="AQ123" s="41"/>
      <c r="AR123" s="41"/>
      <c r="AS123" s="41"/>
      <c r="AT123" s="36">
        <f t="shared" si="113"/>
        <v>119</v>
      </c>
      <c r="AU123" s="44" t="str">
        <f t="shared" si="114"/>
        <v/>
      </c>
      <c r="AV123" s="44" t="str">
        <f t="shared" si="115"/>
        <v/>
      </c>
      <c r="AW123" s="39">
        <f xml:space="preserve"> IF(ISERROR(ROUND((1000*NPV($AT$1,$AV124:$AV$124)-$AW$1*($AU124+NPV($AT$1,$AU$124:$AU125)))/AU124,3)), 0, ROUND((1000*NPV($AT$1,$AV124:$AV$124)-$AW$1*($AU124+NPV($AT$1,$AU$124:$AU125)))/AU124,3))</f>
        <v>0</v>
      </c>
      <c r="AX123" s="39">
        <f>IF(ISERROR(ROUND(MAX(0,1000*NPV($AT$2,$AV124:$AV$124)-$AW$2*($AU124+NPV($AT$2,$AU$124:$AU125)))/AU124,3)), 0, ROUND(MAX(0,1000*NPV($AT$2,$AV124:$AV$124)-$AW$2*($AU124+NPV($AT$2,$AU$124:$AU125)))/AU124,3))</f>
        <v>0</v>
      </c>
    </row>
    <row r="124" spans="1:50" ht="15">
      <c r="A124" s="54">
        <v>99</v>
      </c>
      <c r="B124" s="55">
        <v>0.34652300000000003</v>
      </c>
      <c r="I124" s="35"/>
      <c r="J124" s="37"/>
      <c r="K124" s="37" t="str">
        <f t="shared" si="116"/>
        <v/>
      </c>
      <c r="L124" s="38" t="str">
        <f t="shared" si="117"/>
        <v/>
      </c>
      <c r="M124" s="37" t="str">
        <f t="shared" si="118"/>
        <v/>
      </c>
      <c r="N124" s="39">
        <f t="shared" si="90"/>
        <v>0</v>
      </c>
      <c r="O124" s="40">
        <f t="shared" si="91"/>
        <v>0</v>
      </c>
      <c r="P124" s="37" t="str">
        <f t="shared" si="92"/>
        <v/>
      </c>
      <c r="Q124" s="37" t="str">
        <f t="shared" si="93"/>
        <v/>
      </c>
      <c r="R124" s="41"/>
      <c r="S124" s="40" t="str">
        <f t="shared" si="104"/>
        <v/>
      </c>
      <c r="T124" s="45">
        <f t="shared" si="119"/>
        <v>0</v>
      </c>
      <c r="U124" s="42" t="str">
        <f t="shared" si="105"/>
        <v/>
      </c>
      <c r="V124" s="42" t="str">
        <f t="shared" si="106"/>
        <v/>
      </c>
      <c r="W124" s="42" t="str">
        <f t="shared" si="107"/>
        <v/>
      </c>
      <c r="X124" s="42" t="str">
        <f t="shared" si="94"/>
        <v/>
      </c>
      <c r="Y124" s="41"/>
      <c r="Z124" s="37" t="str">
        <f t="shared" si="108"/>
        <v/>
      </c>
      <c r="AA124" s="37" t="str">
        <f t="shared" si="109"/>
        <v/>
      </c>
      <c r="AB124" s="37" t="str">
        <f t="shared" si="95"/>
        <v/>
      </c>
      <c r="AC124" s="37" t="str">
        <f t="shared" si="96"/>
        <v/>
      </c>
      <c r="AD124" s="41"/>
      <c r="AE124" s="37" t="str">
        <f t="shared" si="97"/>
        <v/>
      </c>
      <c r="AF124" s="37"/>
      <c r="AG124" s="37" t="str">
        <f t="shared" si="98"/>
        <v/>
      </c>
      <c r="AH124" s="37" t="str">
        <f t="shared" si="110"/>
        <v/>
      </c>
      <c r="AI124" s="37" t="str">
        <f t="shared" si="111"/>
        <v/>
      </c>
      <c r="AJ124" s="37">
        <f t="shared" si="99"/>
        <v>0</v>
      </c>
      <c r="AK124" s="37" t="str">
        <f t="shared" si="100"/>
        <v/>
      </c>
      <c r="AL124" s="37">
        <f t="shared" si="112"/>
        <v>0</v>
      </c>
      <c r="AM124" s="37">
        <f t="shared" si="101"/>
        <v>0</v>
      </c>
      <c r="AN124" s="37" t="str">
        <f t="shared" si="102"/>
        <v/>
      </c>
      <c r="AO124" s="37">
        <f t="shared" si="103"/>
        <v>0</v>
      </c>
      <c r="AP124" s="41"/>
      <c r="AQ124" s="41"/>
      <c r="AR124" s="41"/>
      <c r="AS124" s="41"/>
      <c r="AT124" s="36">
        <f t="shared" si="113"/>
        <v>120</v>
      </c>
      <c r="AU124" s="44" t="str">
        <f t="shared" si="114"/>
        <v/>
      </c>
      <c r="AV124" s="44" t="str">
        <f t="shared" si="115"/>
        <v/>
      </c>
      <c r="AW124" s="39">
        <f xml:space="preserve"> IF(ISERROR(ROUND((1000*NPV($AT$1,$AV$124:$AV125)-$AW$1*($AU125+NPV($AT$1,$AU$124:$AU126)))/AU125,3)), 0, ROUND((1000*NPV($AT$1,$AV$124:$AV125)-$AW$1*($AU125+NPV($AT$1,$AU$124:$AU126)))/AU125,3))</f>
        <v>0</v>
      </c>
      <c r="AX124" s="39">
        <f>IF(ISERROR(ROUND(MAX(0,1000*NPV($AT$2,$AV$124:$AV125)-$AW$2*($AU125+NPV($AT$2,$AU$124:$AU126)))/AU125,3)), 0, ROUND(MAX(0,1000*NPV($AT$2,$AV$124:$AV125)-$AW$2*($AU125+NPV($AT$2,$AU$124:$AU126)))/AU125,3))</f>
        <v>0</v>
      </c>
    </row>
    <row r="125" spans="1:50" ht="15">
      <c r="A125" s="54">
        <v>100</v>
      </c>
      <c r="B125" s="55">
        <v>0.370973</v>
      </c>
    </row>
    <row r="126" spans="1:50" ht="15">
      <c r="A126" s="54">
        <v>101</v>
      </c>
      <c r="B126" s="55">
        <v>0.395588</v>
      </c>
      <c r="K126" s="9"/>
    </row>
    <row r="127" spans="1:50" ht="15">
      <c r="A127" s="54">
        <v>102</v>
      </c>
      <c r="B127" s="55">
        <v>0.41980000000000001</v>
      </c>
      <c r="S127" s="52"/>
    </row>
    <row r="128" spans="1:50" ht="15">
      <c r="A128" s="54">
        <v>103</v>
      </c>
      <c r="B128" s="55">
        <v>0.44459100000000001</v>
      </c>
    </row>
    <row r="129" spans="1:41" ht="15">
      <c r="A129" s="54">
        <v>104</v>
      </c>
      <c r="B129" s="55">
        <v>0.46981600000000001</v>
      </c>
      <c r="AD129" s="53" t="s">
        <v>128</v>
      </c>
      <c r="AE129" s="37">
        <f t="shared" ref="AE129:AO129" si="120">SUM(AE4:AE124)</f>
        <v>7904.1340200780023</v>
      </c>
      <c r="AF129" s="37">
        <f t="shared" si="120"/>
        <v>-6323.3072160624024</v>
      </c>
      <c r="AG129" s="37">
        <f t="shared" si="120"/>
        <v>-1276.7836070730773</v>
      </c>
      <c r="AH129" s="37">
        <f t="shared" si="120"/>
        <v>-50000.000000000007</v>
      </c>
      <c r="AI129" s="37">
        <f t="shared" si="120"/>
        <v>0</v>
      </c>
      <c r="AJ129" s="37">
        <f t="shared" si="120"/>
        <v>-49695.956803057459</v>
      </c>
      <c r="AK129" s="37">
        <f t="shared" si="120"/>
        <v>1.7710781300729617E-16</v>
      </c>
      <c r="AL129" s="37">
        <f t="shared" si="120"/>
        <v>42757.565376704704</v>
      </c>
      <c r="AM129" s="37">
        <f t="shared" si="120"/>
        <v>-6938.3914263527558</v>
      </c>
      <c r="AN129" s="37">
        <f t="shared" si="120"/>
        <v>-9.3070640211710185E-20</v>
      </c>
      <c r="AO129" s="37">
        <f t="shared" si="120"/>
        <v>-6938.3914263527577</v>
      </c>
    </row>
    <row r="130" spans="1:41" ht="15">
      <c r="A130" s="54">
        <v>105</v>
      </c>
      <c r="B130" s="55">
        <v>0.49531199999999997</v>
      </c>
      <c r="AD130" s="53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</row>
    <row r="131" spans="1:41" ht="15">
      <c r="A131" s="54">
        <v>106</v>
      </c>
      <c r="B131" s="55">
        <v>0.52091799999999999</v>
      </c>
      <c r="AD131" s="53" t="str">
        <f>"Present Value at "&amp;TEXT(D6,"0.00%")&amp;":"</f>
        <v>Present Value at 5.50%:</v>
      </c>
      <c r="AE131" s="37">
        <f t="shared" ref="AE131:AO131" si="121">AE4+NPV($D$6,AE5:AE124)</f>
        <v>7904.1340200780023</v>
      </c>
      <c r="AF131" s="37">
        <f t="shared" si="121"/>
        <v>-6323.3072160624024</v>
      </c>
      <c r="AG131" s="37">
        <f t="shared" si="121"/>
        <v>-576.10003516247923</v>
      </c>
      <c r="AH131" s="37">
        <f t="shared" si="121"/>
        <v>-5710.5560696249604</v>
      </c>
      <c r="AI131" s="37">
        <f t="shared" si="121"/>
        <v>0</v>
      </c>
      <c r="AJ131" s="37">
        <f t="shared" si="121"/>
        <v>-4705.8293007718394</v>
      </c>
      <c r="AK131" s="37">
        <f t="shared" si="121"/>
        <v>-8426.0289600175583</v>
      </c>
      <c r="AL131" s="37">
        <f t="shared" si="121"/>
        <v>8868.9233993213111</v>
      </c>
      <c r="AM131" s="37">
        <f t="shared" si="121"/>
        <v>-4262.9348614680757</v>
      </c>
      <c r="AN131" s="37">
        <f t="shared" si="121"/>
        <v>-442.89443930375046</v>
      </c>
      <c r="AO131" s="37">
        <f t="shared" si="121"/>
        <v>-4705.8293007718312</v>
      </c>
    </row>
    <row r="132" spans="1:41" ht="15">
      <c r="A132" s="54">
        <v>107</v>
      </c>
      <c r="B132" s="55">
        <v>0.54666000000000003</v>
      </c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</row>
    <row r="133" spans="1:41" ht="15">
      <c r="A133" s="54">
        <v>108</v>
      </c>
      <c r="B133" s="55">
        <v>0.57258500000000001</v>
      </c>
      <c r="AD133" s="53" t="str">
        <f>"Present Value at "&amp;TEXT(D7,"0.00%")&amp;":"</f>
        <v>Present Value at 12.00%:</v>
      </c>
      <c r="AE133" s="37">
        <f t="shared" ref="AE133:AO133" si="122">AE4+NPV($D$7,AE5:AE124)</f>
        <v>7904.1340200780023</v>
      </c>
      <c r="AF133" s="37">
        <f t="shared" si="122"/>
        <v>-6323.3072160624024</v>
      </c>
      <c r="AG133" s="37">
        <f t="shared" si="122"/>
        <v>-380.98575654040019</v>
      </c>
      <c r="AH133" s="37">
        <f t="shared" si="122"/>
        <v>-1081.207463281565</v>
      </c>
      <c r="AI133" s="37">
        <f t="shared" si="122"/>
        <v>0</v>
      </c>
      <c r="AJ133" s="37">
        <f t="shared" si="122"/>
        <v>118.63358419363453</v>
      </c>
      <c r="AK133" s="37">
        <f t="shared" si="122"/>
        <v>-5533.1432383160245</v>
      </c>
      <c r="AL133" s="37">
        <f t="shared" si="122"/>
        <v>2760.2351166881363</v>
      </c>
      <c r="AM133" s="37">
        <f t="shared" si="122"/>
        <v>-2654.2745374342553</v>
      </c>
      <c r="AN133" s="37">
        <f t="shared" si="122"/>
        <v>-489.18792536718439</v>
      </c>
      <c r="AO133" s="37">
        <f t="shared" si="122"/>
        <v>-3143.4624628014412</v>
      </c>
    </row>
    <row r="134" spans="1:41" ht="15">
      <c r="A134" s="54">
        <v>109</v>
      </c>
      <c r="B134" s="55">
        <v>0.59854600000000002</v>
      </c>
    </row>
    <row r="135" spans="1:41" ht="15">
      <c r="A135" s="54">
        <v>110</v>
      </c>
      <c r="B135" s="55">
        <v>0.62439199999999995</v>
      </c>
    </row>
    <row r="136" spans="1:41" ht="15">
      <c r="A136" s="54">
        <v>111</v>
      </c>
      <c r="B136" s="55">
        <v>0.65439899999999995</v>
      </c>
    </row>
    <row r="137" spans="1:41" ht="15">
      <c r="A137" s="54">
        <v>112</v>
      </c>
      <c r="B137" s="55">
        <v>0.68424300000000005</v>
      </c>
    </row>
    <row r="138" spans="1:41" ht="15">
      <c r="A138" s="54">
        <v>113</v>
      </c>
      <c r="B138" s="55">
        <v>0.71388700000000005</v>
      </c>
    </row>
    <row r="139" spans="1:41" ht="15">
      <c r="A139" s="54">
        <v>114</v>
      </c>
      <c r="B139" s="55">
        <v>0.74329400000000001</v>
      </c>
    </row>
    <row r="140" spans="1:41" ht="15">
      <c r="A140" s="54">
        <v>115</v>
      </c>
      <c r="B140" s="55">
        <v>0.772428</v>
      </c>
    </row>
    <row r="141" spans="1:41" ht="15">
      <c r="A141" s="54">
        <v>116</v>
      </c>
      <c r="B141" s="55">
        <v>0.80141399999999996</v>
      </c>
    </row>
    <row r="142" spans="1:41" ht="15">
      <c r="A142" s="54">
        <v>117</v>
      </c>
      <c r="B142" s="55">
        <v>0.830399</v>
      </c>
    </row>
    <row r="143" spans="1:41" ht="15">
      <c r="A143" s="54">
        <v>118</v>
      </c>
      <c r="B143" s="55">
        <v>0.85938499999999995</v>
      </c>
    </row>
    <row r="144" spans="1:41" ht="15">
      <c r="A144" s="54">
        <v>119</v>
      </c>
      <c r="B144" s="55">
        <v>0.88837100000000002</v>
      </c>
    </row>
    <row r="145" spans="1:2" ht="15">
      <c r="A145" s="54">
        <v>120</v>
      </c>
      <c r="B145" s="55">
        <v>1</v>
      </c>
    </row>
  </sheetData>
  <mergeCells count="3">
    <mergeCell ref="AE1:AN1"/>
    <mergeCell ref="S2:X2"/>
    <mergeCell ref="Z2:AC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0F430-ABDD-4F81-A8B4-C12A45451F53}">
  <dimension ref="B3:D5"/>
  <sheetViews>
    <sheetView workbookViewId="0"/>
  </sheetViews>
  <sheetFormatPr defaultRowHeight="12.75"/>
  <cols>
    <col min="3" max="3" width="17.42578125" bestFit="1" customWidth="1"/>
    <col min="4" max="4" width="18.42578125" bestFit="1" customWidth="1"/>
  </cols>
  <sheetData>
    <row r="3" spans="2:4">
      <c r="C3">
        <v>5</v>
      </c>
      <c r="D3">
        <v>20</v>
      </c>
    </row>
    <row r="4" spans="2:4">
      <c r="B4" t="s">
        <v>129</v>
      </c>
      <c r="C4" s="71">
        <f>SUM('SPWL 100000'!I138,'SPWL 250000'!I138,'SPWL 500000'!I138,'SPWL 1000000'!I138,'SPWL 2000000'!I138)</f>
        <v>3927665974.4208527</v>
      </c>
      <c r="D4" s="71">
        <f>SUM('SPWL 100000'!X138,'SPWL 250000'!X138,'SPWL 500000'!X138,'SPWL 1000000'!X138,'SPWL 2000000'!X138)</f>
        <v>52503692128.911255</v>
      </c>
    </row>
    <row r="5" spans="2:4">
      <c r="B5" t="s">
        <v>130</v>
      </c>
      <c r="C5" s="71">
        <f>SUM('SPWL 100000 (2)'!I138,'SPWL 250000 (2)'!I138,'SPWL 500000 (2)'!I138,'SPWL 1000000 (2)'!I138,'SPWL 2000000(2)'!I138)</f>
        <v>4766302970.8079796</v>
      </c>
      <c r="D5" s="71">
        <f>SUM('SPWL 100000 (2)'!X138,'SPWL 250000 (2)'!X138,'SPWL 500000 (2)'!X138,'SPWL 1000000 (2)'!X138,'SPWL 2000000(2)'!X138)</f>
        <v>63630720309.985809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4FD84-44E3-4103-814D-0182258C11C5}">
  <dimension ref="A1:X138"/>
  <sheetViews>
    <sheetView topLeftCell="A4" workbookViewId="0">
      <selection activeCell="Z8" sqref="Z8"/>
    </sheetView>
  </sheetViews>
  <sheetFormatPr defaultColWidth="10.85546875" defaultRowHeight="12.75"/>
  <cols>
    <col min="1" max="4" width="9.140625" style="69"/>
    <col min="5" max="6" width="11.7109375" style="69" bestFit="1" customWidth="1"/>
    <col min="7" max="8" width="12.7109375" style="69" bestFit="1" customWidth="1"/>
    <col min="9" max="9" width="15.7109375" style="69" bestFit="1" customWidth="1"/>
    <col min="10" max="18" width="12.7109375" style="69" bestFit="1" customWidth="1"/>
    <col min="19" max="23" width="14.140625" style="69" bestFit="1" customWidth="1"/>
    <col min="24" max="24" width="17.42578125" style="69" bestFit="1" customWidth="1"/>
    <col min="25" max="16384" width="10.85546875" style="69"/>
  </cols>
  <sheetData>
    <row r="1" spans="1:24">
      <c r="A1" s="69" t="s">
        <v>131</v>
      </c>
      <c r="E1" s="69" t="s">
        <v>31</v>
      </c>
    </row>
    <row r="2" spans="1:24">
      <c r="A2" s="69" t="s">
        <v>0</v>
      </c>
      <c r="B2" s="69" t="s">
        <v>32</v>
      </c>
      <c r="C2" s="69" t="s">
        <v>33</v>
      </c>
      <c r="D2" s="69" t="s">
        <v>34</v>
      </c>
      <c r="E2" s="69">
        <v>1</v>
      </c>
      <c r="F2" s="69">
        <v>2</v>
      </c>
      <c r="G2" s="69">
        <v>3</v>
      </c>
      <c r="H2" s="69">
        <v>4</v>
      </c>
      <c r="I2" s="69">
        <v>5</v>
      </c>
      <c r="J2" s="69">
        <v>6</v>
      </c>
      <c r="K2" s="69">
        <v>7</v>
      </c>
      <c r="L2" s="69">
        <v>8</v>
      </c>
      <c r="M2" s="69">
        <v>9</v>
      </c>
      <c r="N2" s="69">
        <v>10</v>
      </c>
      <c r="O2" s="69">
        <v>11</v>
      </c>
      <c r="P2" s="69">
        <v>12</v>
      </c>
      <c r="Q2" s="69">
        <v>13</v>
      </c>
      <c r="R2" s="69">
        <v>14</v>
      </c>
      <c r="S2" s="69">
        <v>15</v>
      </c>
      <c r="T2" s="69">
        <v>16</v>
      </c>
      <c r="U2" s="69">
        <v>17</v>
      </c>
      <c r="V2" s="69">
        <v>18</v>
      </c>
      <c r="W2" s="69">
        <v>19</v>
      </c>
      <c r="X2" s="69">
        <v>20</v>
      </c>
    </row>
    <row r="3" spans="1:24" ht="15">
      <c r="A3" s="69">
        <v>35</v>
      </c>
      <c r="B3">
        <v>918</v>
      </c>
      <c r="C3" s="55">
        <v>11.6415585</v>
      </c>
      <c r="D3" s="55">
        <v>1106</v>
      </c>
      <c r="E3" s="70">
        <f>$D3*((1+$C3/100)^E$2-1)*$B3</f>
        <v>118197.67477517994</v>
      </c>
      <c r="F3" s="70">
        <f>$D3*((1+$C3/100)^F$2-1)*$B3</f>
        <v>250155.40100495223</v>
      </c>
      <c r="G3" s="70">
        <f>$D3*((1+$C3/100)^G$2-1)*$B3</f>
        <v>397475.06312903319</v>
      </c>
      <c r="H3" s="70">
        <f>$D3*((1+$C3/100)^H$2-1)*$B3</f>
        <v>561945.02990129159</v>
      </c>
      <c r="I3" s="70">
        <f>$D3*((1+$C3/100)^I$2-1)*$B3</f>
        <v>745561.86407027266</v>
      </c>
      <c r="J3" s="70">
        <f t="shared" ref="F3:X17" si="0">$D3*((1+$C3/100)^J$2-1)*$B3</f>
        <v>950554.559404884</v>
      </c>
      <c r="K3" s="70">
        <f t="shared" si="0"/>
        <v>1179411.5992876005</v>
      </c>
      <c r="L3" s="70">
        <f t="shared" si="0"/>
        <v>1434911.1653496325</v>
      </c>
      <c r="M3" s="70">
        <f t="shared" si="0"/>
        <v>1720154.8628620214</v>
      </c>
      <c r="N3" s="70">
        <f t="shared" si="0"/>
        <v>2038605.3722878783</v>
      </c>
      <c r="O3" s="70">
        <f t="shared" si="0"/>
        <v>2394128.4840620942</v>
      </c>
      <c r="P3" s="70">
        <f t="shared" si="0"/>
        <v>2791040.0268745259</v>
      </c>
      <c r="Q3" s="70">
        <f t="shared" si="0"/>
        <v>3234158.2591367196</v>
      </c>
      <c r="R3" s="70">
        <f t="shared" si="0"/>
        <v>3728862.3596318825</v>
      </c>
      <c r="S3" s="70">
        <f t="shared" si="0"/>
        <v>4281157.7273880877</v>
      </c>
      <c r="T3" s="70">
        <f t="shared" si="0"/>
        <v>4897748.8834744226</v>
      </c>
      <c r="U3" s="70">
        <f t="shared" si="0"/>
        <v>5586120.8597023729</v>
      </c>
      <c r="V3" s="70">
        <f t="shared" si="0"/>
        <v>6354630.0622405084</v>
      </c>
      <c r="W3" s="70">
        <f t="shared" si="0"/>
        <v>7212605.7131700031</v>
      </c>
      <c r="X3" s="70">
        <f t="shared" si="0"/>
        <v>8170463.1014182111</v>
      </c>
    </row>
    <row r="4" spans="1:24" ht="15">
      <c r="A4" s="69">
        <v>36</v>
      </c>
      <c r="B4">
        <v>950</v>
      </c>
      <c r="C4" s="55">
        <v>12.260639899999999</v>
      </c>
      <c r="D4" s="55">
        <v>1152</v>
      </c>
      <c r="E4" s="70">
        <f t="shared" ref="E4:T31" si="1">$D4*((1+$C4/100)^E$2-1)*$B4</f>
        <v>134180.44306559992</v>
      </c>
      <c r="F4" s="70">
        <f t="shared" si="1"/>
        <v>284812.26707169763</v>
      </c>
      <c r="G4" s="70">
        <f t="shared" si="1"/>
        <v>453912.51659398456</v>
      </c>
      <c r="H4" s="70">
        <f t="shared" si="1"/>
        <v>643745.53878020076</v>
      </c>
      <c r="I4" s="70">
        <f t="shared" si="1"/>
        <v>856853.30422795587</v>
      </c>
      <c r="J4" s="70">
        <f t="shared" si="1"/>
        <v>1096089.4453961968</v>
      </c>
      <c r="K4" s="70">
        <f t="shared" si="1"/>
        <v>1364657.4683437312</v>
      </c>
      <c r="L4" s="70">
        <f t="shared" si="1"/>
        <v>1666153.6494714124</v>
      </c>
      <c r="M4" s="70">
        <f t="shared" si="1"/>
        <v>2004615.1916794104</v>
      </c>
      <c r="N4" s="70">
        <f t="shared" si="1"/>
        <v>2384574.2847775174</v>
      </c>
      <c r="O4" s="70">
        <f t="shared" si="1"/>
        <v>2811118.7940476895</v>
      </c>
      <c r="P4" s="70">
        <f t="shared" si="1"/>
        <v>3289960.3896126985</v>
      </c>
      <c r="Q4" s="70">
        <f t="shared" si="1"/>
        <v>3827511.0289013484</v>
      </c>
      <c r="R4" s="70">
        <f t="shared" si="1"/>
        <v>4430968.8163533276</v>
      </c>
      <c r="S4" s="70">
        <f t="shared" si="1"/>
        <v>5108414.3900733013</v>
      </c>
      <c r="T4" s="70">
        <f t="shared" si="1"/>
        <v>5868919.1261055693</v>
      </c>
      <c r="U4" s="70">
        <f t="shared" si="0"/>
        <v>6722666.6092451997</v>
      </c>
      <c r="V4" s="70">
        <f t="shared" si="0"/>
        <v>7681088.996947892</v>
      </c>
      <c r="W4" s="70">
        <f t="shared" si="0"/>
        <v>8757020.1023277957</v>
      </c>
      <c r="X4" s="70">
        <f t="shared" si="0"/>
        <v>9964867.2461104169</v>
      </c>
    </row>
    <row r="5" spans="1:24" ht="15">
      <c r="A5" s="69">
        <v>37</v>
      </c>
      <c r="B5">
        <v>984</v>
      </c>
      <c r="C5" s="55">
        <v>12.666257</v>
      </c>
      <c r="D5" s="55">
        <v>1157</v>
      </c>
      <c r="E5" s="70">
        <f t="shared" si="1"/>
        <v>144203.81599415993</v>
      </c>
      <c r="F5" s="70">
        <f t="shared" si="0"/>
        <v>306672.85792594729</v>
      </c>
      <c r="G5" s="70">
        <f t="shared" si="0"/>
        <v>489720.64625425253</v>
      </c>
      <c r="H5" s="70">
        <f t="shared" si="0"/>
        <v>695953.73788503674</v>
      </c>
      <c r="I5" s="70">
        <f t="shared" si="0"/>
        <v>928308.84292082186</v>
      </c>
      <c r="J5" s="70">
        <f t="shared" si="0"/>
        <v>1190094.6427130592</v>
      </c>
      <c r="K5" s="70">
        <f t="shared" si="0"/>
        <v>1485038.9046964874</v>
      </c>
      <c r="L5" s="70">
        <f t="shared" si="0"/>
        <v>1817341.5649094887</v>
      </c>
      <c r="M5" s="70">
        <f t="shared" si="0"/>
        <v>2191734.5340829063</v>
      </c>
      <c r="N5" s="70">
        <f t="shared" si="0"/>
        <v>2613549.0789217595</v>
      </c>
      <c r="O5" s="70">
        <f t="shared" si="0"/>
        <v>3088791.7380732824</v>
      </c>
      <c r="P5" s="70">
        <f t="shared" si="0"/>
        <v>3624229.8538065706</v>
      </c>
      <c r="Q5" s="70">
        <f t="shared" si="0"/>
        <v>4227487.9373545945</v>
      </c>
      <c r="R5" s="70">
        <f t="shared" si="0"/>
        <v>4907156.2401380856</v>
      </c>
      <c r="S5" s="70">
        <f t="shared" si="0"/>
        <v>5672913.0768996738</v>
      </c>
      <c r="T5" s="70">
        <f t="shared" si="0"/>
        <v>6535662.6426005531</v>
      </c>
      <c r="U5" s="70">
        <f t="shared" si="0"/>
        <v>7507690.2855594894</v>
      </c>
      <c r="V5" s="70">
        <f t="shared" si="0"/>
        <v>8602837.4478866477</v>
      </c>
      <c r="W5" s="70">
        <f t="shared" si="0"/>
        <v>9836698.7643223703</v>
      </c>
      <c r="X5" s="70">
        <f t="shared" si="0"/>
        <v>11226844.126121426</v>
      </c>
    </row>
    <row r="6" spans="1:24" ht="15">
      <c r="A6" s="69">
        <v>38</v>
      </c>
      <c r="B6" s="75">
        <v>1018</v>
      </c>
      <c r="C6" s="55">
        <v>12.4921723</v>
      </c>
      <c r="D6" s="55">
        <v>1156</v>
      </c>
      <c r="E6" s="70">
        <f t="shared" si="1"/>
        <v>147008.88300018391</v>
      </c>
      <c r="F6" s="70">
        <f t="shared" si="0"/>
        <v>312382.36896105611</v>
      </c>
      <c r="G6" s="70">
        <f t="shared" si="0"/>
        <v>498414.59572667687</v>
      </c>
      <c r="H6" s="70">
        <f t="shared" si="0"/>
        <v>707686.28879338549</v>
      </c>
      <c r="I6" s="70">
        <f t="shared" si="0"/>
        <v>943100.56233311468</v>
      </c>
      <c r="J6" s="70">
        <f t="shared" si="0"/>
        <v>1207923.19254222</v>
      </c>
      <c r="K6" s="70">
        <f t="shared" si="0"/>
        <v>1505827.9220064387</v>
      </c>
      <c r="L6" s="70">
        <f t="shared" si="0"/>
        <v>1840947.4235651765</v>
      </c>
      <c r="M6" s="70">
        <f t="shared" si="0"/>
        <v>2217930.6306695328</v>
      </c>
      <c r="N6" s="70">
        <f t="shared" si="0"/>
        <v>2642007.2295474312</v>
      </c>
      <c r="O6" s="70">
        <f t="shared" si="0"/>
        <v>3119060.207841136</v>
      </c>
      <c r="P6" s="70">
        <f t="shared" si="0"/>
        <v>3655707.4661455723</v>
      </c>
      <c r="Q6" s="70">
        <f t="shared" si="0"/>
        <v>4259393.6246006256</v>
      </c>
      <c r="R6" s="70">
        <f t="shared" si="0"/>
        <v>4938493.2981211338</v>
      </c>
      <c r="S6" s="70">
        <f t="shared" si="0"/>
        <v>5702427.2729465617</v>
      </c>
      <c r="T6" s="70">
        <f t="shared" si="0"/>
        <v>6561793.196165422</v>
      </c>
      <c r="U6" s="70">
        <f t="shared" si="0"/>
        <v>7528512.591200267</v>
      </c>
      <c r="V6" s="70">
        <f t="shared" si="0"/>
        <v>8615996.2387203816</v>
      </c>
      <c r="W6" s="70">
        <f t="shared" si="0"/>
        <v>9839330.2172230352</v>
      </c>
      <c r="X6" s="70">
        <f t="shared" si="0"/>
        <v>11215485.184124682</v>
      </c>
    </row>
    <row r="7" spans="1:24" ht="15">
      <c r="A7" s="69">
        <v>39</v>
      </c>
      <c r="B7" s="75">
        <v>1054</v>
      </c>
      <c r="C7" s="55">
        <v>12.566598300000001</v>
      </c>
      <c r="D7" s="55">
        <v>1141</v>
      </c>
      <c r="E7" s="70">
        <f t="shared" si="1"/>
        <v>151127.67047956199</v>
      </c>
      <c r="F7" s="70">
        <f t="shared" si="0"/>
        <v>321246.94822843821</v>
      </c>
      <c r="G7" s="70">
        <f t="shared" si="0"/>
        <v>512744.43224287691</v>
      </c>
      <c r="H7" s="70">
        <f t="shared" si="0"/>
        <v>728306.63582801714</v>
      </c>
      <c r="I7" s="70">
        <f t="shared" si="0"/>
        <v>970957.67562432983</v>
      </c>
      <c r="J7" s="70">
        <f t="shared" si="0"/>
        <v>1244101.6968626182</v>
      </c>
      <c r="K7" s="70">
        <f t="shared" si="0"/>
        <v>1551570.6300303892</v>
      </c>
      <c r="L7" s="70">
        <f t="shared" si="0"/>
        <v>1897677.9489266493</v>
      </c>
      <c r="M7" s="70">
        <f t="shared" si="0"/>
        <v>2287279.1842755023</v>
      </c>
      <c r="N7" s="70">
        <f t="shared" si="0"/>
        <v>2725840.0418424839</v>
      </c>
      <c r="O7" s="70">
        <f t="shared" si="0"/>
        <v>3219513.0806809426</v>
      </c>
      <c r="P7" s="70">
        <f t="shared" si="0"/>
        <v>3775224.0272256336</v>
      </c>
      <c r="Q7" s="70">
        <f t="shared" si="0"/>
        <v>4400768.9361317232</v>
      </c>
      <c r="R7" s="70">
        <f t="shared" si="0"/>
        <v>5104923.5609261421</v>
      </c>
      <c r="S7" s="70">
        <f t="shared" si="0"/>
        <v>5897566.4688293487</v>
      </c>
      <c r="T7" s="70">
        <f t="shared" si="0"/>
        <v>6789817.6269221893</v>
      </c>
      <c r="U7" s="70">
        <f t="shared" si="0"/>
        <v>7794194.4038796546</v>
      </c>
      <c r="V7" s="70">
        <f t="shared" si="0"/>
        <v>8924787.1758158542</v>
      </c>
      <c r="W7" s="70">
        <f t="shared" si="0"/>
        <v>10197456.999810105</v>
      </c>
      <c r="X7" s="70">
        <f t="shared" si="0"/>
        <v>11630058.128271038</v>
      </c>
    </row>
    <row r="8" spans="1:24" ht="15">
      <c r="A8" s="69">
        <v>40</v>
      </c>
      <c r="B8" s="75">
        <v>1091</v>
      </c>
      <c r="C8" s="55">
        <v>13.5524577</v>
      </c>
      <c r="D8" s="55">
        <v>1253</v>
      </c>
      <c r="E8" s="70">
        <f t="shared" si="1"/>
        <v>185265.21382427099</v>
      </c>
      <c r="F8" s="70">
        <f t="shared" si="0"/>
        <v>395638.41738489084</v>
      </c>
      <c r="G8" s="70">
        <f t="shared" si="0"/>
        <v>634522.3603701985</v>
      </c>
      <c r="H8" s="70">
        <f t="shared" si="0"/>
        <v>905780.94868068211</v>
      </c>
      <c r="I8" s="70">
        <f t="shared" si="0"/>
        <v>1213801.7424295614</v>
      </c>
      <c r="J8" s="70">
        <f t="shared" si="0"/>
        <v>1563566.9239584617</v>
      </c>
      <c r="K8" s="70">
        <f t="shared" si="0"/>
        <v>1960733.8837633939</v>
      </c>
      <c r="L8" s="70">
        <f t="shared" si="0"/>
        <v>2411726.7277942663</v>
      </c>
      <c r="M8" s="70">
        <f t="shared" si="0"/>
        <v>2923840.1862424491</v>
      </c>
      <c r="N8" s="70">
        <f t="shared" si="0"/>
        <v>3505357.6045228294</v>
      </c>
      <c r="O8" s="70">
        <f t="shared" si="0"/>
        <v>4165684.9249337902</v>
      </c>
      <c r="P8" s="70">
        <f t="shared" si="0"/>
        <v>4915502.8261249904</v>
      </c>
      <c r="Q8" s="70">
        <f t="shared" si="0"/>
        <v>5766939.4812021544</v>
      </c>
      <c r="R8" s="70">
        <f t="shared" si="0"/>
        <v>6733766.7288009468</v>
      </c>
      <c r="S8" s="70">
        <f t="shared" si="0"/>
        <v>7831622.8301626388</v>
      </c>
      <c r="T8" s="70">
        <f t="shared" si="0"/>
        <v>9078265.4152682442</v>
      </c>
      <c r="U8" s="70">
        <f t="shared" si="0"/>
        <v>10493858.709390474</v>
      </c>
      <c r="V8" s="70">
        <f t="shared" si="0"/>
        <v>12101299.685902655</v>
      </c>
      <c r="W8" s="70">
        <f t="shared" si="0"/>
        <v>13926588.420809114</v>
      </c>
      <c r="X8" s="70">
        <f t="shared" si="0"/>
        <v>15999248.639416639</v>
      </c>
    </row>
    <row r="9" spans="1:24" ht="15">
      <c r="A9" s="69">
        <v>41</v>
      </c>
      <c r="B9" s="75">
        <v>1129</v>
      </c>
      <c r="C9" s="55">
        <v>11.8608305</v>
      </c>
      <c r="D9" s="55">
        <v>1195</v>
      </c>
      <c r="E9" s="70">
        <f t="shared" si="1"/>
        <v>160020.98773227495</v>
      </c>
      <c r="F9" s="70">
        <f t="shared" si="0"/>
        <v>339021.7935839009</v>
      </c>
      <c r="G9" s="70">
        <f t="shared" si="0"/>
        <v>539253.58161122235</v>
      </c>
      <c r="H9" s="70">
        <f t="shared" si="0"/>
        <v>763234.52262358356</v>
      </c>
      <c r="I9" s="70">
        <f t="shared" si="0"/>
        <v>1013781.4634017257</v>
      </c>
      <c r="J9" s="70">
        <f t="shared" si="0"/>
        <v>1294045.3521484991</v>
      </c>
      <c r="K9" s="70">
        <f t="shared" si="0"/>
        <v>1607550.865692236</v>
      </c>
      <c r="L9" s="70">
        <f t="shared" si="0"/>
        <v>1958240.7368055496</v>
      </c>
      <c r="M9" s="70">
        <f t="shared" si="0"/>
        <v>2350525.3391122818</v>
      </c>
      <c r="N9" s="70">
        <f t="shared" si="0"/>
        <v>2789338.1531762145</v>
      </c>
      <c r="O9" s="70">
        <f t="shared" si="0"/>
        <v>3280197.8113285513</v>
      </c>
      <c r="P9" s="70">
        <f t="shared" si="0"/>
        <v>3829277.5015272154</v>
      </c>
      <c r="Q9" s="70">
        <f t="shared" si="0"/>
        <v>4443482.6030902686</v>
      </c>
      <c r="R9" s="70">
        <f t="shared" si="0"/>
        <v>5130537.5306720668</v>
      </c>
      <c r="S9" s="70">
        <f t="shared" si="0"/>
        <v>5899082.8786562439</v>
      </c>
      <c r="T9" s="70">
        <f t="shared" si="0"/>
        <v>6758784.0876804544</v>
      </c>
      <c r="U9" s="70">
        <f t="shared" si="0"/>
        <v>7720452.9999134811</v>
      </c>
      <c r="V9" s="70">
        <f t="shared" si="0"/>
        <v>8796183.8317976575</v>
      </c>
      <c r="W9" s="70">
        <f t="shared" si="0"/>
        <v>9999505.274287859</v>
      </c>
      <c r="X9" s="70">
        <f t="shared" si="0"/>
        <v>11345550.633441975</v>
      </c>
    </row>
    <row r="10" spans="1:24" ht="15">
      <c r="A10" s="69">
        <v>42</v>
      </c>
      <c r="B10" s="75">
        <v>1168</v>
      </c>
      <c r="C10" s="55">
        <v>12.368753</v>
      </c>
      <c r="D10" s="55">
        <v>1164</v>
      </c>
      <c r="E10" s="70">
        <f t="shared" si="1"/>
        <v>168159.62878656</v>
      </c>
      <c r="F10" s="70">
        <f t="shared" si="0"/>
        <v>357118.50670344639</v>
      </c>
      <c r="G10" s="70">
        <f t="shared" si="0"/>
        <v>569449.24150144414</v>
      </c>
      <c r="H10" s="70">
        <f t="shared" si="0"/>
        <v>808042.64042969083</v>
      </c>
      <c r="I10" s="70">
        <f t="shared" si="0"/>
        <v>1076147.0675456775</v>
      </c>
      <c r="J10" s="70">
        <f t="shared" si="0"/>
        <v>1377412.6690337053</v>
      </c>
      <c r="K10" s="70">
        <f t="shared" si="0"/>
        <v>1715941.0686437518</v>
      </c>
      <c r="L10" s="70">
        <f t="shared" si="0"/>
        <v>2096341.2098364173</v>
      </c>
      <c r="M10" s="70">
        <f t="shared" si="0"/>
        <v>2523792.1049048556</v>
      </c>
      <c r="N10" s="70">
        <f t="shared" si="0"/>
        <v>3004113.3453805977</v>
      </c>
      <c r="O10" s="70">
        <f t="shared" si="0"/>
        <v>3543844.3336973204</v>
      </c>
      <c r="P10" s="70">
        <f t="shared" si="0"/>
        <v>4150333.3148233965</v>
      </c>
      <c r="Q10" s="70">
        <f t="shared" si="0"/>
        <v>4831837.4199971752</v>
      </c>
      <c r="R10" s="70">
        <f t="shared" si="0"/>
        <v>5597635.084624758</v>
      </c>
      <c r="S10" s="70">
        <f t="shared" si="0"/>
        <v>6458152.3708698964</v>
      </c>
      <c r="T10" s="70">
        <f t="shared" si="0"/>
        <v>7425104.9147729939</v>
      </c>
      <c r="U10" s="70">
        <f t="shared" si="0"/>
        <v>8511657.4304586854</v>
      </c>
      <c r="V10" s="70">
        <f t="shared" si="0"/>
        <v>9732602.9430248272</v>
      </c>
      <c r="W10" s="70">
        <f t="shared" si="0"/>
        <v>11104564.190304859</v>
      </c>
      <c r="X10" s="70">
        <f t="shared" si="0"/>
        <v>12646219.935516674</v>
      </c>
    </row>
    <row r="11" spans="1:24" ht="15">
      <c r="A11" s="69">
        <v>43</v>
      </c>
      <c r="B11" s="75">
        <v>1208</v>
      </c>
      <c r="C11" s="55">
        <v>12.4892573</v>
      </c>
      <c r="D11" s="55">
        <v>1243</v>
      </c>
      <c r="E11" s="70">
        <f t="shared" si="1"/>
        <v>187531.69363271183</v>
      </c>
      <c r="F11" s="70">
        <f t="shared" si="0"/>
        <v>398484.70300226082</v>
      </c>
      <c r="G11" s="70">
        <f t="shared" si="0"/>
        <v>635784.17649406579</v>
      </c>
      <c r="H11" s="70">
        <f t="shared" si="0"/>
        <v>902720.59180180787</v>
      </c>
      <c r="I11" s="70">
        <f t="shared" si="0"/>
        <v>1202995.38284473</v>
      </c>
      <c r="J11" s="70">
        <f t="shared" si="0"/>
        <v>1540772.2651480401</v>
      </c>
      <c r="K11" s="70">
        <f t="shared" si="0"/>
        <v>1920734.9713821292</v>
      </c>
      <c r="L11" s="70">
        <f t="shared" si="0"/>
        <v>2348152.1976418365</v>
      </c>
      <c r="M11" s="70">
        <f t="shared" si="0"/>
        <v>2828950.6610336415</v>
      </c>
      <c r="N11" s="70">
        <f t="shared" si="0"/>
        <v>3369797.2816128964</v>
      </c>
      <c r="O11" s="70">
        <f t="shared" si="0"/>
        <v>3978191.6282346472</v>
      </c>
      <c r="P11" s="70">
        <f t="shared" si="0"/>
        <v>4662569.9102046443</v>
      </c>
      <c r="Q11" s="70">
        <f t="shared" si="0"/>
        <v>5432421.9567151917</v>
      </c>
      <c r="R11" s="70">
        <f t="shared" si="0"/>
        <v>6298422.8061437588</v>
      </c>
      <c r="S11" s="70">
        <f t="shared" si="0"/>
        <v>7272580.7298776451</v>
      </c>
      <c r="T11" s="70">
        <f t="shared" si="0"/>
        <v>8368403.7432149928</v>
      </c>
      <c r="U11" s="70">
        <f t="shared" si="0"/>
        <v>9601086.9122406561</v>
      </c>
      <c r="V11" s="70">
        <f t="shared" si="0"/>
        <v>10987723.053939728</v>
      </c>
      <c r="W11" s="70">
        <f t="shared" si="0"/>
        <v>12547539.75119039</v>
      </c>
      <c r="X11" s="70">
        <f t="shared" si="0"/>
        <v>14302165.96916905</v>
      </c>
    </row>
    <row r="12" spans="1:24" ht="15">
      <c r="A12" s="69">
        <v>44</v>
      </c>
      <c r="B12" s="75">
        <v>1249</v>
      </c>
      <c r="C12" s="55">
        <v>12.7418543</v>
      </c>
      <c r="D12" s="55">
        <v>1296</v>
      </c>
      <c r="E12" s="70">
        <f t="shared" si="1"/>
        <v>206252.9052282722</v>
      </c>
      <c r="F12" s="70">
        <f t="shared" si="0"/>
        <v>438786.25513024791</v>
      </c>
      <c r="G12" s="70">
        <f t="shared" si="0"/>
        <v>700948.66567564255</v>
      </c>
      <c r="H12" s="70">
        <f t="shared" si="0"/>
        <v>996515.42860209942</v>
      </c>
      <c r="I12" s="70">
        <f t="shared" si="0"/>
        <v>1329742.8778198715</v>
      </c>
      <c r="J12" s="70">
        <f t="shared" si="0"/>
        <v>1705429.6831045791</v>
      </c>
      <c r="K12" s="70">
        <f t="shared" si="0"/>
        <v>2128985.9537429884</v>
      </c>
      <c r="L12" s="70">
        <f t="shared" si="0"/>
        <v>2606511.1472646575</v>
      </c>
      <c r="M12" s="70">
        <f t="shared" si="0"/>
        <v>3144881.9051906513</v>
      </c>
      <c r="N12" s="70">
        <f t="shared" si="0"/>
        <v>3751851.0806853813</v>
      </c>
      <c r="O12" s="70">
        <f t="shared" si="0"/>
        <v>4436159.3841675604</v>
      </c>
      <c r="P12" s="70">
        <f t="shared" si="0"/>
        <v>5207661.2546422407</v>
      </c>
      <c r="Q12" s="70">
        <f t="shared" si="0"/>
        <v>6077466.7693745792</v>
      </c>
      <c r="R12" s="70">
        <f t="shared" si="0"/>
        <v>7058101.6354874782</v>
      </c>
      <c r="S12" s="70">
        <f t="shared" si="0"/>
        <v>8163687.5674554827</v>
      </c>
      <c r="T12" s="70">
        <f t="shared" si="0"/>
        <v>9410145.6480361465</v>
      </c>
      <c r="U12" s="70">
        <f t="shared" si="0"/>
        <v>10815425.601154976</v>
      </c>
      <c r="V12" s="70">
        <f t="shared" si="0"/>
        <v>12399764.278407317</v>
      </c>
      <c r="W12" s="70">
        <f t="shared" si="0"/>
        <v>14185977.081533697</v>
      </c>
      <c r="X12" s="70">
        <f t="shared" si="0"/>
        <v>16199786.517522387</v>
      </c>
    </row>
    <row r="13" spans="1:24" ht="15">
      <c r="A13" s="69">
        <v>45</v>
      </c>
      <c r="B13" s="75">
        <v>1291</v>
      </c>
      <c r="C13" s="55">
        <v>12.649166299999999</v>
      </c>
      <c r="D13" s="55">
        <v>1310</v>
      </c>
      <c r="E13" s="70">
        <f t="shared" si="1"/>
        <v>213923.96538222986</v>
      </c>
      <c r="F13" s="70">
        <f t="shared" si="0"/>
        <v>454907.52890121238</v>
      </c>
      <c r="G13" s="70">
        <f t="shared" si="0"/>
        <v>726373.50412537716</v>
      </c>
      <c r="H13" s="70">
        <f t="shared" si="0"/>
        <v>1032177.6620035633</v>
      </c>
      <c r="I13" s="70">
        <f t="shared" si="0"/>
        <v>1376663.4963640757</v>
      </c>
      <c r="J13" s="70">
        <f t="shared" si="0"/>
        <v>1764723.9167927913</v>
      </c>
      <c r="K13" s="70">
        <f t="shared" si="0"/>
        <v>2201870.7451460157</v>
      </c>
      <c r="L13" s="70">
        <f t="shared" si="0"/>
        <v>2694313.0027928138</v>
      </c>
      <c r="M13" s="70">
        <f t="shared" si="0"/>
        <v>3249045.1005408298</v>
      </c>
      <c r="N13" s="70">
        <f t="shared" si="0"/>
        <v>3873946.1838524709</v>
      </c>
      <c r="O13" s="70">
        <f t="shared" si="0"/>
        <v>4577892.0444027046</v>
      </c>
      <c r="P13" s="70">
        <f t="shared" si="0"/>
        <v>5370881.1875158995</v>
      </c>
      <c r="Q13" s="70">
        <f t="shared" si="0"/>
        <v>6264176.8460824322</v>
      </c>
      <c r="R13" s="70">
        <f t="shared" si="0"/>
        <v>7270466.9580517225</v>
      </c>
      <c r="S13" s="70">
        <f t="shared" si="0"/>
        <v>8404044.3797444645</v>
      </c>
      <c r="T13" s="70">
        <f t="shared" si="0"/>
        <v>9681009.8946463745</v>
      </c>
      <c r="U13" s="70">
        <f t="shared" si="0"/>
        <v>11119500.901121879</v>
      </c>
      <c r="V13" s="70">
        <f t="shared" si="0"/>
        <v>12739949.027217012</v>
      </c>
      <c r="W13" s="70">
        <f t="shared" si="0"/>
        <v>14565370.331587153</v>
      </c>
      <c r="X13" s="70">
        <f t="shared" si="0"/>
        <v>16621692.212422702</v>
      </c>
    </row>
    <row r="14" spans="1:24" ht="15">
      <c r="A14" s="69">
        <v>46</v>
      </c>
      <c r="B14" s="75">
        <v>1335</v>
      </c>
      <c r="C14" s="55">
        <v>12.6890014</v>
      </c>
      <c r="D14" s="55">
        <v>1336</v>
      </c>
      <c r="E14" s="70">
        <f t="shared" si="1"/>
        <v>226315.95336983999</v>
      </c>
      <c r="F14" s="70">
        <f t="shared" si="0"/>
        <v>481349.14123120252</v>
      </c>
      <c r="G14" s="70">
        <f t="shared" si="0"/>
        <v>768743.49387075764</v>
      </c>
      <c r="H14" s="70">
        <f t="shared" si="0"/>
        <v>1092605.3199402676</v>
      </c>
      <c r="I14" s="70">
        <f t="shared" si="0"/>
        <v>1457561.9776538024</v>
      </c>
      <c r="J14" s="70">
        <f t="shared" si="0"/>
        <v>1868827.9907740012</v>
      </c>
      <c r="K14" s="70">
        <f t="shared" si="0"/>
        <v>2332279.5540567464</v>
      </c>
      <c r="L14" s="70">
        <f t="shared" si="0"/>
        <v>2854538.4926927607</v>
      </c>
      <c r="M14" s="70">
        <f t="shared" si="0"/>
        <v>3443066.8753639241</v>
      </c>
      <c r="N14" s="70">
        <f t="shared" si="0"/>
        <v>4106273.6327516292</v>
      </c>
      <c r="O14" s="70">
        <f t="shared" si="0"/>
        <v>4853634.7048691548</v>
      </c>
      <c r="P14" s="70">
        <f t="shared" si="0"/>
        <v>5695828.4338907283</v>
      </c>
      <c r="Q14" s="70">
        <f t="shared" si="0"/>
        <v>6644888.1369785601</v>
      </c>
      <c r="R14" s="70">
        <f t="shared" si="0"/>
        <v>7714374.0390780438</v>
      </c>
      <c r="S14" s="70">
        <f t="shared" si="0"/>
        <v>8919567.0222677346</v>
      </c>
      <c r="T14" s="70">
        <f t="shared" si="0"/>
        <v>10277686.959967066</v>
      </c>
      <c r="U14" s="70">
        <f t="shared" si="0"/>
        <v>11808138.755574746</v>
      </c>
      <c r="V14" s="70">
        <f t="shared" si="0"/>
        <v>13532789.600953408</v>
      </c>
      <c r="W14" s="70">
        <f t="shared" si="0"/>
        <v>15476281.41624728</v>
      </c>
      <c r="X14" s="70">
        <f t="shared" si="0"/>
        <v>17666382.935192682</v>
      </c>
    </row>
    <row r="15" spans="1:24" ht="15">
      <c r="A15" s="69">
        <v>47</v>
      </c>
      <c r="B15" s="75">
        <v>1380</v>
      </c>
      <c r="C15" s="55">
        <v>12.8221977</v>
      </c>
      <c r="D15" s="55">
        <v>1315</v>
      </c>
      <c r="E15" s="70">
        <f t="shared" si="1"/>
        <v>232684.42166189989</v>
      </c>
      <c r="F15" s="70">
        <f t="shared" si="0"/>
        <v>495204.09988639021</v>
      </c>
      <c r="G15" s="70">
        <f t="shared" si="0"/>
        <v>791384.57025422831</v>
      </c>
      <c r="H15" s="70">
        <f t="shared" si="0"/>
        <v>1125541.886081421</v>
      </c>
      <c r="I15" s="70">
        <f t="shared" si="0"/>
        <v>1502545.5135729895</v>
      </c>
      <c r="J15" s="70">
        <f t="shared" si="0"/>
        <v>1927889.291517698</v>
      </c>
      <c r="K15" s="70">
        <f t="shared" si="0"/>
        <v>2407771.4895751257</v>
      </c>
      <c r="L15" s="70">
        <f t="shared" si="0"/>
        <v>2949185.131794584</v>
      </c>
      <c r="M15" s="70">
        <f t="shared" si="0"/>
        <v>3560019.9015941909</v>
      </c>
      <c r="N15" s="70">
        <f t="shared" si="0"/>
        <v>4249177.1131978426</v>
      </c>
      <c r="O15" s="70">
        <f t="shared" si="0"/>
        <v>5026699.4249371225</v>
      </c>
      <c r="P15" s="70">
        <f t="shared" si="0"/>
        <v>5903917.1846492244</v>
      </c>
      <c r="Q15" s="70">
        <f t="shared" si="0"/>
        <v>6893613.5397711219</v>
      </c>
      <c r="R15" s="70">
        <f t="shared" si="0"/>
        <v>8010210.7181764403</v>
      </c>
      <c r="S15" s="70">
        <f t="shared" si="0"/>
        <v>9269980.194309514</v>
      </c>
      <c r="T15" s="70">
        <f t="shared" si="0"/>
        <v>10691279.803236622</v>
      </c>
      <c r="U15" s="70">
        <f t="shared" si="0"/>
        <v>12294821.257929694</v>
      </c>
      <c r="V15" s="70">
        <f t="shared" si="0"/>
        <v>14103971.968144964</v>
      </c>
      <c r="W15" s="70">
        <f t="shared" si="0"/>
        <v>16145095.559114989</v>
      </c>
      <c r="X15" s="70">
        <f t="shared" si="0"/>
        <v>18447936.052220538</v>
      </c>
    </row>
    <row r="16" spans="1:24" ht="15">
      <c r="A16" s="69">
        <v>48</v>
      </c>
      <c r="B16" s="75">
        <v>1426</v>
      </c>
      <c r="C16" s="55">
        <v>12.6767097</v>
      </c>
      <c r="D16" s="55">
        <v>1256</v>
      </c>
      <c r="E16" s="70">
        <f t="shared" si="1"/>
        <v>227046.96968443217</v>
      </c>
      <c r="F16" s="70">
        <f t="shared" si="0"/>
        <v>482876.02459840674</v>
      </c>
      <c r="G16" s="70">
        <f t="shared" si="0"/>
        <v>771135.78613207967</v>
      </c>
      <c r="H16" s="70">
        <f t="shared" si="0"/>
        <v>1095937.4008172883</v>
      </c>
      <c r="I16" s="70">
        <f t="shared" si="0"/>
        <v>1461913.1732970537</v>
      </c>
      <c r="J16" s="70">
        <f t="shared" si="0"/>
        <v>1874282.6320264107</v>
      </c>
      <c r="K16" s="70">
        <f t="shared" si="0"/>
        <v>2338926.9699303512</v>
      </c>
      <c r="L16" s="70">
        <f t="shared" si="0"/>
        <v>2862472.92168786</v>
      </c>
      <c r="M16" s="70">
        <f t="shared" si="0"/>
        <v>3452387.2738957703</v>
      </c>
      <c r="N16" s="70">
        <f t="shared" si="0"/>
        <v>4117083.3560117139</v>
      </c>
      <c r="O16" s="70">
        <f t="shared" si="0"/>
        <v>4866041.0308447685</v>
      </c>
      <c r="P16" s="70">
        <f t="shared" si="0"/>
        <v>5709941.8958922802</v>
      </c>
      <c r="Q16" s="70">
        <f t="shared" si="0"/>
        <v>6660821.6237576539</v>
      </c>
      <c r="R16" s="70">
        <f t="shared" si="0"/>
        <v>7732241.6143206675</v>
      </c>
      <c r="S16" s="70">
        <f t="shared" si="0"/>
        <v>8939482.406755127</v>
      </c>
      <c r="T16" s="70">
        <f t="shared" si="0"/>
        <v>10299761.609826479</v>
      </c>
      <c r="U16" s="70">
        <f t="shared" si="0"/>
        <v>11832479.458580662</v>
      </c>
      <c r="V16" s="70">
        <f t="shared" si="0"/>
        <v>13559495.499541499</v>
      </c>
      <c r="W16" s="70">
        <f t="shared" si="0"/>
        <v>15505440.35048737</v>
      </c>
      <c r="X16" s="70">
        <f t="shared" si="0"/>
        <v>17698066.98110975</v>
      </c>
    </row>
    <row r="17" spans="1:24" ht="15">
      <c r="A17" s="69">
        <v>49</v>
      </c>
      <c r="B17" s="75">
        <v>1473</v>
      </c>
      <c r="C17" s="55">
        <v>13.766070600000001</v>
      </c>
      <c r="D17" s="55">
        <v>1310</v>
      </c>
      <c r="E17" s="70">
        <f t="shared" si="1"/>
        <v>265634.22811878024</v>
      </c>
      <c r="F17" s="70">
        <f t="shared" si="0"/>
        <v>567835.85161815688</v>
      </c>
      <c r="G17" s="70">
        <f t="shared" si="0"/>
        <v>911638.76396280387</v>
      </c>
      <c r="H17" s="70">
        <f t="shared" si="0"/>
        <v>1302769.8279456715</v>
      </c>
      <c r="I17" s="70">
        <f t="shared" si="0"/>
        <v>1747744.2703349513</v>
      </c>
      <c r="J17" s="70">
        <f t="shared" ref="J17:AB31" si="2">$D17*((1+$C17/100)^J$2-1)*$B17</f>
        <v>2253974.2086154958</v>
      </c>
      <c r="K17" s="70">
        <f t="shared" si="2"/>
        <v>2829892.1175980773</v>
      </c>
      <c r="L17" s="70">
        <f t="shared" si="2"/>
        <v>3485091.2925292444</v>
      </c>
      <c r="M17" s="70">
        <f t="shared" si="2"/>
        <v>4230485.6484520538</v>
      </c>
      <c r="N17" s="70">
        <f t="shared" si="2"/>
        <v>5078491.517659612</v>
      </c>
      <c r="O17" s="70">
        <f t="shared" si="2"/>
        <v>6043234.4735144265</v>
      </c>
      <c r="P17" s="70">
        <f t="shared" si="2"/>
        <v>7140784.6257807417</v>
      </c>
      <c r="Q17" s="70">
        <f t="shared" si="2"/>
        <v>8389424.3068784457</v>
      </c>
      <c r="R17" s="70">
        <f t="shared" si="2"/>
        <v>9809952.6080156751</v>
      </c>
      <c r="S17" s="70">
        <f t="shared" si="2"/>
        <v>11426031.837980436</v>
      </c>
      <c r="T17" s="70">
        <f t="shared" si="2"/>
        <v>13264581.675694084</v>
      </c>
      <c r="U17" s="70">
        <f t="shared" si="2"/>
        <v>15356227.582083577</v>
      </c>
      <c r="V17" s="70">
        <f t="shared" si="2"/>
        <v>17735810.940648656</v>
      </c>
      <c r="W17" s="70">
        <f t="shared" si="2"/>
        <v>20442969.424339656</v>
      </c>
      <c r="X17" s="70">
        <f t="shared" si="2"/>
        <v>23522797.256149456</v>
      </c>
    </row>
    <row r="18" spans="1:24" ht="15">
      <c r="A18" s="69">
        <v>50</v>
      </c>
      <c r="B18" s="75">
        <v>1522</v>
      </c>
      <c r="C18" s="55">
        <v>12.5287767</v>
      </c>
      <c r="D18" s="55">
        <v>1269</v>
      </c>
      <c r="E18" s="70">
        <f t="shared" si="1"/>
        <v>241983.04836360618</v>
      </c>
      <c r="F18" s="70">
        <f t="shared" si="1"/>
        <v>514283.6125085415</v>
      </c>
      <c r="G18" s="70">
        <f t="shared" si="1"/>
        <v>820700.10628803622</v>
      </c>
      <c r="H18" s="70">
        <f t="shared" si="1"/>
        <v>1165506.8383451328</v>
      </c>
      <c r="I18" s="70">
        <f t="shared" si="1"/>
        <v>1553513.6359082307</v>
      </c>
      <c r="J18" s="70">
        <f t="shared" si="1"/>
        <v>1990132.9387188302</v>
      </c>
      <c r="K18" s="70">
        <f t="shared" si="1"/>
        <v>2481455.2990076668</v>
      </c>
      <c r="L18" s="70">
        <f t="shared" si="1"/>
        <v>3034334.3406942599</v>
      </c>
      <c r="M18" s="70">
        <f t="shared" si="1"/>
        <v>3656482.3629348674</v>
      </c>
      <c r="N18" s="70">
        <f t="shared" si="1"/>
        <v>4356577.921625467</v>
      </c>
      <c r="O18" s="70">
        <f t="shared" si="1"/>
        <v>5144386.8895510286</v>
      </c>
      <c r="P18" s="70">
        <f t="shared" si="1"/>
        <v>6030898.6838905578</v>
      </c>
      <c r="Q18" s="70">
        <f t="shared" si="1"/>
        <v>7028479.5613620523</v>
      </c>
      <c r="R18" s="70">
        <f t="shared" si="1"/>
        <v>8151045.1193738496</v>
      </c>
      <c r="S18" s="70">
        <f t="shared" si="1"/>
        <v>9414254.4094600566</v>
      </c>
      <c r="T18" s="70">
        <f t="shared" si="1"/>
        <v>10835728.370754812</v>
      </c>
      <c r="U18" s="70">
        <f t="shared" si="2"/>
        <v>12435295.63050884</v>
      </c>
      <c r="V18" s="70">
        <f t="shared" si="2"/>
        <v>14235269.100403752</v>
      </c>
      <c r="W18" s="70">
        <f t="shared" si="2"/>
        <v>16260757.227001049</v>
      </c>
      <c r="X18" s="70">
        <f t="shared" si="2"/>
        <v>18540014.238064729</v>
      </c>
    </row>
    <row r="19" spans="1:24" ht="15">
      <c r="A19" s="69">
        <v>51</v>
      </c>
      <c r="B19" s="75">
        <v>1572</v>
      </c>
      <c r="C19" s="55">
        <v>12.5532524</v>
      </c>
      <c r="D19" s="55">
        <v>1338</v>
      </c>
      <c r="E19" s="70">
        <f t="shared" si="1"/>
        <v>264037.07690006407</v>
      </c>
      <c r="F19" s="70">
        <f t="shared" si="1"/>
        <v>561219.39449297532</v>
      </c>
      <c r="G19" s="70">
        <f t="shared" si="1"/>
        <v>895707.75850149454</v>
      </c>
      <c r="H19" s="70">
        <f t="shared" si="1"/>
        <v>1272185.2910926335</v>
      </c>
      <c r="I19" s="70">
        <f t="shared" si="1"/>
        <v>1695922.9985792309</v>
      </c>
      <c r="J19" s="70">
        <f t="shared" si="1"/>
        <v>2172853.570000594</v>
      </c>
      <c r="K19" s="70">
        <f t="shared" si="1"/>
        <v>2709654.4398252442</v>
      </c>
      <c r="L19" s="70">
        <f t="shared" si="1"/>
        <v>3313841.2777243764</v>
      </c>
      <c r="M19" s="70">
        <f t="shared" si="1"/>
        <v>3993873.2143525667</v>
      </c>
      <c r="N19" s="70">
        <f t="shared" si="1"/>
        <v>4759271.276386301</v>
      </c>
      <c r="O19" s="70">
        <f t="shared" si="1"/>
        <v>5620751.6890118411</v>
      </c>
      <c r="P19" s="70">
        <f t="shared" si="1"/>
        <v>6590375.912210823</v>
      </c>
      <c r="Q19" s="70">
        <f t="shared" si="1"/>
        <v>7681719.5114795156</v>
      </c>
      <c r="R19" s="70">
        <f t="shared" si="1"/>
        <v>8910062.2273156531</v>
      </c>
      <c r="S19" s="70">
        <f t="shared" si="1"/>
        <v>10292601.904607713</v>
      </c>
      <c r="T19" s="70">
        <f t="shared" si="1"/>
        <v>11848695.277120387</v>
      </c>
      <c r="U19" s="70">
        <f t="shared" si="2"/>
        <v>13600128.978264252</v>
      </c>
      <c r="V19" s="70">
        <f t="shared" si="2"/>
        <v>15571424.572531369</v>
      </c>
      <c r="W19" s="70">
        <f t="shared" si="2"/>
        <v>17790181.878296919</v>
      </c>
      <c r="X19" s="70">
        <f t="shared" si="2"/>
        <v>20287465.388798658</v>
      </c>
    </row>
    <row r="20" spans="1:24" ht="15">
      <c r="A20" s="69">
        <v>52</v>
      </c>
      <c r="B20" s="75">
        <v>1623</v>
      </c>
      <c r="C20" s="55">
        <v>15.0600673</v>
      </c>
      <c r="D20" s="55">
        <v>1307</v>
      </c>
      <c r="E20" s="70">
        <f t="shared" si="1"/>
        <v>319463.33420865302</v>
      </c>
      <c r="F20" s="70">
        <f t="shared" si="1"/>
        <v>687038.06154795294</v>
      </c>
      <c r="G20" s="70">
        <f t="shared" si="1"/>
        <v>1109969.7902023431</v>
      </c>
      <c r="H20" s="70">
        <f t="shared" si="1"/>
        <v>1596595.3218251378</v>
      </c>
      <c r="I20" s="70">
        <f t="shared" si="1"/>
        <v>2156506.9860093081</v>
      </c>
      <c r="J20" s="70">
        <f t="shared" si="1"/>
        <v>2800741.7236401639</v>
      </c>
      <c r="K20" s="70">
        <f t="shared" si="1"/>
        <v>3541998.6463282062</v>
      </c>
      <c r="L20" s="70">
        <f t="shared" si="1"/>
        <v>4394889.3604389755</v>
      </c>
      <c r="M20" s="70">
        <f t="shared" si="1"/>
        <v>5376225.990090278</v>
      </c>
      <c r="N20" s="70">
        <f t="shared" si="1"/>
        <v>6505352.5766066192</v>
      </c>
      <c r="O20" s="70">
        <f t="shared" si="1"/>
        <v>7804526.3869545124</v>
      </c>
      <c r="P20" s="70">
        <f t="shared" si="1"/>
        <v>9299356.6474847738</v>
      </c>
      <c r="Q20" s="70">
        <f t="shared" si="1"/>
        <v>11019309.351271657</v>
      </c>
      <c r="R20" s="70">
        <f t="shared" si="1"/>
        <v>12998288.089777013</v>
      </c>
      <c r="S20" s="70">
        <f t="shared" si="1"/>
        <v>15275302.358153973</v>
      </c>
      <c r="T20" s="70">
        <f t="shared" si="1"/>
        <v>17895236.507779099</v>
      </c>
      <c r="U20" s="70">
        <f t="shared" si="2"/>
        <v>20909734.50355345</v>
      </c>
      <c r="V20" s="70">
        <f t="shared" si="2"/>
        <v>24378217.926248576</v>
      </c>
      <c r="W20" s="70">
        <f t="shared" si="2"/>
        <v>28369057.286690928</v>
      </c>
      <c r="X20" s="70">
        <f t="shared" si="2"/>
        <v>32960919.740650792</v>
      </c>
    </row>
    <row r="21" spans="1:24" ht="15">
      <c r="A21" s="69">
        <v>53</v>
      </c>
      <c r="B21" s="75">
        <v>1675</v>
      </c>
      <c r="C21" s="55">
        <v>12.7088257</v>
      </c>
      <c r="D21" s="55">
        <v>1372</v>
      </c>
      <c r="E21" s="70">
        <f t="shared" si="1"/>
        <v>292061.52341170009</v>
      </c>
      <c r="F21" s="70">
        <f t="shared" si="1"/>
        <v>621240.63677055785</v>
      </c>
      <c r="G21" s="70">
        <f t="shared" si="1"/>
        <v>992254.54988699825</v>
      </c>
      <c r="H21" s="70">
        <f t="shared" si="1"/>
        <v>1410419.9745441563</v>
      </c>
      <c r="I21" s="70">
        <f t="shared" si="1"/>
        <v>1881729.3141586576</v>
      </c>
      <c r="J21" s="70">
        <f t="shared" si="1"/>
        <v>2412936.5362525876</v>
      </c>
      <c r="K21" s="70">
        <f t="shared" si="1"/>
        <v>3011653.9583082455</v>
      </c>
      <c r="L21" s="70">
        <f t="shared" si="1"/>
        <v>3686461.3339684908</v>
      </c>
      <c r="M21" s="70">
        <f t="shared" si="1"/>
        <v>4447028.8028121414</v>
      </c>
      <c r="N21" s="70">
        <f t="shared" si="1"/>
        <v>5304255.4656020338</v>
      </c>
      <c r="O21" s="70">
        <f t="shared" si="1"/>
        <v>6270425.5708198203</v>
      </c>
      <c r="P21" s="70">
        <f t="shared" si="1"/>
        <v>7359384.5506752385</v>
      </c>
      <c r="Q21" s="70">
        <f t="shared" si="1"/>
        <v>8586737.4292249847</v>
      </c>
      <c r="R21" s="70">
        <f t="shared" si="1"/>
        <v>9970072.4458335526</v>
      </c>
      <c r="S21" s="70">
        <f t="shared" si="1"/>
        <v>11529213.098549964</v>
      </c>
      <c r="T21" s="70">
        <f t="shared" si="1"/>
        <v>13286502.219237946</v>
      </c>
      <c r="U21" s="70">
        <f t="shared" si="2"/>
        <v>15267122.15131923</v>
      </c>
      <c r="V21" s="70">
        <f t="shared" si="2"/>
        <v>17499455.618348181</v>
      </c>
      <c r="W21" s="70">
        <f t="shared" si="2"/>
        <v>20015492.454744611</v>
      </c>
      <c r="X21" s="70">
        <f t="shared" si="2"/>
        <v>22851288.027226452</v>
      </c>
    </row>
    <row r="22" spans="1:24" ht="15">
      <c r="A22" s="69">
        <v>54</v>
      </c>
      <c r="B22" s="75">
        <v>1729</v>
      </c>
      <c r="C22" s="55">
        <v>13.548388900000001</v>
      </c>
      <c r="D22" s="55">
        <v>1318</v>
      </c>
      <c r="E22" s="70">
        <f t="shared" si="1"/>
        <v>308743.66689875821</v>
      </c>
      <c r="F22" s="70">
        <f t="shared" si="1"/>
        <v>659317.12649308052</v>
      </c>
      <c r="G22" s="70">
        <f t="shared" si="1"/>
        <v>1057387.641773426</v>
      </c>
      <c r="H22" s="70">
        <f t="shared" si="1"/>
        <v>1509390.2985601868</v>
      </c>
      <c r="I22" s="70">
        <f t="shared" si="1"/>
        <v>2022632.0331267503</v>
      </c>
      <c r="J22" s="70">
        <f t="shared" si="1"/>
        <v>2605409.7538894969</v>
      </c>
      <c r="K22" s="70">
        <f t="shared" si="1"/>
        <v>3267144.4666837379</v>
      </c>
      <c r="L22" s="70">
        <f t="shared" si="1"/>
        <v>4018533.5718536391</v>
      </c>
      <c r="M22" s="70">
        <f t="shared" si="1"/>
        <v>4871723.7951441901</v>
      </c>
      <c r="N22" s="70">
        <f t="shared" si="1"/>
        <v>5840507.5479429225</v>
      </c>
      <c r="O22" s="70">
        <f t="shared" si="1"/>
        <v>6940545.8911708398</v>
      </c>
      <c r="P22" s="70">
        <f t="shared" si="1"/>
        <v>8189621.7071883967</v>
      </c>
      <c r="Q22" s="70">
        <f t="shared" si="1"/>
        <v>9607927.1724158581</v>
      </c>
      <c r="R22" s="70">
        <f t="shared" si="1"/>
        <v>11218390.17786229</v>
      </c>
      <c r="S22" s="70">
        <f t="shared" si="1"/>
        <v>13047044.974377234</v>
      </c>
      <c r="T22" s="70">
        <f t="shared" si="1"/>
        <v>15123453.034362525</v>
      </c>
      <c r="U22" s="70">
        <f t="shared" si="2"/>
        <v>17481180.93346557</v>
      </c>
      <c r="V22" s="70">
        <f t="shared" si="2"/>
        <v>20158342.977542892</v>
      </c>
      <c r="W22" s="70">
        <f t="shared" si="2"/>
        <v>23198217.346835002</v>
      </c>
      <c r="X22" s="70">
        <f t="shared" si="2"/>
        <v>26649945.717750229</v>
      </c>
    </row>
    <row r="23" spans="1:24" ht="15">
      <c r="A23" s="69">
        <v>55</v>
      </c>
      <c r="B23" s="75">
        <v>1784</v>
      </c>
      <c r="C23" s="55">
        <v>12.105408499999999</v>
      </c>
      <c r="D23" s="55">
        <v>1330</v>
      </c>
      <c r="E23" s="70">
        <f t="shared" si="1"/>
        <v>287227.44856119982</v>
      </c>
      <c r="F23" s="70">
        <f t="shared" si="1"/>
        <v>609224.95309486007</v>
      </c>
      <c r="G23" s="70">
        <f t="shared" si="1"/>
        <v>970201.57091212634</v>
      </c>
      <c r="H23" s="70">
        <f t="shared" si="1"/>
        <v>1374875.8829056555</v>
      </c>
      <c r="I23" s="70">
        <f t="shared" si="1"/>
        <v>1828537.6734605667</v>
      </c>
      <c r="J23" s="70">
        <f t="shared" si="1"/>
        <v>2337117.0769705637</v>
      </c>
      <c r="K23" s="70">
        <f t="shared" si="1"/>
        <v>2907262.0948223099</v>
      </c>
      <c r="L23" s="70">
        <f t="shared" si="1"/>
        <v>3546425.4961274075</v>
      </c>
      <c r="M23" s="70">
        <f t="shared" si="1"/>
        <v>4262962.2381429812</v>
      </c>
      <c r="N23" s="70">
        <f t="shared" si="1"/>
        <v>5066238.6798321316</v>
      </c>
      <c r="O23" s="70">
        <f t="shared" si="1"/>
        <v>5966755.016172017</v>
      </c>
      <c r="P23" s="70">
        <f t="shared" si="1"/>
        <v>6976282.5336350789</v>
      </c>
      <c r="Q23" s="70">
        <f t="shared" si="1"/>
        <v>8108017.4810069539</v>
      </c>
      <c r="R23" s="70">
        <f t="shared" si="1"/>
        <v>9376753.5668954551</v>
      </c>
      <c r="S23" s="70">
        <f t="shared" si="1"/>
        <v>10799075.338767672</v>
      </c>
      <c r="T23" s="70">
        <f t="shared" si="1"/>
        <v>12393574.971309453</v>
      </c>
      <c r="U23" s="70">
        <f t="shared" si="2"/>
        <v>14181095.297901422</v>
      </c>
      <c r="V23" s="70">
        <f t="shared" si="2"/>
        <v>16185002.262047876</v>
      </c>
      <c r="W23" s="70">
        <f t="shared" si="2"/>
        <v>18431490.350164212</v>
      </c>
      <c r="X23" s="70">
        <f t="shared" si="2"/>
        <v>20949924.998250864</v>
      </c>
    </row>
    <row r="24" spans="1:24" ht="15">
      <c r="A24" s="69">
        <v>56</v>
      </c>
      <c r="B24" s="75">
        <v>1840</v>
      </c>
      <c r="C24" s="55">
        <v>12.4480313</v>
      </c>
      <c r="D24" s="55">
        <v>1333</v>
      </c>
      <c r="E24" s="70">
        <f t="shared" si="1"/>
        <v>305315.35330136016</v>
      </c>
      <c r="F24" s="70">
        <f t="shared" si="1"/>
        <v>648636.45734537905</v>
      </c>
      <c r="G24" s="70">
        <f t="shared" si="1"/>
        <v>1034694.2798803027</v>
      </c>
      <c r="H24" s="70">
        <f t="shared" si="1"/>
        <v>1468808.7010004728</v>
      </c>
      <c r="I24" s="70">
        <f t="shared" si="1"/>
        <v>1956961.8211394951</v>
      </c>
      <c r="J24" s="70">
        <f t="shared" si="1"/>
        <v>2505880.3944653496</v>
      </c>
      <c r="K24" s="70">
        <f t="shared" si="1"/>
        <v>3123128.5236103195</v>
      </c>
      <c r="L24" s="70">
        <f t="shared" si="1"/>
        <v>3817211.8930699197</v>
      </c>
      <c r="M24" s="70">
        <f t="shared" si="1"/>
        <v>4597694.9776079459</v>
      </c>
      <c r="N24" s="70">
        <f t="shared" si="1"/>
        <v>5475332.8408004716</v>
      </c>
      <c r="O24" s="70">
        <f t="shared" si="1"/>
        <v>6462219.3399038538</v>
      </c>
      <c r="P24" s="70">
        <f t="shared" si="1"/>
        <v>7571953.7793111</v>
      </c>
      <c r="Q24" s="70">
        <f t="shared" si="1"/>
        <v>8819828.3090826385</v>
      </c>
      <c r="R24" s="70">
        <f t="shared" si="1"/>
        <v>10223038.650904866</v>
      </c>
      <c r="S24" s="70">
        <f t="shared" si="1"/>
        <v>11800921.055281961</v>
      </c>
      <c r="T24" s="70">
        <f t="shared" si="1"/>
        <v>13575218.755233109</v>
      </c>
      <c r="U24" s="70">
        <f t="shared" si="2"/>
        <v>15570381.588229358</v>
      </c>
      <c r="V24" s="70">
        <f t="shared" si="2"/>
        <v>17813902.915162943</v>
      </c>
      <c r="W24" s="70">
        <f t="shared" si="2"/>
        <v>20336698.479095399</v>
      </c>
      <c r="X24" s="70">
        <f t="shared" si="2"/>
        <v>23173532.424461178</v>
      </c>
    </row>
    <row r="25" spans="1:24" ht="15">
      <c r="A25" s="69">
        <v>57</v>
      </c>
      <c r="B25" s="75">
        <v>1898</v>
      </c>
      <c r="C25" s="55">
        <v>12.946932800000001</v>
      </c>
      <c r="D25" s="55">
        <v>1409</v>
      </c>
      <c r="E25" s="70">
        <f t="shared" si="1"/>
        <v>346237.49342249567</v>
      </c>
      <c r="F25" s="70">
        <f t="shared" si="1"/>
        <v>737302.12244680629</v>
      </c>
      <c r="G25" s="70">
        <f t="shared" si="1"/>
        <v>1178997.6261954636</v>
      </c>
      <c r="H25" s="70">
        <f t="shared" si="1"/>
        <v>1677879.1499950814</v>
      </c>
      <c r="I25" s="70">
        <f t="shared" si="1"/>
        <v>2241350.5294326516</v>
      </c>
      <c r="J25" s="70">
        <f t="shared" si="1"/>
        <v>2877774.1697132364</v>
      </c>
      <c r="K25" s="70">
        <f t="shared" si="1"/>
        <v>3596595.1510242624</v>
      </c>
      <c r="L25" s="70">
        <f t="shared" si="1"/>
        <v>4408481.4017379275</v>
      </c>
      <c r="M25" s="70">
        <f t="shared" si="1"/>
        <v>5325482.0197439305</v>
      </c>
      <c r="N25" s="70">
        <f t="shared" si="1"/>
        <v>6361206.0915387543</v>
      </c>
      <c r="O25" s="70">
        <f t="shared" si="1"/>
        <v>7531024.6629022788</v>
      </c>
      <c r="P25" s="70">
        <f t="shared" si="1"/>
        <v>8852298.8585821614</v>
      </c>
      <c r="Q25" s="70">
        <f t="shared" si="1"/>
        <v>10344637.536480453</v>
      </c>
      <c r="R25" s="70">
        <f t="shared" si="1"/>
        <v>12030188.300154647</v>
      </c>
      <c r="S25" s="70">
        <f t="shared" si="1"/>
        <v>13933966.188511627</v>
      </c>
      <c r="T25" s="70">
        <f t="shared" si="1"/>
        <v>16084224.920735445</v>
      </c>
      <c r="U25" s="70">
        <f t="shared" si="2"/>
        <v>18512876.20604641</v>
      </c>
      <c r="V25" s="70">
        <f t="shared" si="2"/>
        <v>21255963.341212925</v>
      </c>
      <c r="W25" s="70">
        <f t="shared" si="2"/>
        <v>24354196.124414887</v>
      </c>
      <c r="X25" s="70">
        <f t="shared" si="2"/>
        <v>27853555.024045583</v>
      </c>
    </row>
    <row r="26" spans="1:24" ht="15">
      <c r="A26" s="69">
        <v>58</v>
      </c>
      <c r="B26" s="75">
        <v>1957</v>
      </c>
      <c r="C26" s="55">
        <v>13.4630648</v>
      </c>
      <c r="D26" s="55">
        <v>1300</v>
      </c>
      <c r="E26" s="70">
        <f t="shared" si="1"/>
        <v>342513.83157679974</v>
      </c>
      <c r="F26" s="70">
        <f t="shared" si="1"/>
        <v>731140.52224774717</v>
      </c>
      <c r="G26" s="70">
        <f t="shared" si="1"/>
        <v>1172088.2761138196</v>
      </c>
      <c r="H26" s="70">
        <f t="shared" si="1"/>
        <v>1672401.1118170256</v>
      </c>
      <c r="I26" s="70">
        <f t="shared" si="1"/>
        <v>2240071.388793672</v>
      </c>
      <c r="J26" s="70">
        <f t="shared" si="1"/>
        <v>2884167.4830100234</v>
      </c>
      <c r="K26" s="70">
        <f t="shared" si="1"/>
        <v>3614978.6517649917</v>
      </c>
      <c r="L26" s="70">
        <f t="shared" si="1"/>
        <v>4444179.4017350795</v>
      </c>
      <c r="M26" s="70">
        <f t="shared" si="1"/>
        <v>5385015.9859957239</v>
      </c>
      <c r="N26" s="70">
        <f t="shared" si="1"/>
        <v>6452518.009257487</v>
      </c>
      <c r="O26" s="70">
        <f t="shared" si="1"/>
        <v>7663738.5216522915</v>
      </c>
      <c r="P26" s="70">
        <f t="shared" si="1"/>
        <v>9038026.4365017023</v>
      </c>
      <c r="Q26" s="70">
        <f t="shared" si="1"/>
        <v>10597335.623865856</v>
      </c>
      <c r="R26" s="70">
        <f t="shared" si="1"/>
        <v>12366575.617557198</v>
      </c>
      <c r="S26" s="70">
        <f t="shared" si="1"/>
        <v>14374009.538066724</v>
      </c>
      <c r="T26" s="70">
        <f t="shared" si="1"/>
        <v>16651705.588111628</v>
      </c>
      <c r="U26" s="70">
        <f t="shared" si="2"/>
        <v>19236049.333321113</v>
      </c>
      <c r="V26" s="70">
        <f t="shared" si="2"/>
        <v>22168324.951602906</v>
      </c>
      <c r="W26" s="70">
        <f t="shared" si="2"/>
        <v>25495374.73648857</v>
      </c>
      <c r="X26" s="70">
        <f t="shared" si="2"/>
        <v>29270347.389841653</v>
      </c>
    </row>
    <row r="27" spans="1:24" ht="15">
      <c r="A27" s="69">
        <v>59</v>
      </c>
      <c r="B27" s="75">
        <v>2017</v>
      </c>
      <c r="C27" s="55">
        <v>13.4545586</v>
      </c>
      <c r="D27" s="55">
        <v>1322</v>
      </c>
      <c r="E27" s="70">
        <f t="shared" si="1"/>
        <v>358762.30688376399</v>
      </c>
      <c r="F27" s="70">
        <f t="shared" si="1"/>
        <v>765794.49858191598</v>
      </c>
      <c r="G27" s="70">
        <f t="shared" si="1"/>
        <v>1227591.0750329602</v>
      </c>
      <c r="H27" s="70">
        <f t="shared" si="1"/>
        <v>1751520.342475404</v>
      </c>
      <c r="I27" s="70">
        <f t="shared" si="1"/>
        <v>2345941.9802284418</v>
      </c>
      <c r="J27" s="70">
        <f t="shared" si="1"/>
        <v>3020340.4255640423</v>
      </c>
      <c r="K27" s="70">
        <f t="shared" si="1"/>
        <v>3785476.2049248097</v>
      </c>
      <c r="L27" s="70">
        <f t="shared" si="1"/>
        <v>4653557.6260892404</v>
      </c>
      <c r="M27" s="70">
        <f t="shared" si="1"/>
        <v>5638435.5707599493</v>
      </c>
      <c r="N27" s="70">
        <f t="shared" si="1"/>
        <v>6755824.4956348548</v>
      </c>
      <c r="O27" s="70">
        <f t="shared" si="1"/>
        <v>8023553.1681969669</v>
      </c>
      <c r="P27" s="70">
        <f t="shared" si="1"/>
        <v>9461849.1378979478</v>
      </c>
      <c r="Q27" s="70">
        <f t="shared" si="1"/>
        <v>11093661.481683785</v>
      </c>
      <c r="R27" s="70">
        <f t="shared" si="1"/>
        <v>12945026.973506324</v>
      </c>
      <c r="S27" s="70">
        <f t="shared" si="1"/>
        <v>15045485.520326305</v>
      </c>
      <c r="T27" s="70">
        <f t="shared" si="1"/>
        <v>17428551.49319689</v>
      </c>
      <c r="U27" s="70">
        <f t="shared" si="2"/>
        <v>20132248.473864004</v>
      </c>
      <c r="V27" s="70">
        <f t="shared" si="2"/>
        <v>23199715.949161403</v>
      </c>
      <c r="W27" s="70">
        <f t="shared" si="2"/>
        <v>26679897.63345864</v>
      </c>
      <c r="X27" s="70">
        <f t="shared" si="2"/>
        <v>30628322.401856113</v>
      </c>
    </row>
    <row r="28" spans="1:24" ht="15">
      <c r="A28" s="69">
        <v>60</v>
      </c>
      <c r="B28" s="75">
        <v>2079</v>
      </c>
      <c r="C28" s="55">
        <v>14.5889551</v>
      </c>
      <c r="D28" s="55">
        <v>1287</v>
      </c>
      <c r="E28" s="70">
        <f t="shared" si="1"/>
        <v>390352.73259282298</v>
      </c>
      <c r="F28" s="70">
        <f t="shared" si="1"/>
        <v>837653.85007523582</v>
      </c>
      <c r="G28" s="70">
        <f t="shared" si="1"/>
        <v>1350211.5267489564</v>
      </c>
      <c r="H28" s="70">
        <f t="shared" si="1"/>
        <v>1937546.0127342087</v>
      </c>
      <c r="I28" s="70">
        <f t="shared" si="1"/>
        <v>2610566.4631666658</v>
      </c>
      <c r="J28" s="70">
        <f t="shared" si="1"/>
        <v>3381773.5649265316</v>
      </c>
      <c r="K28" s="70">
        <f t="shared" si="1"/>
        <v>4265491.7244901555</v>
      </c>
      <c r="L28" s="70">
        <f t="shared" si="1"/>
        <v>5278135.1295630615</v>
      </c>
      <c r="M28" s="70">
        <f t="shared" si="1"/>
        <v>6438512.6263251668</v>
      </c>
      <c r="N28" s="70">
        <f t="shared" si="1"/>
        <v>7768177.0750803985</v>
      </c>
      <c r="O28" s="70">
        <f t="shared" si="1"/>
        <v>9291825.6732451953</v>
      </c>
      <c r="P28" s="70">
        <f t="shared" si="1"/>
        <v>11037758.681278031</v>
      </c>
      <c r="Q28" s="70">
        <f t="shared" si="1"/>
        <v>13038405.071928859</v>
      </c>
      <c r="R28" s="70">
        <f t="shared" si="1"/>
        <v>15330924.866221502</v>
      </c>
      <c r="S28" s="70">
        <f t="shared" si="1"/>
        <v>17957899.343962114</v>
      </c>
      <c r="T28" s="70">
        <f t="shared" si="1"/>
        <v>20968121.948748767</v>
      </c>
      <c r="U28" s="70">
        <f t="shared" si="2"/>
        <v>24417504.577757791</v>
      </c>
      <c r="V28" s="70">
        <f t="shared" si="2"/>
        <v>28370116.089740139</v>
      </c>
      <c r="W28" s="70">
        <f t="shared" si="2"/>
        <v>32899372.320483033</v>
      </c>
      <c r="X28" s="70">
        <f t="shared" si="2"/>
        <v>38089399.709092945</v>
      </c>
    </row>
    <row r="29" spans="1:24" ht="15">
      <c r="A29" s="69">
        <v>61</v>
      </c>
      <c r="B29" s="75">
        <v>2141</v>
      </c>
      <c r="C29" s="55">
        <v>14.3558314</v>
      </c>
      <c r="D29" s="55">
        <v>1317</v>
      </c>
      <c r="E29" s="70">
        <f t="shared" si="1"/>
        <v>404790.94731085823</v>
      </c>
      <c r="F29" s="70">
        <f t="shared" si="1"/>
        <v>867693.00054012612</v>
      </c>
      <c r="G29" s="70">
        <f t="shared" si="1"/>
        <v>1397048.4920781259</v>
      </c>
      <c r="H29" s="70">
        <f t="shared" si="1"/>
        <v>2002397.3654879627</v>
      </c>
      <c r="I29" s="70">
        <f t="shared" si="1"/>
        <v>2694649.1025463142</v>
      </c>
      <c r="J29" s="70">
        <f t="shared" si="1"/>
        <v>3486279.3318403359</v>
      </c>
      <c r="K29" s="70">
        <f t="shared" si="1"/>
        <v>4391554.662163238</v>
      </c>
      <c r="L29" s="70">
        <f t="shared" si="1"/>
        <v>5426789.7926130909</v>
      </c>
      <c r="M29" s="70">
        <f t="shared" si="1"/>
        <v>6610641.5329838954</v>
      </c>
      <c r="N29" s="70">
        <f t="shared" si="1"/>
        <v>7964445.0332282977</v>
      </c>
      <c r="O29" s="70">
        <f t="shared" si="1"/>
        <v>9512598.2814550828</v>
      </c>
      <c r="P29" s="70">
        <f t="shared" si="1"/>
        <v>11283001.799810933</v>
      </c>
      <c r="Q29" s="70">
        <f t="shared" si="1"/>
        <v>13307561.462361615</v>
      </c>
      <c r="R29" s="70">
        <f t="shared" si="1"/>
        <v>15622763.496660484</v>
      </c>
      <c r="S29" s="70">
        <f t="shared" si="1"/>
        <v>18270332.031572662</v>
      </c>
      <c r="T29" s="70">
        <f t="shared" si="1"/>
        <v>21297981.041556291</v>
      </c>
      <c r="U29" s="70">
        <f t="shared" si="2"/>
        <v>24760274.238796934</v>
      </c>
      <c r="V29" s="70">
        <f t="shared" si="2"/>
        <v>28719608.410007119</v>
      </c>
      <c r="W29" s="70">
        <f t="shared" si="2"/>
        <v>33247337.919398818</v>
      </c>
      <c r="X29" s="70">
        <f t="shared" si="2"/>
        <v>38425060.643406846</v>
      </c>
    </row>
    <row r="30" spans="1:24" ht="15">
      <c r="A30" s="69">
        <v>62</v>
      </c>
      <c r="B30" s="75">
        <v>2205</v>
      </c>
      <c r="C30" s="55">
        <v>13.695024800000001</v>
      </c>
      <c r="D30" s="55">
        <v>1239</v>
      </c>
      <c r="E30" s="70">
        <f t="shared" si="1"/>
        <v>374147.39278475998</v>
      </c>
      <c r="F30" s="70">
        <f t="shared" si="1"/>
        <v>799534.3637999465</v>
      </c>
      <c r="G30" s="70">
        <f t="shared" si="1"/>
        <v>1283178.1859916311</v>
      </c>
      <c r="H30" s="70">
        <f t="shared" si="1"/>
        <v>1833057.1495761361</v>
      </c>
      <c r="I30" s="70">
        <f t="shared" si="1"/>
        <v>2458242.1735935207</v>
      </c>
      <c r="J30" s="70">
        <f t="shared" si="1"/>
        <v>3169046.4416959728</v>
      </c>
      <c r="K30" s="70">
        <f t="shared" si="1"/>
        <v>3977195.5305945142</v>
      </c>
      <c r="L30" s="70">
        <f t="shared" si="1"/>
        <v>4896020.8376386855</v>
      </c>
      <c r="M30" s="70">
        <f t="shared" si="1"/>
        <v>5940679.4983512312</v>
      </c>
      <c r="N30" s="70">
        <f t="shared" si="1"/>
        <v>7128404.4217237094</v>
      </c>
      <c r="O30" s="70">
        <f t="shared" si="1"/>
        <v>8478788.567907827</v>
      </c>
      <c r="P30" s="70">
        <f t="shared" si="1"/>
        <v>10014108.157807132</v>
      </c>
      <c r="Q30" s="70">
        <f t="shared" si="1"/>
        <v>11759690.146302402</v>
      </c>
      <c r="R30" s="70">
        <f t="shared" si="1"/>
        <v>13744330.021026429</v>
      </c>
      <c r="S30" s="70">
        <f t="shared" si="1"/>
        <v>16000766.818784606</v>
      </c>
      <c r="T30" s="70">
        <f t="shared" si="1"/>
        <v>18566223.195592094</v>
      </c>
      <c r="U30" s="70">
        <f t="shared" si="2"/>
        <v>21483019.459436543</v>
      </c>
      <c r="V30" s="70">
        <f t="shared" si="2"/>
        <v>24799271.694979966</v>
      </c>
      <c r="W30" s="70">
        <f t="shared" si="2"/>
        <v>28569685.49661161</v>
      </c>
      <c r="X30" s="70">
        <f t="shared" si="2"/>
        <v>32856458.403439339</v>
      </c>
    </row>
    <row r="31" spans="1:24" ht="15">
      <c r="A31" s="69">
        <v>63</v>
      </c>
      <c r="B31" s="75">
        <v>2271</v>
      </c>
      <c r="C31" s="55">
        <v>15.539543800000001</v>
      </c>
      <c r="D31" s="55">
        <v>1318</v>
      </c>
      <c r="E31" s="70">
        <f t="shared" si="1"/>
        <v>465126.20632196398</v>
      </c>
      <c r="F31" s="70">
        <f t="shared" si="1"/>
        <v>1002530.9032006076</v>
      </c>
      <c r="G31" s="70">
        <f t="shared" si="1"/>
        <v>1623445.8383339655</v>
      </c>
      <c r="H31" s="70">
        <f t="shared" si="1"/>
        <v>2340848.121773113</v>
      </c>
      <c r="I31" s="70">
        <f t="shared" si="1"/>
        <v>3169731.4472694863</v>
      </c>
      <c r="J31" s="70">
        <f t="shared" si="1"/>
        <v>4127419.4601822668</v>
      </c>
      <c r="K31" s="70">
        <f t="shared" si="1"/>
        <v>5233927.8213289771</v>
      </c>
      <c r="L31" s="70">
        <f t="shared" si="1"/>
        <v>6512382.5339067429</v>
      </c>
      <c r="M31" s="70">
        <f t="shared" si="1"/>
        <v>7989503.2765086945</v>
      </c>
      <c r="N31" s="70">
        <f t="shared" si="1"/>
        <v>9696161.8438861612</v>
      </c>
      <c r="O31" s="70">
        <f t="shared" si="1"/>
        <v>11668027.366857702</v>
      </c>
      <c r="P31" s="70">
        <f t="shared" si="1"/>
        <v>13946311.796448505</v>
      </c>
      <c r="Q31" s="70">
        <f t="shared" si="1"/>
        <v>16578631.232864151</v>
      </c>
      <c r="R31" s="70">
        <f t="shared" si="1"/>
        <v>19620001.101057515</v>
      </c>
      <c r="S31" s="70">
        <f t="shared" si="1"/>
        <v>23133985.972038794</v>
      </c>
      <c r="T31" s="70">
        <f t="shared" si="1"/>
        <v>27194028.061171584</v>
      </c>
      <c r="U31" s="70">
        <f t="shared" si="2"/>
        <v>31884982.169043597</v>
      </c>
      <c r="V31" s="70">
        <f t="shared" si="2"/>
        <v>37304889.145146281</v>
      </c>
      <c r="W31" s="70">
        <f t="shared" si="2"/>
        <v>43567024.939719692</v>
      </c>
      <c r="X31" s="70">
        <f t="shared" si="2"/>
        <v>50802268.068906307</v>
      </c>
    </row>
    <row r="32" spans="1:24" ht="15">
      <c r="A32" s="69">
        <v>64</v>
      </c>
      <c r="B32" s="75">
        <v>2337</v>
      </c>
      <c r="C32" s="55">
        <v>16.852858900000001</v>
      </c>
      <c r="D32" s="55">
        <v>1261</v>
      </c>
      <c r="E32" s="70">
        <f>$D32*((1+$C32/100)^E$2-1)*$B32</f>
        <v>496646.50505367335</v>
      </c>
      <c r="F32" s="70">
        <f>$D32*((1+$C32/100)^F$2-1)*$B32</f>
        <v>1076992.1448358237</v>
      </c>
      <c r="G32" s="70">
        <f t="shared" ref="G32:Y34" si="3">$D32*((1+$C32/100)^G$2-1)*$B32</f>
        <v>1755142.6164227619</v>
      </c>
      <c r="H32" s="70">
        <f t="shared" si="3"/>
        <v>2547580.830115932</v>
      </c>
      <c r="I32" s="70">
        <f t="shared" si="3"/>
        <v>3473567.537832492</v>
      </c>
      <c r="J32" s="70">
        <f t="shared" si="3"/>
        <v>4555609.4788332805</v>
      </c>
      <c r="K32" s="70">
        <f t="shared" si="3"/>
        <v>5820006.4213897521</v>
      </c>
      <c r="L32" s="70">
        <f t="shared" si="3"/>
        <v>7297490.3966111802</v>
      </c>
      <c r="M32" s="70">
        <f t="shared" si="3"/>
        <v>9023972.6614467856</v>
      </c>
      <c r="N32" s="70">
        <f t="shared" si="3"/>
        <v>11041416.546308663</v>
      </c>
      <c r="O32" s="70">
        <f t="shared" si="3"/>
        <v>13398857.40247299</v>
      </c>
      <c r="P32" s="70">
        <f t="shared" si="3"/>
        <v>16153594.439777641</v>
      </c>
      <c r="Q32" s="70">
        <f t="shared" si="3"/>
        <v>19372583.423045285</v>
      </c>
      <c r="R32" s="70">
        <f t="shared" si="3"/>
        <v>23134064.077669576</v>
      </c>
      <c r="S32" s="70">
        <f t="shared" si="3"/>
        <v>27529461.759568494</v>
      </c>
      <c r="T32" s="70">
        <f t="shared" si="3"/>
        <v>32665609.610891704</v>
      </c>
      <c r="U32" s="70">
        <f t="shared" si="3"/>
        <v>38667345.2124938</v>
      </c>
      <c r="V32" s="70">
        <f t="shared" si="3"/>
        <v>45680544.846584961</v>
      </c>
      <c r="W32" s="70">
        <f t="shared" si="3"/>
        <v>53875669.119384825</v>
      </c>
      <c r="X32" s="70">
        <f t="shared" si="3"/>
        <v>63451906.122559302</v>
      </c>
    </row>
    <row r="33" spans="1:24" ht="15">
      <c r="A33" s="69">
        <v>65</v>
      </c>
      <c r="B33" s="75">
        <v>2405</v>
      </c>
      <c r="C33" s="55">
        <v>15.0329374</v>
      </c>
      <c r="D33" s="55">
        <v>1305</v>
      </c>
      <c r="E33" s="70">
        <f>$D33*((1+$C33/100)^E$2-1)*$B33</f>
        <v>471812.49853335007</v>
      </c>
      <c r="F33" s="70">
        <f t="shared" ref="F33:X33" si="4">$D33*((1+$C33/100)^F$2-1)*$B33</f>
        <v>1014552.2746165945</v>
      </c>
      <c r="G33" s="70">
        <f t="shared" si="3"/>
        <v>1638881.7814833336</v>
      </c>
      <c r="H33" s="70">
        <f t="shared" si="3"/>
        <v>2357066.3522870778</v>
      </c>
      <c r="I33" s="70">
        <f t="shared" si="3"/>
        <v>3183215.1600362081</v>
      </c>
      <c r="J33" s="70">
        <f t="shared" si="3"/>
        <v>4133558.4008851103</v>
      </c>
      <c r="K33" s="70">
        <f t="shared" si="3"/>
        <v>5226766.1462159604</v>
      </c>
      <c r="L33" s="70">
        <f t="shared" si="3"/>
        <v>6484315.1275543487</v>
      </c>
      <c r="M33" s="70">
        <f t="shared" si="3"/>
        <v>7930910.6600316744</v>
      </c>
      <c r="N33" s="70">
        <f t="shared" si="3"/>
        <v>9594971.9933375139</v>
      </c>
      <c r="O33" s="70">
        <f t="shared" si="3"/>
        <v>11509190.625176823</v>
      </c>
      <c r="P33" s="70">
        <f t="shared" si="3"/>
        <v>13711172.545639675</v>
      </c>
      <c r="Q33" s="70">
        <f t="shared" si="3"/>
        <v>16244177.029765023</v>
      </c>
      <c r="R33" s="70">
        <f t="shared" si="3"/>
        <v>19157966.49232813</v>
      </c>
      <c r="S33" s="70">
        <f t="shared" si="3"/>
        <v>22509784.100766145</v>
      </c>
      <c r="T33" s="70">
        <f t="shared" si="3"/>
        <v>26365478.352042817</v>
      </c>
      <c r="U33" s="70">
        <f t="shared" si="3"/>
        <v>30800796.706449319</v>
      </c>
      <c r="V33" s="70">
        <f t="shared" si="3"/>
        <v>35902873.692564458</v>
      </c>
      <c r="W33" s="70">
        <f t="shared" si="3"/>
        <v>41771942.718102098</v>
      </c>
      <c r="X33" s="70">
        <f t="shared" si="3"/>
        <v>48523305.216211595</v>
      </c>
    </row>
    <row r="34" spans="1:24">
      <c r="I34" s="70">
        <f>SUM(I3:I33)</f>
        <v>55340819.459722616</v>
      </c>
      <c r="X34" s="70">
        <f>SUM(X3:X33)</f>
        <v>741971278.43277013</v>
      </c>
    </row>
    <row r="35" spans="1:24">
      <c r="A35" s="69" t="s">
        <v>132</v>
      </c>
      <c r="E35" s="69" t="s">
        <v>31</v>
      </c>
    </row>
    <row r="36" spans="1:24">
      <c r="A36" s="69" t="s">
        <v>0</v>
      </c>
      <c r="B36" s="69" t="s">
        <v>32</v>
      </c>
      <c r="C36" s="69" t="s">
        <v>33</v>
      </c>
      <c r="D36" s="69" t="s">
        <v>34</v>
      </c>
      <c r="E36" s="69">
        <v>1</v>
      </c>
      <c r="F36" s="69">
        <v>2</v>
      </c>
      <c r="G36" s="69">
        <v>3</v>
      </c>
      <c r="H36" s="69">
        <v>4</v>
      </c>
      <c r="I36" s="69">
        <v>5</v>
      </c>
      <c r="J36" s="69">
        <v>6</v>
      </c>
      <c r="K36" s="69">
        <v>7</v>
      </c>
      <c r="L36" s="69">
        <v>8</v>
      </c>
      <c r="M36" s="69">
        <v>9</v>
      </c>
      <c r="N36" s="69">
        <v>10</v>
      </c>
      <c r="O36" s="69">
        <v>11</v>
      </c>
      <c r="P36" s="69">
        <v>12</v>
      </c>
      <c r="Q36" s="69">
        <v>13</v>
      </c>
      <c r="R36" s="69">
        <v>14</v>
      </c>
      <c r="S36" s="69">
        <v>15</v>
      </c>
      <c r="T36" s="69">
        <v>16</v>
      </c>
      <c r="U36" s="69">
        <v>17</v>
      </c>
      <c r="V36" s="69">
        <v>18</v>
      </c>
      <c r="W36" s="69">
        <v>19</v>
      </c>
      <c r="X36" s="69">
        <v>20</v>
      </c>
    </row>
    <row r="37" spans="1:24" ht="15">
      <c r="A37" s="69">
        <v>35</v>
      </c>
      <c r="B37" s="75">
        <v>1414</v>
      </c>
      <c r="C37" s="55">
        <v>11.6415585</v>
      </c>
      <c r="D37" s="55">
        <v>67</v>
      </c>
      <c r="E37" s="70">
        <f>$D37*((1+$C37/100)^E$2-1)*$B37</f>
        <v>11028.979691729994</v>
      </c>
      <c r="F37" s="70">
        <f>$D37*((1+$C37/100)^F$2-1)*$B37</f>
        <v>23341.904506225859</v>
      </c>
      <c r="G37" s="70">
        <f>$D37*((1+$C37/100)^G$2-1)*$B37</f>
        <v>37088.24566606227</v>
      </c>
      <c r="H37" s="70">
        <f>$D37*((1+$C37/100)^H$2-1)*$B37</f>
        <v>52434.875173630615</v>
      </c>
      <c r="I37" s="70">
        <f>$D37*((1+$C37/100)^I$2-1)*$B37</f>
        <v>69568.091533100785</v>
      </c>
      <c r="J37" s="70">
        <f t="shared" ref="J37:X52" si="5">$D37*((1+$C37/100)^J$2-1)*$B37</f>
        <v>88695.881297990272</v>
      </c>
      <c r="K37" s="70">
        <f t="shared" si="5"/>
        <v>110050.44389811634</v>
      </c>
      <c r="L37" s="70">
        <f t="shared" si="5"/>
        <v>133891.01039575526</v>
      </c>
      <c r="M37" s="70">
        <f t="shared" si="5"/>
        <v>160506.99038894818</v>
      </c>
      <c r="N37" s="70">
        <f t="shared" si="5"/>
        <v>190221.48526339696</v>
      </c>
      <c r="O37" s="70">
        <f t="shared" si="5"/>
        <v>223395.21044163418</v>
      </c>
      <c r="P37" s="70">
        <f t="shared" si="5"/>
        <v>260430.87424312509</v>
      </c>
      <c r="Q37" s="70">
        <f t="shared" si="5"/>
        <v>301778.06651192991</v>
      </c>
      <c r="R37" s="70">
        <f t="shared" si="5"/>
        <v>347938.71635681513</v>
      </c>
      <c r="S37" s="70">
        <f t="shared" si="5"/>
        <v>399473.1852573728</v>
      </c>
      <c r="T37" s="70">
        <f t="shared" si="5"/>
        <v>457007.0695026532</v>
      </c>
      <c r="U37" s="70">
        <f t="shared" si="5"/>
        <v>521238.79453967017</v>
      </c>
      <c r="V37" s="70">
        <f t="shared" si="5"/>
        <v>592948.09342243068</v>
      </c>
      <c r="W37" s="70">
        <f t="shared" si="5"/>
        <v>673005.47228456766</v>
      </c>
      <c r="X37" s="70">
        <f t="shared" si="5"/>
        <v>762382.7777405068</v>
      </c>
    </row>
    <row r="38" spans="1:24" ht="15">
      <c r="A38" s="69">
        <v>36</v>
      </c>
      <c r="B38" s="75">
        <v>1460</v>
      </c>
      <c r="C38" s="55">
        <v>12.260639899999999</v>
      </c>
      <c r="D38" s="55">
        <v>87</v>
      </c>
      <c r="E38" s="70">
        <f t="shared" ref="E38:T66" si="6">$D38*((1+$C38/100)^E$2-1)*$B38</f>
        <v>15573.464800979989</v>
      </c>
      <c r="F38" s="70">
        <f t="shared" si="6"/>
        <v>33056.336041161398</v>
      </c>
      <c r="G38" s="70">
        <f t="shared" si="6"/>
        <v>52682.719168282092</v>
      </c>
      <c r="H38" s="70">
        <f t="shared" si="6"/>
        <v>74715.422456013417</v>
      </c>
      <c r="I38" s="70">
        <f t="shared" si="6"/>
        <v>99449.476154088945</v>
      </c>
      <c r="J38" s="70">
        <f t="shared" si="6"/>
        <v>127216.08310875816</v>
      </c>
      <c r="K38" s="70">
        <f t="shared" si="6"/>
        <v>158387.05375458769</v>
      </c>
      <c r="L38" s="70">
        <f t="shared" si="6"/>
        <v>193379.7848646371</v>
      </c>
      <c r="M38" s="70">
        <f t="shared" si="6"/>
        <v>232662.84872726491</v>
      </c>
      <c r="N38" s="70">
        <f t="shared" si="6"/>
        <v>276762.26759177656</v>
      </c>
      <c r="O38" s="70">
        <f t="shared" si="6"/>
        <v>326268.55740125867</v>
      </c>
      <c r="P38" s="70">
        <f t="shared" si="6"/>
        <v>381844.63513213169</v>
      </c>
      <c r="Q38" s="70">
        <f t="shared" si="6"/>
        <v>444234.6956241313</v>
      </c>
      <c r="R38" s="70">
        <f t="shared" si="6"/>
        <v>514274.17676644714</v>
      </c>
      <c r="S38" s="70">
        <f t="shared" si="6"/>
        <v>592900.94647945056</v>
      </c>
      <c r="T38" s="70">
        <f t="shared" si="6"/>
        <v>681167.86129196768</v>
      </c>
      <c r="U38" s="70">
        <f t="shared" si="5"/>
        <v>780256.8646804872</v>
      </c>
      <c r="V38" s="70">
        <f t="shared" si="5"/>
        <v>891494.81395497196</v>
      </c>
      <c r="W38" s="70">
        <f t="shared" si="5"/>
        <v>1016371.247622146</v>
      </c>
      <c r="X38" s="70">
        <f t="shared" si="5"/>
        <v>1156558.3311412146</v>
      </c>
    </row>
    <row r="39" spans="1:24" ht="15">
      <c r="A39" s="69">
        <v>37</v>
      </c>
      <c r="B39" s="75">
        <v>1508</v>
      </c>
      <c r="C39" s="55">
        <v>12.666257</v>
      </c>
      <c r="D39" s="55">
        <v>67</v>
      </c>
      <c r="E39" s="70">
        <f t="shared" si="6"/>
        <v>12797.479422519993</v>
      </c>
      <c r="F39" s="70">
        <f t="shared" si="6"/>
        <v>27215.920478218486</v>
      </c>
      <c r="G39" s="70">
        <f t="shared" si="6"/>
        <v>43460.63833342526</v>
      </c>
      <c r="H39" s="70">
        <f t="shared" si="6"/>
        <v>61762.953901097404</v>
      </c>
      <c r="I39" s="70">
        <f t="shared" si="6"/>
        <v>82383.487795521913</v>
      </c>
      <c r="J39" s="70">
        <f t="shared" si="6"/>
        <v>105615.87150778635</v>
      </c>
      <c r="K39" s="70">
        <f t="shared" si="6"/>
        <v>131790.92864827235</v>
      </c>
      <c r="L39" s="70">
        <f t="shared" si="6"/>
        <v>161281.38579606908</v>
      </c>
      <c r="M39" s="70">
        <f t="shared" si="6"/>
        <v>194507.18003668071</v>
      </c>
      <c r="N39" s="70">
        <f t="shared" si="6"/>
        <v>231941.43876609934</v>
      </c>
      <c r="O39" s="70">
        <f t="shared" si="6"/>
        <v>274117.21691223112</v>
      </c>
      <c r="P39" s="70">
        <f t="shared" si="6"/>
        <v>321635.08751010167</v>
      </c>
      <c r="Q39" s="70">
        <f t="shared" si="6"/>
        <v>375171.69371882605</v>
      </c>
      <c r="R39" s="70">
        <f t="shared" si="6"/>
        <v>435489.38405902544</v>
      </c>
      <c r="S39" s="70">
        <f t="shared" si="6"/>
        <v>503447.06807417859</v>
      </c>
      <c r="T39" s="70">
        <f t="shared" si="6"/>
        <v>580012.44699793879</v>
      </c>
      <c r="U39" s="70">
        <f t="shared" si="5"/>
        <v>666275.79358920653</v>
      </c>
      <c r="V39" s="70">
        <f t="shared" si="5"/>
        <v>763465.47735652491</v>
      </c>
      <c r="W39" s="70">
        <f t="shared" si="5"/>
        <v>872965.45624729909</v>
      </c>
      <c r="X39" s="70">
        <f t="shared" si="5"/>
        <v>996334.9838793244</v>
      </c>
    </row>
    <row r="40" spans="1:24" ht="15">
      <c r="A40" s="69">
        <v>38</v>
      </c>
      <c r="B40" s="75">
        <v>1556</v>
      </c>
      <c r="C40" s="55">
        <v>12.4921723</v>
      </c>
      <c r="D40" s="55">
        <v>62</v>
      </c>
      <c r="E40" s="70">
        <f t="shared" si="6"/>
        <v>12051.448461255994</v>
      </c>
      <c r="F40" s="70">
        <f t="shared" si="6"/>
        <v>25608.384628937776</v>
      </c>
      <c r="G40" s="70">
        <f t="shared" si="6"/>
        <v>40858.876621287389</v>
      </c>
      <c r="H40" s="70">
        <f t="shared" si="6"/>
        <v>58014.486349919011</v>
      </c>
      <c r="I40" s="70">
        <f t="shared" si="6"/>
        <v>77313.204404966862</v>
      </c>
      <c r="J40" s="70">
        <f t="shared" si="6"/>
        <v>99022.751571142478</v>
      </c>
      <c r="K40" s="70">
        <f t="shared" si="6"/>
        <v>123444.29277486655</v>
      </c>
      <c r="L40" s="70">
        <f t="shared" si="6"/>
        <v>150916.61498407531</v>
      </c>
      <c r="M40" s="70">
        <f t="shared" si="6"/>
        <v>181820.82701846963</v>
      </c>
      <c r="N40" s="70">
        <f t="shared" si="6"/>
        <v>216585.64646815776</v>
      </c>
      <c r="O40" s="70">
        <f t="shared" si="6"/>
        <v>255693.3470632848</v>
      </c>
      <c r="P40" s="70">
        <f t="shared" si="6"/>
        <v>299686.4489993233</v>
      </c>
      <c r="Q40" s="70">
        <f t="shared" si="6"/>
        <v>349175.24502932635</v>
      </c>
      <c r="R40" s="70">
        <f t="shared" si="6"/>
        <v>404846.26672859298</v>
      </c>
      <c r="S40" s="70">
        <f t="shared" si="6"/>
        <v>467471.80837970233</v>
      </c>
      <c r="T40" s="70">
        <f t="shared" si="6"/>
        <v>537920.64059767663</v>
      </c>
      <c r="U40" s="70">
        <f t="shared" si="5"/>
        <v>617170.06231965811</v>
      </c>
      <c r="V40" s="70">
        <f t="shared" si="5"/>
        <v>706319.458349903</v>
      </c>
      <c r="W40" s="70">
        <f t="shared" si="5"/>
        <v>806605.55053665559</v>
      </c>
      <c r="X40" s="70">
        <f t="shared" si="5"/>
        <v>919419.55415231397</v>
      </c>
    </row>
    <row r="41" spans="1:24" ht="15">
      <c r="A41" s="69">
        <v>39</v>
      </c>
      <c r="B41" s="75">
        <v>1606</v>
      </c>
      <c r="C41" s="55">
        <v>12.566598300000001</v>
      </c>
      <c r="D41" s="55">
        <v>45</v>
      </c>
      <c r="E41" s="70">
        <f t="shared" si="6"/>
        <v>9081.8805914099994</v>
      </c>
      <c r="F41" s="70">
        <f t="shared" si="6"/>
        <v>19305.044634828158</v>
      </c>
      <c r="G41" s="70">
        <f t="shared" si="6"/>
        <v>30812.912637132704</v>
      </c>
      <c r="H41" s="70">
        <f t="shared" si="6"/>
        <v>43766.928184181117</v>
      </c>
      <c r="I41" s="70">
        <f t="shared" si="6"/>
        <v>58348.822828746648</v>
      </c>
      <c r="J41" s="70">
        <f t="shared" si="6"/>
        <v>74763.165597823929</v>
      </c>
      <c r="K41" s="70">
        <f t="shared" si="6"/>
        <v>93240.232886276252</v>
      </c>
      <c r="L41" s="70">
        <f t="shared" si="6"/>
        <v>114039.23899848909</v>
      </c>
      <c r="M41" s="70">
        <f t="shared" si="6"/>
        <v>137451.97265921615</v>
      </c>
      <c r="N41" s="70">
        <f t="shared" si="6"/>
        <v>163806.89051013568</v>
      </c>
      <c r="O41" s="70">
        <f t="shared" si="6"/>
        <v>193473.72501967524</v>
      </c>
      <c r="P41" s="70">
        <f t="shared" si="6"/>
        <v>226868.67145035445</v>
      </c>
      <c r="Q41" s="70">
        <f t="shared" si="6"/>
        <v>264460.22665147722</v>
      </c>
      <c r="R41" s="70">
        <f t="shared" si="6"/>
        <v>306775.76158944791</v>
      </c>
      <c r="S41" s="70">
        <f t="shared" si="6"/>
        <v>354408.91982156952</v>
      </c>
      <c r="T41" s="70">
        <f t="shared" si="6"/>
        <v>408027.94570632523</v>
      </c>
      <c r="U41" s="70">
        <f t="shared" si="5"/>
        <v>468385.05918639118</v>
      </c>
      <c r="V41" s="70">
        <f t="shared" si="5"/>
        <v>536327.00866297225</v>
      </c>
      <c r="W41" s="70">
        <f t="shared" si="5"/>
        <v>612806.95000746415</v>
      </c>
      <c r="X41" s="70">
        <f t="shared" si="5"/>
        <v>698897.81836079399</v>
      </c>
    </row>
    <row r="42" spans="1:24" ht="15">
      <c r="A42" s="69">
        <v>40</v>
      </c>
      <c r="B42" s="75">
        <v>1657</v>
      </c>
      <c r="C42" s="55">
        <v>13.5524577</v>
      </c>
      <c r="D42" s="55">
        <v>47</v>
      </c>
      <c r="E42" s="70">
        <f t="shared" si="6"/>
        <v>10554.518532182998</v>
      </c>
      <c r="F42" s="70">
        <f t="shared" si="6"/>
        <v>22539.433723878759</v>
      </c>
      <c r="G42" s="70">
        <f t="shared" si="6"/>
        <v>36148.599477309959</v>
      </c>
      <c r="H42" s="70">
        <f t="shared" si="6"/>
        <v>51602.141662797803</v>
      </c>
      <c r="I42" s="70">
        <f t="shared" si="6"/>
        <v>69150.018616125555</v>
      </c>
      <c r="J42" s="70">
        <f t="shared" si="6"/>
        <v>89076.064170801095</v>
      </c>
      <c r="K42" s="70">
        <f t="shared" si="6"/>
        <v>111702.57862055676</v>
      </c>
      <c r="L42" s="70">
        <f t="shared" si="6"/>
        <v>137395.54187009996</v>
      </c>
      <c r="M42" s="70">
        <f t="shared" si="6"/>
        <v>166570.53309591406</v>
      </c>
      <c r="N42" s="70">
        <f t="shared" si="6"/>
        <v>199699.4526665853</v>
      </c>
      <c r="O42" s="70">
        <f t="shared" si="6"/>
        <v>237318.15504853879</v>
      </c>
      <c r="P42" s="70">
        <f t="shared" si="6"/>
        <v>280035.11615809542</v>
      </c>
      <c r="Q42" s="70">
        <f t="shared" si="6"/>
        <v>328541.27535275015</v>
      </c>
      <c r="R42" s="70">
        <f t="shared" si="6"/>
        <v>383621.21125415515</v>
      </c>
      <c r="S42" s="70">
        <f t="shared" si="6"/>
        <v>446165.83216978516</v>
      </c>
      <c r="T42" s="70">
        <f t="shared" si="6"/>
        <v>517186.78637863131</v>
      </c>
      <c r="U42" s="70">
        <f t="shared" si="5"/>
        <v>597832.82536476757</v>
      </c>
      <c r="V42" s="70">
        <f t="shared" si="5"/>
        <v>689408.38467122556</v>
      </c>
      <c r="W42" s="70">
        <f t="shared" si="5"/>
        <v>793394.68291622971</v>
      </c>
      <c r="X42" s="70">
        <f t="shared" si="5"/>
        <v>911473.68024468375</v>
      </c>
    </row>
    <row r="43" spans="1:24" ht="15">
      <c r="A43" s="69">
        <v>41</v>
      </c>
      <c r="B43" s="75">
        <v>1709</v>
      </c>
      <c r="C43" s="55">
        <v>11.8608305</v>
      </c>
      <c r="D43" s="55">
        <v>45</v>
      </c>
      <c r="E43" s="70">
        <f t="shared" si="6"/>
        <v>9121.5716960249993</v>
      </c>
      <c r="F43" s="70">
        <f t="shared" si="6"/>
        <v>19325.037549851499</v>
      </c>
      <c r="G43" s="70">
        <f t="shared" si="6"/>
        <v>30738.719193725748</v>
      </c>
      <c r="H43" s="70">
        <f t="shared" si="6"/>
        <v>43506.158271189517</v>
      </c>
      <c r="I43" s="70">
        <f t="shared" si="6"/>
        <v>57787.921656822022</v>
      </c>
      <c r="J43" s="70">
        <f t="shared" si="6"/>
        <v>73763.620790035478</v>
      </c>
      <c r="K43" s="70">
        <f t="shared" si="6"/>
        <v>91634.170518629369</v>
      </c>
      <c r="L43" s="70">
        <f t="shared" si="6"/>
        <v>111624.31585994996</v>
      </c>
      <c r="M43" s="70">
        <f t="shared" si="6"/>
        <v>133985.45845690824</v>
      </c>
      <c r="N43" s="70">
        <f t="shared" si="6"/>
        <v>158998.81827515503</v>
      </c>
      <c r="O43" s="70">
        <f t="shared" si="6"/>
        <v>186978.97030379923</v>
      </c>
      <c r="P43" s="70">
        <f t="shared" si="6"/>
        <v>218277.80073820316</v>
      </c>
      <c r="Q43" s="70">
        <f t="shared" si="6"/>
        <v>253288.93239891421</v>
      </c>
      <c r="R43" s="70">
        <f t="shared" si="6"/>
        <v>292452.67504203401</v>
      </c>
      <c r="S43" s="70">
        <f t="shared" si="6"/>
        <v>336261.56281751051</v>
      </c>
      <c r="T43" s="70">
        <f t="shared" si="6"/>
        <v>385266.5485159714</v>
      </c>
      <c r="U43" s="70">
        <f t="shared" si="5"/>
        <v>440083.93250467605</v>
      </c>
      <c r="V43" s="70">
        <f t="shared" si="5"/>
        <v>501403.11349281506</v>
      </c>
      <c r="W43" s="70">
        <f t="shared" si="5"/>
        <v>569995.25860194559</v>
      </c>
      <c r="X43" s="70">
        <f t="shared" si="5"/>
        <v>646723.00177878386</v>
      </c>
    </row>
    <row r="44" spans="1:24" ht="15">
      <c r="A44" s="69">
        <v>42</v>
      </c>
      <c r="B44" s="75">
        <v>1762</v>
      </c>
      <c r="C44" s="55">
        <v>12.368753</v>
      </c>
      <c r="D44" s="55">
        <v>57</v>
      </c>
      <c r="E44" s="70">
        <f t="shared" si="6"/>
        <v>12422.433388019999</v>
      </c>
      <c r="F44" s="70">
        <f t="shared" si="6"/>
        <v>26381.366878393714</v>
      </c>
      <c r="G44" s="70">
        <f t="shared" si="6"/>
        <v>42066.846373626046</v>
      </c>
      <c r="H44" s="70">
        <f t="shared" si="6"/>
        <v>59692.424084489285</v>
      </c>
      <c r="I44" s="70">
        <f t="shared" si="6"/>
        <v>79498.065967232265</v>
      </c>
      <c r="J44" s="70">
        <f t="shared" si="6"/>
        <v>101753.41877451628</v>
      </c>
      <c r="K44" s="70">
        <f t="shared" si="6"/>
        <v>126761.48119981182</v>
      </c>
      <c r="L44" s="70">
        <f t="shared" si="6"/>
        <v>154862.72909657794</v>
      </c>
      <c r="M44" s="70">
        <f t="shared" si="6"/>
        <v>186439.7509356128</v>
      </c>
      <c r="N44" s="70">
        <f t="shared" si="6"/>
        <v>221922.45661067389</v>
      </c>
      <c r="O44" s="70">
        <f t="shared" si="6"/>
        <v>261793.93050840031</v>
      </c>
      <c r="P44" s="70">
        <f t="shared" si="6"/>
        <v>306597.00852999592</v>
      </c>
      <c r="Q44" s="70">
        <f t="shared" si="6"/>
        <v>356941.66860848002</v>
      </c>
      <c r="R44" s="70">
        <f t="shared" si="6"/>
        <v>413513.33534076146</v>
      </c>
      <c r="S44" s="70">
        <f t="shared" si="6"/>
        <v>477082.21179914195</v>
      </c>
      <c r="T44" s="70">
        <f t="shared" si="6"/>
        <v>548513.76557153452</v>
      </c>
      <c r="U44" s="70">
        <f t="shared" si="5"/>
        <v>628780.51179409667</v>
      </c>
      <c r="V44" s="70">
        <f t="shared" si="5"/>
        <v>718975.2535980643</v>
      </c>
      <c r="W44" s="70">
        <f t="shared" si="5"/>
        <v>820325.96023475239</v>
      </c>
      <c r="X44" s="70">
        <f t="shared" si="5"/>
        <v>934212.48543908703</v>
      </c>
    </row>
    <row r="45" spans="1:24" ht="15">
      <c r="A45" s="69">
        <v>43</v>
      </c>
      <c r="B45" s="75">
        <v>1816</v>
      </c>
      <c r="C45" s="55">
        <v>12.4892573</v>
      </c>
      <c r="D45" s="55">
        <v>39</v>
      </c>
      <c r="E45" s="70">
        <f t="shared" si="6"/>
        <v>8845.3915901519922</v>
      </c>
      <c r="F45" s="70">
        <f t="shared" si="6"/>
        <v>18795.506895190632</v>
      </c>
      <c r="G45" s="70">
        <f t="shared" si="6"/>
        <v>29988.317702322216</v>
      </c>
      <c r="H45" s="70">
        <f t="shared" si="6"/>
        <v>42579.027450258698</v>
      </c>
      <c r="I45" s="70">
        <f t="shared" si="6"/>
        <v>56742.223334511116</v>
      </c>
      <c r="J45" s="70">
        <f t="shared" si="6"/>
        <v>72674.297194650848</v>
      </c>
      <c r="K45" s="70">
        <f t="shared" si="6"/>
        <v>90596.168752409474</v>
      </c>
      <c r="L45" s="70">
        <f t="shared" si="6"/>
        <v>110756.34896199207</v>
      </c>
      <c r="M45" s="70">
        <f t="shared" si="6"/>
        <v>133434.38595009313</v>
      </c>
      <c r="N45" s="70">
        <f t="shared" si="6"/>
        <v>158944.74132822733</v>
      </c>
      <c r="O45" s="70">
        <f t="shared" si="6"/>
        <v>187641.150627681</v>
      </c>
      <c r="P45" s="70">
        <f t="shared" si="6"/>
        <v>219921.52832040464</v>
      </c>
      <c r="Q45" s="70">
        <f t="shared" si="6"/>
        <v>256233.48544058437</v>
      </c>
      <c r="R45" s="70">
        <f t="shared" si="6"/>
        <v>297080.53631616896</v>
      </c>
      <c r="S45" s="70">
        <f t="shared" si="6"/>
        <v>343029.0804750672</v>
      </c>
      <c r="T45" s="70">
        <f t="shared" si="6"/>
        <v>394716.25653957436</v>
      </c>
      <c r="U45" s="70">
        <f t="shared" si="5"/>
        <v>452858.77701388189</v>
      </c>
      <c r="V45" s="70">
        <f t="shared" si="5"/>
        <v>518262.86647093075</v>
      </c>
      <c r="W45" s="70">
        <f t="shared" si="5"/>
        <v>591835.4409449927</v>
      </c>
      <c r="X45" s="70">
        <f t="shared" si="5"/>
        <v>674596.68354735442</v>
      </c>
    </row>
    <row r="46" spans="1:24" ht="15">
      <c r="A46" s="69">
        <v>44</v>
      </c>
      <c r="B46" s="75">
        <v>1872</v>
      </c>
      <c r="C46" s="55">
        <v>12.7418543</v>
      </c>
      <c r="D46" s="55">
        <v>41</v>
      </c>
      <c r="E46" s="70">
        <f t="shared" si="6"/>
        <v>9779.6280123360084</v>
      </c>
      <c r="F46" s="70">
        <f t="shared" si="6"/>
        <v>20805.361977085857</v>
      </c>
      <c r="G46" s="70">
        <f t="shared" si="6"/>
        <v>33235.978899129746</v>
      </c>
      <c r="H46" s="70">
        <f t="shared" si="6"/>
        <v>47250.486917971619</v>
      </c>
      <c r="I46" s="70">
        <f t="shared" si="6"/>
        <v>63050.70312943613</v>
      </c>
      <c r="J46" s="70">
        <f t="shared" si="6"/>
        <v>80864.159869650437</v>
      </c>
      <c r="K46" s="70">
        <f t="shared" si="6"/>
        <v>100947.3813134964</v>
      </c>
      <c r="L46" s="70">
        <f t="shared" si="6"/>
        <v>123589.57757246355</v>
      </c>
      <c r="M46" s="70">
        <f t="shared" si="6"/>
        <v>149116.80948906834</v>
      </c>
      <c r="N46" s="70">
        <f t="shared" si="6"/>
        <v>177896.68410331005</v>
      </c>
      <c r="O46" s="70">
        <f t="shared" si="6"/>
        <v>210343.64840862105</v>
      </c>
      <c r="P46" s="70">
        <f t="shared" si="6"/>
        <v>246924.95763048789</v>
      </c>
      <c r="Q46" s="70">
        <f t="shared" si="6"/>
        <v>288167.40397443739</v>
      </c>
      <c r="R46" s="70">
        <f t="shared" si="6"/>
        <v>334664.90274128865</v>
      </c>
      <c r="S46" s="70">
        <f t="shared" si="6"/>
        <v>387087.04505415645</v>
      </c>
      <c r="T46" s="70">
        <f t="shared" si="6"/>
        <v>446188.7403614684</v>
      </c>
      <c r="U46" s="70">
        <f t="shared" si="5"/>
        <v>512821.0875736681</v>
      </c>
      <c r="V46" s="70">
        <f t="shared" si="5"/>
        <v>587943.63138431625</v>
      </c>
      <c r="W46" s="70">
        <f t="shared" si="5"/>
        <v>672638.18027377105</v>
      </c>
      <c r="X46" s="70">
        <f t="shared" si="5"/>
        <v>768124.3851827624</v>
      </c>
    </row>
    <row r="47" spans="1:24" ht="15">
      <c r="A47" s="69">
        <v>45</v>
      </c>
      <c r="B47" s="75">
        <v>1929</v>
      </c>
      <c r="C47" s="55">
        <v>12.649166299999999</v>
      </c>
      <c r="D47" s="55">
        <v>37</v>
      </c>
      <c r="E47" s="70">
        <f t="shared" si="6"/>
        <v>9028.089463298993</v>
      </c>
      <c r="F47" s="70">
        <f t="shared" si="6"/>
        <v>19198.156976523456</v>
      </c>
      <c r="G47" s="70">
        <f t="shared" si="6"/>
        <v>30654.653242317952</v>
      </c>
      <c r="H47" s="70">
        <f t="shared" si="6"/>
        <v>43560.300772926079</v>
      </c>
      <c r="I47" s="70">
        <f t="shared" si="6"/>
        <v>58098.405121772681</v>
      </c>
      <c r="J47" s="70">
        <f t="shared" si="6"/>
        <v>74475.458466572396</v>
      </c>
      <c r="K47" s="70">
        <f t="shared" si="6"/>
        <v>92924.072523995579</v>
      </c>
      <c r="L47" s="70">
        <f t="shared" si="6"/>
        <v>113706.28245358737</v>
      </c>
      <c r="M47" s="70">
        <f t="shared" si="6"/>
        <v>137117.26867798832</v>
      </c>
      <c r="N47" s="70">
        <f t="shared" si="6"/>
        <v>163489.54948238388</v>
      </c>
      <c r="O47" s="70">
        <f t="shared" si="6"/>
        <v>193197.70394283041</v>
      </c>
      <c r="P47" s="70">
        <f t="shared" si="6"/>
        <v>226663.69226563961</v>
      </c>
      <c r="Q47" s="70">
        <f t="shared" si="6"/>
        <v>264362.84910533961</v>
      </c>
      <c r="R47" s="70">
        <f t="shared" si="6"/>
        <v>306830.63498739101</v>
      </c>
      <c r="S47" s="70">
        <f t="shared" si="6"/>
        <v>354670.2417295911</v>
      </c>
      <c r="T47" s="70">
        <f t="shared" si="6"/>
        <v>408561.15988587803</v>
      </c>
      <c r="U47" s="70">
        <f t="shared" si="5"/>
        <v>469268.82990035054</v>
      </c>
      <c r="V47" s="70">
        <f t="shared" si="5"/>
        <v>537655.51405180898</v>
      </c>
      <c r="W47" s="70">
        <f t="shared" si="5"/>
        <v>614692.54360864114</v>
      </c>
      <c r="X47" s="70">
        <f t="shared" si="5"/>
        <v>701474.11514669703</v>
      </c>
    </row>
    <row r="48" spans="1:24" ht="15">
      <c r="A48" s="69">
        <v>46</v>
      </c>
      <c r="B48" s="75">
        <v>1987</v>
      </c>
      <c r="C48" s="55">
        <v>12.6890014</v>
      </c>
      <c r="D48" s="55">
        <v>38</v>
      </c>
      <c r="E48" s="70">
        <f t="shared" si="6"/>
        <v>9580.9573970840011</v>
      </c>
      <c r="F48" s="70">
        <f t="shared" si="6"/>
        <v>20377.642612417396</v>
      </c>
      <c r="G48" s="70">
        <f t="shared" si="6"/>
        <v>32544.319365878033</v>
      </c>
      <c r="H48" s="70">
        <f t="shared" si="6"/>
        <v>46254.82590291879</v>
      </c>
      <c r="I48" s="70">
        <f t="shared" si="6"/>
        <v>61705.058806391717</v>
      </c>
      <c r="J48" s="70">
        <f t="shared" si="6"/>
        <v>79115.77197928958</v>
      </c>
      <c r="K48" s="70">
        <f t="shared" si="6"/>
        <v>98735.730790446454</v>
      </c>
      <c r="L48" s="70">
        <f t="shared" si="6"/>
        <v>120845.26644983045</v>
      </c>
      <c r="M48" s="70">
        <f t="shared" si="6"/>
        <v>145760.28139856717</v>
      </c>
      <c r="N48" s="70">
        <f t="shared" si="6"/>
        <v>173836.76294295932</v>
      </c>
      <c r="O48" s="70">
        <f t="shared" si="6"/>
        <v>205475.86962359012</v>
      </c>
      <c r="P48" s="70">
        <f t="shared" si="6"/>
        <v>241129.6629938737</v>
      </c>
      <c r="Q48" s="70">
        <f t="shared" si="6"/>
        <v>281307.5667040656</v>
      </c>
      <c r="R48" s="70">
        <f t="shared" si="6"/>
        <v>326583.64517853438</v>
      </c>
      <c r="S48" s="70">
        <f t="shared" si="6"/>
        <v>377604.80588449369</v>
      </c>
      <c r="T48" s="70">
        <f t="shared" si="6"/>
        <v>435100.0423867284</v>
      </c>
      <c r="U48" s="70">
        <f t="shared" si="5"/>
        <v>499890.85025366495</v>
      </c>
      <c r="V48" s="70">
        <f t="shared" si="5"/>
        <v>572902.96463790839</v>
      </c>
      <c r="W48" s="70">
        <f t="shared" si="5"/>
        <v>655179.5872385382</v>
      </c>
      <c r="X48" s="70">
        <f t="shared" si="5"/>
        <v>747896.29163283471</v>
      </c>
    </row>
    <row r="49" spans="1:24" ht="15">
      <c r="A49" s="69">
        <v>47</v>
      </c>
      <c r="B49" s="75">
        <v>2047</v>
      </c>
      <c r="C49" s="55">
        <v>12.8221977</v>
      </c>
      <c r="D49" s="55">
        <v>37</v>
      </c>
      <c r="E49" s="70">
        <f t="shared" si="6"/>
        <v>9711.4043160029942</v>
      </c>
      <c r="F49" s="70">
        <f t="shared" si="6"/>
        <v>20668.024092850228</v>
      </c>
      <c r="G49" s="70">
        <f t="shared" si="6"/>
        <v>33029.523318722095</v>
      </c>
      <c r="H49" s="70">
        <f t="shared" si="6"/>
        <v>46976.038414019255</v>
      </c>
      <c r="I49" s="70">
        <f t="shared" si="6"/>
        <v>62710.803247095748</v>
      </c>
      <c r="J49" s="70">
        <f t="shared" si="6"/>
        <v>80463.110734699367</v>
      </c>
      <c r="K49" s="70">
        <f t="shared" si="6"/>
        <v>100491.65418467541</v>
      </c>
      <c r="L49" s="70">
        <f t="shared" si="6"/>
        <v>123088.29707223782</v>
      </c>
      <c r="M49" s="70">
        <f t="shared" si="6"/>
        <v>148582.32618440647</v>
      </c>
      <c r="N49" s="70">
        <f t="shared" si="6"/>
        <v>177345.25011103292</v>
      </c>
      <c r="O49" s="70">
        <f t="shared" si="6"/>
        <v>209796.21300783198</v>
      </c>
      <c r="P49" s="70">
        <f t="shared" si="6"/>
        <v>246408.10252281238</v>
      </c>
      <c r="Q49" s="70">
        <f t="shared" si="6"/>
        <v>287714.44089310907</v>
      </c>
      <c r="R49" s="70">
        <f t="shared" si="6"/>
        <v>334317.15963187604</v>
      </c>
      <c r="S49" s="70">
        <f t="shared" si="6"/>
        <v>386895.37110090273</v>
      </c>
      <c r="T49" s="70">
        <f t="shared" si="6"/>
        <v>446215.26479161216</v>
      </c>
      <c r="U49" s="70">
        <f t="shared" si="5"/>
        <v>513141.27252677421</v>
      </c>
      <c r="V49" s="70">
        <f t="shared" si="5"/>
        <v>588648.66528645589</v>
      </c>
      <c r="W49" s="70">
        <f t="shared" si="5"/>
        <v>673837.76522389939</v>
      </c>
      <c r="X49" s="70">
        <f t="shared" si="5"/>
        <v>769949.97997417266</v>
      </c>
    </row>
    <row r="50" spans="1:24" ht="15">
      <c r="A50" s="69">
        <v>48</v>
      </c>
      <c r="B50" s="75">
        <v>2108</v>
      </c>
      <c r="C50" s="55">
        <v>12.6767097</v>
      </c>
      <c r="D50" s="55">
        <v>29</v>
      </c>
      <c r="E50" s="70">
        <f t="shared" si="6"/>
        <v>7749.5261738040062</v>
      </c>
      <c r="F50" s="70">
        <f t="shared" si="6"/>
        <v>16481.437283786661</v>
      </c>
      <c r="G50" s="70">
        <f t="shared" si="6"/>
        <v>26320.267416443869</v>
      </c>
      <c r="H50" s="70">
        <f t="shared" si="6"/>
        <v>37406.337482894152</v>
      </c>
      <c r="I50" s="70">
        <f t="shared" si="6"/>
        <v>49897.756468806947</v>
      </c>
      <c r="J50" s="70">
        <f t="shared" si="6"/>
        <v>63972.676376974559</v>
      </c>
      <c r="K50" s="70">
        <f t="shared" si="6"/>
        <v>79831.833022408144</v>
      </c>
      <c r="L50" s="70">
        <f t="shared" si="6"/>
        <v>97701.408916651533</v>
      </c>
      <c r="M50" s="70">
        <f t="shared" si="6"/>
        <v>117836.25907162938</v>
      </c>
      <c r="N50" s="70">
        <f t="shared" si="6"/>
        <v>140523.54572928377</v>
      </c>
      <c r="O50" s="70">
        <f t="shared" si="6"/>
        <v>166086.83385533583</v>
      </c>
      <c r="P50" s="70">
        <f t="shared" si="6"/>
        <v>194890.70580690212</v>
      </c>
      <c r="Q50" s="70">
        <f t="shared" si="6"/>
        <v>227345.96098812818</v>
      </c>
      <c r="R50" s="70">
        <f t="shared" si="6"/>
        <v>263915.47465107235</v>
      </c>
      <c r="S50" s="70">
        <f t="shared" si="6"/>
        <v>305120.79939977004</v>
      </c>
      <c r="T50" s="70">
        <f t="shared" si="6"/>
        <v>351549.60354780219</v>
      </c>
      <c r="U50" s="70">
        <f t="shared" si="5"/>
        <v>403864.05241486197</v>
      </c>
      <c r="V50" s="70">
        <f t="shared" si="5"/>
        <v>462810.25209595391</v>
      </c>
      <c r="W50" s="70">
        <f t="shared" si="5"/>
        <v>529228.89038980019</v>
      </c>
      <c r="X50" s="70">
        <f t="shared" si="5"/>
        <v>604067.22664685035</v>
      </c>
    </row>
    <row r="51" spans="1:24" ht="15">
      <c r="A51" s="69">
        <v>49</v>
      </c>
      <c r="B51" s="75">
        <v>2169</v>
      </c>
      <c r="C51" s="55">
        <v>13.766070600000001</v>
      </c>
      <c r="D51" s="55">
        <v>27</v>
      </c>
      <c r="E51" s="70">
        <f t="shared" si="6"/>
        <v>8061.8239254780074</v>
      </c>
      <c r="F51" s="70">
        <f t="shared" si="6"/>
        <v>17233.444224185008</v>
      </c>
      <c r="G51" s="70">
        <f t="shared" si="6"/>
        <v>27667.636248375955</v>
      </c>
      <c r="H51" s="70">
        <f t="shared" si="6"/>
        <v>39538.206513156591</v>
      </c>
      <c r="I51" s="70">
        <f t="shared" si="6"/>
        <v>53042.887861209543</v>
      </c>
      <c r="J51" s="70">
        <f t="shared" si="6"/>
        <v>68406.633177940472</v>
      </c>
      <c r="K51" s="70">
        <f t="shared" si="6"/>
        <v>85885.362521776828</v>
      </c>
      <c r="L51" s="70">
        <f t="shared" si="6"/>
        <v>105770.22608706859</v>
      </c>
      <c r="M51" s="70">
        <f t="shared" si="6"/>
        <v>128392.4540094721</v>
      </c>
      <c r="N51" s="70">
        <f t="shared" si="6"/>
        <v>154128.87379896655</v>
      </c>
      <c r="O51" s="70">
        <f t="shared" si="6"/>
        <v>183408.18730659524</v>
      </c>
      <c r="P51" s="70">
        <f t="shared" si="6"/>
        <v>216718.11178287942</v>
      </c>
      <c r="Q51" s="70">
        <f t="shared" si="6"/>
        <v>254613.50397937556</v>
      </c>
      <c r="R51" s="70">
        <f t="shared" si="6"/>
        <v>297725.6026197882</v>
      </c>
      <c r="S51" s="70">
        <f t="shared" si="6"/>
        <v>346772.54319618182</v>
      </c>
      <c r="T51" s="70">
        <f t="shared" si="6"/>
        <v>402571.32023946178</v>
      </c>
      <c r="U51" s="70">
        <f t="shared" si="5"/>
        <v>466051.39632445626</v>
      </c>
      <c r="V51" s="70">
        <f t="shared" si="5"/>
        <v>538270.1845002448</v>
      </c>
      <c r="W51" s="70">
        <f t="shared" si="5"/>
        <v>620430.66204277682</v>
      </c>
      <c r="X51" s="70">
        <f t="shared" si="5"/>
        <v>713901.40892911097</v>
      </c>
    </row>
    <row r="52" spans="1:24" ht="15">
      <c r="A52" s="69">
        <v>50</v>
      </c>
      <c r="B52" s="75">
        <v>2232</v>
      </c>
      <c r="C52" s="55">
        <v>12.5287767</v>
      </c>
      <c r="D52" s="55">
        <v>25</v>
      </c>
      <c r="E52" s="70">
        <f t="shared" si="6"/>
        <v>6991.0573986000063</v>
      </c>
      <c r="F52" s="70">
        <f t="shared" si="6"/>
        <v>14858.008767639431</v>
      </c>
      <c r="G52" s="70">
        <f t="shared" si="6"/>
        <v>23710.592906803406</v>
      </c>
      <c r="H52" s="70">
        <f t="shared" si="6"/>
        <v>33672.297544942841</v>
      </c>
      <c r="I52" s="70">
        <f t="shared" si="6"/>
        <v>44882.081912708316</v>
      </c>
      <c r="J52" s="70">
        <f t="shared" si="6"/>
        <v>57496.315132462645</v>
      </c>
      <c r="K52" s="70">
        <f t="shared" si="6"/>
        <v>71690.957464737206</v>
      </c>
      <c r="L52" s="70">
        <f t="shared" si="6"/>
        <v>87664.014838186093</v>
      </c>
      <c r="M52" s="70">
        <f t="shared" si="6"/>
        <v>105638.30090211731</v>
      </c>
      <c r="N52" s="70">
        <f t="shared" si="6"/>
        <v>125864.54513041768</v>
      </c>
      <c r="O52" s="70">
        <f t="shared" si="6"/>
        <v>148624.89033287845</v>
      </c>
      <c r="P52" s="70">
        <f t="shared" si="6"/>
        <v>174236.82836190466</v>
      </c>
      <c r="Q52" s="70">
        <f t="shared" si="6"/>
        <v>203057.62891512996</v>
      </c>
      <c r="R52" s="70">
        <f t="shared" si="6"/>
        <v>235489.32321282127</v>
      </c>
      <c r="S52" s="70">
        <f t="shared" si="6"/>
        <v>271984.31206909695</v>
      </c>
      <c r="T52" s="70">
        <f t="shared" si="6"/>
        <v>313051.67658586521</v>
      </c>
      <c r="U52" s="70">
        <f t="shared" si="5"/>
        <v>359264.27949951444</v>
      </c>
      <c r="V52" s="70">
        <f t="shared" si="5"/>
        <v>411266.75623947248</v>
      </c>
      <c r="W52" s="70">
        <f t="shared" si="5"/>
        <v>469784.5071686494</v>
      </c>
      <c r="X52" s="70">
        <f t="shared" si="5"/>
        <v>535633.81644160498</v>
      </c>
    </row>
    <row r="53" spans="1:24" ht="15">
      <c r="A53" s="69">
        <v>51</v>
      </c>
      <c r="B53" s="75">
        <v>2296</v>
      </c>
      <c r="C53" s="55">
        <v>12.5532524</v>
      </c>
      <c r="D53" s="55">
        <v>26</v>
      </c>
      <c r="E53" s="70">
        <f t="shared" si="6"/>
        <v>7493.7895527040018</v>
      </c>
      <c r="F53" s="70">
        <f t="shared" si="6"/>
        <v>15928.29342228377</v>
      </c>
      <c r="G53" s="70">
        <f t="shared" si="6"/>
        <v>25421.601851299656</v>
      </c>
      <c r="H53" s="70">
        <f t="shared" si="6"/>
        <v>36106.629248520374</v>
      </c>
      <c r="I53" s="70">
        <f t="shared" si="6"/>
        <v>48132.975103923367</v>
      </c>
      <c r="J53" s="70">
        <f t="shared" si="6"/>
        <v>61669.018509052039</v>
      </c>
      <c r="K53" s="70">
        <f t="shared" si="6"/>
        <v>76904.275607800068</v>
      </c>
      <c r="L53" s="70">
        <f t="shared" si="6"/>
        <v>94052.052983942835</v>
      </c>
      <c r="M53" s="70">
        <f t="shared" si="6"/>
        <v>113352.43413510293</v>
      </c>
      <c r="N53" s="70">
        <f t="shared" si="6"/>
        <v>135075.64084633015</v>
      </c>
      <c r="O53" s="70">
        <f t="shared" si="6"/>
        <v>159525.81652539148</v>
      </c>
      <c r="P53" s="70">
        <f t="shared" si="6"/>
        <v>187045.28446968878</v>
      </c>
      <c r="Q53" s="70">
        <f t="shared" si="6"/>
        <v>218019.34068417083</v>
      </c>
      <c r="R53" s="70">
        <f t="shared" si="6"/>
        <v>252881.64835377474</v>
      </c>
      <c r="S53" s="70">
        <f t="shared" si="6"/>
        <v>292120.30949760857</v>
      </c>
      <c r="T53" s="70">
        <f t="shared" ref="T53:X67" si="7">$D53*((1+$C53/100)^T$2-1)*$B53</f>
        <v>336284.69881320844</v>
      </c>
      <c r="U53" s="70">
        <f t="shared" si="7"/>
        <v>385993.15539051429</v>
      </c>
      <c r="V53" s="70">
        <f t="shared" si="7"/>
        <v>441941.63998611376</v>
      </c>
      <c r="W53" s="70">
        <f t="shared" si="7"/>
        <v>504913.47906697408</v>
      </c>
      <c r="X53" s="70">
        <f t="shared" si="7"/>
        <v>575790.33204857644</v>
      </c>
    </row>
    <row r="54" spans="1:24" ht="15">
      <c r="A54" s="69">
        <v>52</v>
      </c>
      <c r="B54" s="75">
        <v>2361</v>
      </c>
      <c r="C54" s="55">
        <v>15.0600673</v>
      </c>
      <c r="D54" s="55">
        <v>30</v>
      </c>
      <c r="E54" s="70">
        <f t="shared" ref="E54:T67" si="8">$D54*((1+$C54/100)^E$2-1)*$B54</f>
        <v>10667.045668590001</v>
      </c>
      <c r="F54" s="70">
        <f t="shared" si="8"/>
        <v>22940.555593791385</v>
      </c>
      <c r="G54" s="70">
        <f t="shared" si="8"/>
        <v>37062.464373800285</v>
      </c>
      <c r="H54" s="70">
        <f t="shared" si="8"/>
        <v>53311.142120123135</v>
      </c>
      <c r="I54" s="70">
        <f t="shared" si="8"/>
        <v>72006.881670402319</v>
      </c>
      <c r="J54" s="70">
        <f t="shared" si="8"/>
        <v>93518.212179186274</v>
      </c>
      <c r="K54" s="70">
        <f t="shared" si="8"/>
        <v>118269.16353971853</v>
      </c>
      <c r="L54" s="70">
        <f t="shared" si="8"/>
        <v>146747.62483253717</v>
      </c>
      <c r="M54" s="70">
        <f t="shared" si="8"/>
        <v>179514.9615620588</v>
      </c>
      <c r="N54" s="70">
        <f t="shared" si="8"/>
        <v>217217.081255464</v>
      </c>
      <c r="O54" s="70">
        <f t="shared" si="8"/>
        <v>260597.16554822252</v>
      </c>
      <c r="P54" s="70">
        <f t="shared" si="8"/>
        <v>310510.31973026728</v>
      </c>
      <c r="Q54" s="70">
        <f t="shared" si="8"/>
        <v>367940.42852368072</v>
      </c>
      <c r="R54" s="70">
        <f t="shared" si="8"/>
        <v>434019.55035184533</v>
      </c>
      <c r="S54" s="70">
        <f t="shared" si="8"/>
        <v>510050.23239858076</v>
      </c>
      <c r="T54" s="70">
        <f t="shared" si="8"/>
        <v>597531.18633020343</v>
      </c>
      <c r="U54" s="70">
        <f t="shared" si="7"/>
        <v>698186.83079861035</v>
      </c>
      <c r="V54" s="70">
        <f t="shared" si="7"/>
        <v>814001.28306520835</v>
      </c>
      <c r="W54" s="70">
        <f t="shared" si="7"/>
        <v>947257.46978628205</v>
      </c>
      <c r="X54" s="70">
        <f t="shared" si="7"/>
        <v>1100582.1279089632</v>
      </c>
    </row>
    <row r="55" spans="1:24" ht="15">
      <c r="A55" s="69">
        <v>53</v>
      </c>
      <c r="B55" s="75">
        <v>2427</v>
      </c>
      <c r="C55" s="55">
        <v>12.7088257</v>
      </c>
      <c r="D55" s="55">
        <v>46</v>
      </c>
      <c r="E55" s="70">
        <f t="shared" si="8"/>
        <v>14188.387187994003</v>
      </c>
      <c r="F55" s="70">
        <f t="shared" si="8"/>
        <v>30179.951773351295</v>
      </c>
      <c r="G55" s="70">
        <f t="shared" si="8"/>
        <v>48203.856428564584</v>
      </c>
      <c r="H55" s="70">
        <f t="shared" si="8"/>
        <v>68518.387710743089</v>
      </c>
      <c r="I55" s="70">
        <f t="shared" si="8"/>
        <v>91414.657365345658</v>
      </c>
      <c r="J55" s="70">
        <f t="shared" si="8"/>
        <v>117220.77402215367</v>
      </c>
      <c r="K55" s="70">
        <f t="shared" si="8"/>
        <v>146306.54506481404</v>
      </c>
      <c r="L55" s="70">
        <f t="shared" si="8"/>
        <v>179088.7760527872</v>
      </c>
      <c r="M55" s="70">
        <f t="shared" si="8"/>
        <v>216037.24363759332</v>
      </c>
      <c r="N55" s="70">
        <f t="shared" si="8"/>
        <v>257681.42756657334</v>
      </c>
      <c r="O55" s="70">
        <f t="shared" si="8"/>
        <v>304618.09824527492</v>
      </c>
      <c r="P55" s="70">
        <f t="shared" si="8"/>
        <v>357519.86858991563</v>
      </c>
      <c r="Q55" s="70">
        <f t="shared" si="8"/>
        <v>417144.83271987113</v>
      </c>
      <c r="R55" s="70">
        <f t="shared" si="8"/>
        <v>484347.42961479019</v>
      </c>
      <c r="S55" s="70">
        <f t="shared" si="8"/>
        <v>560090.68741495803</v>
      </c>
      <c r="T55" s="70">
        <f t="shared" si="8"/>
        <v>645460.02382845094</v>
      </c>
      <c r="U55" s="70">
        <f t="shared" si="7"/>
        <v>741678.80040798115</v>
      </c>
      <c r="V55" s="70">
        <f t="shared" si="7"/>
        <v>850125.85359367647</v>
      </c>
      <c r="W55" s="70">
        <f t="shared" si="7"/>
        <v>972355.25374552794</v>
      </c>
      <c r="X55" s="70">
        <f t="shared" si="7"/>
        <v>1110118.5753168338</v>
      </c>
    </row>
    <row r="56" spans="1:24" ht="15">
      <c r="A56" s="69">
        <v>54</v>
      </c>
      <c r="B56" s="75">
        <v>2494</v>
      </c>
      <c r="C56" s="55">
        <v>13.548388900000001</v>
      </c>
      <c r="D56" s="55">
        <v>58</v>
      </c>
      <c r="E56" s="70">
        <f t="shared" si="8"/>
        <v>19598.015511628011</v>
      </c>
      <c r="F56" s="70">
        <f t="shared" si="8"/>
        <v>41851.246381453697</v>
      </c>
      <c r="G56" s="70">
        <f t="shared" si="8"/>
        <v>67119.431512338226</v>
      </c>
      <c r="H56" s="70">
        <f t="shared" si="8"/>
        <v>95811.048632726975</v>
      </c>
      <c r="I56" s="70">
        <f t="shared" si="8"/>
        <v>128389.91762228498</v>
      </c>
      <c r="J56" s="70">
        <f t="shared" si="8"/>
        <v>165382.69848176974</v>
      </c>
      <c r="K56" s="70">
        <f t="shared" si="8"/>
        <v>207387.40515702238</v>
      </c>
      <c r="L56" s="70">
        <f t="shared" si="8"/>
        <v>255083.07284894242</v>
      </c>
      <c r="M56" s="70">
        <f t="shared" si="8"/>
        <v>309240.7350882155</v>
      </c>
      <c r="N56" s="70">
        <f t="shared" si="8"/>
        <v>370735.88802681369</v>
      </c>
      <c r="O56" s="70">
        <f t="shared" si="8"/>
        <v>440562.6434401829</v>
      </c>
      <c r="P56" s="70">
        <f t="shared" si="8"/>
        <v>519849.7992332073</v>
      </c>
      <c r="Q56" s="70">
        <f t="shared" si="8"/>
        <v>609879.08724081947</v>
      </c>
      <c r="R56" s="70">
        <f t="shared" si="8"/>
        <v>712105.89331160404</v>
      </c>
      <c r="S56" s="70">
        <f t="shared" si="8"/>
        <v>828182.7846289071</v>
      </c>
      <c r="T56" s="70">
        <f t="shared" si="8"/>
        <v>959986.22460490896</v>
      </c>
      <c r="U56" s="70">
        <f t="shared" si="7"/>
        <v>1109646.9072124378</v>
      </c>
      <c r="V56" s="70">
        <f t="shared" si="7"/>
        <v>1279584.2011300288</v>
      </c>
      <c r="W56" s="70">
        <f t="shared" si="7"/>
        <v>1472545.2605137113</v>
      </c>
      <c r="X56" s="70">
        <f t="shared" si="7"/>
        <v>1691649.4346482551</v>
      </c>
    </row>
    <row r="57" spans="1:24" ht="15">
      <c r="A57" s="69">
        <v>55</v>
      </c>
      <c r="B57" s="75">
        <v>2561</v>
      </c>
      <c r="C57" s="55">
        <v>12.105408499999999</v>
      </c>
      <c r="D57" s="55">
        <v>46</v>
      </c>
      <c r="E57" s="70">
        <f t="shared" si="8"/>
        <v>14260.897537509991</v>
      </c>
      <c r="F57" s="70">
        <f t="shared" si="8"/>
        <v>30248.134977702</v>
      </c>
      <c r="G57" s="70">
        <f t="shared" si="8"/>
        <v>48170.692817894203</v>
      </c>
      <c r="H57" s="70">
        <f t="shared" si="8"/>
        <v>68262.849498290423</v>
      </c>
      <c r="I57" s="70">
        <f t="shared" si="8"/>
        <v>90787.243821308672</v>
      </c>
      <c r="J57" s="70">
        <f t="shared" si="8"/>
        <v>116038.30808927906</v>
      </c>
      <c r="K57" s="70">
        <f t="shared" si="8"/>
        <v>144346.11683748485</v>
      </c>
      <c r="L57" s="70">
        <f t="shared" si="8"/>
        <v>176080.70147205965</v>
      </c>
      <c r="M57" s="70">
        <f t="shared" si="8"/>
        <v>211656.88721242797</v>
      </c>
      <c r="N57" s="70">
        <f t="shared" si="8"/>
        <v>251539.71556538661</v>
      </c>
      <c r="O57" s="70">
        <f t="shared" si="8"/>
        <v>296250.52321182465</v>
      </c>
      <c r="P57" s="70">
        <f t="shared" si="8"/>
        <v>346373.75676751329</v>
      </c>
      <c r="Q57" s="70">
        <f t="shared" si="8"/>
        <v>402564.61249852716</v>
      </c>
      <c r="R57" s="70">
        <f t="shared" si="8"/>
        <v>465557.60085542582</v>
      </c>
      <c r="S57" s="70">
        <f t="shared" si="8"/>
        <v>536176.14777928474</v>
      </c>
      <c r="T57" s="70">
        <f t="shared" si="8"/>
        <v>615343.35828504059</v>
      </c>
      <c r="U57" s="70">
        <f t="shared" si="7"/>
        <v>704094.08302057337</v>
      </c>
      <c r="V57" s="70">
        <f t="shared" si="7"/>
        <v>803588.44553205266</v>
      </c>
      <c r="W57" s="70">
        <f t="shared" si="7"/>
        <v>915127.00706001779</v>
      </c>
      <c r="X57" s="70">
        <f t="shared" si="7"/>
        <v>1040167.7670959664</v>
      </c>
    </row>
    <row r="58" spans="1:24" ht="15">
      <c r="A58" s="69">
        <v>56</v>
      </c>
      <c r="B58" s="75">
        <v>2630</v>
      </c>
      <c r="C58" s="55">
        <v>12.4480313</v>
      </c>
      <c r="D58" s="55">
        <v>45</v>
      </c>
      <c r="E58" s="70">
        <f t="shared" si="8"/>
        <v>14732.245043550009</v>
      </c>
      <c r="F58" s="70">
        <f t="shared" si="8"/>
        <v>31298.364561313807</v>
      </c>
      <c r="G58" s="70">
        <f t="shared" si="8"/>
        <v>49926.639821844255</v>
      </c>
      <c r="H58" s="70">
        <f t="shared" si="8"/>
        <v>70873.768617455687</v>
      </c>
      <c r="I58" s="70">
        <f t="shared" si="8"/>
        <v>94428.402561996161</v>
      </c>
      <c r="J58" s="70">
        <f t="shared" si="8"/>
        <v>120915.12471255347</v>
      </c>
      <c r="K58" s="70">
        <f t="shared" si="8"/>
        <v>150698.92232675615</v>
      </c>
      <c r="L58" s="70">
        <f t="shared" si="8"/>
        <v>184190.21639030342</v>
      </c>
      <c r="M58" s="70">
        <f t="shared" si="8"/>
        <v>221850.51722165616</v>
      </c>
      <c r="N58" s="70">
        <f t="shared" si="8"/>
        <v>264198.78408816981</v>
      </c>
      <c r="O58" s="70">
        <f t="shared" si="8"/>
        <v>311818.5764692346</v>
      </c>
      <c r="P58" s="70">
        <f t="shared" si="8"/>
        <v>365366.09551088937</v>
      </c>
      <c r="Q58" s="70">
        <f t="shared" si="8"/>
        <v>425579.2264832228</v>
      </c>
      <c r="R58" s="70">
        <f t="shared" si="8"/>
        <v>493287.70684570225</v>
      </c>
      <c r="S58" s="70">
        <f t="shared" si="8"/>
        <v>569424.56003645749</v>
      </c>
      <c r="T58" s="70">
        <f t="shared" si="8"/>
        <v>655038.95254323294</v>
      </c>
      <c r="U58" s="70">
        <f t="shared" si="7"/>
        <v>751310.65142655675</v>
      </c>
      <c r="V58" s="70">
        <f t="shared" si="7"/>
        <v>859566.28151991847</v>
      </c>
      <c r="W58" s="70">
        <f t="shared" si="7"/>
        <v>981297.60633131408</v>
      </c>
      <c r="X58" s="70">
        <f t="shared" si="7"/>
        <v>1118182.084557137</v>
      </c>
    </row>
    <row r="59" spans="1:24" ht="15">
      <c r="A59" s="69">
        <v>57</v>
      </c>
      <c r="B59" s="75">
        <v>2701</v>
      </c>
      <c r="C59" s="55">
        <v>12.946932800000001</v>
      </c>
      <c r="D59" s="55">
        <v>51</v>
      </c>
      <c r="E59" s="70">
        <f t="shared" si="8"/>
        <v>17834.529401327985</v>
      </c>
      <c r="F59" s="70">
        <f t="shared" si="8"/>
        <v>37978.08333944215</v>
      </c>
      <c r="G59" s="70">
        <f t="shared" si="8"/>
        <v>60729.609669455676</v>
      </c>
      <c r="H59" s="70">
        <f t="shared" si="8"/>
        <v>86426.760824390425</v>
      </c>
      <c r="I59" s="70">
        <f t="shared" si="8"/>
        <v>115450.90487086895</v>
      </c>
      <c r="J59" s="70">
        <f t="shared" si="8"/>
        <v>148232.78534282025</v>
      </c>
      <c r="K59" s="70">
        <f t="shared" si="8"/>
        <v>185258.91385005141</v>
      </c>
      <c r="L59" s="70">
        <f t="shared" si="8"/>
        <v>227078.79033355546</v>
      </c>
      <c r="M59" s="70">
        <f t="shared" si="8"/>
        <v>274313.05812242179</v>
      </c>
      <c r="N59" s="70">
        <f t="shared" si="8"/>
        <v>327662.71482048451</v>
      </c>
      <c r="O59" s="70">
        <f t="shared" si="8"/>
        <v>387919.51572027622</v>
      </c>
      <c r="P59" s="70">
        <f t="shared" si="8"/>
        <v>455977.72413999384</v>
      </c>
      <c r="Q59" s="70">
        <f t="shared" si="8"/>
        <v>532847.38306869613</v>
      </c>
      <c r="R59" s="70">
        <f t="shared" si="8"/>
        <v>619669.30508248683</v>
      </c>
      <c r="S59" s="70">
        <f t="shared" si="8"/>
        <v>717732.00299507123</v>
      </c>
      <c r="T59" s="70">
        <f t="shared" si="8"/>
        <v>828490.81250826514</v>
      </c>
      <c r="U59" s="70">
        <f t="shared" si="7"/>
        <v>953589.490659212</v>
      </c>
      <c r="V59" s="70">
        <f t="shared" si="7"/>
        <v>1094884.6106040506</v>
      </c>
      <c r="W59" s="70">
        <f t="shared" si="7"/>
        <v>1254473.1147778265</v>
      </c>
      <c r="X59" s="70">
        <f t="shared" si="7"/>
        <v>1434723.4353435063</v>
      </c>
    </row>
    <row r="60" spans="1:24" ht="15">
      <c r="A60" s="69">
        <v>58</v>
      </c>
      <c r="B60" s="75">
        <v>2771</v>
      </c>
      <c r="C60" s="55">
        <v>13.4630648</v>
      </c>
      <c r="D60" s="55">
        <v>59</v>
      </c>
      <c r="E60" s="70">
        <f t="shared" si="8"/>
        <v>22010.630010871984</v>
      </c>
      <c r="F60" s="70">
        <f t="shared" si="8"/>
        <v>46984.565402995926</v>
      </c>
      <c r="G60" s="70">
        <f t="shared" si="8"/>
        <v>75320.757900071636</v>
      </c>
      <c r="H60" s="70">
        <f t="shared" si="8"/>
        <v>107471.87035488136</v>
      </c>
      <c r="I60" s="70">
        <f t="shared" si="8"/>
        <v>143951.50791340304</v>
      </c>
      <c r="J60" s="70">
        <f t="shared" si="8"/>
        <v>185342.42271523358</v>
      </c>
      <c r="K60" s="70">
        <f t="shared" si="8"/>
        <v>232305.82319814738</v>
      </c>
      <c r="L60" s="70">
        <f t="shared" si="8"/>
        <v>285591.93672035937</v>
      </c>
      <c r="M60" s="70">
        <f t="shared" si="8"/>
        <v>346051.99423546827</v>
      </c>
      <c r="N60" s="70">
        <f t="shared" si="8"/>
        <v>414651.82847195363</v>
      </c>
      <c r="O60" s="70">
        <f t="shared" si="8"/>
        <v>492487.30284438952</v>
      </c>
      <c r="P60" s="70">
        <f t="shared" si="8"/>
        <v>580801.81756897399</v>
      </c>
      <c r="Q60" s="70">
        <f t="shared" si="8"/>
        <v>681006.17263873469</v>
      </c>
      <c r="R60" s="70">
        <f t="shared" si="8"/>
        <v>794701.10496395931</v>
      </c>
      <c r="S60" s="70">
        <f t="shared" si="8"/>
        <v>923702.8597024451</v>
      </c>
      <c r="T60" s="70">
        <f t="shared" si="8"/>
        <v>1070072.2042745103</v>
      </c>
      <c r="U60" s="70">
        <f t="shared" si="7"/>
        <v>1236147.3485536478</v>
      </c>
      <c r="V60" s="70">
        <f t="shared" si="7"/>
        <v>1424581.2971237795</v>
      </c>
      <c r="W60" s="70">
        <f t="shared" si="7"/>
        <v>1638384.2302951063</v>
      </c>
      <c r="X60" s="70">
        <f t="shared" si="7"/>
        <v>1880971.5909035893</v>
      </c>
    </row>
    <row r="61" spans="1:24" ht="15">
      <c r="A61" s="69">
        <v>59</v>
      </c>
      <c r="B61" s="75">
        <v>2843</v>
      </c>
      <c r="C61" s="55">
        <v>13.4545586</v>
      </c>
      <c r="D61" s="55">
        <v>72</v>
      </c>
      <c r="E61" s="70">
        <f t="shared" si="8"/>
        <v>27540.943271855998</v>
      </c>
      <c r="F61" s="70">
        <f t="shared" si="8"/>
        <v>58787.398895216633</v>
      </c>
      <c r="G61" s="70">
        <f t="shared" si="8"/>
        <v>94237.927200845297</v>
      </c>
      <c r="H61" s="70">
        <f t="shared" si="8"/>
        <v>134458.16761136442</v>
      </c>
      <c r="I61" s="70">
        <f t="shared" si="8"/>
        <v>180089.86383697766</v>
      </c>
      <c r="J61" s="70">
        <f t="shared" si="8"/>
        <v>231861.10337144</v>
      </c>
      <c r="K61" s="70">
        <f t="shared" si="8"/>
        <v>290597.934667013</v>
      </c>
      <c r="L61" s="70">
        <f t="shared" si="8"/>
        <v>357237.54734903213</v>
      </c>
      <c r="M61" s="70">
        <f t="shared" si="8"/>
        <v>432843.22577016632</v>
      </c>
      <c r="N61" s="70">
        <f t="shared" si="8"/>
        <v>518621.31449939968</v>
      </c>
      <c r="O61" s="70">
        <f t="shared" si="8"/>
        <v>615940.46644266776</v>
      </c>
      <c r="P61" s="70">
        <f t="shared" si="8"/>
        <v>726353.48071316595</v>
      </c>
      <c r="Q61" s="70">
        <f t="shared" si="8"/>
        <v>851622.07869071455</v>
      </c>
      <c r="R61" s="70">
        <f t="shared" si="8"/>
        <v>993745.01359055075</v>
      </c>
      <c r="S61" s="70">
        <f t="shared" si="8"/>
        <v>1154989.9620505257</v>
      </c>
      <c r="T61" s="70">
        <f t="shared" si="8"/>
        <v>1337929.7065905875</v>
      </c>
      <c r="U61" s="70">
        <f t="shared" si="7"/>
        <v>1545483.1862624821</v>
      </c>
      <c r="V61" s="70">
        <f t="shared" si="7"/>
        <v>1780962.0704831709</v>
      </c>
      <c r="W61" s="70">
        <f t="shared" si="7"/>
        <v>2048123.5991719586</v>
      </c>
      <c r="X61" s="70">
        <f t="shared" si="7"/>
        <v>2351230.5322948354</v>
      </c>
    </row>
    <row r="62" spans="1:24" ht="15">
      <c r="A62" s="69">
        <v>60</v>
      </c>
      <c r="B62" s="75">
        <v>2915</v>
      </c>
      <c r="C62" s="55">
        <v>14.5889551</v>
      </c>
      <c r="D62" s="55">
        <v>73</v>
      </c>
      <c r="E62" s="70">
        <f t="shared" si="8"/>
        <v>31044.567005044999</v>
      </c>
      <c r="F62" s="70">
        <f t="shared" si="8"/>
        <v>66618.21195144541</v>
      </c>
      <c r="G62" s="70">
        <f t="shared" si="8"/>
        <v>107381.67998650964</v>
      </c>
      <c r="H62" s="70">
        <f t="shared" si="8"/>
        <v>154092.11207041217</v>
      </c>
      <c r="I62" s="70">
        <f t="shared" si="8"/>
        <v>207617.10811805126</v>
      </c>
      <c r="J62" s="70">
        <f t="shared" si="8"/>
        <v>268950.84180635726</v>
      </c>
      <c r="K62" s="70">
        <f t="shared" si="8"/>
        <v>339232.52636360371</v>
      </c>
      <c r="L62" s="70">
        <f t="shared" si="8"/>
        <v>419767.57432443043</v>
      </c>
      <c r="M62" s="70">
        <f t="shared" si="8"/>
        <v>512051.84427202563</v>
      </c>
      <c r="N62" s="70">
        <f t="shared" si="8"/>
        <v>617799.42492663849</v>
      </c>
      <c r="O62" s="70">
        <f t="shared" si="8"/>
        <v>738974.47264228901</v>
      </c>
      <c r="P62" s="70">
        <f t="shared" si="8"/>
        <v>877827.69366157928</v>
      </c>
      <c r="Q62" s="70">
        <f t="shared" si="8"/>
        <v>1036938.1487502776</v>
      </c>
      <c r="R62" s="70">
        <f t="shared" si="8"/>
        <v>1219261.1566912716</v>
      </c>
      <c r="S62" s="70">
        <f t="shared" si="8"/>
        <v>1428183.1863977469</v>
      </c>
      <c r="T62" s="70">
        <f t="shared" si="8"/>
        <v>1667584.7572121082</v>
      </c>
      <c r="U62" s="70">
        <f t="shared" si="7"/>
        <v>1941912.5157012716</v>
      </c>
      <c r="V62" s="70">
        <f t="shared" si="7"/>
        <v>2256261.8277032557</v>
      </c>
      <c r="W62" s="70">
        <f t="shared" si="7"/>
        <v>2616471.4196903682</v>
      </c>
      <c r="X62" s="70">
        <f t="shared" si="7"/>
        <v>3029231.8273183731</v>
      </c>
    </row>
    <row r="63" spans="1:24" ht="15">
      <c r="A63" s="69">
        <v>61</v>
      </c>
      <c r="B63" s="75">
        <v>2988</v>
      </c>
      <c r="C63" s="55">
        <v>14.3558314</v>
      </c>
      <c r="D63" s="55">
        <v>89</v>
      </c>
      <c r="E63" s="70">
        <f t="shared" si="8"/>
        <v>38176.749558648022</v>
      </c>
      <c r="F63" s="70">
        <f t="shared" si="8"/>
        <v>81834.088917935806</v>
      </c>
      <c r="G63" s="70">
        <f t="shared" si="8"/>
        <v>131758.80230936874</v>
      </c>
      <c r="H63" s="70">
        <f t="shared" si="8"/>
        <v>188850.6233822091</v>
      </c>
      <c r="I63" s="70">
        <f t="shared" si="8"/>
        <v>254138.45003145604</v>
      </c>
      <c r="J63" s="70">
        <f t="shared" si="8"/>
        <v>328798.88699919323</v>
      </c>
      <c r="K63" s="70">
        <f t="shared" si="8"/>
        <v>414177.4504205219</v>
      </c>
      <c r="L63" s="70">
        <f t="shared" si="8"/>
        <v>511812.81645835866</v>
      </c>
      <c r="M63" s="70">
        <f t="shared" si="8"/>
        <v>623464.55103136017</v>
      </c>
      <c r="N63" s="70">
        <f t="shared" si="8"/>
        <v>751144.82037483738</v>
      </c>
      <c r="O63" s="70">
        <f t="shared" si="8"/>
        <v>897154.65391632961</v>
      </c>
      <c r="P63" s="70">
        <f t="shared" si="8"/>
        <v>1064125.4129884597</v>
      </c>
      <c r="Q63" s="70">
        <f t="shared" si="8"/>
        <v>1255066.2127202849</v>
      </c>
      <c r="R63" s="70">
        <f t="shared" si="8"/>
        <v>1473418.1517354227</v>
      </c>
      <c r="S63" s="70">
        <f t="shared" si="8"/>
        <v>1723116.326974204</v>
      </c>
      <c r="T63" s="70">
        <f t="shared" si="8"/>
        <v>2008660.7512591414</v>
      </c>
      <c r="U63" s="70">
        <f t="shared" si="7"/>
        <v>2335197.4516665251</v>
      </c>
      <c r="V63" s="70">
        <f t="shared" si="7"/>
        <v>2708611.2102435166</v>
      </c>
      <c r="W63" s="70">
        <f t="shared" si="7"/>
        <v>3135631.6184262238</v>
      </c>
      <c r="X63" s="70">
        <f t="shared" si="7"/>
        <v>3623954.3564512315</v>
      </c>
    </row>
    <row r="64" spans="1:24" ht="15">
      <c r="A64" s="69">
        <v>62</v>
      </c>
      <c r="B64" s="75">
        <v>3062</v>
      </c>
      <c r="C64" s="55">
        <v>13.695024800000001</v>
      </c>
      <c r="D64" s="55">
        <v>104</v>
      </c>
      <c r="E64" s="70">
        <f t="shared" si="8"/>
        <v>43611.532575104</v>
      </c>
      <c r="F64" s="70">
        <f t="shared" si="8"/>
        <v>93195.6753520286</v>
      </c>
      <c r="G64" s="70">
        <f t="shared" si="8"/>
        <v>149570.37877912039</v>
      </c>
      <c r="H64" s="70">
        <f t="shared" si="8"/>
        <v>213665.61182147896</v>
      </c>
      <c r="I64" s="70">
        <f t="shared" si="8"/>
        <v>286538.70292460622</v>
      </c>
      <c r="J64" s="70">
        <f t="shared" si="8"/>
        <v>369391.78192683333</v>
      </c>
      <c r="K64" s="70">
        <f t="shared" si="8"/>
        <v>463591.61064597918</v>
      </c>
      <c r="L64" s="70">
        <f t="shared" si="8"/>
        <v>570692.12926976965</v>
      </c>
      <c r="M64" s="70">
        <f t="shared" si="8"/>
        <v>692460.09048001654</v>
      </c>
      <c r="N64" s="70">
        <f t="shared" si="8"/>
        <v>830904.20417646144</v>
      </c>
      <c r="O64" s="70">
        <f t="shared" si="8"/>
        <v>988308.27357777429</v>
      </c>
      <c r="P64" s="70">
        <f t="shared" si="8"/>
        <v>1167268.8693198066</v>
      </c>
      <c r="Q64" s="70">
        <f t="shared" si="8"/>
        <v>1370738.1630309378</v>
      </c>
      <c r="R64" s="70">
        <f t="shared" si="8"/>
        <v>1602072.6269761932</v>
      </c>
      <c r="S64" s="70">
        <f t="shared" si="8"/>
        <v>1865088.4031296985</v>
      </c>
      <c r="T64" s="70">
        <f t="shared" si="8"/>
        <v>2164124.2550553391</v>
      </c>
      <c r="U64" s="70">
        <f t="shared" si="7"/>
        <v>2504113.1410630867</v>
      </c>
      <c r="V64" s="70">
        <f t="shared" si="7"/>
        <v>2890663.5893268399</v>
      </c>
      <c r="W64" s="70">
        <f t="shared" si="7"/>
        <v>3330152.2173448242</v>
      </c>
      <c r="X64" s="70">
        <f t="shared" si="7"/>
        <v>3829828.9219630528</v>
      </c>
    </row>
    <row r="65" spans="1:24" ht="15">
      <c r="A65" s="69">
        <v>63</v>
      </c>
      <c r="B65" s="75">
        <v>3137</v>
      </c>
      <c r="C65" s="55">
        <v>15.539543800000001</v>
      </c>
      <c r="D65" s="55">
        <v>96</v>
      </c>
      <c r="E65" s="70">
        <f t="shared" si="8"/>
        <v>46797.646944576001</v>
      </c>
      <c r="F65" s="70">
        <f t="shared" si="8"/>
        <v>100867.43473347371</v>
      </c>
      <c r="G65" s="70">
        <f t="shared" si="8"/>
        <v>163339.42087839424</v>
      </c>
      <c r="H65" s="70">
        <f t="shared" si="8"/>
        <v>235519.26867303465</v>
      </c>
      <c r="I65" s="70">
        <f t="shared" si="8"/>
        <v>318915.53553049645</v>
      </c>
      <c r="J65" s="70">
        <f t="shared" si="8"/>
        <v>415271.2018038386</v>
      </c>
      <c r="K65" s="70">
        <f t="shared" si="8"/>
        <v>526600.09904150839</v>
      </c>
      <c r="L65" s="70">
        <f t="shared" si="8"/>
        <v>655228.99902748293</v>
      </c>
      <c r="M65" s="70">
        <f t="shared" si="8"/>
        <v>803846.24326623627</v>
      </c>
      <c r="N65" s="70">
        <f t="shared" si="8"/>
        <v>975557.92926782335</v>
      </c>
      <c r="O65" s="70">
        <f t="shared" si="8"/>
        <v>1173952.8279253459</v>
      </c>
      <c r="P65" s="70">
        <f t="shared" si="8"/>
        <v>1403177.3887567194</v>
      </c>
      <c r="Q65" s="70">
        <f t="shared" si="8"/>
        <v>1668022.4006188421</v>
      </c>
      <c r="R65" s="70">
        <f t="shared" si="8"/>
        <v>1974023.1191013944</v>
      </c>
      <c r="S65" s="70">
        <f t="shared" si="8"/>
        <v>2327574.9532608576</v>
      </c>
      <c r="T65" s="70">
        <f t="shared" si="8"/>
        <v>2736067.1295452341</v>
      </c>
      <c r="U65" s="70">
        <f t="shared" si="7"/>
        <v>3208037.1264828942</v>
      </c>
      <c r="V65" s="70">
        <f t="shared" si="7"/>
        <v>3753349.1078175413</v>
      </c>
      <c r="W65" s="70">
        <f t="shared" si="7"/>
        <v>4383400.0833383333</v>
      </c>
      <c r="X65" s="70">
        <f t="shared" si="7"/>
        <v>5111358.1061625043</v>
      </c>
    </row>
    <row r="66" spans="1:24" ht="15">
      <c r="A66" s="69">
        <v>64</v>
      </c>
      <c r="B66" s="75">
        <v>3213</v>
      </c>
      <c r="C66" s="55">
        <v>16.852858900000001</v>
      </c>
      <c r="D66" s="55">
        <v>118</v>
      </c>
      <c r="E66" s="70">
        <f>$D66*((1+$C66/100)^E$2-1)*$B66</f>
        <v>63894.918061926037</v>
      </c>
      <c r="F66" s="70">
        <f>$D66*((1+$C66/100)^F$2-1)*$B66</f>
        <v>138557.95650909911</v>
      </c>
      <c r="G66" s="70">
        <f t="shared" si="8"/>
        <v>225803.85147622699</v>
      </c>
      <c r="H66" s="70">
        <f t="shared" si="8"/>
        <v>327753.17401820718</v>
      </c>
      <c r="I66" s="70">
        <f t="shared" si="8"/>
        <v>446883.87203769316</v>
      </c>
      <c r="J66" s="70">
        <f t="shared" si="8"/>
        <v>586091.49850098824</v>
      </c>
      <c r="K66" s="70">
        <f t="shared" si="8"/>
        <v>748759.58983018144</v>
      </c>
      <c r="L66" s="70">
        <f t="shared" si="8"/>
        <v>938841.90506640682</v>
      </c>
      <c r="M66" s="70">
        <f t="shared" si="8"/>
        <v>1160958.5246832464</v>
      </c>
      <c r="N66" s="70">
        <f t="shared" si="8"/>
        <v>1420508.1447975619</v>
      </c>
      <c r="O66" s="70">
        <f t="shared" si="8"/>
        <v>1723799.2961652288</v>
      </c>
      <c r="P66" s="70">
        <f t="shared" si="8"/>
        <v>2078203.6773290744</v>
      </c>
      <c r="Q66" s="70">
        <f t="shared" si="8"/>
        <v>2492335.3287858805</v>
      </c>
      <c r="R66" s="70">
        <f t="shared" si="8"/>
        <v>2976260.003122943</v>
      </c>
      <c r="S66" s="70">
        <f t="shared" si="8"/>
        <v>3541739.8200083142</v>
      </c>
      <c r="T66" s="70">
        <f t="shared" si="8"/>
        <v>4202519.1525413552</v>
      </c>
      <c r="U66" s="70">
        <f t="shared" si="7"/>
        <v>4974658.6936265528</v>
      </c>
      <c r="V66" s="70">
        <f t="shared" si="7"/>
        <v>5876925.8220819449</v>
      </c>
      <c r="W66" s="70">
        <f t="shared" si="7"/>
        <v>6931250.7565970067</v>
      </c>
      <c r="X66" s="70">
        <f t="shared" si="7"/>
        <v>8163259.5846734094</v>
      </c>
    </row>
    <row r="67" spans="1:24" ht="15">
      <c r="A67" s="69">
        <v>65</v>
      </c>
      <c r="B67" s="75">
        <v>3288</v>
      </c>
      <c r="C67" s="55">
        <v>15.0329374</v>
      </c>
      <c r="D67" s="55">
        <v>101</v>
      </c>
      <c r="E67" s="70">
        <f>$D67*((1+$C67/100)^E$2-1)*$B67</f>
        <v>49922.581152912004</v>
      </c>
      <c r="F67" s="70">
        <f t="shared" ref="F67:X67" si="9">$D67*((1+$C67/100)^F$2-1)*$B67</f>
        <v>107349.99267900547</v>
      </c>
      <c r="G67" s="70">
        <f t="shared" si="8"/>
        <v>173410.43103025696</v>
      </c>
      <c r="H67" s="70">
        <f t="shared" si="8"/>
        <v>249401.69372501766</v>
      </c>
      <c r="I67" s="70">
        <f t="shared" si="8"/>
        <v>336816.67537015135</v>
      </c>
      <c r="J67" s="70">
        <f t="shared" si="8"/>
        <v>437372.69648421934</v>
      </c>
      <c r="K67" s="70">
        <f t="shared" si="8"/>
        <v>553045.24130429607</v>
      </c>
      <c r="L67" s="70">
        <f t="shared" si="8"/>
        <v>686106.76737616188</v>
      </c>
      <c r="M67" s="70">
        <f t="shared" si="8"/>
        <v>839171.34936589596</v>
      </c>
      <c r="N67" s="70">
        <f t="shared" si="8"/>
        <v>1015246.0341477186</v>
      </c>
      <c r="O67" s="70">
        <f t="shared" si="8"/>
        <v>1217789.9160700396</v>
      </c>
      <c r="P67" s="70">
        <f t="shared" si="8"/>
        <v>1450782.0929692732</v>
      </c>
      <c r="Q67" s="70">
        <f t="shared" si="8"/>
        <v>1718799.8379686659</v>
      </c>
      <c r="R67" s="70">
        <f t="shared" si="8"/>
        <v>2027108.5227947088</v>
      </c>
      <c r="S67" s="70">
        <f t="shared" si="8"/>
        <v>2381765.0592094143</v>
      </c>
      <c r="T67" s="70">
        <f t="shared" si="8"/>
        <v>2789736.8907283503</v>
      </c>
      <c r="U67" s="70">
        <f t="shared" si="7"/>
        <v>3259038.8722891617</v>
      </c>
      <c r="V67" s="70">
        <f t="shared" si="7"/>
        <v>3798890.7269549696</v>
      </c>
      <c r="W67" s="70">
        <f t="shared" si="7"/>
        <v>4419898.1729854271</v>
      </c>
      <c r="X67" s="70">
        <f t="shared" si="7"/>
        <v>5134261.2796269823</v>
      </c>
    </row>
    <row r="68" spans="1:24">
      <c r="I68" s="70">
        <f>SUM(I37:I67)</f>
        <v>3859191.7076175027</v>
      </c>
      <c r="X68" s="70">
        <f>SUM(X37:X67)</f>
        <v>53736956.49655132</v>
      </c>
    </row>
    <row r="69" spans="1:24">
      <c r="A69" s="69" t="s">
        <v>133</v>
      </c>
      <c r="E69" s="69" t="s">
        <v>31</v>
      </c>
    </row>
    <row r="70" spans="1:24">
      <c r="A70" s="69" t="s">
        <v>0</v>
      </c>
      <c r="B70" s="69" t="s">
        <v>32</v>
      </c>
      <c r="C70" s="69" t="s">
        <v>33</v>
      </c>
      <c r="D70" s="69" t="s">
        <v>34</v>
      </c>
      <c r="E70" s="69">
        <v>1</v>
      </c>
      <c r="F70" s="69">
        <v>2</v>
      </c>
      <c r="G70" s="69">
        <v>3</v>
      </c>
      <c r="H70" s="69">
        <v>4</v>
      </c>
      <c r="I70" s="69">
        <v>5</v>
      </c>
      <c r="J70" s="69">
        <v>6</v>
      </c>
      <c r="K70" s="69">
        <v>7</v>
      </c>
      <c r="L70" s="69">
        <v>8</v>
      </c>
      <c r="M70" s="69">
        <v>9</v>
      </c>
      <c r="N70" s="69">
        <v>10</v>
      </c>
      <c r="O70" s="69">
        <v>11</v>
      </c>
      <c r="P70" s="69">
        <v>12</v>
      </c>
      <c r="Q70" s="69">
        <v>13</v>
      </c>
      <c r="R70" s="69">
        <v>14</v>
      </c>
      <c r="S70" s="69">
        <v>15</v>
      </c>
      <c r="T70" s="69">
        <v>16</v>
      </c>
      <c r="U70" s="69">
        <v>17</v>
      </c>
      <c r="V70" s="69">
        <v>18</v>
      </c>
      <c r="W70" s="69">
        <v>19</v>
      </c>
      <c r="X70" s="69">
        <v>20</v>
      </c>
    </row>
    <row r="71" spans="1:24" ht="15">
      <c r="A71" s="69">
        <v>35</v>
      </c>
      <c r="B71">
        <v>954.44652510000003</v>
      </c>
      <c r="C71" s="55">
        <v>11.6415585</v>
      </c>
      <c r="D71" s="55">
        <v>712</v>
      </c>
      <c r="E71" s="70">
        <f>$D71*((1+$C71/100)^E$2-1)*$B71</f>
        <v>79112.064806362338</v>
      </c>
      <c r="F71" s="70">
        <f>$D71*((1+$C71/100)^F$2-1)*$B71</f>
        <v>167434.00691771528</v>
      </c>
      <c r="G71" s="70">
        <f>$D71*((1+$C71/100)^G$2-1)*$B71</f>
        <v>266037.99958829745</v>
      </c>
      <c r="H71" s="70">
        <f>$D71*((1+$C71/100)^H$2-1)*$B71</f>
        <v>376121.03374896129</v>
      </c>
      <c r="I71" s="70">
        <f>$D71*((1+$C71/100)^I$2-1)*$B71</f>
        <v>499019.44873001357</v>
      </c>
      <c r="J71" s="70">
        <f t="shared" ref="J71:X86" si="10">$D71*((1+$C71/100)^J$2-1)*$B71</f>
        <v>636225.15458665811</v>
      </c>
      <c r="K71" s="70">
        <f t="shared" si="10"/>
        <v>789403.74295594147</v>
      </c>
      <c r="L71" s="70">
        <f t="shared" si="10"/>
        <v>960414.70629970962</v>
      </c>
      <c r="M71" s="70">
        <f t="shared" si="10"/>
        <v>1151334.0109825558</v>
      </c>
      <c r="N71" s="70">
        <f t="shared" si="10"/>
        <v>1364479.2982078486</v>
      </c>
      <c r="O71" s="70">
        <f t="shared" si="10"/>
        <v>1602438.0187354672</v>
      </c>
      <c r="P71" s="70">
        <f t="shared" si="10"/>
        <v>1868098.8429191597</v>
      </c>
      <c r="Q71" s="70">
        <f t="shared" si="10"/>
        <v>2164686.7273617792</v>
      </c>
      <c r="R71" s="70">
        <f t="shared" si="10"/>
        <v>2495802.0638756985</v>
      </c>
      <c r="S71" s="70">
        <f t="shared" si="10"/>
        <v>2865464.385992357</v>
      </c>
      <c r="T71" s="70">
        <f t="shared" si="10"/>
        <v>3278161.1635906859</v>
      </c>
      <c r="U71" s="70">
        <f t="shared" si="10"/>
        <v>3738902.2779807383</v>
      </c>
      <c r="V71" s="70">
        <f t="shared" si="10"/>
        <v>4253280.838736061</v>
      </c>
      <c r="W71" s="70">
        <f t="shared" si="10"/>
        <v>4827541.0805531722</v>
      </c>
      <c r="X71" s="70">
        <f t="shared" si="10"/>
        <v>5468654.1643636636</v>
      </c>
    </row>
    <row r="72" spans="1:24" ht="15">
      <c r="A72" s="69">
        <v>36</v>
      </c>
      <c r="B72">
        <v>988.6625252</v>
      </c>
      <c r="C72" s="55">
        <v>12.260639899999999</v>
      </c>
      <c r="D72" s="55">
        <v>759</v>
      </c>
      <c r="E72" s="70">
        <f t="shared" ref="E72:T100" si="11">$D72*((1+$C72/100)^E$2-1)*$B72</f>
        <v>92003.211199133177</v>
      </c>
      <c r="F72" s="70">
        <f t="shared" si="11"/>
        <v>195286.60481982859</v>
      </c>
      <c r="G72" s="70">
        <f t="shared" si="11"/>
        <v>311233.20340885693</v>
      </c>
      <c r="H72" s="70">
        <f t="shared" si="11"/>
        <v>441395.59692718461</v>
      </c>
      <c r="I72" s="70">
        <f t="shared" si="11"/>
        <v>587516.73280001536</v>
      </c>
      <c r="J72" s="70">
        <f t="shared" si="11"/>
        <v>751553.25496000354</v>
      </c>
      <c r="K72" s="70">
        <f t="shared" si="11"/>
        <v>935701.7044065115</v>
      </c>
      <c r="L72" s="70">
        <f t="shared" si="11"/>
        <v>1142427.9321210894</v>
      </c>
      <c r="M72" s="70">
        <f t="shared" si="11"/>
        <v>1374500.1181946055</v>
      </c>
      <c r="N72" s="70">
        <f t="shared" si="11"/>
        <v>1635025.8393106537</v>
      </c>
      <c r="O72" s="70">
        <f t="shared" si="11"/>
        <v>1927493.6809396185</v>
      </c>
      <c r="P72" s="70">
        <f t="shared" si="11"/>
        <v>2255819.9514540131</v>
      </c>
      <c r="Q72" s="70">
        <f t="shared" si="11"/>
        <v>2624401.1236932781</v>
      </c>
      <c r="R72" s="70">
        <f t="shared" si="11"/>
        <v>3038172.7061999971</v>
      </c>
      <c r="S72" s="70">
        <f t="shared" si="11"/>
        <v>3502675.3324463968</v>
      </c>
      <c r="T72" s="70">
        <f t="shared" si="11"/>
        <v>4024128.9530229098</v>
      </c>
      <c r="U72" s="70">
        <f t="shared" si="10"/>
        <v>4609516.1242638221</v>
      </c>
      <c r="V72" s="70">
        <f t="shared" si="10"/>
        <v>5266675.5085913781</v>
      </c>
      <c r="W72" s="70">
        <f t="shared" si="10"/>
        <v>6004406.8386003943</v>
      </c>
      <c r="X72" s="70">
        <f t="shared" si="10"/>
        <v>6832588.7504112963</v>
      </c>
    </row>
    <row r="73" spans="1:24" ht="15">
      <c r="A73" s="69">
        <v>37</v>
      </c>
      <c r="B73">
        <v>1023.953459</v>
      </c>
      <c r="C73" s="55">
        <v>12.666257</v>
      </c>
      <c r="D73" s="55">
        <v>747</v>
      </c>
      <c r="E73" s="70">
        <f t="shared" si="11"/>
        <v>96883.342777965154</v>
      </c>
      <c r="F73" s="70">
        <f t="shared" si="11"/>
        <v>206038.1787423784</v>
      </c>
      <c r="G73" s="70">
        <f t="shared" si="11"/>
        <v>329018.84675797255</v>
      </c>
      <c r="H73" s="70">
        <f t="shared" si="11"/>
        <v>467576.56224473863</v>
      </c>
      <c r="I73" s="70">
        <f t="shared" si="11"/>
        <v>623684.3540683873</v>
      </c>
      <c r="J73" s="70">
        <f t="shared" si="11"/>
        <v>799565.16000144428</v>
      </c>
      <c r="K73" s="70">
        <f t="shared" si="11"/>
        <v>997723.48082765378</v>
      </c>
      <c r="L73" s="70">
        <f t="shared" si="11"/>
        <v>1220981.043836595</v>
      </c>
      <c r="M73" s="70">
        <f t="shared" si="11"/>
        <v>1472516.983548186</v>
      </c>
      <c r="N73" s="70">
        <f t="shared" si="11"/>
        <v>1755913.1118310119</v>
      </c>
      <c r="O73" s="70">
        <f t="shared" si="11"/>
        <v>2075204.9220501904</v>
      </c>
      <c r="P73" s="70">
        <f t="shared" si="11"/>
        <v>2434939.0535316817</v>
      </c>
      <c r="Q73" s="70">
        <f t="shared" si="11"/>
        <v>2840238.0346233374</v>
      </c>
      <c r="R73" s="70">
        <f t="shared" si="11"/>
        <v>3296873.2262784434</v>
      </c>
      <c r="S73" s="70">
        <f t="shared" si="11"/>
        <v>3811347.0048610279</v>
      </c>
      <c r="T73" s="70">
        <f t="shared" si="11"/>
        <v>4390985.3544364925</v>
      </c>
      <c r="U73" s="70">
        <f t="shared" si="10"/>
        <v>5044042.1870397441</v>
      </c>
      <c r="V73" s="70">
        <f t="shared" si="10"/>
        <v>5779816.8764165835</v>
      </c>
      <c r="W73" s="70">
        <f t="shared" si="10"/>
        <v>6608786.6788908448</v>
      </c>
      <c r="X73" s="70">
        <f t="shared" si="10"/>
        <v>7542755.9269988891</v>
      </c>
    </row>
    <row r="74" spans="1:24" ht="15">
      <c r="A74" s="69">
        <v>38</v>
      </c>
      <c r="B74">
        <v>1060.324073</v>
      </c>
      <c r="C74" s="55">
        <v>12.4921723</v>
      </c>
      <c r="D74" s="55">
        <v>829</v>
      </c>
      <c r="E74" s="70">
        <f t="shared" si="11"/>
        <v>109807.27590401875</v>
      </c>
      <c r="F74" s="70">
        <f t="shared" si="11"/>
        <v>233331.86591190388</v>
      </c>
      <c r="G74" s="70">
        <f t="shared" si="11"/>
        <v>372287.36053644255</v>
      </c>
      <c r="H74" s="70">
        <f t="shared" si="11"/>
        <v>528601.41496979585</v>
      </c>
      <c r="I74" s="70">
        <f t="shared" si="11"/>
        <v>704442.49041207938</v>
      </c>
      <c r="J74" s="70">
        <f t="shared" si="11"/>
        <v>902249.93597278593</v>
      </c>
      <c r="K74" s="70">
        <f t="shared" si="11"/>
        <v>1124767.8284551648</v>
      </c>
      <c r="L74" s="70">
        <f t="shared" si="11"/>
        <v>1375083.039464771</v>
      </c>
      <c r="M74" s="70">
        <f t="shared" si="11"/>
        <v>1656668.0579268059</v>
      </c>
      <c r="N74" s="70">
        <f t="shared" si="11"/>
        <v>1973429.1620661048</v>
      </c>
      <c r="O74" s="70">
        <f t="shared" si="11"/>
        <v>2329760.6091138674</v>
      </c>
      <c r="P74" s="70">
        <f t="shared" si="11"/>
        <v>2730605.5944859195</v>
      </c>
      <c r="Q74" s="70">
        <f t="shared" si="11"/>
        <v>3181524.8260865579</v>
      </c>
      <c r="R74" s="70">
        <f t="shared" si="11"/>
        <v>3688773.6650325847</v>
      </c>
      <c r="S74" s="70">
        <f t="shared" si="11"/>
        <v>4259388.9029294988</v>
      </c>
      <c r="T74" s="70">
        <f t="shared" si="11"/>
        <v>4901286.3795145508</v>
      </c>
      <c r="U74" s="70">
        <f t="shared" si="10"/>
        <v>5623370.7948639588</v>
      </c>
      <c r="V74" s="70">
        <f t="shared" si="10"/>
        <v>6435659.2395302616</v>
      </c>
      <c r="W74" s="70">
        <f t="shared" si="10"/>
        <v>7349420.1562772691</v>
      </c>
      <c r="X74" s="70">
        <f t="shared" si="10"/>
        <v>8377329.6611543726</v>
      </c>
    </row>
    <row r="75" spans="1:24" ht="15">
      <c r="A75" s="69">
        <v>39</v>
      </c>
      <c r="B75">
        <v>1097.8129120000001</v>
      </c>
      <c r="C75" s="55">
        <v>12.566598300000001</v>
      </c>
      <c r="D75" s="55">
        <v>739</v>
      </c>
      <c r="E75" s="70">
        <f t="shared" si="11"/>
        <v>101950.76892632707</v>
      </c>
      <c r="F75" s="70">
        <f t="shared" si="11"/>
        <v>216713.28144738692</v>
      </c>
      <c r="G75" s="70">
        <f t="shared" si="11"/>
        <v>345897.53791595541</v>
      </c>
      <c r="H75" s="70">
        <f t="shared" si="11"/>
        <v>491315.86096177099</v>
      </c>
      <c r="I75" s="70">
        <f t="shared" si="11"/>
        <v>655008.32051935035</v>
      </c>
      <c r="J75" s="70">
        <f t="shared" si="11"/>
        <v>839271.35391692037</v>
      </c>
      <c r="K75" s="70">
        <f t="shared" si="11"/>
        <v>1046689.9825369583</v>
      </c>
      <c r="L75" s="70">
        <f t="shared" si="11"/>
        <v>1280174.0770150451</v>
      </c>
      <c r="M75" s="70">
        <f t="shared" si="11"/>
        <v>1542999.1797405856</v>
      </c>
      <c r="N75" s="70">
        <f t="shared" si="11"/>
        <v>1838852.4573572071</v>
      </c>
      <c r="O75" s="70">
        <f t="shared" si="11"/>
        <v>2171884.4279292929</v>
      </c>
      <c r="P75" s="70">
        <f t="shared" si="11"/>
        <v>2546767.1884537479</v>
      </c>
      <c r="Q75" s="70">
        <f t="shared" si="11"/>
        <v>2968759.9595892606</v>
      </c>
      <c r="R75" s="70">
        <f t="shared" si="11"/>
        <v>3443782.8671284122</v>
      </c>
      <c r="S75" s="70">
        <f t="shared" si="11"/>
        <v>3978499.99529099</v>
      </c>
      <c r="T75" s="70">
        <f t="shared" si="11"/>
        <v>4580412.876991054</v>
      </c>
      <c r="U75" s="70">
        <f t="shared" si="10"/>
        <v>5257965.73265032</v>
      </c>
      <c r="V75" s="70">
        <f t="shared" si="10"/>
        <v>6020663.9339504652</v>
      </c>
      <c r="W75" s="70">
        <f t="shared" si="10"/>
        <v>6879207.3544493234</v>
      </c>
      <c r="X75" s="70">
        <f t="shared" si="10"/>
        <v>7845640.4778333558</v>
      </c>
    </row>
    <row r="76" spans="1:24" ht="15">
      <c r="A76" s="69">
        <v>40</v>
      </c>
      <c r="B76">
        <v>1136.456191</v>
      </c>
      <c r="C76" s="55">
        <v>13.5524577</v>
      </c>
      <c r="D76" s="55">
        <v>876</v>
      </c>
      <c r="E76" s="70">
        <f t="shared" si="11"/>
        <v>134919.54423833222</v>
      </c>
      <c r="F76" s="70">
        <f t="shared" si="11"/>
        <v>288124.00263859722</v>
      </c>
      <c r="G76" s="70">
        <f t="shared" si="11"/>
        <v>462091.43045807217</v>
      </c>
      <c r="H76" s="70">
        <f t="shared" si="11"/>
        <v>659635.72034455952</v>
      </c>
      <c r="I76" s="70">
        <f t="shared" si="11"/>
        <v>883952.11655667843</v>
      </c>
      <c r="J76" s="70">
        <f t="shared" si="11"/>
        <v>1138668.8974796091</v>
      </c>
      <c r="K76" s="70">
        <f t="shared" si="11"/>
        <v>1427906.0623919214</v>
      </c>
      <c r="L76" s="70">
        <f t="shared" si="11"/>
        <v>1756341.9717316548</v>
      </c>
      <c r="M76" s="70">
        <f t="shared" si="11"/>
        <v>2129289.0187562658</v>
      </c>
      <c r="N76" s="70">
        <f t="shared" si="11"/>
        <v>2552779.5565722855</v>
      </c>
      <c r="O76" s="70">
        <f t="shared" si="11"/>
        <v>3033663.4703893247</v>
      </c>
      <c r="P76" s="70">
        <f t="shared" si="11"/>
        <v>3579718.973212522</v>
      </c>
      <c r="Q76" s="70">
        <f t="shared" si="11"/>
        <v>4199778.4170743553</v>
      </c>
      <c r="R76" s="70">
        <f t="shared" si="11"/>
        <v>4903871.1547804195</v>
      </c>
      <c r="S76" s="70">
        <f t="shared" si="11"/>
        <v>5703385.7629328687</v>
      </c>
      <c r="T76" s="70">
        <f t="shared" si="11"/>
        <v>6611254.2501604995</v>
      </c>
      <c r="U76" s="70">
        <f t="shared" si="10"/>
        <v>7642161.2300912868</v>
      </c>
      <c r="V76" s="70">
        <f t="shared" si="10"/>
        <v>8812781.44240354</v>
      </c>
      <c r="W76" s="70">
        <f t="shared" si="10"/>
        <v>10142049.46381706</v>
      </c>
      <c r="X76" s="70">
        <f t="shared" si="10"/>
        <v>11651465.971552277</v>
      </c>
    </row>
    <row r="77" spans="1:24" ht="15">
      <c r="A77" s="69">
        <v>41</v>
      </c>
      <c r="B77">
        <v>1176.2582259999999</v>
      </c>
      <c r="C77" s="55">
        <v>11.8608305</v>
      </c>
      <c r="D77" s="55">
        <v>854</v>
      </c>
      <c r="E77" s="70">
        <f t="shared" si="11"/>
        <v>119144.95124165453</v>
      </c>
      <c r="F77" s="70">
        <f t="shared" si="11"/>
        <v>252421.48319938939</v>
      </c>
      <c r="G77" s="70">
        <f t="shared" si="11"/>
        <v>401505.71870890952</v>
      </c>
      <c r="H77" s="70">
        <f t="shared" si="11"/>
        <v>568272.58269443456</v>
      </c>
      <c r="I77" s="70">
        <f t="shared" si="11"/>
        <v>754819.38174744823</v>
      </c>
      <c r="J77" s="70">
        <f t="shared" si="11"/>
        <v>963492.18043931562</v>
      </c>
      <c r="K77" s="70">
        <f t="shared" si="11"/>
        <v>1196915.3060836317</v>
      </c>
      <c r="L77" s="70">
        <f t="shared" si="11"/>
        <v>1458024.3530084218</v>
      </c>
      <c r="M77" s="70">
        <f t="shared" si="11"/>
        <v>1750103.101409127</v>
      </c>
      <c r="N77" s="70">
        <f t="shared" si="11"/>
        <v>2076824.815084161</v>
      </c>
      <c r="O77" s="70">
        <f t="shared" si="11"/>
        <v>2442298.437424887</v>
      </c>
      <c r="P77" s="70">
        <f t="shared" si="11"/>
        <v>2851120.2666336554</v>
      </c>
      <c r="Q77" s="70">
        <f t="shared" si="11"/>
        <v>3308431.7600518763</v>
      </c>
      <c r="R77" s="70">
        <f t="shared" si="11"/>
        <v>3819984.1945614503</v>
      </c>
      <c r="S77" s="70">
        <f t="shared" si="11"/>
        <v>4392210.9962468296</v>
      </c>
      <c r="T77" s="70">
        <f t="shared" si="11"/>
        <v>5032308.6489556814</v>
      </c>
      <c r="U77" s="70">
        <f t="shared" si="10"/>
        <v>5748327.1992868092</v>
      </c>
      <c r="V77" s="70">
        <f t="shared" si="10"/>
        <v>6549271.4962212685</v>
      </c>
      <c r="W77" s="70">
        <f t="shared" si="10"/>
        <v>7445214.4386145435</v>
      </c>
      <c r="X77" s="70">
        <f t="shared" si="10"/>
        <v>8447423.6547817942</v>
      </c>
    </row>
    <row r="78" spans="1:24" ht="15">
      <c r="A78" s="69">
        <v>42</v>
      </c>
      <c r="B78">
        <v>1217.2719</v>
      </c>
      <c r="C78" s="55">
        <v>12.368753</v>
      </c>
      <c r="D78" s="55">
        <v>853</v>
      </c>
      <c r="E78" s="70">
        <f t="shared" si="11"/>
        <v>128428.83551594416</v>
      </c>
      <c r="F78" s="70">
        <f t="shared" si="11"/>
        <v>272742.71647763165</v>
      </c>
      <c r="G78" s="70">
        <f t="shared" si="11"/>
        <v>434906.42492018436</v>
      </c>
      <c r="H78" s="70">
        <f t="shared" si="11"/>
        <v>617127.76191563625</v>
      </c>
      <c r="I78" s="70">
        <f t="shared" si="11"/>
        <v>821887.60599735368</v>
      </c>
      <c r="J78" s="70">
        <f t="shared" si="11"/>
        <v>1051973.6894367235</v>
      </c>
      <c r="K78" s="70">
        <f t="shared" si="11"/>
        <v>1310518.5522240833</v>
      </c>
      <c r="L78" s="70">
        <f t="shared" si="11"/>
        <v>1601042.1904837997</v>
      </c>
      <c r="M78" s="70">
        <f t="shared" si="11"/>
        <v>1927499.9799664745</v>
      </c>
      <c r="N78" s="70">
        <f t="shared" si="11"/>
        <v>2294336.5270795212</v>
      </c>
      <c r="O78" s="70">
        <f t="shared" si="11"/>
        <v>2706546.1806187094</v>
      </c>
      <c r="P78" s="70">
        <f t="shared" si="11"/>
        <v>3169741.0280463146</v>
      </c>
      <c r="Q78" s="70">
        <f t="shared" si="11"/>
        <v>3690227.3020609678</v>
      </c>
      <c r="R78" s="70">
        <f t="shared" si="11"/>
        <v>4275091.237707397</v>
      </c>
      <c r="S78" s="70">
        <f t="shared" si="11"/>
        <v>4932295.5489400122</v>
      </c>
      <c r="T78" s="70">
        <f t="shared" si="11"/>
        <v>5670787.8381343391</v>
      </c>
      <c r="U78" s="70">
        <f t="shared" si="10"/>
        <v>6500622.414503159</v>
      </c>
      <c r="V78" s="70">
        <f t="shared" si="10"/>
        <v>7433097.1799316341</v>
      </c>
      <c r="W78" s="70">
        <f t="shared" si="10"/>
        <v>8480907.4458832871</v>
      </c>
      <c r="X78" s="70">
        <f t="shared" si="10"/>
        <v>9658318.775539143</v>
      </c>
    </row>
    <row r="79" spans="1:24" ht="15">
      <c r="A79" s="69">
        <v>43</v>
      </c>
      <c r="B79">
        <v>1259.507439</v>
      </c>
      <c r="C79" s="55">
        <v>12.4892573</v>
      </c>
      <c r="D79" s="55">
        <v>868</v>
      </c>
      <c r="E79" s="70">
        <f t="shared" si="11"/>
        <v>136539.11229979616</v>
      </c>
      <c r="F79" s="70">
        <f t="shared" si="11"/>
        <v>290130.94564984983</v>
      </c>
      <c r="G79" s="70">
        <f t="shared" si="11"/>
        <v>462905.25825877878</v>
      </c>
      <c r="H79" s="70">
        <f t="shared" si="11"/>
        <v>657257.79931774351</v>
      </c>
      <c r="I79" s="70">
        <f t="shared" si="11"/>
        <v>875883.52929865022</v>
      </c>
      <c r="J79" s="70">
        <f t="shared" si="11"/>
        <v>1121813.9892208758</v>
      </c>
      <c r="K79" s="70">
        <f t="shared" si="11"/>
        <v>1398459.3370618613</v>
      </c>
      <c r="L79" s="70">
        <f t="shared" si="11"/>
        <v>1709655.6342031877</v>
      </c>
      <c r="M79" s="70">
        <f t="shared" si="11"/>
        <v>2059718.0376025666</v>
      </c>
      <c r="N79" s="70">
        <f t="shared" si="11"/>
        <v>2453500.635273058</v>
      </c>
      <c r="O79" s="70">
        <f t="shared" si="11"/>
        <v>2896463.7547692405</v>
      </c>
      <c r="P79" s="70">
        <f t="shared" si="11"/>
        <v>3394749.678003408</v>
      </c>
      <c r="Q79" s="70">
        <f t="shared" si="11"/>
        <v>3955267.8122799713</v>
      </c>
      <c r="R79" s="70">
        <f t="shared" si="11"/>
        <v>4585790.4985594936</v>
      </c>
      <c r="S79" s="70">
        <f t="shared" si="11"/>
        <v>5295060.7854633378</v>
      </c>
      <c r="T79" s="70">
        <f t="shared" si="11"/>
        <v>6092913.6634510513</v>
      </c>
      <c r="U79" s="70">
        <f t="shared" si="10"/>
        <v>6990412.4402461052</v>
      </c>
      <c r="V79" s="70">
        <f t="shared" si="10"/>
        <v>8000002.1485394444</v>
      </c>
      <c r="W79" s="70">
        <f t="shared" si="10"/>
        <v>9135682.1131758597</v>
      </c>
      <c r="X79" s="70">
        <f t="shared" si="10"/>
        <v>10413200.070700267</v>
      </c>
    </row>
    <row r="80" spans="1:24" ht="15">
      <c r="A80" s="69">
        <v>44</v>
      </c>
      <c r="B80">
        <v>1302.9927769999999</v>
      </c>
      <c r="C80" s="55">
        <v>12.7418543</v>
      </c>
      <c r="D80" s="55">
        <v>848</v>
      </c>
      <c r="E80" s="70">
        <f t="shared" si="11"/>
        <v>140789.57412476471</v>
      </c>
      <c r="F80" s="70">
        <f t="shared" si="11"/>
        <v>299518.35065409745</v>
      </c>
      <c r="G80" s="70">
        <f t="shared" si="11"/>
        <v>478472.11662097037</v>
      </c>
      <c r="H80" s="70">
        <f t="shared" si="11"/>
        <v>680227.91071170534</v>
      </c>
      <c r="I80" s="70">
        <f t="shared" si="11"/>
        <v>907691.13412728964</v>
      </c>
      <c r="J80" s="70">
        <f t="shared" si="11"/>
        <v>1164137.3900565712</v>
      </c>
      <c r="K80" s="70">
        <f t="shared" si="11"/>
        <v>1453259.6542741673</v>
      </c>
      <c r="L80" s="70">
        <f t="shared" si="11"/>
        <v>1779221.45614723</v>
      </c>
      <c r="M80" s="70">
        <f t="shared" si="11"/>
        <v>2146716.8358886135</v>
      </c>
      <c r="N80" s="70">
        <f t="shared" si="11"/>
        <v>2561037.9414758757</v>
      </c>
      <c r="O80" s="70">
        <f t="shared" si="11"/>
        <v>3028151.2386712157</v>
      </c>
      <c r="P80" s="70">
        <f t="shared" si="11"/>
        <v>3554783.4316111123</v>
      </c>
      <c r="Q80" s="70">
        <f t="shared" si="11"/>
        <v>4148518.331272305</v>
      </c>
      <c r="R80" s="70">
        <f t="shared" si="11"/>
        <v>4817906.0667765792</v>
      </c>
      <c r="S80" s="70">
        <f t="shared" si="11"/>
        <v>5572586.2122408766</v>
      </c>
      <c r="T80" s="70">
        <f t="shared" si="11"/>
        <v>6423426.6022712626</v>
      </c>
      <c r="U80" s="70">
        <f t="shared" si="10"/>
        <v>7382679.8351248736</v>
      </c>
      <c r="V80" s="70">
        <f t="shared" si="10"/>
        <v>8464159.7172767296</v>
      </c>
      <c r="W80" s="70">
        <f t="shared" si="10"/>
        <v>9683440.1902961899</v>
      </c>
      <c r="X80" s="70">
        <f t="shared" si="10"/>
        <v>11058079.604696138</v>
      </c>
    </row>
    <row r="81" spans="1:24" ht="15">
      <c r="A81" s="69">
        <v>45</v>
      </c>
      <c r="B81">
        <v>1347.7523590000001</v>
      </c>
      <c r="C81" s="55">
        <v>12.649166299999999</v>
      </c>
      <c r="D81" s="55">
        <v>858</v>
      </c>
      <c r="E81" s="70">
        <f t="shared" si="11"/>
        <v>146271.35711938713</v>
      </c>
      <c r="F81" s="70">
        <f t="shared" si="11"/>
        <v>311044.82145007246</v>
      </c>
      <c r="G81" s="70">
        <f t="shared" si="11"/>
        <v>496660.75530221732</v>
      </c>
      <c r="H81" s="70">
        <f t="shared" si="11"/>
        <v>705755.55730661785</v>
      </c>
      <c r="I81" s="70">
        <f t="shared" si="11"/>
        <v>941299.108541211</v>
      </c>
      <c r="J81" s="70">
        <f t="shared" si="11"/>
        <v>1206636.9552803929</v>
      </c>
      <c r="K81" s="70">
        <f t="shared" si="11"/>
        <v>1505537.827510454</v>
      </c>
      <c r="L81" s="70">
        <f t="shared" si="11"/>
        <v>1842247.1681410454</v>
      </c>
      <c r="M81" s="70">
        <f t="shared" si="11"/>
        <v>2221547.433215634</v>
      </c>
      <c r="N81" s="70">
        <f t="shared" si="11"/>
        <v>2648826.0195958475</v>
      </c>
      <c r="O81" s="70">
        <f t="shared" si="11"/>
        <v>3130151.7849315843</v>
      </c>
      <c r="P81" s="70">
        <f t="shared" si="11"/>
        <v>3672361.2467693849</v>
      </c>
      <c r="Q81" s="70">
        <f t="shared" si="11"/>
        <v>4283155.6851293854</v>
      </c>
      <c r="R81" s="70">
        <f t="shared" si="11"/>
        <v>4971210.5277486918</v>
      </c>
      <c r="S81" s="70">
        <f t="shared" si="11"/>
        <v>5746298.5716461185</v>
      </c>
      <c r="T81" s="70">
        <f t="shared" si="11"/>
        <v>6619428.7911875471</v>
      </c>
      <c r="U81" s="70">
        <f t="shared" si="10"/>
        <v>7603002.7042143252</v>
      </c>
      <c r="V81" s="70">
        <f t="shared" si="10"/>
        <v>8710990.5171832796</v>
      </c>
      <c r="W81" s="70">
        <f t="shared" si="10"/>
        <v>9959129.5511984099</v>
      </c>
      <c r="X81" s="70">
        <f t="shared" si="10"/>
        <v>11365147.767281324</v>
      </c>
    </row>
    <row r="82" spans="1:24" ht="15">
      <c r="A82" s="69">
        <v>46</v>
      </c>
      <c r="B82">
        <v>1393.9502950000001</v>
      </c>
      <c r="C82" s="55">
        <v>12.6890014</v>
      </c>
      <c r="D82" s="55">
        <v>938</v>
      </c>
      <c r="E82" s="70">
        <f t="shared" si="11"/>
        <v>165911.9133560872</v>
      </c>
      <c r="F82" s="70">
        <f t="shared" si="11"/>
        <v>352876.39172069519</v>
      </c>
      <c r="G82" s="70">
        <f t="shared" si="11"/>
        <v>563564.79536249081</v>
      </c>
      <c r="H82" s="70">
        <f t="shared" si="11"/>
        <v>800987.4534920319</v>
      </c>
      <c r="I82" s="70">
        <f t="shared" si="11"/>
        <v>1068536.6760355472</v>
      </c>
      <c r="J82" s="70">
        <f t="shared" si="11"/>
        <v>1370035.2231732984</v>
      </c>
      <c r="K82" s="70">
        <f t="shared" si="11"/>
        <v>1709790.9251783388</v>
      </c>
      <c r="L82" s="70">
        <f t="shared" si="11"/>
        <v>2092658.2329673788</v>
      </c>
      <c r="M82" s="70">
        <f t="shared" si="11"/>
        <v>2524107.5788019118</v>
      </c>
      <c r="N82" s="70">
        <f t="shared" si="11"/>
        <v>3010303.5381696802</v>
      </c>
      <c r="O82" s="70">
        <f t="shared" si="11"/>
        <v>3558192.909628368</v>
      </c>
      <c r="P82" s="70">
        <f t="shared" si="11"/>
        <v>4175603.9711019001</v>
      </c>
      <c r="Q82" s="70">
        <f t="shared" si="11"/>
        <v>4871358.3308095625</v>
      </c>
      <c r="R82" s="70">
        <f t="shared" si="11"/>
        <v>5655396.970961092</v>
      </c>
      <c r="S82" s="70">
        <f t="shared" si="11"/>
        <v>6538922.2851379905</v>
      </c>
      <c r="T82" s="70">
        <f t="shared" si="11"/>
        <v>7534558.1388001498</v>
      </c>
      <c r="U82" s="70">
        <f t="shared" si="10"/>
        <v>8656530.2398724016</v>
      </c>
      <c r="V82" s="70">
        <f t="shared" si="10"/>
        <v>9920869.3965573218</v>
      </c>
      <c r="W82" s="70">
        <f t="shared" si="10"/>
        <v>11345640.566534739</v>
      </c>
      <c r="X82" s="70">
        <f t="shared" si="10"/>
        <v>12951200.970217388</v>
      </c>
    </row>
    <row r="83" spans="1:24" ht="15">
      <c r="A83" s="69">
        <v>47</v>
      </c>
      <c r="B83">
        <v>1441.4620609999999</v>
      </c>
      <c r="C83" s="55">
        <v>12.8221977</v>
      </c>
      <c r="D83" s="55">
        <v>949</v>
      </c>
      <c r="E83" s="70">
        <f t="shared" si="11"/>
        <v>175400.93235508687</v>
      </c>
      <c r="F83" s="70">
        <f t="shared" si="11"/>
        <v>373292.11902438622</v>
      </c>
      <c r="G83" s="70">
        <f t="shared" si="11"/>
        <v>596557.30487929902</v>
      </c>
      <c r="H83" s="70">
        <f t="shared" si="11"/>
        <v>848449.99425980158</v>
      </c>
      <c r="I83" s="70">
        <f t="shared" si="11"/>
        <v>1132640.8622645189</v>
      </c>
      <c r="J83" s="70">
        <f t="shared" si="11"/>
        <v>1453271.2452101468</v>
      </c>
      <c r="K83" s="70">
        <f t="shared" si="11"/>
        <v>1815013.4897433301</v>
      </c>
      <c r="L83" s="70">
        <f t="shared" si="11"/>
        <v>2223139.0400349763</v>
      </c>
      <c r="M83" s="70">
        <f t="shared" si="11"/>
        <v>2683595.2552492297</v>
      </c>
      <c r="N83" s="70">
        <f t="shared" si="11"/>
        <v>3203092.0767001924</v>
      </c>
      <c r="O83" s="70">
        <f t="shared" si="11"/>
        <v>3789199.8076428128</v>
      </c>
      <c r="P83" s="70">
        <f t="shared" si="11"/>
        <v>4450459.4305818817</v>
      </c>
      <c r="Q83" s="70">
        <f t="shared" si="11"/>
        <v>5196507.0696844719</v>
      </c>
      <c r="R83" s="70">
        <f t="shared" si="11"/>
        <v>6038214.4120089756</v>
      </c>
      <c r="S83" s="70">
        <f t="shared" si="11"/>
        <v>6987847.1338217463</v>
      </c>
      <c r="T83" s="70">
        <f t="shared" si="11"/>
        <v>8059243.6406492414</v>
      </c>
      <c r="U83" s="70">
        <f t="shared" si="10"/>
        <v>9268016.7257330511</v>
      </c>
      <c r="V83" s="70">
        <f t="shared" si="10"/>
        <v>10631781.085530696</v>
      </c>
      <c r="W83" s="70">
        <f t="shared" si="10"/>
        <v>12170410.007703731</v>
      </c>
      <c r="X83" s="70">
        <f t="shared" si="10"/>
        <v>13906324.972147182</v>
      </c>
    </row>
    <row r="84" spans="1:24" ht="15">
      <c r="A84" s="69">
        <v>48</v>
      </c>
      <c r="B84">
        <v>1490.2825889999999</v>
      </c>
      <c r="C84" s="55">
        <v>12.6767097</v>
      </c>
      <c r="D84" s="55">
        <v>909</v>
      </c>
      <c r="E84" s="70">
        <f t="shared" si="11"/>
        <v>171727.18694311142</v>
      </c>
      <c r="F84" s="70">
        <f t="shared" si="11"/>
        <v>365223.7308509773</v>
      </c>
      <c r="G84" s="70">
        <f t="shared" si="11"/>
        <v>583249.26990957651</v>
      </c>
      <c r="H84" s="70">
        <f t="shared" si="11"/>
        <v>828913.27362649422</v>
      </c>
      <c r="I84" s="70">
        <f t="shared" si="11"/>
        <v>1105719.3899320033</v>
      </c>
      <c r="J84" s="70">
        <f t="shared" si="11"/>
        <v>1417615.4140334055</v>
      </c>
      <c r="K84" s="70">
        <f t="shared" si="11"/>
        <v>1769049.5916759854</v>
      </c>
      <c r="L84" s="70">
        <f t="shared" si="11"/>
        <v>2165034.0598048964</v>
      </c>
      <c r="M84" s="70">
        <f t="shared" si="11"/>
        <v>2611216.3294155989</v>
      </c>
      <c r="N84" s="70">
        <f t="shared" si="11"/>
        <v>3113959.8300777222</v>
      </c>
      <c r="O84" s="70">
        <f t="shared" si="11"/>
        <v>3680434.6648543989</v>
      </c>
      <c r="P84" s="70">
        <f t="shared" si="11"/>
        <v>4318719.8699592715</v>
      </c>
      <c r="Q84" s="70">
        <f t="shared" si="11"/>
        <v>5037918.6375733381</v>
      </c>
      <c r="R84" s="70">
        <f t="shared" si="11"/>
        <v>5848288.1451238142</v>
      </c>
      <c r="S84" s="70">
        <f t="shared" si="11"/>
        <v>6761385.842643789</v>
      </c>
      <c r="T84" s="70">
        <f t="shared" si="11"/>
        <v>7790234.2845557518</v>
      </c>
      <c r="U84" s="70">
        <f t="shared" si="10"/>
        <v>8949506.8567018695</v>
      </c>
      <c r="V84" s="70">
        <f t="shared" si="10"/>
        <v>10255737.047450673</v>
      </c>
      <c r="W84" s="70">
        <f t="shared" si="10"/>
        <v>11727554.247494455</v>
      </c>
      <c r="X84" s="70">
        <f t="shared" si="10"/>
        <v>13385949.44130246</v>
      </c>
    </row>
    <row r="85" spans="1:24" ht="15">
      <c r="A85" s="69">
        <v>49</v>
      </c>
      <c r="B85">
        <v>1540.446674</v>
      </c>
      <c r="C85" s="55">
        <v>13.766070600000001</v>
      </c>
      <c r="D85" s="55">
        <v>945</v>
      </c>
      <c r="E85" s="70">
        <f t="shared" si="11"/>
        <v>200395.73297979147</v>
      </c>
      <c r="F85" s="70">
        <f t="shared" si="11"/>
        <v>428378.08404096862</v>
      </c>
      <c r="G85" s="70">
        <f t="shared" si="11"/>
        <v>687744.64650476712</v>
      </c>
      <c r="H85" s="70">
        <f t="shared" si="11"/>
        <v>982815.79307012563</v>
      </c>
      <c r="I85" s="70">
        <f t="shared" si="11"/>
        <v>1318506.6419919005</v>
      </c>
      <c r="J85" s="70">
        <f t="shared" si="11"/>
        <v>1700408.9301739861</v>
      </c>
      <c r="K85" s="70">
        <f t="shared" si="11"/>
        <v>2134884.1569702341</v>
      </c>
      <c r="L85" s="70">
        <f t="shared" si="11"/>
        <v>2629169.5502267634</v>
      </c>
      <c r="M85" s="70">
        <f t="shared" si="11"/>
        <v>3191498.6196844741</v>
      </c>
      <c r="N85" s="70">
        <f t="shared" si="11"/>
        <v>3831238.305848056</v>
      </c>
      <c r="O85" s="70">
        <f t="shared" si="11"/>
        <v>4559045.0088651357</v>
      </c>
      <c r="P85" s="70">
        <f t="shared" si="11"/>
        <v>5387042.0964510785</v>
      </c>
      <c r="Q85" s="70">
        <f t="shared" si="11"/>
        <v>6329021.8476800462</v>
      </c>
      <c r="R85" s="70">
        <f t="shared" si="11"/>
        <v>7400675.1965008974</v>
      </c>
      <c r="S85" s="70">
        <f t="shared" si="11"/>
        <v>8619853.1019076928</v>
      </c>
      <c r="T85" s="70">
        <f t="shared" si="11"/>
        <v>10006863.89851239</v>
      </c>
      <c r="U85" s="70">
        <f t="shared" si="10"/>
        <v>11584811.58060731</v>
      </c>
      <c r="V85" s="70">
        <f t="shared" si="10"/>
        <v>13379980.65465048</v>
      </c>
      <c r="W85" s="70">
        <f t="shared" si="10"/>
        <v>15422273.9708158</v>
      </c>
      <c r="X85" s="70">
        <f t="shared" si="10"/>
        <v>17745710.826743525</v>
      </c>
    </row>
    <row r="86" spans="1:24" ht="15">
      <c r="A86" s="69">
        <v>50</v>
      </c>
      <c r="B86">
        <v>1591.9713819999999</v>
      </c>
      <c r="C86" s="55">
        <v>12.5287767</v>
      </c>
      <c r="D86" s="55">
        <v>909</v>
      </c>
      <c r="E86" s="70">
        <f t="shared" si="11"/>
        <v>181304.1764770239</v>
      </c>
      <c r="F86" s="70">
        <f t="shared" si="11"/>
        <v>385323.54837262793</v>
      </c>
      <c r="G86" s="70">
        <f t="shared" si="11"/>
        <v>614904.05179777497</v>
      </c>
      <c r="H86" s="70">
        <f t="shared" si="11"/>
        <v>873248.18384379416</v>
      </c>
      <c r="I86" s="70">
        <f t="shared" si="11"/>
        <v>1163959.6753114124</v>
      </c>
      <c r="J86" s="70">
        <f t="shared" si="11"/>
        <v>1491093.7603862486</v>
      </c>
      <c r="K86" s="70">
        <f t="shared" si="11"/>
        <v>1859213.7444896987</v>
      </c>
      <c r="L86" s="70">
        <f t="shared" si="11"/>
        <v>2273454.6593895447</v>
      </c>
      <c r="M86" s="70">
        <f t="shared" si="11"/>
        <v>2739594.8935172302</v>
      </c>
      <c r="N86" s="70">
        <f t="shared" si="11"/>
        <v>3264136.7966876309</v>
      </c>
      <c r="O86" s="70">
        <f t="shared" si="11"/>
        <v>3854397.383604181</v>
      </c>
      <c r="P86" s="70">
        <f t="shared" si="11"/>
        <v>4518610.4014036153</v>
      </c>
      <c r="Q86" s="70">
        <f t="shared" si="11"/>
        <v>5266041.1850154717</v>
      </c>
      <c r="R86" s="70">
        <f t="shared" si="11"/>
        <v>6107115.9024931183</v>
      </c>
      <c r="S86" s="70">
        <f t="shared" si="11"/>
        <v>7053566.9932036968</v>
      </c>
      <c r="T86" s="70">
        <f t="shared" si="11"/>
        <v>8118596.8276441135</v>
      </c>
      <c r="U86" s="70">
        <f t="shared" si="10"/>
        <v>9317061.871829953</v>
      </c>
      <c r="V86" s="70">
        <f t="shared" si="10"/>
        <v>10665679.925229391</v>
      </c>
      <c r="W86" s="70">
        <f t="shared" si="10"/>
        <v>12183263.323075134</v>
      </c>
      <c r="X86" s="70">
        <f t="shared" si="10"/>
        <v>13890981.356073242</v>
      </c>
    </row>
    <row r="87" spans="1:24" ht="15">
      <c r="A87" s="69">
        <v>51</v>
      </c>
      <c r="B87">
        <v>1644.8873169999999</v>
      </c>
      <c r="C87" s="55">
        <v>12.5532524</v>
      </c>
      <c r="D87" s="55">
        <v>903</v>
      </c>
      <c r="E87" s="70">
        <f t="shared" si="11"/>
        <v>186457.63150853413</v>
      </c>
      <c r="F87" s="70">
        <f t="shared" si="11"/>
        <v>396321.76011939655</v>
      </c>
      <c r="G87" s="70">
        <f t="shared" si="11"/>
        <v>632530.66249184113</v>
      </c>
      <c r="H87" s="70">
        <f t="shared" si="11"/>
        <v>898391.46457036817</v>
      </c>
      <c r="I87" s="70">
        <f t="shared" si="11"/>
        <v>1197626.4441664775</v>
      </c>
      <c r="J87" s="70">
        <f t="shared" si="11"/>
        <v>1534425.1460203747</v>
      </c>
      <c r="K87" s="70">
        <f t="shared" si="11"/>
        <v>1913503.0389979153</v>
      </c>
      <c r="L87" s="70">
        <f t="shared" si="11"/>
        <v>2340167.5366735277</v>
      </c>
      <c r="M87" s="70">
        <f t="shared" si="11"/>
        <v>2820392.3056435524</v>
      </c>
      <c r="N87" s="70">
        <f t="shared" si="11"/>
        <v>3360900.9019497009</v>
      </c>
      <c r="O87" s="70">
        <f t="shared" si="11"/>
        <v>3969260.9065938587</v>
      </c>
      <c r="P87" s="70">
        <f t="shared" si="11"/>
        <v>4653989.8781216471</v>
      </c>
      <c r="Q87" s="70">
        <f t="shared" si="11"/>
        <v>5424674.6057012444</v>
      </c>
      <c r="R87" s="70">
        <f t="shared" si="11"/>
        <v>6292105.3323421618</v>
      </c>
      <c r="S87" s="70">
        <f t="shared" si="11"/>
        <v>7268426.8274934674</v>
      </c>
      <c r="T87" s="70">
        <f t="shared" ref="T87:X101" si="12">$D87*((1+$C87/100)^T$2-1)*$B87</f>
        <v>8367308.4241665667</v>
      </c>
      <c r="U87" s="70">
        <f t="shared" si="12"/>
        <v>9604135.4012471922</v>
      </c>
      <c r="V87" s="70">
        <f t="shared" si="12"/>
        <v>10996224.39051204</v>
      </c>
      <c r="W87" s="70">
        <f t="shared" si="12"/>
        <v>12563065.824231915</v>
      </c>
      <c r="X87" s="70">
        <f t="shared" si="12"/>
        <v>14326596.81783442</v>
      </c>
    </row>
    <row r="88" spans="1:24" ht="15">
      <c r="A88" s="69">
        <v>52</v>
      </c>
      <c r="B88">
        <v>1699.1765</v>
      </c>
      <c r="C88" s="55">
        <v>15.0600673</v>
      </c>
      <c r="D88" s="55">
        <v>928</v>
      </c>
      <c r="E88" s="70">
        <f t="shared" ref="E88:T101" si="13">$D88*((1+$C88/100)^E$2-1)*$B88</f>
        <v>237472.53148568803</v>
      </c>
      <c r="F88" s="70">
        <f t="shared" si="13"/>
        <v>510708.58603213431</v>
      </c>
      <c r="G88" s="70">
        <f t="shared" si="13"/>
        <v>825094.17428114021</v>
      </c>
      <c r="H88" s="70">
        <f t="shared" si="13"/>
        <v>1186826.4437019471</v>
      </c>
      <c r="I88" s="70">
        <f t="shared" si="13"/>
        <v>1603035.836343345</v>
      </c>
      <c r="J88" s="70">
        <f t="shared" si="13"/>
        <v>2081926.6436254582</v>
      </c>
      <c r="K88" s="70">
        <f t="shared" si="13"/>
        <v>2632938.7287777718</v>
      </c>
      <c r="L88" s="70">
        <f t="shared" si="13"/>
        <v>3266933.6047851564</v>
      </c>
      <c r="M88" s="70">
        <f t="shared" si="13"/>
        <v>3996408.5357978055</v>
      </c>
      <c r="N88" s="70">
        <f t="shared" si="13"/>
        <v>4835742.882357588</v>
      </c>
      <c r="O88" s="70">
        <f t="shared" si="13"/>
        <v>5801481.5463812873</v>
      </c>
      <c r="P88" s="70">
        <f t="shared" si="13"/>
        <v>6912661.1031490788</v>
      </c>
      <c r="Q88" s="70">
        <f t="shared" si="13"/>
        <v>8191185.0489899404</v>
      </c>
      <c r="R88" s="70">
        <f t="shared" si="13"/>
        <v>9662255.5615210496</v>
      </c>
      <c r="S88" s="70">
        <f t="shared" si="13"/>
        <v>11354870.283269802</v>
      </c>
      <c r="T88" s="70">
        <f t="shared" si="13"/>
        <v>13302393.921243623</v>
      </c>
      <c r="U88" s="70">
        <f t="shared" si="12"/>
        <v>15543215.929779708</v>
      </c>
      <c r="V88" s="70">
        <f t="shared" si="12"/>
        <v>18121507.240874544</v>
      </c>
      <c r="W88" s="70">
        <f t="shared" si="12"/>
        <v>21088090.958610307</v>
      </c>
      <c r="X88" s="70">
        <f t="shared" si="12"/>
        <v>24501444.180747926</v>
      </c>
    </row>
    <row r="89" spans="1:24" ht="15">
      <c r="A89" s="69">
        <v>53</v>
      </c>
      <c r="B89">
        <v>1754.8194109999999</v>
      </c>
      <c r="C89" s="55">
        <v>12.7088257</v>
      </c>
      <c r="D89" s="55">
        <v>913</v>
      </c>
      <c r="E89" s="70">
        <f t="shared" si="13"/>
        <v>203614.46648819986</v>
      </c>
      <c r="F89" s="70">
        <f t="shared" si="13"/>
        <v>433105.94062236993</v>
      </c>
      <c r="G89" s="70">
        <f t="shared" si="13"/>
        <v>691763.08620061236</v>
      </c>
      <c r="H89" s="70">
        <f t="shared" si="13"/>
        <v>983292.51757098862</v>
      </c>
      <c r="I89" s="70">
        <f t="shared" si="13"/>
        <v>1311871.9162384274</v>
      </c>
      <c r="J89" s="70">
        <f t="shared" si="13"/>
        <v>1682209.8979686191</v>
      </c>
      <c r="K89" s="70">
        <f t="shared" si="13"/>
        <v>2099613.4882977982</v>
      </c>
      <c r="L89" s="70">
        <f t="shared" si="13"/>
        <v>2570064.1733874553</v>
      </c>
      <c r="M89" s="70">
        <f t="shared" si="13"/>
        <v>3100303.6160496129</v>
      </c>
      <c r="N89" s="70">
        <f t="shared" si="13"/>
        <v>3697930.2652723552</v>
      </c>
      <c r="O89" s="70">
        <f t="shared" si="13"/>
        <v>4371508.2436815668</v>
      </c>
      <c r="P89" s="70">
        <f t="shared" si="13"/>
        <v>5130690.0733203869</v>
      </c>
      <c r="Q89" s="70">
        <f t="shared" si="13"/>
        <v>5986354.9984340779</v>
      </c>
      <c r="R89" s="70">
        <f t="shared" si="13"/>
        <v>6950764.8874565037</v>
      </c>
      <c r="S89" s="70">
        <f t="shared" si="13"/>
        <v>8037739.9483083514</v>
      </c>
      <c r="T89" s="70">
        <f t="shared" si="13"/>
        <v>9262856.7750463281</v>
      </c>
      <c r="U89" s="70">
        <f t="shared" si="12"/>
        <v>10643671.563915806</v>
      </c>
      <c r="V89" s="70">
        <f t="shared" si="12"/>
        <v>12199971.697542531</v>
      </c>
      <c r="W89" s="70">
        <f t="shared" si="12"/>
        <v>13954059.302520745</v>
      </c>
      <c r="X89" s="70">
        <f t="shared" si="12"/>
        <v>15931070.843840938</v>
      </c>
    </row>
    <row r="90" spans="1:24" ht="15">
      <c r="A90" s="69">
        <v>54</v>
      </c>
      <c r="B90">
        <v>1811.8190030000001</v>
      </c>
      <c r="C90" s="55">
        <v>13.548388900000001</v>
      </c>
      <c r="D90" s="55">
        <v>875</v>
      </c>
      <c r="E90" s="70">
        <f t="shared" si="13"/>
        <v>214788.24910422496</v>
      </c>
      <c r="F90" s="70">
        <f t="shared" si="13"/>
        <v>458676.84550859098</v>
      </c>
      <c r="G90" s="70">
        <f t="shared" si="13"/>
        <v>735608.41743657191</v>
      </c>
      <c r="H90" s="70">
        <f t="shared" si="13"/>
        <v>1050059.7557162391</v>
      </c>
      <c r="I90" s="70">
        <f t="shared" si="13"/>
        <v>1407114.1842072902</v>
      </c>
      <c r="J90" s="70">
        <f t="shared" si="13"/>
        <v>1812543.7352549806</v>
      </c>
      <c r="K90" s="70">
        <f t="shared" si="13"/>
        <v>2272902.4585941373</v>
      </c>
      <c r="L90" s="70">
        <f t="shared" si="13"/>
        <v>2795632.3721063575</v>
      </c>
      <c r="M90" s="70">
        <f t="shared" si="13"/>
        <v>3389183.7671978474</v>
      </c>
      <c r="N90" s="70">
        <f t="shared" si="13"/>
        <v>4063151.8136177068</v>
      </c>
      <c r="O90" s="70">
        <f t="shared" si="13"/>
        <v>4828431.6720282612</v>
      </c>
      <c r="P90" s="70">
        <f t="shared" si="13"/>
        <v>5697394.6218296494</v>
      </c>
      <c r="Q90" s="70">
        <f t="shared" si="13"/>
        <v>6684088.0514670396</v>
      </c>
      <c r="R90" s="70">
        <f t="shared" si="13"/>
        <v>7804462.5442024507</v>
      </c>
      <c r="S90" s="70">
        <f t="shared" si="13"/>
        <v>9076629.7303500585</v>
      </c>
      <c r="T90" s="70">
        <f t="shared" si="13"/>
        <v>10521155.074335132</v>
      </c>
      <c r="U90" s="70">
        <f t="shared" si="12"/>
        <v>12161390.329682365</v>
      </c>
      <c r="V90" s="70">
        <f t="shared" si="12"/>
        <v>14023851.036298947</v>
      </c>
      <c r="W90" s="70">
        <f t="shared" si="12"/>
        <v>16138645.162557635</v>
      </c>
      <c r="X90" s="70">
        <f t="shared" si="12"/>
        <v>18539959.821476202</v>
      </c>
    </row>
    <row r="91" spans="1:24" ht="15">
      <c r="A91" s="69">
        <v>55</v>
      </c>
      <c r="B91">
        <v>1870.145074</v>
      </c>
      <c r="C91" s="55">
        <v>12.105408499999999</v>
      </c>
      <c r="D91" s="55">
        <v>959</v>
      </c>
      <c r="E91" s="70">
        <f t="shared" si="13"/>
        <v>217106.76401956374</v>
      </c>
      <c r="F91" s="70">
        <f t="shared" si="13"/>
        <v>460495.18870482652</v>
      </c>
      <c r="G91" s="70">
        <f t="shared" si="13"/>
        <v>733346.77643995557</v>
      </c>
      <c r="H91" s="70">
        <f t="shared" si="13"/>
        <v>1039228.1634691572</v>
      </c>
      <c r="I91" s="70">
        <f t="shared" si="13"/>
        <v>1382137.7419237101</v>
      </c>
      <c r="J91" s="70">
        <f t="shared" si="13"/>
        <v>1766557.9256358144</v>
      </c>
      <c r="K91" s="70">
        <f t="shared" si="13"/>
        <v>2197513.7429427197</v>
      </c>
      <c r="L91" s="70">
        <f t="shared" si="13"/>
        <v>2680638.5223891395</v>
      </c>
      <c r="M91" s="70">
        <f t="shared" si="13"/>
        <v>3222247.5299522723</v>
      </c>
      <c r="N91" s="70">
        <f t="shared" si="13"/>
        <v>3829420.5203537182</v>
      </c>
      <c r="O91" s="70">
        <f t="shared" si="13"/>
        <v>4510094.2815449247</v>
      </c>
      <c r="P91" s="70">
        <f t="shared" si="13"/>
        <v>5273166.3820806406</v>
      </c>
      <c r="Q91" s="70">
        <f t="shared" si="13"/>
        <v>6128611.4775357358</v>
      </c>
      <c r="R91" s="70">
        <f t="shared" si="13"/>
        <v>7087611.6962888855</v>
      </c>
      <c r="S91" s="70">
        <f t="shared" si="13"/>
        <v>8162702.8090379983</v>
      </c>
      <c r="T91" s="70">
        <f t="shared" si="13"/>
        <v>9367938.092732586</v>
      </c>
      <c r="U91" s="70">
        <f t="shared" si="12"/>
        <v>10719072.030904537</v>
      </c>
      <c r="V91" s="70">
        <f t="shared" si="12"/>
        <v>12233766.251674339</v>
      </c>
      <c r="W91" s="70">
        <f t="shared" si="12"/>
        <v>13931820.395394219</v>
      </c>
      <c r="X91" s="70">
        <f t="shared" si="12"/>
        <v>15835430.929762566</v>
      </c>
    </row>
    <row r="92" spans="1:24" ht="15">
      <c r="A92" s="69">
        <v>56</v>
      </c>
      <c r="B92">
        <v>1930.285893</v>
      </c>
      <c r="C92" s="55">
        <v>12.4480313</v>
      </c>
      <c r="D92" s="55">
        <v>928</v>
      </c>
      <c r="E92" s="70">
        <f t="shared" si="13"/>
        <v>222982.24550603566</v>
      </c>
      <c r="F92" s="70">
        <f t="shared" si="13"/>
        <v>473721.39072610531</v>
      </c>
      <c r="G92" s="70">
        <f t="shared" si="13"/>
        <v>755672.62322452164</v>
      </c>
      <c r="H92" s="70">
        <f t="shared" si="13"/>
        <v>1072721.2333950768</v>
      </c>
      <c r="I92" s="70">
        <f t="shared" si="13"/>
        <v>1429236.1537958779</v>
      </c>
      <c r="J92" s="70">
        <f t="shared" si="13"/>
        <v>1830130.1630773405</v>
      </c>
      <c r="K92" s="70">
        <f t="shared" si="13"/>
        <v>2280927.5841139839</v>
      </c>
      <c r="L92" s="70">
        <f t="shared" si="13"/>
        <v>2787840.4092208622</v>
      </c>
      <c r="M92" s="70">
        <f t="shared" si="13"/>
        <v>3357853.9014607593</v>
      </c>
      <c r="N92" s="70">
        <f t="shared" si="13"/>
        <v>3998822.851628901</v>
      </c>
      <c r="O92" s="70">
        <f t="shared" si="13"/>
        <v>4719579.817337255</v>
      </c>
      <c r="P92" s="70">
        <f t="shared" si="13"/>
        <v>5530056.8357339147</v>
      </c>
      <c r="Q92" s="70">
        <f t="shared" si="13"/>
        <v>6441422.2870598976</v>
      </c>
      <c r="R92" s="70">
        <f t="shared" si="13"/>
        <v>7466234.7950243261</v>
      </c>
      <c r="S92" s="70">
        <f t="shared" si="13"/>
        <v>8618616.2847464792</v>
      </c>
      <c r="T92" s="70">
        <f t="shared" si="13"/>
        <v>9914446.5830046553</v>
      </c>
      <c r="U92" s="70">
        <f t="shared" si="12"/>
        <v>11371582.242384888</v>
      </c>
      <c r="V92" s="70">
        <f t="shared" si="12"/>
        <v>13010102.604728237</v>
      </c>
      <c r="W92" s="70">
        <f t="shared" si="12"/>
        <v>14852586.494632961</v>
      </c>
      <c r="X92" s="70">
        <f t="shared" si="12"/>
        <v>16924423.35585048</v>
      </c>
    </row>
    <row r="93" spans="1:24" ht="15">
      <c r="A93" s="69">
        <v>57</v>
      </c>
      <c r="B93">
        <v>1991.836223</v>
      </c>
      <c r="C93" s="55">
        <v>12.946932800000001</v>
      </c>
      <c r="D93" s="55">
        <v>987</v>
      </c>
      <c r="E93" s="70">
        <f t="shared" si="13"/>
        <v>254529.23521325563</v>
      </c>
      <c r="F93" s="70">
        <f t="shared" si="13"/>
        <v>542012.19946592546</v>
      </c>
      <c r="G93" s="70">
        <f t="shared" si="13"/>
        <v>866715.38991183625</v>
      </c>
      <c r="H93" s="70">
        <f t="shared" si="13"/>
        <v>1233457.6842242356</v>
      </c>
      <c r="I93" s="70">
        <f t="shared" si="13"/>
        <v>1647681.8569304391</v>
      </c>
      <c r="J93" s="70">
        <f t="shared" si="13"/>
        <v>2115535.3549182704</v>
      </c>
      <c r="K93" s="70">
        <f t="shared" si="13"/>
        <v>2643961.5308930357</v>
      </c>
      <c r="L93" s="70">
        <f t="shared" si="13"/>
        <v>3240802.6887688641</v>
      </c>
      <c r="M93" s="70">
        <f t="shared" si="13"/>
        <v>3914916.4702776177</v>
      </c>
      <c r="N93" s="70">
        <f t="shared" si="13"/>
        <v>4676307.310073847</v>
      </c>
      <c r="O93" s="70">
        <f t="shared" si="13"/>
        <v>5536274.9102438511</v>
      </c>
      <c r="P93" s="70">
        <f t="shared" si="13"/>
        <v>6507581.9377096398</v>
      </c>
      <c r="Q93" s="70">
        <f t="shared" si="13"/>
        <v>7604643.4333030982</v>
      </c>
      <c r="R93" s="70">
        <f t="shared" si="13"/>
        <v>8843740.7435057182</v>
      </c>
      <c r="S93" s="70">
        <f t="shared" si="13"/>
        <v>10243263.149786878</v>
      </c>
      <c r="T93" s="70">
        <f t="shared" si="13"/>
        <v>11823980.781530205</v>
      </c>
      <c r="U93" s="70">
        <f t="shared" si="12"/>
        <v>13609352.862813091</v>
      </c>
      <c r="V93" s="70">
        <f t="shared" si="12"/>
        <v>15625875.867689632</v>
      </c>
      <c r="W93" s="70">
        <f t="shared" si="12"/>
        <v>17903476.75090408</v>
      </c>
      <c r="X93" s="70">
        <f t="shared" si="12"/>
        <v>20475957.089920506</v>
      </c>
    </row>
    <row r="94" spans="1:24" ht="15">
      <c r="A94" s="69">
        <v>58</v>
      </c>
      <c r="B94">
        <v>2054.8292459999998</v>
      </c>
      <c r="C94" s="55">
        <v>13.4630648</v>
      </c>
      <c r="D94" s="55">
        <v>916</v>
      </c>
      <c r="E94" s="70">
        <f t="shared" si="13"/>
        <v>253404.98151319136</v>
      </c>
      <c r="F94" s="70">
        <f t="shared" si="13"/>
        <v>540926.03989393194</v>
      </c>
      <c r="G94" s="70">
        <f t="shared" si="13"/>
        <v>867156.24467811722</v>
      </c>
      <c r="H94" s="70">
        <f t="shared" si="13"/>
        <v>1237307.0333295697</v>
      </c>
      <c r="I94" s="70">
        <f t="shared" si="13"/>
        <v>1657291.4625148787</v>
      </c>
      <c r="J94" s="70">
        <f t="shared" si="13"/>
        <v>2133818.6675513159</v>
      </c>
      <c r="K94" s="70">
        <f t="shared" si="13"/>
        <v>2674501.0389914373</v>
      </c>
      <c r="L94" s="70">
        <f t="shared" si="13"/>
        <v>3287975.8284607194</v>
      </c>
      <c r="M94" s="70">
        <f t="shared" si="13"/>
        <v>3984043.1263679136</v>
      </c>
      <c r="N94" s="70">
        <f t="shared" si="13"/>
        <v>4773822.415643963</v>
      </c>
      <c r="O94" s="70">
        <f t="shared" si="13"/>
        <v>5669930.2024122262</v>
      </c>
      <c r="P94" s="70">
        <f t="shared" si="13"/>
        <v>6686681.561190947</v>
      </c>
      <c r="Q94" s="70">
        <f t="shared" si="13"/>
        <v>7840318.814256927</v>
      </c>
      <c r="R94" s="70">
        <f t="shared" si="13"/>
        <v>9149270.9982601181</v>
      </c>
      <c r="S94" s="70">
        <f t="shared" si="13"/>
        <v>10634448.262996677</v>
      </c>
      <c r="T94" s="70">
        <f t="shared" si="13"/>
        <v>12319575.905279584</v>
      </c>
      <c r="U94" s="70">
        <f t="shared" si="12"/>
        <v>14231573.37400575</v>
      </c>
      <c r="V94" s="70">
        <f t="shared" si="12"/>
        <v>16400984.300920885</v>
      </c>
      <c r="W94" s="70">
        <f t="shared" si="12"/>
        <v>18862464.42670488</v>
      </c>
      <c r="X94" s="70">
        <f t="shared" si="12"/>
        <v>21655335.216862295</v>
      </c>
    </row>
    <row r="95" spans="1:24" ht="15">
      <c r="A95" s="69">
        <v>59</v>
      </c>
      <c r="B95">
        <v>2119.2696890000002</v>
      </c>
      <c r="C95" s="55">
        <v>13.4545586</v>
      </c>
      <c r="D95" s="55">
        <v>901</v>
      </c>
      <c r="E95" s="70">
        <f t="shared" si="13"/>
        <v>256909.68236088703</v>
      </c>
      <c r="F95" s="70">
        <f t="shared" si="13"/>
        <v>548385.42848409351</v>
      </c>
      <c r="G95" s="70">
        <f t="shared" si="13"/>
        <v>879077.94967423403</v>
      </c>
      <c r="H95" s="70">
        <f t="shared" si="13"/>
        <v>1254263.6899137197</v>
      </c>
      <c r="I95" s="70">
        <f t="shared" si="13"/>
        <v>1679929.0154325704</v>
      </c>
      <c r="J95" s="70">
        <f t="shared" si="13"/>
        <v>2162865.7316132355</v>
      </c>
      <c r="K95" s="70">
        <f t="shared" si="13"/>
        <v>2710779.4512733449</v>
      </c>
      <c r="L95" s="70">
        <f t="shared" si="13"/>
        <v>3332412.543422563</v>
      </c>
      <c r="M95" s="70">
        <f t="shared" si="13"/>
        <v>4037683.624231989</v>
      </c>
      <c r="N95" s="70">
        <f t="shared" si="13"/>
        <v>4837845.815897773</v>
      </c>
      <c r="O95" s="70">
        <f t="shared" si="13"/>
        <v>5745666.2985362746</v>
      </c>
      <c r="P95" s="70">
        <f t="shared" si="13"/>
        <v>6775630.019994176</v>
      </c>
      <c r="Q95" s="70">
        <f t="shared" si="13"/>
        <v>7944170.8139143707</v>
      </c>
      <c r="R95" s="70">
        <f t="shared" si="13"/>
        <v>9269933.6137174629</v>
      </c>
      <c r="S95" s="70">
        <f t="shared" si="13"/>
        <v>10774071.946317067</v>
      </c>
      <c r="T95" s="70">
        <f t="shared" si="13"/>
        <v>12480585.452301348</v>
      </c>
      <c r="U95" s="70">
        <f t="shared" si="12"/>
        <v>14416702.817965193</v>
      </c>
      <c r="V95" s="70">
        <f t="shared" si="12"/>
        <v>16613316.229157059</v>
      </c>
      <c r="W95" s="70">
        <f t="shared" si="12"/>
        <v>19105474.278973196</v>
      </c>
      <c r="X95" s="70">
        <f t="shared" si="12"/>
        <v>21932941.194006462</v>
      </c>
    </row>
    <row r="96" spans="1:24" ht="15">
      <c r="A96" s="69">
        <v>60</v>
      </c>
      <c r="B96">
        <v>2185.0492629999999</v>
      </c>
      <c r="C96" s="55">
        <v>14.5889551</v>
      </c>
      <c r="D96" s="55">
        <v>965</v>
      </c>
      <c r="E96" s="70">
        <f t="shared" si="13"/>
        <v>307618.70093573263</v>
      </c>
      <c r="F96" s="70">
        <f t="shared" si="13"/>
        <v>660115.75603018235</v>
      </c>
      <c r="G96" s="70">
        <f t="shared" si="13"/>
        <v>1064038.4482211841</v>
      </c>
      <c r="H96" s="70">
        <f t="shared" si="13"/>
        <v>1526889.2406146417</v>
      </c>
      <c r="I96" s="70">
        <f t="shared" si="13"/>
        <v>2057265.1272903751</v>
      </c>
      <c r="J96" s="70">
        <f t="shared" si="13"/>
        <v>2665017.313934458</v>
      </c>
      <c r="K96" s="70">
        <f t="shared" si="13"/>
        <v>3361434.1942073153</v>
      </c>
      <c r="L96" s="70">
        <f t="shared" si="13"/>
        <v>4159451.0204519988</v>
      </c>
      <c r="M96" s="70">
        <f t="shared" si="13"/>
        <v>5073890.1631679656</v>
      </c>
      <c r="N96" s="70">
        <f t="shared" si="13"/>
        <v>6121736.4218315883</v>
      </c>
      <c r="O96" s="70">
        <f t="shared" si="13"/>
        <v>7322452.5006886795</v>
      </c>
      <c r="P96" s="70">
        <f t="shared" si="13"/>
        <v>8698340.5091687087</v>
      </c>
      <c r="Q96" s="70">
        <f t="shared" si="13"/>
        <v>10274956.201432176</v>
      </c>
      <c r="R96" s="70">
        <f t="shared" si="13"/>
        <v>12081583.649139514</v>
      </c>
      <c r="S96" s="70">
        <f t="shared" si="13"/>
        <v>14151779.16401715</v>
      </c>
      <c r="T96" s="70">
        <f t="shared" si="13"/>
        <v>16523994.573042501</v>
      </c>
      <c r="U96" s="70">
        <f t="shared" si="12"/>
        <v>19242291.42296584</v>
      </c>
      <c r="V96" s="70">
        <f t="shared" si="12"/>
        <v>22357159.379809204</v>
      </c>
      <c r="W96" s="70">
        <f t="shared" si="12"/>
        <v>25926454.02430075</v>
      </c>
      <c r="X96" s="70">
        <f t="shared" si="12"/>
        <v>30016471.461863857</v>
      </c>
    </row>
    <row r="97" spans="1:24" ht="15">
      <c r="A97" s="69">
        <v>61</v>
      </c>
      <c r="B97">
        <v>2252.2067790000001</v>
      </c>
      <c r="C97" s="55">
        <v>14.3558314</v>
      </c>
      <c r="D97" s="55">
        <v>1007</v>
      </c>
      <c r="E97" s="70">
        <f t="shared" si="13"/>
        <v>325586.26902841905</v>
      </c>
      <c r="F97" s="70">
        <f t="shared" si="13"/>
        <v>697913.15390010842</v>
      </c>
      <c r="G97" s="70">
        <f t="shared" si="13"/>
        <v>1123690.6586208495</v>
      </c>
      <c r="H97" s="70">
        <f t="shared" si="13"/>
        <v>1610592.0640584277</v>
      </c>
      <c r="I97" s="70">
        <f t="shared" si="13"/>
        <v>2167392.2143448545</v>
      </c>
      <c r="J97" s="70">
        <f t="shared" si="13"/>
        <v>2804125.6554413484</v>
      </c>
      <c r="K97" s="70">
        <f t="shared" si="13"/>
        <v>3532267.4758090717</v>
      </c>
      <c r="L97" s="70">
        <f t="shared" si="13"/>
        <v>4364940.1082616774</v>
      </c>
      <c r="M97" s="70">
        <f t="shared" si="13"/>
        <v>5317149.8199431207</v>
      </c>
      <c r="N97" s="70">
        <f t="shared" si="13"/>
        <v>6406057.1524079787</v>
      </c>
      <c r="O97" s="70">
        <f t="shared" si="13"/>
        <v>7651286.1856237268</v>
      </c>
      <c r="P97" s="70">
        <f t="shared" si="13"/>
        <v>9075278.1993917823</v>
      </c>
      <c r="Q97" s="70">
        <f t="shared" si="13"/>
        <v>10703696.105805842</v>
      </c>
      <c r="R97" s="70">
        <f t="shared" si="13"/>
        <v>12565886.941352116</v>
      </c>
      <c r="S97" s="70">
        <f t="shared" si="13"/>
        <v>14695410.753595661</v>
      </c>
      <c r="T97" s="70">
        <f t="shared" si="13"/>
        <v>17130645.413947742</v>
      </c>
      <c r="U97" s="70">
        <f t="shared" si="12"/>
        <v>19915478.256334335</v>
      </c>
      <c r="V97" s="70">
        <f t="shared" si="12"/>
        <v>23100097.006345771</v>
      </c>
      <c r="W97" s="70">
        <f t="shared" si="12"/>
        <v>26741894.254841637</v>
      </c>
      <c r="X97" s="70">
        <f t="shared" si="12"/>
        <v>30906501.776261408</v>
      </c>
    </row>
    <row r="98" spans="1:24" ht="15">
      <c r="A98" s="69">
        <v>62</v>
      </c>
      <c r="B98">
        <v>2320.8861740000002</v>
      </c>
      <c r="C98" s="55">
        <v>13.695024800000001</v>
      </c>
      <c r="D98" s="55">
        <v>911</v>
      </c>
      <c r="E98" s="70">
        <f t="shared" si="13"/>
        <v>289557.64870636386</v>
      </c>
      <c r="F98" s="70">
        <f t="shared" si="13"/>
        <v>618770.28921336133</v>
      </c>
      <c r="G98" s="70">
        <f t="shared" si="13"/>
        <v>993068.6824825264</v>
      </c>
      <c r="H98" s="70">
        <f t="shared" si="13"/>
        <v>1418627.3335359064</v>
      </c>
      <c r="I98" s="70">
        <f t="shared" si="13"/>
        <v>1902466.3473895909</v>
      </c>
      <c r="J98" s="70">
        <f t="shared" si="13"/>
        <v>2452567.2341826134</v>
      </c>
      <c r="K98" s="70">
        <f t="shared" si="13"/>
        <v>3078004.5738469609</v>
      </c>
      <c r="L98" s="70">
        <f t="shared" si="13"/>
        <v>3789095.7122868015</v>
      </c>
      <c r="M98" s="70">
        <f t="shared" si="13"/>
        <v>4597570.9584865784</v>
      </c>
      <c r="N98" s="70">
        <f t="shared" si="13"/>
        <v>5516767.0901552783</v>
      </c>
      <c r="O98" s="70">
        <f t="shared" si="13"/>
        <v>6561847.3600166459</v>
      </c>
      <c r="P98" s="70">
        <f t="shared" si="13"/>
        <v>7750051.632015436</v>
      </c>
      <c r="Q98" s="70">
        <f t="shared" si="13"/>
        <v>9100980.7737391181</v>
      </c>
      <c r="R98" s="70">
        <f t="shared" si="13"/>
        <v>10636919.996452285</v>
      </c>
      <c r="S98" s="70">
        <f t="shared" si="13"/>
        <v>12383206.47662895</v>
      </c>
      <c r="T98" s="70">
        <f t="shared" si="13"/>
        <v>14368647.323344858</v>
      </c>
      <c r="U98" s="70">
        <f t="shared" si="12"/>
        <v>16625994.786407836</v>
      </c>
      <c r="V98" s="70">
        <f t="shared" si="12"/>
        <v>19192486.54435946</v>
      </c>
      <c r="W98" s="70">
        <f t="shared" si="12"/>
        <v>22110459.985052515</v>
      </c>
      <c r="X98" s="70">
        <f t="shared" si="12"/>
        <v>25428050.612105906</v>
      </c>
    </row>
    <row r="99" spans="1:24" ht="15">
      <c r="A99" s="69">
        <v>63</v>
      </c>
      <c r="B99">
        <v>2391.0973450000001</v>
      </c>
      <c r="C99" s="55">
        <v>15.539543800000001</v>
      </c>
      <c r="D99" s="55">
        <v>982</v>
      </c>
      <c r="E99" s="70">
        <f t="shared" si="13"/>
        <v>364877.43808082771</v>
      </c>
      <c r="F99" s="70">
        <f t="shared" si="13"/>
        <v>786455.16546854319</v>
      </c>
      <c r="G99" s="70">
        <f t="shared" si="13"/>
        <v>1273544.1484547174</v>
      </c>
      <c r="H99" s="70">
        <f t="shared" si="13"/>
        <v>1836324.5372970027</v>
      </c>
      <c r="I99" s="70">
        <f t="shared" si="13"/>
        <v>2486558.4311612449</v>
      </c>
      <c r="J99" s="70">
        <f t="shared" si="13"/>
        <v>3237835.7057649675</v>
      </c>
      <c r="K99" s="70">
        <f t="shared" si="13"/>
        <v>4105858.0415151813</v>
      </c>
      <c r="L99" s="70">
        <f t="shared" si="13"/>
        <v>5108767.0883230828</v>
      </c>
      <c r="M99" s="70">
        <f t="shared" si="13"/>
        <v>6267523.6257338608</v>
      </c>
      <c r="N99" s="70">
        <f t="shared" si="13"/>
        <v>7606345.6428109482</v>
      </c>
      <c r="O99" s="70">
        <f t="shared" si="13"/>
        <v>9153214.4936357737</v>
      </c>
      <c r="P99" s="70">
        <f t="shared" si="13"/>
        <v>10940459.707063083</v>
      </c>
      <c r="Q99" s="70">
        <f t="shared" si="13"/>
        <v>13005434.673244327</v>
      </c>
      <c r="R99" s="70">
        <f t="shared" si="13"/>
        <v>15391297.328754343</v>
      </c>
      <c r="S99" s="70">
        <f t="shared" si="13"/>
        <v>18147912.156625181</v>
      </c>
      <c r="T99" s="70">
        <f t="shared" si="13"/>
        <v>21332892.353070304</v>
      </c>
      <c r="U99" s="70">
        <f t="shared" si="12"/>
        <v>25012803.942163341</v>
      </c>
      <c r="V99" s="70">
        <f t="shared" si="12"/>
        <v>29264557.004444763</v>
      </c>
      <c r="W99" s="70">
        <f t="shared" si="12"/>
        <v>34177013.096107252</v>
      </c>
      <c r="X99" s="70">
        <f t="shared" si="12"/>
        <v>39852842.453789398</v>
      </c>
    </row>
    <row r="100" spans="1:24" ht="15">
      <c r="A100" s="69">
        <v>64</v>
      </c>
      <c r="B100">
        <v>2462.9067380000001</v>
      </c>
      <c r="C100" s="55">
        <v>16.852858900000001</v>
      </c>
      <c r="D100" s="55">
        <v>990</v>
      </c>
      <c r="E100" s="70">
        <f>$D100*((1+$C100/100)^E$2-1)*$B100</f>
        <v>410919.49541979562</v>
      </c>
      <c r="F100" s="70">
        <f>$D100*((1+$C100/100)^F$2-1)*$B100</f>
        <v>891090.67359528143</v>
      </c>
      <c r="G100" s="70">
        <f t="shared" si="13"/>
        <v>1452184.4229071494</v>
      </c>
      <c r="H100" s="70">
        <f t="shared" si="13"/>
        <v>2107838.5100872666</v>
      </c>
      <c r="I100" s="70">
        <f t="shared" si="13"/>
        <v>2873989.0554519314</v>
      </c>
      <c r="J100" s="70">
        <f t="shared" si="13"/>
        <v>3769257.8711884846</v>
      </c>
      <c r="K100" s="70">
        <f t="shared" si="13"/>
        <v>4815405.0772168199</v>
      </c>
      <c r="L100" s="70">
        <f t="shared" si="13"/>
        <v>6037857.9957634024</v>
      </c>
      <c r="M100" s="70">
        <f t="shared" si="13"/>
        <v>7466329.1797915734</v>
      </c>
      <c r="N100" s="70">
        <f t="shared" si="13"/>
        <v>9135538.5968911704</v>
      </c>
      <c r="O100" s="70">
        <f t="shared" si="13"/>
        <v>11086057.521800077</v>
      </c>
      <c r="P100" s="70">
        <f t="shared" si="13"/>
        <v>13365294.648941677</v>
      </c>
      <c r="Q100" s="70">
        <f t="shared" si="13"/>
        <v>16028648.393116863</v>
      </c>
      <c r="R100" s="70">
        <f t="shared" si="13"/>
        <v>19140853.385805763</v>
      </c>
      <c r="S100" s="70">
        <f t="shared" si="13"/>
        <v>22777553.894591279</v>
      </c>
      <c r="T100" s="70">
        <f t="shared" si="13"/>
        <v>27027142.408738002</v>
      </c>
      <c r="U100" s="70">
        <f t="shared" si="12"/>
        <v>31992908.079004478</v>
      </c>
      <c r="V100" s="70">
        <f t="shared" si="12"/>
        <v>37795547.230985597</v>
      </c>
      <c r="W100" s="70">
        <f t="shared" si="12"/>
        <v>44576096.971726261</v>
      </c>
      <c r="X100" s="70">
        <f t="shared" si="12"/>
        <v>52499363.192918263</v>
      </c>
    </row>
    <row r="101" spans="1:24" ht="15">
      <c r="A101" s="69">
        <v>65</v>
      </c>
      <c r="B101">
        <v>2535.5231450000001</v>
      </c>
      <c r="C101" s="55">
        <v>15.0329374</v>
      </c>
      <c r="D101" s="55">
        <v>915</v>
      </c>
      <c r="E101" s="70">
        <f>$D101*((1+$C101/100)^E$2-1)*$B101</f>
        <v>348764.70054258063</v>
      </c>
      <c r="F101" s="70">
        <f t="shared" ref="F101:X101" si="14">$D101*((1+$C101/100)^F$2-1)*$B101</f>
        <v>749958.98019102484</v>
      </c>
      <c r="G101" s="70">
        <f t="shared" si="13"/>
        <v>1211464.5447514006</v>
      </c>
      <c r="H101" s="70">
        <f t="shared" si="13"/>
        <v>1742347.951929654</v>
      </c>
      <c r="I101" s="70">
        <f t="shared" si="13"/>
        <v>2353038.7293760022</v>
      </c>
      <c r="J101" s="70">
        <f t="shared" si="13"/>
        <v>3055534.2691034321</v>
      </c>
      <c r="K101" s="70">
        <f t="shared" si="13"/>
        <v>3863635.523555879</v>
      </c>
      <c r="L101" s="70">
        <f t="shared" si="13"/>
        <v>4793218.1337187774</v>
      </c>
      <c r="M101" s="70">
        <f t="shared" si="13"/>
        <v>5862544.3157487502</v>
      </c>
      <c r="N101" s="70">
        <f t="shared" si="13"/>
        <v>7092621.6333250999</v>
      </c>
      <c r="O101" s="70">
        <f t="shared" si="13"/>
        <v>8507615.7040243</v>
      </c>
      <c r="P101" s="70">
        <f t="shared" si="13"/>
        <v>10135324.947585423</v>
      </c>
      <c r="Q101" s="70">
        <f t="shared" si="13"/>
        <v>12007726.702785103</v>
      </c>
      <c r="R101" s="70">
        <f t="shared" si="13"/>
        <v>14161605.44172045</v>
      </c>
      <c r="S101" s="70">
        <f t="shared" si="13"/>
        <v>16639275.42315186</v>
      </c>
      <c r="T101" s="70">
        <f t="shared" si="13"/>
        <v>19489411.981870446</v>
      </c>
      <c r="U101" s="70">
        <f t="shared" si="12"/>
        <v>22768007.785275709</v>
      </c>
      <c r="V101" s="70">
        <f t="shared" si="12"/>
        <v>26539472.843405914</v>
      </c>
      <c r="W101" s="70">
        <f t="shared" si="12"/>
        <v>30877899.882787708</v>
      </c>
      <c r="X101" s="70">
        <f t="shared" si="12"/>
        <v>35868519.943144441</v>
      </c>
    </row>
    <row r="102" spans="1:24">
      <c r="I102" s="70">
        <f>SUM(I71:I101)</f>
        <v>41201201.984900877</v>
      </c>
      <c r="X102" s="70">
        <f>SUM(X71:X101)</f>
        <v>555235681.28218126</v>
      </c>
    </row>
    <row r="103" spans="1:24">
      <c r="A103" s="69" t="s">
        <v>134</v>
      </c>
      <c r="E103" s="69" t="s">
        <v>31</v>
      </c>
    </row>
    <row r="104" spans="1:24">
      <c r="A104" s="69" t="s">
        <v>0</v>
      </c>
      <c r="B104" s="69" t="s">
        <v>32</v>
      </c>
      <c r="C104" s="69" t="s">
        <v>33</v>
      </c>
      <c r="D104" s="69" t="s">
        <v>34</v>
      </c>
      <c r="E104" s="69">
        <v>1</v>
      </c>
      <c r="F104" s="69">
        <v>2</v>
      </c>
      <c r="G104" s="69">
        <v>3</v>
      </c>
      <c r="H104" s="69">
        <v>4</v>
      </c>
      <c r="I104" s="69">
        <v>5</v>
      </c>
      <c r="J104" s="69">
        <v>6</v>
      </c>
      <c r="K104" s="69">
        <v>7</v>
      </c>
      <c r="L104" s="69">
        <v>8</v>
      </c>
      <c r="M104" s="69">
        <v>9</v>
      </c>
      <c r="N104" s="69">
        <v>10</v>
      </c>
      <c r="O104" s="69">
        <v>11</v>
      </c>
      <c r="P104" s="69">
        <v>12</v>
      </c>
      <c r="Q104" s="69">
        <v>13</v>
      </c>
      <c r="R104" s="69">
        <v>14</v>
      </c>
      <c r="S104" s="69">
        <v>15</v>
      </c>
      <c r="T104" s="69">
        <v>16</v>
      </c>
      <c r="U104" s="69">
        <v>17</v>
      </c>
      <c r="V104" s="69">
        <v>18</v>
      </c>
      <c r="W104" s="69">
        <v>19</v>
      </c>
      <c r="X104" s="69">
        <v>20</v>
      </c>
    </row>
    <row r="105" spans="1:24" ht="15">
      <c r="A105" s="69">
        <v>35</v>
      </c>
      <c r="B105" s="75">
        <v>1316</v>
      </c>
      <c r="C105" s="55">
        <v>11.6415585</v>
      </c>
      <c r="D105" s="69">
        <v>0</v>
      </c>
      <c r="E105" s="70">
        <f>$D105*((1+$C105/100)^E$2-1)*$B105</f>
        <v>0</v>
      </c>
      <c r="F105" s="70">
        <f>$D105*((1+$C105/100)^F$2-1)*$B105</f>
        <v>0</v>
      </c>
      <c r="G105" s="70">
        <f>$D105*((1+$C105/100)^G$2-1)*$B105</f>
        <v>0</v>
      </c>
      <c r="H105" s="70">
        <f>$D105*((1+$C105/100)^H$2-1)*$B105</f>
        <v>0</v>
      </c>
      <c r="I105" s="70">
        <f>$D105*((1+$C105/100)^I$2-1)*$B105</f>
        <v>0</v>
      </c>
      <c r="J105" s="70">
        <f t="shared" ref="J105:X120" si="15">$D105*((1+$C105/100)^J$2-1)*$B105</f>
        <v>0</v>
      </c>
      <c r="K105" s="70">
        <f t="shared" si="15"/>
        <v>0</v>
      </c>
      <c r="L105" s="70">
        <f t="shared" si="15"/>
        <v>0</v>
      </c>
      <c r="M105" s="70">
        <f t="shared" si="15"/>
        <v>0</v>
      </c>
      <c r="N105" s="70">
        <f t="shared" si="15"/>
        <v>0</v>
      </c>
      <c r="O105" s="70">
        <f t="shared" si="15"/>
        <v>0</v>
      </c>
      <c r="P105" s="70">
        <f t="shared" si="15"/>
        <v>0</v>
      </c>
      <c r="Q105" s="70">
        <f t="shared" si="15"/>
        <v>0</v>
      </c>
      <c r="R105" s="70">
        <f t="shared" si="15"/>
        <v>0</v>
      </c>
      <c r="S105" s="70">
        <f t="shared" si="15"/>
        <v>0</v>
      </c>
      <c r="T105" s="70">
        <f t="shared" si="15"/>
        <v>0</v>
      </c>
      <c r="U105" s="70">
        <f t="shared" si="15"/>
        <v>0</v>
      </c>
      <c r="V105" s="70">
        <f t="shared" si="15"/>
        <v>0</v>
      </c>
      <c r="W105" s="70">
        <f t="shared" si="15"/>
        <v>0</v>
      </c>
      <c r="X105" s="70">
        <f t="shared" si="15"/>
        <v>0</v>
      </c>
    </row>
    <row r="106" spans="1:24" ht="15">
      <c r="A106" s="69">
        <v>36</v>
      </c>
      <c r="B106" s="75">
        <v>1360</v>
      </c>
      <c r="C106" s="55">
        <v>12.260639899999999</v>
      </c>
      <c r="D106" s="69">
        <v>0</v>
      </c>
      <c r="E106" s="70">
        <f t="shared" ref="E106:T134" si="16">$D106*((1+$C106/100)^E$2-1)*$B106</f>
        <v>0</v>
      </c>
      <c r="F106" s="70">
        <f t="shared" si="16"/>
        <v>0</v>
      </c>
      <c r="G106" s="70">
        <f t="shared" si="16"/>
        <v>0</v>
      </c>
      <c r="H106" s="70">
        <f t="shared" si="16"/>
        <v>0</v>
      </c>
      <c r="I106" s="70">
        <f t="shared" si="16"/>
        <v>0</v>
      </c>
      <c r="J106" s="70">
        <f t="shared" si="16"/>
        <v>0</v>
      </c>
      <c r="K106" s="70">
        <f t="shared" si="16"/>
        <v>0</v>
      </c>
      <c r="L106" s="70">
        <f t="shared" si="16"/>
        <v>0</v>
      </c>
      <c r="M106" s="70">
        <f t="shared" si="16"/>
        <v>0</v>
      </c>
      <c r="N106" s="70">
        <f t="shared" si="16"/>
        <v>0</v>
      </c>
      <c r="O106" s="70">
        <f t="shared" si="16"/>
        <v>0</v>
      </c>
      <c r="P106" s="70">
        <f t="shared" si="16"/>
        <v>0</v>
      </c>
      <c r="Q106" s="70">
        <f t="shared" si="16"/>
        <v>0</v>
      </c>
      <c r="R106" s="70">
        <f t="shared" si="16"/>
        <v>0</v>
      </c>
      <c r="S106" s="70">
        <f t="shared" si="16"/>
        <v>0</v>
      </c>
      <c r="T106" s="70">
        <f t="shared" si="16"/>
        <v>0</v>
      </c>
      <c r="U106" s="70">
        <f t="shared" si="15"/>
        <v>0</v>
      </c>
      <c r="V106" s="70">
        <f t="shared" si="15"/>
        <v>0</v>
      </c>
      <c r="W106" s="70">
        <f t="shared" si="15"/>
        <v>0</v>
      </c>
      <c r="X106" s="70">
        <f t="shared" si="15"/>
        <v>0</v>
      </c>
    </row>
    <row r="107" spans="1:24" ht="15">
      <c r="A107" s="69">
        <v>37</v>
      </c>
      <c r="B107" s="75">
        <v>1405</v>
      </c>
      <c r="C107" s="55">
        <v>12.666257</v>
      </c>
      <c r="D107" s="69">
        <v>0</v>
      </c>
      <c r="E107" s="70">
        <f t="shared" si="16"/>
        <v>0</v>
      </c>
      <c r="F107" s="70">
        <f t="shared" si="16"/>
        <v>0</v>
      </c>
      <c r="G107" s="70">
        <f t="shared" si="16"/>
        <v>0</v>
      </c>
      <c r="H107" s="70">
        <f t="shared" si="16"/>
        <v>0</v>
      </c>
      <c r="I107" s="70">
        <f t="shared" si="16"/>
        <v>0</v>
      </c>
      <c r="J107" s="70">
        <f t="shared" si="16"/>
        <v>0</v>
      </c>
      <c r="K107" s="70">
        <f t="shared" si="16"/>
        <v>0</v>
      </c>
      <c r="L107" s="70">
        <f t="shared" si="16"/>
        <v>0</v>
      </c>
      <c r="M107" s="70">
        <f t="shared" si="16"/>
        <v>0</v>
      </c>
      <c r="N107" s="70">
        <f t="shared" si="16"/>
        <v>0</v>
      </c>
      <c r="O107" s="70">
        <f t="shared" si="16"/>
        <v>0</v>
      </c>
      <c r="P107" s="70">
        <f t="shared" si="16"/>
        <v>0</v>
      </c>
      <c r="Q107" s="70">
        <f t="shared" si="16"/>
        <v>0</v>
      </c>
      <c r="R107" s="70">
        <f t="shared" si="16"/>
        <v>0</v>
      </c>
      <c r="S107" s="70">
        <f t="shared" si="16"/>
        <v>0</v>
      </c>
      <c r="T107" s="70">
        <f t="shared" si="16"/>
        <v>0</v>
      </c>
      <c r="U107" s="70">
        <f t="shared" si="15"/>
        <v>0</v>
      </c>
      <c r="V107" s="70">
        <f t="shared" si="15"/>
        <v>0</v>
      </c>
      <c r="W107" s="70">
        <f t="shared" si="15"/>
        <v>0</v>
      </c>
      <c r="X107" s="70">
        <f t="shared" si="15"/>
        <v>0</v>
      </c>
    </row>
    <row r="108" spans="1:24" ht="15">
      <c r="A108" s="69">
        <v>38</v>
      </c>
      <c r="B108" s="75">
        <v>1452</v>
      </c>
      <c r="C108" s="55">
        <v>12.4921723</v>
      </c>
      <c r="D108" s="69">
        <v>0</v>
      </c>
      <c r="E108" s="70">
        <f t="shared" si="16"/>
        <v>0</v>
      </c>
      <c r="F108" s="70">
        <f t="shared" si="16"/>
        <v>0</v>
      </c>
      <c r="G108" s="70">
        <f t="shared" si="16"/>
        <v>0</v>
      </c>
      <c r="H108" s="70">
        <f t="shared" si="16"/>
        <v>0</v>
      </c>
      <c r="I108" s="70">
        <f t="shared" si="16"/>
        <v>0</v>
      </c>
      <c r="J108" s="70">
        <f t="shared" si="16"/>
        <v>0</v>
      </c>
      <c r="K108" s="70">
        <f t="shared" si="16"/>
        <v>0</v>
      </c>
      <c r="L108" s="70">
        <f t="shared" si="16"/>
        <v>0</v>
      </c>
      <c r="M108" s="70">
        <f t="shared" si="16"/>
        <v>0</v>
      </c>
      <c r="N108" s="70">
        <f t="shared" si="16"/>
        <v>0</v>
      </c>
      <c r="O108" s="70">
        <f t="shared" si="16"/>
        <v>0</v>
      </c>
      <c r="P108" s="70">
        <f t="shared" si="16"/>
        <v>0</v>
      </c>
      <c r="Q108" s="70">
        <f t="shared" si="16"/>
        <v>0</v>
      </c>
      <c r="R108" s="70">
        <f t="shared" si="16"/>
        <v>0</v>
      </c>
      <c r="S108" s="70">
        <f t="shared" si="16"/>
        <v>0</v>
      </c>
      <c r="T108" s="70">
        <f t="shared" si="16"/>
        <v>0</v>
      </c>
      <c r="U108" s="70">
        <f t="shared" si="15"/>
        <v>0</v>
      </c>
      <c r="V108" s="70">
        <f t="shared" si="15"/>
        <v>0</v>
      </c>
      <c r="W108" s="70">
        <f t="shared" si="15"/>
        <v>0</v>
      </c>
      <c r="X108" s="70">
        <f t="shared" si="15"/>
        <v>0</v>
      </c>
    </row>
    <row r="109" spans="1:24" ht="15">
      <c r="A109" s="69">
        <v>39</v>
      </c>
      <c r="B109" s="75">
        <v>1499</v>
      </c>
      <c r="C109" s="55">
        <v>12.566598300000001</v>
      </c>
      <c r="D109" s="69">
        <v>0</v>
      </c>
      <c r="E109" s="70">
        <f t="shared" si="16"/>
        <v>0</v>
      </c>
      <c r="F109" s="70">
        <f t="shared" si="16"/>
        <v>0</v>
      </c>
      <c r="G109" s="70">
        <f t="shared" si="16"/>
        <v>0</v>
      </c>
      <c r="H109" s="70">
        <f t="shared" si="16"/>
        <v>0</v>
      </c>
      <c r="I109" s="70">
        <f t="shared" si="16"/>
        <v>0</v>
      </c>
      <c r="J109" s="70">
        <f t="shared" si="16"/>
        <v>0</v>
      </c>
      <c r="K109" s="70">
        <f t="shared" si="16"/>
        <v>0</v>
      </c>
      <c r="L109" s="70">
        <f t="shared" si="16"/>
        <v>0</v>
      </c>
      <c r="M109" s="70">
        <f t="shared" si="16"/>
        <v>0</v>
      </c>
      <c r="N109" s="70">
        <f t="shared" si="16"/>
        <v>0</v>
      </c>
      <c r="O109" s="70">
        <f t="shared" si="16"/>
        <v>0</v>
      </c>
      <c r="P109" s="70">
        <f t="shared" si="16"/>
        <v>0</v>
      </c>
      <c r="Q109" s="70">
        <f t="shared" si="16"/>
        <v>0</v>
      </c>
      <c r="R109" s="70">
        <f t="shared" si="16"/>
        <v>0</v>
      </c>
      <c r="S109" s="70">
        <f t="shared" si="16"/>
        <v>0</v>
      </c>
      <c r="T109" s="70">
        <f t="shared" si="16"/>
        <v>0</v>
      </c>
      <c r="U109" s="70">
        <f t="shared" si="15"/>
        <v>0</v>
      </c>
      <c r="V109" s="70">
        <f t="shared" si="15"/>
        <v>0</v>
      </c>
      <c r="W109" s="70">
        <f t="shared" si="15"/>
        <v>0</v>
      </c>
      <c r="X109" s="70">
        <f t="shared" si="15"/>
        <v>0</v>
      </c>
    </row>
    <row r="110" spans="1:24" ht="15">
      <c r="A110" s="69">
        <v>40</v>
      </c>
      <c r="B110" s="75">
        <v>1548</v>
      </c>
      <c r="C110" s="55">
        <v>13.5524577</v>
      </c>
      <c r="D110" s="69">
        <v>0</v>
      </c>
      <c r="E110" s="70">
        <f t="shared" si="16"/>
        <v>0</v>
      </c>
      <c r="F110" s="70">
        <f t="shared" si="16"/>
        <v>0</v>
      </c>
      <c r="G110" s="70">
        <f t="shared" si="16"/>
        <v>0</v>
      </c>
      <c r="H110" s="70">
        <f t="shared" si="16"/>
        <v>0</v>
      </c>
      <c r="I110" s="70">
        <f t="shared" si="16"/>
        <v>0</v>
      </c>
      <c r="J110" s="70">
        <f t="shared" si="16"/>
        <v>0</v>
      </c>
      <c r="K110" s="70">
        <f t="shared" si="16"/>
        <v>0</v>
      </c>
      <c r="L110" s="70">
        <f t="shared" si="16"/>
        <v>0</v>
      </c>
      <c r="M110" s="70">
        <f t="shared" si="16"/>
        <v>0</v>
      </c>
      <c r="N110" s="70">
        <f t="shared" si="16"/>
        <v>0</v>
      </c>
      <c r="O110" s="70">
        <f t="shared" si="16"/>
        <v>0</v>
      </c>
      <c r="P110" s="70">
        <f t="shared" si="16"/>
        <v>0</v>
      </c>
      <c r="Q110" s="70">
        <f t="shared" si="16"/>
        <v>0</v>
      </c>
      <c r="R110" s="70">
        <f t="shared" si="16"/>
        <v>0</v>
      </c>
      <c r="S110" s="70">
        <f t="shared" si="16"/>
        <v>0</v>
      </c>
      <c r="T110" s="70">
        <f t="shared" si="16"/>
        <v>0</v>
      </c>
      <c r="U110" s="70">
        <f t="shared" si="15"/>
        <v>0</v>
      </c>
      <c r="V110" s="70">
        <f t="shared" si="15"/>
        <v>0</v>
      </c>
      <c r="W110" s="70">
        <f t="shared" si="15"/>
        <v>0</v>
      </c>
      <c r="X110" s="70">
        <f t="shared" si="15"/>
        <v>0</v>
      </c>
    </row>
    <row r="111" spans="1:24" ht="15">
      <c r="A111" s="69">
        <v>41</v>
      </c>
      <c r="B111" s="75">
        <v>1597</v>
      </c>
      <c r="C111" s="55">
        <v>11.8608305</v>
      </c>
      <c r="D111" s="55">
        <v>2</v>
      </c>
      <c r="E111" s="70">
        <f t="shared" si="16"/>
        <v>378.8349261699999</v>
      </c>
      <c r="F111" s="70">
        <f t="shared" si="16"/>
        <v>802.60282080782383</v>
      </c>
      <c r="G111" s="70">
        <f t="shared" si="16"/>
        <v>1276.6331071420589</v>
      </c>
      <c r="H111" s="70">
        <f t="shared" si="16"/>
        <v>1806.8873222570617</v>
      </c>
      <c r="I111" s="70">
        <f t="shared" si="16"/>
        <v>2400.0340910459599</v>
      </c>
      <c r="J111" s="70">
        <f t="shared" si="16"/>
        <v>3063.5329926971372</v>
      </c>
      <c r="K111" s="70">
        <f t="shared" si="16"/>
        <v>3805.7283744425226</v>
      </c>
      <c r="L111" s="70">
        <f t="shared" si="16"/>
        <v>4635.9542923955551</v>
      </c>
      <c r="M111" s="70">
        <f t="shared" si="16"/>
        <v>5564.651899244066</v>
      </c>
      <c r="N111" s="70">
        <f t="shared" si="16"/>
        <v>6603.5007550984355</v>
      </c>
      <c r="O111" s="70">
        <f t="shared" si="16"/>
        <v>7765.5657128968824</v>
      </c>
      <c r="P111" s="70">
        <f t="shared" si="16"/>
        <v>9065.4612256396977</v>
      </c>
      <c r="Q111" s="70">
        <f t="shared" si="16"/>
        <v>10519.535141826043</v>
      </c>
      <c r="R111" s="70">
        <f t="shared" si="16"/>
        <v>12146.074300555965</v>
      </c>
      <c r="S111" s="70">
        <f t="shared" si="16"/>
        <v>13965.534511918971</v>
      </c>
      <c r="T111" s="70">
        <f t="shared" si="16"/>
        <v>16000.797814966681</v>
      </c>
      <c r="U111" s="70">
        <f t="shared" si="15"/>
        <v>18277.460248617583</v>
      </c>
      <c r="V111" s="70">
        <f t="shared" si="15"/>
        <v>20824.153754580992</v>
      </c>
      <c r="W111" s="70">
        <f t="shared" si="15"/>
        <v>23672.906260641234</v>
      </c>
      <c r="X111" s="70">
        <f t="shared" si="15"/>
        <v>26859.544472809775</v>
      </c>
    </row>
    <row r="112" spans="1:24" ht="15">
      <c r="A112" s="69">
        <v>42</v>
      </c>
      <c r="B112" s="75">
        <v>1649</v>
      </c>
      <c r="C112" s="55">
        <v>12.368753</v>
      </c>
      <c r="D112" s="55">
        <v>2</v>
      </c>
      <c r="E112" s="70">
        <f t="shared" si="16"/>
        <v>407.92147393999994</v>
      </c>
      <c r="F112" s="70">
        <f t="shared" si="16"/>
        <v>866.29774742559755</v>
      </c>
      <c r="G112" s="70">
        <f t="shared" si="16"/>
        <v>1381.3694499892335</v>
      </c>
      <c r="H112" s="70">
        <f t="shared" si="16"/>
        <v>1960.1490992158597</v>
      </c>
      <c r="I112" s="70">
        <f t="shared" si="16"/>
        <v>2610.5165736695944</v>
      </c>
      <c r="J112" s="70">
        <f t="shared" si="16"/>
        <v>3341.3263946308493</v>
      </c>
      <c r="K112" s="70">
        <f t="shared" si="16"/>
        <v>4162.5282772465443</v>
      </c>
      <c r="L112" s="70">
        <f t="shared" si="16"/>
        <v>5085.3025923543228</v>
      </c>
      <c r="M112" s="70">
        <f t="shared" si="16"/>
        <v>6122.2125832452257</v>
      </c>
      <c r="N112" s="70">
        <f t="shared" si="16"/>
        <v>7287.3754097417459</v>
      </c>
      <c r="O112" s="70">
        <f t="shared" si="16"/>
        <v>8596.6543482954403</v>
      </c>
      <c r="P112" s="70">
        <f t="shared" si="16"/>
        <v>10067.87476483986</v>
      </c>
      <c r="Q112" s="70">
        <f t="shared" si="16"/>
        <v>11721.066800792234</v>
      </c>
      <c r="R112" s="70">
        <f t="shared" si="16"/>
        <v>13578.738076287225</v>
      </c>
      <c r="S112" s="70">
        <f t="shared" si="16"/>
        <v>15666.180123400147</v>
      </c>
      <c r="T112" s="70">
        <f t="shared" si="16"/>
        <v>18011.8127213386</v>
      </c>
      <c r="U112" s="70">
        <f t="shared" si="15"/>
        <v>20647.570821603549</v>
      </c>
      <c r="V112" s="70">
        <f t="shared" si="15"/>
        <v>23609.339330967759</v>
      </c>
      <c r="W112" s="70">
        <f t="shared" si="15"/>
        <v>26937.441671687015</v>
      </c>
      <c r="X112" s="70">
        <f t="shared" si="15"/>
        <v>30677.188770517048</v>
      </c>
    </row>
    <row r="113" spans="1:24" ht="15">
      <c r="A113" s="69">
        <v>43</v>
      </c>
      <c r="B113" s="75">
        <v>1701</v>
      </c>
      <c r="C113" s="55">
        <v>12.4892573</v>
      </c>
      <c r="D113" s="55">
        <v>4</v>
      </c>
      <c r="E113" s="70">
        <f t="shared" si="16"/>
        <v>849.76906669199934</v>
      </c>
      <c r="F113" s="70">
        <f t="shared" si="16"/>
        <v>1805.6679785789713</v>
      </c>
      <c r="G113" s="70">
        <f t="shared" si="16"/>
        <v>2880.9515650994067</v>
      </c>
      <c r="H113" s="70">
        <f t="shared" si="16"/>
        <v>4090.5300854450493</v>
      </c>
      <c r="I113" s="70">
        <f t="shared" si="16"/>
        <v>5451.1759794421896</v>
      </c>
      <c r="J113" s="70">
        <f t="shared" si="16"/>
        <v>6981.7564400825195</v>
      </c>
      <c r="K113" s="70">
        <f t="shared" si="16"/>
        <v>8703.4950326357448</v>
      </c>
      <c r="L113" s="70">
        <f t="shared" si="16"/>
        <v>10640.265988046342</v>
      </c>
      <c r="M113" s="70">
        <f t="shared" si="16"/>
        <v>12818.925251389834</v>
      </c>
      <c r="N113" s="70">
        <f t="shared" si="16"/>
        <v>15269.682875822584</v>
      </c>
      <c r="O113" s="70">
        <f t="shared" si="16"/>
        <v>18026.521925770103</v>
      </c>
      <c r="P113" s="70">
        <f t="shared" si="16"/>
        <v>21127.669698012443</v>
      </c>
      <c r="Q113" s="70">
        <f t="shared" si="16"/>
        <v>24616.127794783348</v>
      </c>
      <c r="R113" s="70">
        <f t="shared" si="16"/>
        <v>28540.268399062654</v>
      </c>
      <c r="S113" s="70">
        <f t="shared" si="16"/>
        <v>32954.505020224176</v>
      </c>
      <c r="T113" s="70">
        <f t="shared" si="16"/>
        <v>37920.04701083339</v>
      </c>
      <c r="U113" s="70">
        <f t="shared" si="15"/>
        <v>43505.748316989331</v>
      </c>
      <c r="V113" s="70">
        <f t="shared" si="15"/>
        <v>49789.062231280543</v>
      </c>
      <c r="W113" s="70">
        <f t="shared" si="15"/>
        <v>56857.115387294281</v>
      </c>
      <c r="X113" s="70">
        <f t="shared" si="15"/>
        <v>64807.915888063362</v>
      </c>
    </row>
    <row r="114" spans="1:24" ht="15">
      <c r="A114" s="69">
        <v>44</v>
      </c>
      <c r="B114" s="75">
        <v>1754</v>
      </c>
      <c r="C114" s="55">
        <v>12.7418543</v>
      </c>
      <c r="D114" s="55">
        <v>3</v>
      </c>
      <c r="E114" s="70">
        <f t="shared" si="16"/>
        <v>670.47637326600056</v>
      </c>
      <c r="F114" s="70">
        <f t="shared" si="16"/>
        <v>1426.3838691294791</v>
      </c>
      <c r="G114" s="70">
        <f t="shared" si="16"/>
        <v>2278.6079967586606</v>
      </c>
      <c r="H114" s="70">
        <f t="shared" si="16"/>
        <v>3239.4212810397989</v>
      </c>
      <c r="I114" s="70">
        <f t="shared" si="16"/>
        <v>4322.6599940990845</v>
      </c>
      <c r="J114" s="70">
        <f t="shared" si="16"/>
        <v>5543.9234056975793</v>
      </c>
      <c r="K114" s="70">
        <f t="shared" si="16"/>
        <v>6920.7984218211641</v>
      </c>
      <c r="L114" s="70">
        <f t="shared" si="16"/>
        <v>8473.1128463923178</v>
      </c>
      <c r="M114" s="70">
        <f t="shared" si="16"/>
        <v>10223.220913220212</v>
      </c>
      <c r="N114" s="70">
        <f t="shared" si="16"/>
        <v>12196.325200015863</v>
      </c>
      <c r="O114" s="70">
        <f t="shared" si="16"/>
        <v>14420.839560222068</v>
      </c>
      <c r="P114" s="70">
        <f t="shared" si="16"/>
        <v>16928.798299088325</v>
      </c>
      <c r="Q114" s="70">
        <f t="shared" si="16"/>
        <v>19756.317486365042</v>
      </c>
      <c r="R114" s="70">
        <f t="shared" si="16"/>
        <v>22944.115048789099</v>
      </c>
      <c r="S114" s="70">
        <f t="shared" si="16"/>
        <v>26538.097131996183</v>
      </c>
      <c r="T114" s="70">
        <f t="shared" si="16"/>
        <v>30590.019175813613</v>
      </c>
      <c r="U114" s="70">
        <f t="shared" si="15"/>
        <v>35158.231222803857</v>
      </c>
      <c r="V114" s="70">
        <f t="shared" si="15"/>
        <v>40308.51819293663</v>
      </c>
      <c r="W114" s="70">
        <f t="shared" si="15"/>
        <v>46115.047224835616</v>
      </c>
      <c r="X114" s="70">
        <f t="shared" si="15"/>
        <v>52661.435725866366</v>
      </c>
    </row>
    <row r="115" spans="1:24" ht="15">
      <c r="A115" s="69">
        <v>45</v>
      </c>
      <c r="B115" s="75">
        <v>1809</v>
      </c>
      <c r="C115" s="55">
        <v>12.649166299999999</v>
      </c>
      <c r="D115" s="55">
        <v>5</v>
      </c>
      <c r="E115" s="70">
        <f t="shared" si="16"/>
        <v>1144.1170918349992</v>
      </c>
      <c r="F115" s="70">
        <f t="shared" si="16"/>
        <v>2432.9554572829311</v>
      </c>
      <c r="G115" s="70">
        <f t="shared" si="16"/>
        <v>3884.8211309145736</v>
      </c>
      <c r="H115" s="70">
        <f t="shared" si="16"/>
        <v>5520.3357080564974</v>
      </c>
      <c r="I115" s="70">
        <f t="shared" si="16"/>
        <v>7362.7292439218463</v>
      </c>
      <c r="J115" s="70">
        <f t="shared" si="16"/>
        <v>9438.1702020392495</v>
      </c>
      <c r="K115" s="70">
        <f t="shared" si="16"/>
        <v>11776.137138407241</v>
      </c>
      <c r="L115" s="70">
        <f t="shared" si="16"/>
        <v>14409.837400595432</v>
      </c>
      <c r="M115" s="70">
        <f t="shared" si="16"/>
        <v>17376.678788791342</v>
      </c>
      <c r="N115" s="70">
        <f t="shared" si="16"/>
        <v>20718.800878037382</v>
      </c>
      <c r="O115" s="70">
        <f t="shared" si="16"/>
        <v>24483.673548301191</v>
      </c>
      <c r="P115" s="70">
        <f t="shared" si="16"/>
        <v>28724.771223609911</v>
      </c>
      <c r="Q115" s="70">
        <f t="shared" si="16"/>
        <v>33502.332396813879</v>
      </c>
      <c r="R115" s="70">
        <f t="shared" si="16"/>
        <v>38884.215227900633</v>
      </c>
      <c r="S115" s="70">
        <f t="shared" si="16"/>
        <v>44946.861368362712</v>
      </c>
      <c r="T115" s="70">
        <f t="shared" si="16"/>
        <v>51776.381701312355</v>
      </c>
      <c r="U115" s="70">
        <f t="shared" si="15"/>
        <v>59469.779418669124</v>
      </c>
      <c r="V115" s="70">
        <f t="shared" si="15"/>
        <v>68136.327807414738</v>
      </c>
      <c r="W115" s="70">
        <f t="shared" si="15"/>
        <v>77899.122314322769</v>
      </c>
      <c r="X115" s="70">
        <f t="shared" si="15"/>
        <v>88896.828933936849</v>
      </c>
    </row>
    <row r="116" spans="1:24" ht="15">
      <c r="A116" s="69">
        <v>46</v>
      </c>
      <c r="B116" s="75">
        <v>1866</v>
      </c>
      <c r="C116" s="55">
        <v>12.6890014</v>
      </c>
      <c r="D116" s="55">
        <v>8</v>
      </c>
      <c r="E116" s="70">
        <f t="shared" si="16"/>
        <v>1894.214128992</v>
      </c>
      <c r="F116" s="70">
        <f t="shared" si="16"/>
        <v>4028.7851153307938</v>
      </c>
      <c r="G116" s="70">
        <f t="shared" si="16"/>
        <v>6434.2118440101094</v>
      </c>
      <c r="H116" s="70">
        <f t="shared" si="16"/>
        <v>9144.8632039675213</v>
      </c>
      <c r="I116" s="70">
        <f t="shared" si="16"/>
        <v>12199.469152939044</v>
      </c>
      <c r="J116" s="70">
        <f t="shared" si="16"/>
        <v>15641.674093540048</v>
      </c>
      <c r="K116" s="70">
        <f t="shared" si="16"/>
        <v>19520.660467244783</v>
      </c>
      <c r="L116" s="70">
        <f t="shared" si="16"/>
        <v>23891.851476214724</v>
      </c>
      <c r="M116" s="70">
        <f t="shared" si="16"/>
        <v>28817.702973509531</v>
      </c>
      <c r="N116" s="70">
        <f t="shared" si="16"/>
        <v>34368.595836257999</v>
      </c>
      <c r="O116" s="70">
        <f t="shared" si="16"/>
        <v>40623.841572073121</v>
      </c>
      <c r="P116" s="70">
        <f t="shared" si="16"/>
        <v>47672.815526879276</v>
      </c>
      <c r="Q116" s="70">
        <f t="shared" si="16"/>
        <v>55616.233885496396</v>
      </c>
      <c r="R116" s="70">
        <f t="shared" si="16"/>
        <v>64567.592710846307</v>
      </c>
      <c r="S116" s="70">
        <f t="shared" si="16"/>
        <v>74654.789582863901</v>
      </c>
      <c r="T116" s="70">
        <f t="shared" si="16"/>
        <v>86021.951007192562</v>
      </c>
      <c r="U116" s="70">
        <f t="shared" si="15"/>
        <v>98831.491703794542</v>
      </c>
      <c r="V116" s="70">
        <f t="shared" si="15"/>
        <v>113266.43519872191</v>
      </c>
      <c r="W116" s="70">
        <f t="shared" si="15"/>
        <v>129533.02887580983</v>
      </c>
      <c r="X116" s="70">
        <f t="shared" si="15"/>
        <v>147863.69085231578</v>
      </c>
    </row>
    <row r="117" spans="1:24" ht="15">
      <c r="A117" s="69">
        <v>47</v>
      </c>
      <c r="B117" s="75">
        <v>1923</v>
      </c>
      <c r="C117" s="55">
        <v>12.8221977</v>
      </c>
      <c r="D117" s="55">
        <v>3</v>
      </c>
      <c r="E117" s="70">
        <f t="shared" si="16"/>
        <v>739.71258531299964</v>
      </c>
      <c r="F117" s="70">
        <f t="shared" si="16"/>
        <v>1574.2725807266133</v>
      </c>
      <c r="G117" s="70">
        <f t="shared" si="16"/>
        <v>2515.8415086772707</v>
      </c>
      <c r="H117" s="70">
        <f t="shared" si="16"/>
        <v>3578.1402660515337</v>
      </c>
      <c r="I117" s="70">
        <f t="shared" si="16"/>
        <v>4776.6490702609663</v>
      </c>
      <c r="J117" s="70">
        <f t="shared" si="16"/>
        <v>6128.8330427980391</v>
      </c>
      <c r="K117" s="70">
        <f t="shared" si="16"/>
        <v>7654.3967175615262</v>
      </c>
      <c r="L117" s="70">
        <f t="shared" si="16"/>
        <v>9375.5711827425785</v>
      </c>
      <c r="M117" s="70">
        <f t="shared" si="16"/>
        <v>11317.438040611059</v>
      </c>
      <c r="N117" s="70">
        <f t="shared" si="16"/>
        <v>13508.294906066214</v>
      </c>
      <c r="O117" s="70">
        <f t="shared" si="16"/>
        <v>15980.06777013405</v>
      </c>
      <c r="P117" s="70">
        <f t="shared" si="16"/>
        <v>18768.776237527622</v>
      </c>
      <c r="Q117" s="70">
        <f t="shared" si="16"/>
        <v>21915.058417887038</v>
      </c>
      <c r="R117" s="70">
        <f t="shared" si="16"/>
        <v>25464.763119611991</v>
      </c>
      <c r="S117" s="70">
        <f t="shared" si="16"/>
        <v>29469.617975958332</v>
      </c>
      <c r="T117" s="70">
        <f t="shared" si="16"/>
        <v>33987.983239583446</v>
      </c>
      <c r="U117" s="70">
        <f t="shared" si="15"/>
        <v>39085.702230118695</v>
      </c>
      <c r="V117" s="70">
        <f t="shared" si="15"/>
        <v>44837.060827810827</v>
      </c>
      <c r="W117" s="70">
        <f t="shared" si="15"/>
        <v>51325.869995334971</v>
      </c>
      <c r="X117" s="70">
        <f t="shared" si="15"/>
        <v>58646.687102694814</v>
      </c>
    </row>
    <row r="118" spans="1:24" ht="15">
      <c r="A118" s="69">
        <v>48</v>
      </c>
      <c r="B118" s="75">
        <v>1982</v>
      </c>
      <c r="C118" s="55">
        <v>12.6767097</v>
      </c>
      <c r="D118" s="55">
        <v>4</v>
      </c>
      <c r="E118" s="70">
        <f t="shared" si="16"/>
        <v>1005.0095450160009</v>
      </c>
      <c r="F118" s="70">
        <f t="shared" si="16"/>
        <v>2137.4212325109706</v>
      </c>
      <c r="G118" s="70">
        <f t="shared" si="16"/>
        <v>3413.3854622385493</v>
      </c>
      <c r="H118" s="70">
        <f t="shared" si="16"/>
        <v>4851.0999732445334</v>
      </c>
      <c r="I118" s="70">
        <f t="shared" si="16"/>
        <v>6471.0693791255226</v>
      </c>
      <c r="J118" s="70">
        <f t="shared" si="16"/>
        <v>8296.3976038188557</v>
      </c>
      <c r="K118" s="70">
        <f t="shared" si="16"/>
        <v>10353.117388628734</v>
      </c>
      <c r="L118" s="70">
        <f t="shared" si="16"/>
        <v>12670.561569901416</v>
      </c>
      <c r="M118" s="70">
        <f t="shared" si="16"/>
        <v>15281.781422493583</v>
      </c>
      <c r="N118" s="70">
        <f t="shared" si="16"/>
        <v>18224.018035427627</v>
      </c>
      <c r="O118" s="70">
        <f t="shared" si="16"/>
        <v>21539.233442470435</v>
      </c>
      <c r="P118" s="70">
        <f t="shared" si="16"/>
        <v>25274.70908259373</v>
      </c>
      <c r="Q118" s="70">
        <f t="shared" si="16"/>
        <v>29483.720125529675</v>
      </c>
      <c r="R118" s="70">
        <f t="shared" si="16"/>
        <v>34226.295279619539</v>
      </c>
      <c r="S118" s="70">
        <f t="shared" si="16"/>
        <v>39570.072918297723</v>
      </c>
      <c r="T118" s="70">
        <f t="shared" si="16"/>
        <v>45591.26573524464</v>
      </c>
      <c r="U118" s="70">
        <f t="shared" si="15"/>
        <v>52375.747686073177</v>
      </c>
      <c r="V118" s="70">
        <f t="shared" si="15"/>
        <v>60020.278718457157</v>
      </c>
      <c r="W118" s="70">
        <f t="shared" si="15"/>
        <v>68633.884757742839</v>
      </c>
      <c r="X118" s="70">
        <f t="shared" si="15"/>
        <v>78339.412629330458</v>
      </c>
    </row>
    <row r="119" spans="1:24" ht="15">
      <c r="A119" s="69">
        <v>49</v>
      </c>
      <c r="B119" s="75">
        <v>2042</v>
      </c>
      <c r="C119" s="55">
        <v>13.766070600000001</v>
      </c>
      <c r="D119" s="55">
        <v>5</v>
      </c>
      <c r="E119" s="70">
        <f t="shared" si="16"/>
        <v>1405.5158082600014</v>
      </c>
      <c r="F119" s="70">
        <f t="shared" si="16"/>
        <v>3004.5159149792353</v>
      </c>
      <c r="G119" s="70">
        <f t="shared" si="16"/>
        <v>4823.6355052835152</v>
      </c>
      <c r="H119" s="70">
        <f t="shared" si="16"/>
        <v>6893.1763826875131</v>
      </c>
      <c r="I119" s="70">
        <f t="shared" si="16"/>
        <v>9247.6117183708047</v>
      </c>
      <c r="J119" s="70">
        <f t="shared" si="16"/>
        <v>11926.160284595602</v>
      </c>
      <c r="K119" s="70">
        <f t="shared" si="16"/>
        <v>14973.439737502202</v>
      </c>
      <c r="L119" s="70">
        <f t="shared" si="16"/>
        <v>18440.209831275213</v>
      </c>
      <c r="M119" s="70">
        <f t="shared" si="16"/>
        <v>22384.217943696705</v>
      </c>
      <c r="N119" s="70">
        <f t="shared" si="16"/>
        <v>26871.160997343864</v>
      </c>
      <c r="O119" s="70">
        <f t="shared" si="16"/>
        <v>31975.77979953789</v>
      </c>
      <c r="P119" s="70">
        <f t="shared" si="16"/>
        <v>37783.104029902817</v>
      </c>
      <c r="Q119" s="70">
        <f t="shared" si="16"/>
        <v>44389.868613790692</v>
      </c>
      <c r="R119" s="70">
        <f t="shared" si="16"/>
        <v>51906.125074672367</v>
      </c>
      <c r="S119" s="70">
        <f t="shared" si="16"/>
        <v>60457.074706436084</v>
      </c>
      <c r="T119" s="70">
        <f t="shared" si="16"/>
        <v>70185.154101478838</v>
      </c>
      <c r="U119" s="70">
        <f t="shared" si="15"/>
        <v>81252.407774067222</v>
      </c>
      <c r="V119" s="70">
        <f t="shared" si="15"/>
        <v>93843.187400705196</v>
      </c>
      <c r="W119" s="70">
        <f t="shared" si="15"/>
        <v>108167.2226398366</v>
      </c>
      <c r="X119" s="70">
        <f t="shared" si="15"/>
        <v>124463.11468275572</v>
      </c>
    </row>
    <row r="120" spans="1:24" ht="15">
      <c r="A120" s="69">
        <v>50</v>
      </c>
      <c r="B120" s="75">
        <v>2103</v>
      </c>
      <c r="C120" s="55">
        <v>12.5287767</v>
      </c>
      <c r="D120" s="55">
        <v>8</v>
      </c>
      <c r="E120" s="70">
        <f t="shared" si="16"/>
        <v>2107.8413920080015</v>
      </c>
      <c r="F120" s="70">
        <f t="shared" si="16"/>
        <v>4479.769525210856</v>
      </c>
      <c r="G120" s="70">
        <f t="shared" si="16"/>
        <v>7148.8712377071779</v>
      </c>
      <c r="H120" s="70">
        <f t="shared" si="16"/>
        <v>10152.378743658035</v>
      </c>
      <c r="I120" s="70">
        <f t="shared" si="16"/>
        <v>13532.188998197216</v>
      </c>
      <c r="J120" s="70">
        <f t="shared" si="16"/>
        <v>17335.448132411319</v>
      </c>
      <c r="K120" s="70">
        <f t="shared" si="16"/>
        <v>21615.209110873457</v>
      </c>
      <c r="L120" s="70">
        <f t="shared" si="16"/>
        <v>26431.171785620838</v>
      </c>
      <c r="M120" s="70">
        <f t="shared" si="16"/>
        <v>31850.51566984268</v>
      </c>
      <c r="N120" s="70">
        <f t="shared" si="16"/>
        <v>37948.837047923786</v>
      </c>
      <c r="O120" s="70">
        <f t="shared" si="16"/>
        <v>44811.203493913024</v>
      </c>
      <c r="P120" s="70">
        <f t="shared" si="16"/>
        <v>52533.340508255984</v>
      </c>
      <c r="Q120" s="70">
        <f t="shared" si="16"/>
        <v>61222.966825594027</v>
      </c>
      <c r="R120" s="70">
        <f t="shared" si="16"/>
        <v>71001.297020295795</v>
      </c>
      <c r="S120" s="70">
        <f t="shared" si="16"/>
        <v>82004.732370080426</v>
      </c>
      <c r="T120" s="70">
        <f t="shared" si="16"/>
        <v>94386.763564168388</v>
      </c>
      <c r="U120" s="70">
        <f t="shared" si="15"/>
        <v>108320.11179748802</v>
      </c>
      <c r="V120" s="70">
        <f t="shared" si="15"/>
        <v>123999.13811779363</v>
      </c>
      <c r="W120" s="70">
        <f t="shared" si="15"/>
        <v>141642.55463450463</v>
      </c>
      <c r="X120" s="70">
        <f t="shared" si="15"/>
        <v>161496.4754088452</v>
      </c>
    </row>
    <row r="121" spans="1:24" ht="15">
      <c r="A121" s="69">
        <v>51</v>
      </c>
      <c r="B121" s="75">
        <v>2166</v>
      </c>
      <c r="C121" s="55">
        <v>12.5532524</v>
      </c>
      <c r="D121" s="55">
        <v>9</v>
      </c>
      <c r="E121" s="70">
        <f t="shared" si="16"/>
        <v>2447.1310228560005</v>
      </c>
      <c r="F121" s="70">
        <f t="shared" si="16"/>
        <v>5201.4565795698172</v>
      </c>
      <c r="G121" s="70">
        <f t="shared" si="16"/>
        <v>8301.5395753356261</v>
      </c>
      <c r="H121" s="70">
        <f t="shared" si="16"/>
        <v>11790.783814169396</v>
      </c>
      <c r="I121" s="70">
        <f t="shared" si="16"/>
        <v>15718.041689156429</v>
      </c>
      <c r="J121" s="70">
        <f t="shared" si="16"/>
        <v>20138.298157589463</v>
      </c>
      <c r="K121" s="70">
        <f t="shared" si="16"/>
        <v>25113.440577232217</v>
      </c>
      <c r="L121" s="70">
        <f t="shared" si="16"/>
        <v>30713.125182072192</v>
      </c>
      <c r="M121" s="70">
        <f t="shared" si="16"/>
        <v>37015.75232896168</v>
      </c>
      <c r="N121" s="70">
        <f t="shared" si="16"/>
        <v>44109.564169431113</v>
      </c>
      <c r="O121" s="70">
        <f t="shared" si="16"/>
        <v>52093.880115015774</v>
      </c>
      <c r="P121" s="70">
        <f t="shared" si="16"/>
        <v>61080.487393663112</v>
      </c>
      <c r="Q121" s="70">
        <f t="shared" si="16"/>
        <v>71195.206166195843</v>
      </c>
      <c r="R121" s="70">
        <f t="shared" si="16"/>
        <v>82579.651115794768</v>
      </c>
      <c r="S121" s="70">
        <f t="shared" si="16"/>
        <v>95393.214174255918</v>
      </c>
      <c r="T121" s="70">
        <f t="shared" ref="T121:X135" si="17">$D121*((1+$C121/100)^T$2-1)*$B121</f>
        <v>109815.29614487881</v>
      </c>
      <c r="U121" s="70">
        <f t="shared" si="17"/>
        <v>126047.81846660892</v>
      </c>
      <c r="V121" s="70">
        <f t="shared" si="17"/>
        <v>144318.05028627213</v>
      </c>
      <c r="W121" s="70">
        <f t="shared" si="17"/>
        <v>164881.79042032282</v>
      </c>
      <c r="X121" s="70">
        <f t="shared" si="17"/>
        <v>188026.948756281</v>
      </c>
    </row>
    <row r="122" spans="1:24" ht="15">
      <c r="A122" s="69">
        <v>52</v>
      </c>
      <c r="B122" s="75">
        <v>2229</v>
      </c>
      <c r="C122" s="55">
        <v>15.0600673</v>
      </c>
      <c r="D122" s="55">
        <v>5</v>
      </c>
      <c r="E122" s="70">
        <f t="shared" ref="E122:T135" si="18">$D122*((1+$C122/100)^E$2-1)*$B122</f>
        <v>1678.4445005850002</v>
      </c>
      <c r="F122" s="70">
        <f t="shared" si="18"/>
        <v>3609.6638725512494</v>
      </c>
      <c r="G122" s="70">
        <f t="shared" si="18"/>
        <v>5831.7261816462533</v>
      </c>
      <c r="H122" s="70">
        <f t="shared" si="18"/>
        <v>8388.4325699388992</v>
      </c>
      <c r="I122" s="70">
        <f t="shared" si="18"/>
        <v>11330.180660971817</v>
      </c>
      <c r="J122" s="70">
        <f t="shared" si="18"/>
        <v>14714.957994310756</v>
      </c>
      <c r="K122" s="70">
        <f t="shared" si="18"/>
        <v>18609.485072005689</v>
      </c>
      <c r="L122" s="70">
        <f t="shared" si="18"/>
        <v>23090.530548618197</v>
      </c>
      <c r="M122" s="70">
        <f t="shared" si="18"/>
        <v>28246.42448975216</v>
      </c>
      <c r="N122" s="70">
        <f t="shared" si="18"/>
        <v>34178.79952833752</v>
      </c>
      <c r="O122" s="70">
        <f t="shared" si="18"/>
        <v>41004.594240222228</v>
      </c>
      <c r="P122" s="70">
        <f t="shared" si="18"/>
        <v>48858.358229476617</v>
      </c>
      <c r="Q122" s="70">
        <f t="shared" si="18"/>
        <v>57894.904361095876</v>
      </c>
      <c r="R122" s="70">
        <f t="shared" si="18"/>
        <v>68292.360421732548</v>
      </c>
      <c r="S122" s="70">
        <f t="shared" si="18"/>
        <v>80255.680362589061</v>
      </c>
      <c r="T122" s="70">
        <f t="shared" si="18"/>
        <v>94020.684337852843</v>
      </c>
      <c r="U122" s="70">
        <f t="shared" si="17"/>
        <v>109858.70717563902</v>
      </c>
      <c r="V122" s="70">
        <f t="shared" si="17"/>
        <v>128081.94691178521</v>
      </c>
      <c r="W122" s="70">
        <f t="shared" si="17"/>
        <v>149049.61881643534</v>
      </c>
      <c r="X122" s="70">
        <f t="shared" si="17"/>
        <v>173175.03622116894</v>
      </c>
    </row>
    <row r="123" spans="1:24" ht="15">
      <c r="A123" s="69">
        <v>53</v>
      </c>
      <c r="B123" s="75">
        <v>2294</v>
      </c>
      <c r="C123" s="55">
        <v>12.7088257</v>
      </c>
      <c r="D123" s="55">
        <v>14</v>
      </c>
      <c r="E123" s="70">
        <f t="shared" si="18"/>
        <v>4081.5664618120013</v>
      </c>
      <c r="F123" s="70">
        <f t="shared" si="18"/>
        <v>8681.8520910853458</v>
      </c>
      <c r="G123" s="70">
        <f t="shared" si="18"/>
        <v>13866.780002685191</v>
      </c>
      <c r="H123" s="70">
        <f t="shared" si="18"/>
        <v>19710.651365240905</v>
      </c>
      <c r="I123" s="70">
        <f t="shared" si="18"/>
        <v>26297.210153396041</v>
      </c>
      <c r="J123" s="70">
        <f t="shared" si="18"/>
        <v>33720.84321756586</v>
      </c>
      <c r="K123" s="70">
        <f t="shared" si="18"/>
        <v>42087.932868468561</v>
      </c>
      <c r="L123" s="70">
        <f t="shared" si="18"/>
        <v>51518.381359267245</v>
      </c>
      <c r="M123" s="70">
        <f t="shared" si="18"/>
        <v>62147.329111489809</v>
      </c>
      <c r="N123" s="70">
        <f t="shared" si="18"/>
        <v>74127.091307286406</v>
      </c>
      <c r="O123" s="70">
        <f t="shared" si="18"/>
        <v>87629.340599821313</v>
      </c>
      <c r="P123" s="70">
        <f t="shared" si="18"/>
        <v>102847.56722052391</v>
      </c>
      <c r="Q123" s="70">
        <f t="shared" si="18"/>
        <v>119999.85173708266</v>
      </c>
      <c r="R123" s="70">
        <f t="shared" si="18"/>
        <v>139331.99019641895</v>
      </c>
      <c r="S123" s="70">
        <f t="shared" si="18"/>
        <v>161121.01643663488</v>
      </c>
      <c r="T123" s="70">
        <f t="shared" si="18"/>
        <v>185679.17204344715</v>
      </c>
      <c r="U123" s="70">
        <f t="shared" si="17"/>
        <v>213358.38084146398</v>
      </c>
      <c r="V123" s="70">
        <f t="shared" si="17"/>
        <v>244555.29204075984</v>
      </c>
      <c r="W123" s="70">
        <f t="shared" si="17"/>
        <v>279716.96430815803</v>
      </c>
      <c r="X123" s="70">
        <f t="shared" si="17"/>
        <v>319347.27221722499</v>
      </c>
    </row>
    <row r="124" spans="1:24" ht="15">
      <c r="A124" s="69">
        <v>54</v>
      </c>
      <c r="B124" s="75">
        <v>2359</v>
      </c>
      <c r="C124" s="55">
        <v>13.548388900000001</v>
      </c>
      <c r="D124" s="55">
        <v>15</v>
      </c>
      <c r="E124" s="70">
        <f t="shared" si="18"/>
        <v>4794.0974122650032</v>
      </c>
      <c r="F124" s="70">
        <f t="shared" si="18"/>
        <v>10237.717786188503</v>
      </c>
      <c r="G124" s="70">
        <f t="shared" si="18"/>
        <v>16418.861018610791</v>
      </c>
      <c r="H124" s="70">
        <f t="shared" si="18"/>
        <v>23437.449574627684</v>
      </c>
      <c r="I124" s="70">
        <f t="shared" si="18"/>
        <v>31406.943803504644</v>
      </c>
      <c r="J124" s="70">
        <f t="shared" si="18"/>
        <v>40456.176103872902</v>
      </c>
      <c r="K124" s="70">
        <f t="shared" si="18"/>
        <v>50731.433588759479</v>
      </c>
      <c r="L124" s="70">
        <f t="shared" si="18"/>
        <v>62398.822918174847</v>
      </c>
      <c r="M124" s="70">
        <f t="shared" si="18"/>
        <v>75646.955528416496</v>
      </c>
      <c r="N124" s="70">
        <f t="shared" si="18"/>
        <v>90689.996666681414</v>
      </c>
      <c r="O124" s="70">
        <f t="shared" si="18"/>
        <v>107771.12752074545</v>
      </c>
      <c r="P124" s="70">
        <f t="shared" si="18"/>
        <v>127166.476411436</v>
      </c>
      <c r="Q124" s="70">
        <f t="shared" si="18"/>
        <v>149189.58259834914</v>
      </c>
      <c r="R124" s="70">
        <f t="shared" si="18"/>
        <v>174196.46485932515</v>
      </c>
      <c r="S124" s="70">
        <f t="shared" si="18"/>
        <v>202591.37678078341</v>
      </c>
      <c r="T124" s="70">
        <f t="shared" si="18"/>
        <v>234833.34179717329</v>
      </c>
      <c r="U124" s="70">
        <f t="shared" si="17"/>
        <v>271443.57362298557</v>
      </c>
      <c r="V124" s="70">
        <f t="shared" si="17"/>
        <v>313013.90203375043</v>
      </c>
      <c r="W124" s="70">
        <f t="shared" si="17"/>
        <v>360216.34020461299</v>
      </c>
      <c r="X124" s="70">
        <f t="shared" si="17"/>
        <v>413813.94826914603</v>
      </c>
    </row>
    <row r="125" spans="1:24" ht="15">
      <c r="A125" s="69">
        <v>55</v>
      </c>
      <c r="B125" s="75">
        <v>2426</v>
      </c>
      <c r="C125" s="55">
        <v>12.105408499999999</v>
      </c>
      <c r="D125" s="55">
        <v>10</v>
      </c>
      <c r="E125" s="70">
        <f t="shared" si="18"/>
        <v>2936.7721020999979</v>
      </c>
      <c r="F125" s="70">
        <f t="shared" si="18"/>
        <v>6229.0524638732368</v>
      </c>
      <c r="G125" s="70">
        <f t="shared" si="18"/>
        <v>9919.8768124044054</v>
      </c>
      <c r="H125" s="70">
        <f t="shared" si="18"/>
        <v>14057.49052534273</v>
      </c>
      <c r="I125" s="70">
        <f t="shared" si="18"/>
        <v>18695.979280384261</v>
      </c>
      <c r="J125" s="70">
        <f t="shared" si="18"/>
        <v>23895.976047450131</v>
      </c>
      <c r="K125" s="70">
        <f t="shared" si="18"/>
        <v>29725.453665156121</v>
      </c>
      <c r="L125" s="70">
        <f t="shared" si="18"/>
        <v>36260.613361901487</v>
      </c>
      <c r="M125" s="70">
        <f t="shared" si="18"/>
        <v>43586.880836065247</v>
      </c>
      <c r="N125" s="70">
        <f t="shared" si="18"/>
        <v>51800.022915779147</v>
      </c>
      <c r="O125" s="70">
        <f t="shared" si="18"/>
        <v>61007.399394927816</v>
      </c>
      <c r="P125" s="70">
        <f t="shared" si="18"/>
        <v>71329.366409010341</v>
      </c>
      <c r="Q125" s="70">
        <f t="shared" si="18"/>
        <v>82900.849695382814</v>
      </c>
      <c r="R125" s="70">
        <f t="shared" si="18"/>
        <v>95873.108303079905</v>
      </c>
      <c r="S125" s="70">
        <f t="shared" si="18"/>
        <v>110415.71180691515</v>
      </c>
      <c r="T125" s="70">
        <f t="shared" si="18"/>
        <v>126718.75687142492</v>
      </c>
      <c r="U125" s="70">
        <f t="shared" si="17"/>
        <v>144995.35213893274</v>
      </c>
      <c r="V125" s="70">
        <f t="shared" si="17"/>
        <v>165484.40392346401</v>
      </c>
      <c r="W125" s="70">
        <f t="shared" si="17"/>
        <v>188453.73912428934</v>
      </c>
      <c r="X125" s="70">
        <f t="shared" si="17"/>
        <v>214203.60618090883</v>
      </c>
    </row>
    <row r="126" spans="1:24" ht="15">
      <c r="A126" s="69">
        <v>56</v>
      </c>
      <c r="B126" s="75">
        <v>2494</v>
      </c>
      <c r="C126" s="55">
        <v>12.4480313</v>
      </c>
      <c r="D126" s="55">
        <v>17</v>
      </c>
      <c r="E126" s="70">
        <f t="shared" si="18"/>
        <v>5277.7163105740037</v>
      </c>
      <c r="F126" s="70">
        <f t="shared" si="18"/>
        <v>11212.404399413459</v>
      </c>
      <c r="G126" s="70">
        <f t="shared" si="18"/>
        <v>17885.844319109023</v>
      </c>
      <c r="H126" s="70">
        <f t="shared" si="18"/>
        <v>25389.996128794985</v>
      </c>
      <c r="I126" s="70">
        <f t="shared" si="18"/>
        <v>33828.267104550177</v>
      </c>
      <c r="J126" s="70">
        <f t="shared" si="18"/>
        <v>43316.936692546195</v>
      </c>
      <c r="K126" s="70">
        <f t="shared" si="18"/>
        <v>53986.758840809518</v>
      </c>
      <c r="L126" s="70">
        <f t="shared" si="18"/>
        <v>65984.76378974301</v>
      </c>
      <c r="M126" s="70">
        <f t="shared" si="18"/>
        <v>79476.284150095293</v>
      </c>
      <c r="N126" s="70">
        <f t="shared" si="18"/>
        <v>94647.233187750098</v>
      </c>
      <c r="O126" s="70">
        <f t="shared" si="18"/>
        <v>111706.6667101192</v>
      </c>
      <c r="P126" s="70">
        <f t="shared" si="18"/>
        <v>130889.66385695555</v>
      </c>
      <c r="Q126" s="70">
        <f t="shared" si="18"/>
        <v>152460.56649290814</v>
      </c>
      <c r="R126" s="70">
        <f t="shared" si="18"/>
        <v>176716.62184067667</v>
      </c>
      <c r="S126" s="70">
        <f t="shared" si="18"/>
        <v>203992.07855028071</v>
      </c>
      <c r="T126" s="70">
        <f t="shared" si="18"/>
        <v>234662.79264831427</v>
      </c>
      <c r="U126" s="70">
        <f t="shared" si="17"/>
        <v>269151.40683720453</v>
      </c>
      <c r="V126" s="70">
        <f t="shared" si="17"/>
        <v>307933.17451526405</v>
      </c>
      <c r="W126" s="70">
        <f t="shared" si="17"/>
        <v>351542.50877258176</v>
      </c>
      <c r="X126" s="70">
        <f t="shared" si="17"/>
        <v>400580.34660797199</v>
      </c>
    </row>
    <row r="127" spans="1:24" ht="15">
      <c r="A127" s="69">
        <v>57</v>
      </c>
      <c r="B127" s="75">
        <v>2563</v>
      </c>
      <c r="C127" s="55">
        <v>12.946932800000001</v>
      </c>
      <c r="D127" s="55">
        <v>19</v>
      </c>
      <c r="E127" s="70">
        <f t="shared" si="18"/>
        <v>6304.7678656159942</v>
      </c>
      <c r="F127" s="70">
        <f t="shared" si="18"/>
        <v>13425.809789989287</v>
      </c>
      <c r="G127" s="70">
        <f t="shared" si="18"/>
        <v>21468.80822697101</v>
      </c>
      <c r="H127" s="70">
        <f t="shared" si="18"/>
        <v>30553.128266693817</v>
      </c>
      <c r="I127" s="70">
        <f t="shared" si="18"/>
        <v>40813.589117296462</v>
      </c>
      <c r="J127" s="70">
        <f t="shared" si="18"/>
        <v>52402.464939196943</v>
      </c>
      <c r="K127" s="70">
        <f t="shared" si="18"/>
        <v>65491.744726034311</v>
      </c>
      <c r="L127" s="70">
        <f t="shared" si="18"/>
        <v>80275.684770877517</v>
      </c>
      <c r="M127" s="70">
        <f t="shared" si="18"/>
        <v>96973.691598518853</v>
      </c>
      <c r="N127" s="70">
        <f t="shared" si="18"/>
        <v>115833.57814907431</v>
      </c>
      <c r="O127" s="70">
        <f t="shared" si="18"/>
        <v>137135.24153748644</v>
      </c>
      <c r="P127" s="70">
        <f t="shared" si="18"/>
        <v>161194.81697007851</v>
      </c>
      <c r="Q127" s="70">
        <f t="shared" si="18"/>
        <v>188369.36946589351</v>
      </c>
      <c r="R127" s="70">
        <f t="shared" si="18"/>
        <v>219062.19301204247</v>
      </c>
      <c r="S127" s="70">
        <f t="shared" si="18"/>
        <v>253728.79579713382</v>
      </c>
      <c r="T127" s="70">
        <f t="shared" si="18"/>
        <v>292883.66034885397</v>
      </c>
      <c r="U127" s="70">
        <f t="shared" si="17"/>
        <v>337107.87890201627</v>
      </c>
      <c r="V127" s="70">
        <f t="shared" si="17"/>
        <v>387057.77731258172</v>
      </c>
      <c r="W127" s="70">
        <f t="shared" si="17"/>
        <v>443474.65550403134</v>
      </c>
      <c r="X127" s="70">
        <f t="shared" si="17"/>
        <v>507195.78900278569</v>
      </c>
    </row>
    <row r="128" spans="1:24" ht="15">
      <c r="A128" s="69">
        <v>58</v>
      </c>
      <c r="B128" s="75">
        <v>2634</v>
      </c>
      <c r="C128" s="55">
        <v>13.4630648</v>
      </c>
      <c r="D128" s="55">
        <v>25</v>
      </c>
      <c r="E128" s="70">
        <f t="shared" si="18"/>
        <v>8865.4281707999944</v>
      </c>
      <c r="F128" s="70">
        <f t="shared" si="18"/>
        <v>18924.414681032253</v>
      </c>
      <c r="G128" s="70">
        <f t="shared" si="18"/>
        <v>30337.649063360335</v>
      </c>
      <c r="H128" s="70">
        <f t="shared" si="18"/>
        <v>43287.454586357111</v>
      </c>
      <c r="I128" s="70">
        <f t="shared" si="18"/>
        <v>57980.700818388941</v>
      </c>
      <c r="J128" s="70">
        <f t="shared" si="18"/>
        <v>74652.108311862758</v>
      </c>
      <c r="K128" s="70">
        <f t="shared" si="18"/>
        <v>93567.998199255017</v>
      </c>
      <c r="L128" s="70">
        <f t="shared" si="18"/>
        <v>115030.54659968356</v>
      </c>
      <c r="M128" s="70">
        <f t="shared" si="18"/>
        <v>139382.61179899314</v>
      </c>
      <c r="N128" s="70">
        <f t="shared" si="18"/>
        <v>167013.21131622401</v>
      </c>
      <c r="O128" s="70">
        <f t="shared" si="18"/>
        <v>198363.73635108816</v>
      </c>
      <c r="P128" s="70">
        <f t="shared" si="18"/>
        <v>233935.0028865363</v>
      </c>
      <c r="Q128" s="70">
        <f t="shared" si="18"/>
        <v>274295.25208583253</v>
      </c>
      <c r="R128" s="70">
        <f t="shared" si="18"/>
        <v>320089.2277882715</v>
      </c>
      <c r="S128" s="70">
        <f t="shared" si="18"/>
        <v>372048.4761140261</v>
      </c>
      <c r="T128" s="70">
        <f t="shared" si="18"/>
        <v>431003.03171146993</v>
      </c>
      <c r="U128" s="70">
        <f t="shared" si="17"/>
        <v>497894.67733154958</v>
      </c>
      <c r="V128" s="70">
        <f t="shared" si="17"/>
        <v>573791.98854724702</v>
      </c>
      <c r="W128" s="70">
        <f t="shared" si="17"/>
        <v>659907.40395337145</v>
      </c>
      <c r="X128" s="70">
        <f t="shared" si="17"/>
        <v>757616.59353841154</v>
      </c>
    </row>
    <row r="129" spans="1:24" ht="15">
      <c r="A129" s="69">
        <v>59</v>
      </c>
      <c r="B129" s="75">
        <v>2705</v>
      </c>
      <c r="C129" s="55">
        <v>13.4545586</v>
      </c>
      <c r="D129" s="55">
        <v>31</v>
      </c>
      <c r="E129" s="70">
        <f t="shared" si="18"/>
        <v>11282.320114030001</v>
      </c>
      <c r="F129" s="70">
        <f t="shared" si="18"/>
        <v>24082.626599241758</v>
      </c>
      <c r="G129" s="70">
        <f t="shared" si="18"/>
        <v>38605.157821485926</v>
      </c>
      <c r="H129" s="70">
        <f t="shared" si="18"/>
        <v>55081.631517230249</v>
      </c>
      <c r="I129" s="70">
        <f t="shared" si="18"/>
        <v>73774.942021582057</v>
      </c>
      <c r="J129" s="70">
        <f t="shared" si="18"/>
        <v>94983.354942021833</v>
      </c>
      <c r="K129" s="70">
        <f t="shared" si="18"/>
        <v>119045.2662069722</v>
      </c>
      <c r="L129" s="70">
        <f t="shared" si="18"/>
        <v>146344.6014233453</v>
      </c>
      <c r="M129" s="70">
        <f t="shared" si="18"/>
        <v>177316.94169381569</v>
      </c>
      <c r="N129" s="70">
        <f t="shared" si="18"/>
        <v>212456.47363576799</v>
      </c>
      <c r="O129" s="70">
        <f t="shared" si="18"/>
        <v>252323.87449461597</v>
      </c>
      <c r="P129" s="70">
        <f t="shared" si="18"/>
        <v>297555.25816431449</v>
      </c>
      <c r="Q129" s="70">
        <f t="shared" si="18"/>
        <v>348872.32485544356</v>
      </c>
      <c r="R129" s="70">
        <f t="shared" si="18"/>
        <v>407093.87635633152</v>
      </c>
      <c r="S129" s="70">
        <f t="shared" si="18"/>
        <v>473148.88062173576</v>
      </c>
      <c r="T129" s="70">
        <f t="shared" si="18"/>
        <v>548091.29414426128</v>
      </c>
      <c r="U129" s="70">
        <f t="shared" si="17"/>
        <v>633116.87861042935</v>
      </c>
      <c r="V129" s="70">
        <f t="shared" si="17"/>
        <v>729582.28016359045</v>
      </c>
      <c r="W129" s="70">
        <f t="shared" si="17"/>
        <v>839026.67569744692</v>
      </c>
      <c r="X129" s="70">
        <f t="shared" si="17"/>
        <v>963196.33156282199</v>
      </c>
    </row>
    <row r="130" spans="1:24" ht="15">
      <c r="A130" s="69">
        <v>60</v>
      </c>
      <c r="B130" s="75">
        <v>2777</v>
      </c>
      <c r="C130" s="55">
        <v>14.5889551</v>
      </c>
      <c r="D130" s="55">
        <v>34</v>
      </c>
      <c r="E130" s="70">
        <f t="shared" si="18"/>
        <v>13774.599626317999</v>
      </c>
      <c r="F130" s="70">
        <f t="shared" si="18"/>
        <v>29558.769407324293</v>
      </c>
      <c r="G130" s="70">
        <f t="shared" si="18"/>
        <v>47645.684630589385</v>
      </c>
      <c r="H130" s="70">
        <f t="shared" si="18"/>
        <v>68371.29179475164</v>
      </c>
      <c r="I130" s="70">
        <f t="shared" si="18"/>
        <v>92120.548482295941</v>
      </c>
      <c r="J130" s="70">
        <f t="shared" si="18"/>
        <v>119334.57356456983</v>
      </c>
      <c r="K130" s="70">
        <f t="shared" si="18"/>
        <v>150518.84054699939</v>
      </c>
      <c r="L130" s="70">
        <f t="shared" si="18"/>
        <v>186252.56623775969</v>
      </c>
      <c r="M130" s="70">
        <f t="shared" si="18"/>
        <v>227199.46912510219</v>
      </c>
      <c r="N130" s="70">
        <f t="shared" si="18"/>
        <v>274120.09728951973</v>
      </c>
      <c r="O130" s="70">
        <f t="shared" si="18"/>
        <v>327885.95482948213</v>
      </c>
      <c r="P130" s="70">
        <f t="shared" si="18"/>
        <v>389495.68918507948</v>
      </c>
      <c r="Q130" s="70">
        <f t="shared" si="18"/>
        <v>460093.64002304425</v>
      </c>
      <c r="R130" s="70">
        <f t="shared" si="18"/>
        <v>540991.09421027976</v>
      </c>
      <c r="S130" s="70">
        <f t="shared" si="18"/>
        <v>633690.64166593424</v>
      </c>
      <c r="T130" s="70">
        <f t="shared" si="18"/>
        <v>739914.08447779715</v>
      </c>
      <c r="U130" s="70">
        <f t="shared" si="17"/>
        <v>861634.41766715713</v>
      </c>
      <c r="V130" s="70">
        <f t="shared" si="17"/>
        <v>1001112.4756130829</v>
      </c>
      <c r="W130" s="70">
        <f t="shared" si="17"/>
        <v>1160938.9248070922</v>
      </c>
      <c r="X130" s="70">
        <f t="shared" si="17"/>
        <v>1344082.3829119394</v>
      </c>
    </row>
    <row r="131" spans="1:24" ht="15">
      <c r="A131" s="69">
        <v>61</v>
      </c>
      <c r="B131" s="75">
        <v>2850</v>
      </c>
      <c r="C131" s="55">
        <v>14.3558314</v>
      </c>
      <c r="D131" s="55">
        <v>29</v>
      </c>
      <c r="E131" s="70">
        <f t="shared" si="18"/>
        <v>11865.094652100006</v>
      </c>
      <c r="F131" s="70">
        <f t="shared" si="18"/>
        <v>25433.522287905907</v>
      </c>
      <c r="G131" s="70">
        <f t="shared" si="18"/>
        <v>40949.810518739105</v>
      </c>
      <c r="H131" s="70">
        <f t="shared" si="18"/>
        <v>58693.590927528778</v>
      </c>
      <c r="I131" s="70">
        <f t="shared" si="18"/>
        <v>78984.638535790509</v>
      </c>
      <c r="J131" s="70">
        <f t="shared" si="18"/>
        <v>102188.63472798806</v>
      </c>
      <c r="K131" s="70">
        <f t="shared" si="18"/>
        <v>128723.75749159987</v>
      </c>
      <c r="L131" s="70">
        <f t="shared" si="18"/>
        <v>159068.21774093885</v>
      </c>
      <c r="M131" s="70">
        <f t="shared" si="18"/>
        <v>193768.87754291293</v>
      </c>
      <c r="N131" s="70">
        <f t="shared" si="18"/>
        <v>233451.10556074599</v>
      </c>
      <c r="O131" s="70">
        <f t="shared" si="18"/>
        <v>278830.04732858267</v>
      </c>
      <c r="P131" s="70">
        <f t="shared" si="18"/>
        <v>330723.51346771431</v>
      </c>
      <c r="Q131" s="70">
        <f t="shared" si="18"/>
        <v>390066.71811339568</v>
      </c>
      <c r="R131" s="70">
        <f t="shared" si="18"/>
        <v>457929.13316536811</v>
      </c>
      <c r="S131" s="70">
        <f t="shared" si="18"/>
        <v>535533.76210616983</v>
      </c>
      <c r="T131" s="70">
        <f t="shared" si="18"/>
        <v>624279.18073630868</v>
      </c>
      <c r="U131" s="70">
        <f t="shared" si="17"/>
        <v>725764.74204021448</v>
      </c>
      <c r="V131" s="70">
        <f t="shared" si="17"/>
        <v>841819.39942025265</v>
      </c>
      <c r="W131" s="70">
        <f t="shared" si="17"/>
        <v>974534.66774561675</v>
      </c>
      <c r="X131" s="70">
        <f t="shared" si="17"/>
        <v>1126302.3162338277</v>
      </c>
    </row>
    <row r="132" spans="1:24" ht="15">
      <c r="A132" s="69">
        <v>62</v>
      </c>
      <c r="B132" s="75">
        <v>2924</v>
      </c>
      <c r="C132" s="55">
        <v>13.695024800000001</v>
      </c>
      <c r="D132" s="55">
        <v>42</v>
      </c>
      <c r="E132" s="70">
        <f t="shared" si="18"/>
        <v>16818.586056384</v>
      </c>
      <c r="F132" s="70">
        <f t="shared" si="18"/>
        <v>35940.481644199142</v>
      </c>
      <c r="G132" s="70">
        <f t="shared" si="18"/>
        <v>57681.125574995654</v>
      </c>
      <c r="H132" s="70">
        <f t="shared" si="18"/>
        <v>82399.156083794485</v>
      </c>
      <c r="I132" s="70">
        <f t="shared" si="18"/>
        <v>110502.32700084483</v>
      </c>
      <c r="J132" s="70">
        <f t="shared" si="18"/>
        <v>142454.23414457164</v>
      </c>
      <c r="K132" s="70">
        <f t="shared" si="18"/>
        <v>178781.96289570484</v>
      </c>
      <c r="L132" s="70">
        <f t="shared" si="18"/>
        <v>220084.78310858246</v>
      </c>
      <c r="M132" s="70">
        <f t="shared" si="18"/>
        <v>267044.03479271301</v>
      </c>
      <c r="N132" s="70">
        <f t="shared" si="18"/>
        <v>320434.36764087976</v>
      </c>
      <c r="O132" s="70">
        <f t="shared" si="18"/>
        <v>381136.51981340541</v>
      </c>
      <c r="P132" s="70">
        <f t="shared" si="18"/>
        <v>450151.84678009228</v>
      </c>
      <c r="Q132" s="70">
        <f t="shared" si="18"/>
        <v>528618.83989066794</v>
      </c>
      <c r="R132" s="70">
        <f t="shared" si="18"/>
        <v>617831.90716755111</v>
      </c>
      <c r="S132" s="70">
        <f t="shared" si="18"/>
        <v>719262.72613284423</v>
      </c>
      <c r="T132" s="70">
        <f t="shared" si="18"/>
        <v>834584.52091027761</v>
      </c>
      <c r="U132" s="70">
        <f t="shared" si="17"/>
        <v>965699.66408228513</v>
      </c>
      <c r="V132" s="70">
        <f t="shared" si="17"/>
        <v>1114771.0586282548</v>
      </c>
      <c r="W132" s="70">
        <f t="shared" si="17"/>
        <v>1284257.8176270009</v>
      </c>
      <c r="X132" s="70">
        <f t="shared" si="17"/>
        <v>1476955.8303033418</v>
      </c>
    </row>
    <row r="133" spans="1:24" ht="15">
      <c r="A133" s="69">
        <v>63</v>
      </c>
      <c r="B133" s="75">
        <v>2999</v>
      </c>
      <c r="C133" s="55">
        <v>15.539543800000001</v>
      </c>
      <c r="D133" s="55">
        <v>49</v>
      </c>
      <c r="E133" s="70">
        <f t="shared" si="18"/>
        <v>22835.515009538001</v>
      </c>
      <c r="F133" s="70">
        <f t="shared" si="18"/>
        <v>49219.564875938719</v>
      </c>
      <c r="G133" s="70">
        <f t="shared" si="18"/>
        <v>79703.575727542615</v>
      </c>
      <c r="H133" s="70">
        <f t="shared" si="18"/>
        <v>114924.66279742826</v>
      </c>
      <c r="I133" s="70">
        <f t="shared" si="18"/>
        <v>155618.94611937489</v>
      </c>
      <c r="J133" s="70">
        <f t="shared" si="18"/>
        <v>202636.93542223156</v>
      </c>
      <c r="K133" s="70">
        <f t="shared" si="18"/>
        <v>256961.30576668493</v>
      </c>
      <c r="L133" s="70">
        <f t="shared" si="18"/>
        <v>319727.43543488882</v>
      </c>
      <c r="M133" s="70">
        <f t="shared" si="18"/>
        <v>392247.1353144481</v>
      </c>
      <c r="N133" s="70">
        <f t="shared" si="18"/>
        <v>476036.06572041992</v>
      </c>
      <c r="O133" s="70">
        <f t="shared" si="18"/>
        <v>572845.41366637941</v>
      </c>
      <c r="P133" s="70">
        <f t="shared" si="18"/>
        <v>684698.49263889564</v>
      </c>
      <c r="Q133" s="70">
        <f t="shared" si="18"/>
        <v>813933.02980999451</v>
      </c>
      <c r="R133" s="70">
        <f t="shared" si="18"/>
        <v>963250.02448952361</v>
      </c>
      <c r="S133" s="70">
        <f t="shared" si="18"/>
        <v>1135770.1989581217</v>
      </c>
      <c r="T133" s="70">
        <f t="shared" si="18"/>
        <v>1335099.2215021043</v>
      </c>
      <c r="U133" s="70">
        <f t="shared" si="17"/>
        <v>1565403.0648104206</v>
      </c>
      <c r="V133" s="70">
        <f t="shared" si="17"/>
        <v>1831495.0747227161</v>
      </c>
      <c r="W133" s="70">
        <f t="shared" si="17"/>
        <v>2138936.5690636337</v>
      </c>
      <c r="X133" s="70">
        <f t="shared" si="17"/>
        <v>2494153.0690770317</v>
      </c>
    </row>
    <row r="134" spans="1:24" ht="15">
      <c r="A134" s="69">
        <v>64</v>
      </c>
      <c r="B134" s="75">
        <v>3075</v>
      </c>
      <c r="C134" s="55">
        <v>16.852858900000001</v>
      </c>
      <c r="D134" s="55">
        <v>38</v>
      </c>
      <c r="E134" s="70">
        <f>$D134*((1+$C134/100)^E$2-1)*$B134</f>
        <v>19692.565624650015</v>
      </c>
      <c r="F134" s="70">
        <f>$D134*((1+$C134/100)^F$2-1)*$B134</f>
        <v>42703.8915478122</v>
      </c>
      <c r="G134" s="70">
        <f t="shared" si="18"/>
        <v>69593.283759824029</v>
      </c>
      <c r="H134" s="70">
        <f t="shared" si="18"/>
        <v>101014.30730039382</v>
      </c>
      <c r="I134" s="70">
        <f t="shared" si="18"/>
        <v>137730.67160319159</v>
      </c>
      <c r="J134" s="70">
        <f t="shared" si="18"/>
        <v>180634.79297514987</v>
      </c>
      <c r="K134" s="70">
        <f t="shared" si="18"/>
        <v>230769.48538420902</v>
      </c>
      <c r="L134" s="70">
        <f t="shared" si="18"/>
        <v>289353.30676491593</v>
      </c>
      <c r="M134" s="70">
        <f t="shared" si="18"/>
        <v>357810.17690114141</v>
      </c>
      <c r="N134" s="70">
        <f t="shared" si="18"/>
        <v>437803.98676878121</v>
      </c>
      <c r="O134" s="70">
        <f t="shared" si="18"/>
        <v>531279.04054214864</v>
      </c>
      <c r="P134" s="70">
        <f t="shared" si="18"/>
        <v>640507.31323464087</v>
      </c>
      <c r="Q134" s="70">
        <f t="shared" si="18"/>
        <v>768143.67260290589</v>
      </c>
      <c r="R134" s="70">
        <f t="shared" si="18"/>
        <v>917290.40752060176</v>
      </c>
      <c r="S134" s="70">
        <f t="shared" si="18"/>
        <v>1091572.631227934</v>
      </c>
      <c r="T134" s="70">
        <f t="shared" si="18"/>
        <v>1295226.3921844449</v>
      </c>
      <c r="U134" s="70">
        <f t="shared" si="17"/>
        <v>1533201.6341195004</v>
      </c>
      <c r="V134" s="70">
        <f t="shared" si="17"/>
        <v>1811282.5077948039</v>
      </c>
      <c r="W134" s="70">
        <f t="shared" si="17"/>
        <v>2136227.9587384947</v>
      </c>
      <c r="X134" s="70">
        <f t="shared" si="17"/>
        <v>2515936.0080316933</v>
      </c>
    </row>
    <row r="135" spans="1:24" ht="15">
      <c r="A135" s="69">
        <v>65</v>
      </c>
      <c r="B135">
        <v>3150.6678710000001</v>
      </c>
      <c r="C135" s="55">
        <v>15.0329374</v>
      </c>
      <c r="D135" s="55">
        <v>54</v>
      </c>
      <c r="E135" s="70">
        <f>$D135*((1+$C135/100)^E$2-1)*$B135</f>
        <v>25576.448151384513</v>
      </c>
      <c r="F135" s="70">
        <f t="shared" ref="F135:X135" si="19">$D135*((1+$C135/100)^F$2-1)*$B135</f>
        <v>54997.787742510118</v>
      </c>
      <c r="G135" s="70">
        <f t="shared" si="18"/>
        <v>88842.018896611058</v>
      </c>
      <c r="H135" s="70">
        <f t="shared" si="18"/>
        <v>127774.03213361927</v>
      </c>
      <c r="I135" s="70">
        <f t="shared" si="18"/>
        <v>172558.67054910667</v>
      </c>
      <c r="J135" s="70">
        <f t="shared" si="18"/>
        <v>224075.75562241062</v>
      </c>
      <c r="K135" s="70">
        <f t="shared" si="18"/>
        <v>283337.37184508907</v>
      </c>
      <c r="L135" s="70">
        <f t="shared" si="18"/>
        <v>351507.74973675108</v>
      </c>
      <c r="M135" s="70">
        <f t="shared" si="18"/>
        <v>429926.13786221005</v>
      </c>
      <c r="N135" s="70">
        <f t="shared" si="18"/>
        <v>520133.1131846584</v>
      </c>
      <c r="O135" s="70">
        <f t="shared" si="18"/>
        <v>623900.84663776367</v>
      </c>
      <c r="P135" s="70">
        <f t="shared" si="18"/>
        <v>743267.91850227315</v>
      </c>
      <c r="Q135" s="70">
        <f t="shared" si="18"/>
        <v>880579.36755638756</v>
      </c>
      <c r="R135" s="70">
        <f t="shared" si="18"/>
        <v>1038532.7607898398</v>
      </c>
      <c r="S135" s="70">
        <f t="shared" si="18"/>
        <v>1220231.1887492526</v>
      </c>
      <c r="T135" s="70">
        <f t="shared" si="18"/>
        <v>1429244.2276405881</v>
      </c>
      <c r="U135" s="70">
        <f t="shared" si="17"/>
        <v>1669678.0658262954</v>
      </c>
      <c r="V135" s="70">
        <f t="shared" si="17"/>
        <v>1946256.172394878</v>
      </c>
      <c r="W135" s="70">
        <f t="shared" si="17"/>
        <v>2264412.0925860209</v>
      </c>
      <c r="X135" s="70">
        <f t="shared" si="17"/>
        <v>2630396.1930938917</v>
      </c>
    </row>
    <row r="136" spans="1:24">
      <c r="I136" s="70">
        <f>SUM(I105:I135)</f>
        <v>1125735.7611409076</v>
      </c>
      <c r="X136" s="70">
        <f>SUM(X105:X135)</f>
        <v>16359693.966475584</v>
      </c>
    </row>
    <row r="138" spans="1:24">
      <c r="I138" s="70">
        <f>SUM(I34,I68,I102,I136)</f>
        <v>101526948.9133819</v>
      </c>
      <c r="X138" s="70">
        <f>SUM(X34,X68,X102,X136)</f>
        <v>1367303610.177978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AB402-E01A-44D7-89FC-1B86591DE586}">
  <dimension ref="A1:X138"/>
  <sheetViews>
    <sheetView topLeftCell="A107" workbookViewId="0">
      <selection activeCell="E1" sqref="E1:X138"/>
    </sheetView>
  </sheetViews>
  <sheetFormatPr defaultRowHeight="12.75"/>
  <cols>
    <col min="3" max="3" width="9.140625" style="69"/>
    <col min="9" max="9" width="15.7109375" bestFit="1" customWidth="1"/>
    <col min="24" max="24" width="17.42578125" bestFit="1" customWidth="1"/>
  </cols>
  <sheetData>
    <row r="1" spans="1:24">
      <c r="A1" s="69" t="s">
        <v>131</v>
      </c>
      <c r="B1" s="69"/>
      <c r="E1" s="69" t="s">
        <v>31</v>
      </c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</row>
    <row r="2" spans="1:24">
      <c r="A2" s="69" t="s">
        <v>0</v>
      </c>
      <c r="B2" s="69" t="s">
        <v>32</v>
      </c>
      <c r="C2" s="69" t="s">
        <v>33</v>
      </c>
      <c r="E2" s="69">
        <v>1</v>
      </c>
      <c r="F2" s="69">
        <v>2</v>
      </c>
      <c r="G2" s="69">
        <v>3</v>
      </c>
      <c r="H2" s="69">
        <v>4</v>
      </c>
      <c r="I2" s="69">
        <v>5</v>
      </c>
      <c r="J2" s="69">
        <v>6</v>
      </c>
      <c r="K2" s="69">
        <v>7</v>
      </c>
      <c r="L2" s="69">
        <v>8</v>
      </c>
      <c r="M2" s="69">
        <v>9</v>
      </c>
      <c r="N2" s="69">
        <v>10</v>
      </c>
      <c r="O2" s="69">
        <v>11</v>
      </c>
      <c r="P2" s="69">
        <v>12</v>
      </c>
      <c r="Q2" s="69">
        <v>13</v>
      </c>
      <c r="R2" s="69">
        <v>14</v>
      </c>
      <c r="S2" s="69">
        <v>15</v>
      </c>
      <c r="T2" s="69">
        <v>16</v>
      </c>
      <c r="U2" s="69">
        <v>17</v>
      </c>
      <c r="V2" s="69">
        <v>18</v>
      </c>
      <c r="W2" s="69">
        <v>19</v>
      </c>
      <c r="X2" s="69">
        <v>20</v>
      </c>
    </row>
    <row r="3" spans="1:24" ht="15">
      <c r="A3" s="69">
        <v>35</v>
      </c>
      <c r="B3" s="75">
        <v>1029</v>
      </c>
      <c r="C3" s="55">
        <v>11.6415585</v>
      </c>
      <c r="D3" s="55">
        <v>1106</v>
      </c>
      <c r="E3" s="70">
        <f>$D3*((1+$C3/100)^E$2-1)*$B3</f>
        <v>132489.55048328993</v>
      </c>
      <c r="F3" s="70">
        <f>$D3*((1+$C3/100)^F$2-1)*$B3</f>
        <v>280402.94949247915</v>
      </c>
      <c r="G3" s="70">
        <f>$D3*((1+$C3/100)^G$2-1)*$B3</f>
        <v>445535.77337666135</v>
      </c>
      <c r="H3" s="70">
        <f>$D3*((1+$C3/100)^H$2-1)*$B3</f>
        <v>629892.63155602291</v>
      </c>
      <c r="I3" s="70">
        <f>$D3*((1+$C3/100)^I$2-1)*$B3</f>
        <v>835711.50122909644</v>
      </c>
      <c r="J3" s="70">
        <f t="shared" ref="J3:X18" si="0">$D3*((1+$C3/100)^J$2-1)*$B3</f>
        <v>1065490.8950191999</v>
      </c>
      <c r="K3" s="70">
        <f t="shared" si="0"/>
        <v>1322020.1913583234</v>
      </c>
      <c r="L3" s="70">
        <f t="shared" si="0"/>
        <v>1608413.495800405</v>
      </c>
      <c r="M3" s="70">
        <f t="shared" si="0"/>
        <v>1928147.4443191939</v>
      </c>
      <c r="N3" s="70">
        <f t="shared" si="0"/>
        <v>2285103.4074991578</v>
      </c>
      <c r="O3" s="70">
        <f t="shared" si="0"/>
        <v>2683614.6079519554</v>
      </c>
      <c r="P3" s="70">
        <f t="shared" si="0"/>
        <v>3128518.722934518</v>
      </c>
      <c r="Q3" s="70">
        <f t="shared" si="0"/>
        <v>3625216.6107316827</v>
      </c>
      <c r="R3" s="70">
        <f t="shared" si="0"/>
        <v>4179737.8737050188</v>
      </c>
      <c r="S3" s="70">
        <f t="shared" si="0"/>
        <v>4798814.0539023336</v>
      </c>
      <c r="T3" s="70">
        <f t="shared" si="0"/>
        <v>5489960.3497768855</v>
      </c>
      <c r="U3" s="70">
        <f t="shared" si="0"/>
        <v>6261566.8460062547</v>
      </c>
      <c r="V3" s="70">
        <f t="shared" si="0"/>
        <v>7123000.3638839684</v>
      </c>
      <c r="W3" s="70">
        <f t="shared" si="0"/>
        <v>8084718.1686840234</v>
      </c>
      <c r="X3" s="70">
        <f t="shared" si="0"/>
        <v>9158394.9143347926</v>
      </c>
    </row>
    <row r="4" spans="1:24" ht="15">
      <c r="A4" s="69">
        <v>36</v>
      </c>
      <c r="B4" s="75">
        <v>1062</v>
      </c>
      <c r="C4" s="55">
        <v>12.260639899999999</v>
      </c>
      <c r="D4" s="55">
        <v>1152</v>
      </c>
      <c r="E4" s="70">
        <f t="shared" ref="E4:T31" si="1">$D4*((1+$C4/100)^E$2-1)*$B4</f>
        <v>149999.61109017589</v>
      </c>
      <c r="F4" s="70">
        <f t="shared" si="1"/>
        <v>318390.13434751879</v>
      </c>
      <c r="G4" s="70">
        <f t="shared" si="1"/>
        <v>507426.41328717011</v>
      </c>
      <c r="H4" s="70">
        <f t="shared" si="1"/>
        <v>719639.74966797174</v>
      </c>
      <c r="I4" s="70">
        <f t="shared" si="1"/>
        <v>957871.79904219916</v>
      </c>
      <c r="J4" s="70">
        <f t="shared" si="1"/>
        <v>1225312.6221165906</v>
      </c>
      <c r="K4" s="70">
        <f t="shared" si="1"/>
        <v>1525543.401453729</v>
      </c>
      <c r="L4" s="70">
        <f t="shared" si="1"/>
        <v>1862584.3955143581</v>
      </c>
      <c r="M4" s="70">
        <f t="shared" si="1"/>
        <v>2240948.7721721409</v>
      </c>
      <c r="N4" s="70">
        <f t="shared" si="1"/>
        <v>2665703.0425618147</v>
      </c>
      <c r="O4" s="70">
        <f t="shared" si="1"/>
        <v>3142534.9045038382</v>
      </c>
      <c r="P4" s="70">
        <f t="shared" si="1"/>
        <v>3677829.4039670378</v>
      </c>
      <c r="Q4" s="70">
        <f t="shared" si="1"/>
        <v>4278754.4344139285</v>
      </c>
      <c r="R4" s="70">
        <f t="shared" si="1"/>
        <v>4953356.7189128781</v>
      </c>
      <c r="S4" s="70">
        <f t="shared" si="1"/>
        <v>5710669.5602714168</v>
      </c>
      <c r="T4" s="70">
        <f t="shared" si="1"/>
        <v>6560833.8020253833</v>
      </c>
      <c r="U4" s="70">
        <f t="shared" si="0"/>
        <v>7515233.6200193698</v>
      </c>
      <c r="V4" s="70">
        <f t="shared" si="0"/>
        <v>8586648.9629038535</v>
      </c>
      <c r="W4" s="70">
        <f t="shared" si="0"/>
        <v>9789426.6828127559</v>
      </c>
      <c r="X4" s="70">
        <f t="shared" si="0"/>
        <v>11139672.647757119</v>
      </c>
    </row>
    <row r="5" spans="1:24" ht="15">
      <c r="A5" s="69">
        <v>37</v>
      </c>
      <c r="B5" s="75">
        <v>1097</v>
      </c>
      <c r="C5" s="55">
        <v>12.666257</v>
      </c>
      <c r="D5" s="55">
        <v>1157</v>
      </c>
      <c r="E5" s="70">
        <f t="shared" si="1"/>
        <v>160763.8070585299</v>
      </c>
      <c r="F5" s="70">
        <f t="shared" si="1"/>
        <v>341890.37108207744</v>
      </c>
      <c r="G5" s="70">
        <f t="shared" si="1"/>
        <v>545958.89120011684</v>
      </c>
      <c r="H5" s="70">
        <f t="shared" si="1"/>
        <v>775875.25453240378</v>
      </c>
      <c r="I5" s="70">
        <f t="shared" si="1"/>
        <v>1034913.4153294122</v>
      </c>
      <c r="J5" s="70">
        <f t="shared" si="1"/>
        <v>1326762.0153010425</v>
      </c>
      <c r="K5" s="70">
        <f t="shared" si="1"/>
        <v>1655576.9089959823</v>
      </c>
      <c r="L5" s="70">
        <f t="shared" si="1"/>
        <v>2026040.3421805988</v>
      </c>
      <c r="M5" s="70">
        <f t="shared" si="1"/>
        <v>2443427.6259034025</v>
      </c>
      <c r="N5" s="70">
        <f t="shared" si="1"/>
        <v>2913682.255667856</v>
      </c>
      <c r="O5" s="70">
        <f t="shared" si="1"/>
        <v>3443500.5453926735</v>
      </c>
      <c r="P5" s="70">
        <f t="shared" si="1"/>
        <v>4040426.9813270406</v>
      </c>
      <c r="Q5" s="70">
        <f t="shared" si="1"/>
        <v>4712961.6537377946</v>
      </c>
      <c r="R5" s="70">
        <f t="shared" si="1"/>
        <v>5470681.2961702039</v>
      </c>
      <c r="S5" s="70">
        <f t="shared" si="1"/>
        <v>6324375.6558525832</v>
      </c>
      <c r="T5" s="70">
        <f t="shared" si="1"/>
        <v>7286201.137126836</v>
      </c>
      <c r="U5" s="70">
        <f t="shared" si="0"/>
        <v>8369853.905750772</v>
      </c>
      <c r="V5" s="70">
        <f t="shared" si="0"/>
        <v>9590764.9190362319</v>
      </c>
      <c r="W5" s="70">
        <f t="shared" si="0"/>
        <v>10966319.659005733</v>
      </c>
      <c r="X5" s="70">
        <f t="shared" si="0"/>
        <v>12516105.697515452</v>
      </c>
    </row>
    <row r="6" spans="1:24" ht="15">
      <c r="A6" s="69">
        <v>38</v>
      </c>
      <c r="B6" s="75">
        <v>1133</v>
      </c>
      <c r="C6" s="55">
        <v>12.4921723</v>
      </c>
      <c r="D6" s="55">
        <v>1156</v>
      </c>
      <c r="E6" s="70">
        <f t="shared" si="1"/>
        <v>163615.97685580392</v>
      </c>
      <c r="F6" s="70">
        <f t="shared" si="1"/>
        <v>347671.1434507629</v>
      </c>
      <c r="G6" s="70">
        <f t="shared" si="1"/>
        <v>554718.79858381627</v>
      </c>
      <c r="H6" s="70">
        <f t="shared" si="1"/>
        <v>787631.20353920013</v>
      </c>
      <c r="I6" s="70">
        <f t="shared" si="1"/>
        <v>1049639.4274296847</v>
      </c>
      <c r="J6" s="70">
        <f t="shared" si="1"/>
        <v>1344378.1700887382</v>
      </c>
      <c r="K6" s="70">
        <f t="shared" si="1"/>
        <v>1675936.1843156139</v>
      </c>
      <c r="L6" s="70">
        <f t="shared" si="1"/>
        <v>2048912.9969541698</v>
      </c>
      <c r="M6" s="70">
        <f t="shared" si="1"/>
        <v>2468482.7156665823</v>
      </c>
      <c r="N6" s="70">
        <f t="shared" si="1"/>
        <v>2940465.8065591743</v>
      </c>
      <c r="O6" s="70">
        <f t="shared" si="1"/>
        <v>3471409.8383929348</v>
      </c>
      <c r="P6" s="70">
        <f t="shared" si="1"/>
        <v>4068680.3134999345</v>
      </c>
      <c r="Q6" s="70">
        <f t="shared" si="1"/>
        <v>4740562.8454543306</v>
      </c>
      <c r="R6" s="70">
        <f t="shared" si="1"/>
        <v>5496378.1009540707</v>
      </c>
      <c r="S6" s="70">
        <f t="shared" si="1"/>
        <v>6346611.1004405254</v>
      </c>
      <c r="T6" s="70">
        <f t="shared" si="1"/>
        <v>7303056.6711742859</v>
      </c>
      <c r="U6" s="70">
        <f t="shared" si="0"/>
        <v>8378983.0705598257</v>
      </c>
      <c r="V6" s="70">
        <f t="shared" si="0"/>
        <v>9589316.0495777931</v>
      </c>
      <c r="W6" s="70">
        <f t="shared" si="0"/>
        <v>10950845.909738407</v>
      </c>
      <c r="X6" s="70">
        <f t="shared" si="0"/>
        <v>12482460.425946232</v>
      </c>
    </row>
    <row r="7" spans="1:24" ht="15">
      <c r="A7" s="69">
        <v>39</v>
      </c>
      <c r="B7" s="75">
        <v>1169</v>
      </c>
      <c r="C7" s="55">
        <v>12.566598300000001</v>
      </c>
      <c r="D7" s="55">
        <v>1141</v>
      </c>
      <c r="E7" s="70">
        <f t="shared" si="1"/>
        <v>167616.93243890698</v>
      </c>
      <c r="F7" s="70">
        <f t="shared" si="1"/>
        <v>356297.61146019382</v>
      </c>
      <c r="G7" s="70">
        <f t="shared" si="1"/>
        <v>568689.03348379803</v>
      </c>
      <c r="H7" s="70">
        <f t="shared" si="1"/>
        <v>807770.83233676665</v>
      </c>
      <c r="I7" s="70">
        <f t="shared" si="1"/>
        <v>1076897.0804600015</v>
      </c>
      <c r="J7" s="70">
        <f t="shared" si="1"/>
        <v>1379843.3431047446</v>
      </c>
      <c r="K7" s="70">
        <f t="shared" si="1"/>
        <v>1720859.6456409155</v>
      </c>
      <c r="L7" s="70">
        <f t="shared" si="1"/>
        <v>2104730.0970543199</v>
      </c>
      <c r="M7" s="70">
        <f t="shared" si="1"/>
        <v>2536840.0060892431</v>
      </c>
      <c r="N7" s="70">
        <f t="shared" si="1"/>
        <v>3023251.4316070816</v>
      </c>
      <c r="O7" s="70">
        <f t="shared" si="1"/>
        <v>3570788.227055049</v>
      </c>
      <c r="P7" s="70">
        <f t="shared" si="1"/>
        <v>4187131.7721316563</v>
      </c>
      <c r="Q7" s="70">
        <f t="shared" si="1"/>
        <v>4880928.7346660187</v>
      </c>
      <c r="R7" s="70">
        <f t="shared" si="1"/>
        <v>5661912.3744996777</v>
      </c>
      <c r="S7" s="70">
        <f t="shared" si="1"/>
        <v>6541039.0911399508</v>
      </c>
      <c r="T7" s="70">
        <f t="shared" si="1"/>
        <v>7530642.130808386</v>
      </c>
      <c r="U7" s="70">
        <f t="shared" si="0"/>
        <v>8644604.609236544</v>
      </c>
      <c r="V7" s="70">
        <f t="shared" si="0"/>
        <v>9898554.2775414921</v>
      </c>
      <c r="W7" s="70">
        <f t="shared" si="0"/>
        <v>11310082.763546502</v>
      </c>
      <c r="X7" s="70">
        <f t="shared" si="0"/>
        <v>12898992.364277842</v>
      </c>
    </row>
    <row r="8" spans="1:24" ht="15">
      <c r="A8" s="69">
        <v>40</v>
      </c>
      <c r="B8" s="75">
        <v>1207</v>
      </c>
      <c r="C8" s="55">
        <v>13.5524577</v>
      </c>
      <c r="D8" s="55">
        <v>1253</v>
      </c>
      <c r="E8" s="70">
        <f t="shared" si="1"/>
        <v>204963.44004206697</v>
      </c>
      <c r="F8" s="70">
        <f t="shared" si="1"/>
        <v>437704.46359629999</v>
      </c>
      <c r="G8" s="70">
        <f t="shared" si="1"/>
        <v>701987.61591826729</v>
      </c>
      <c r="H8" s="70">
        <f t="shared" si="1"/>
        <v>1002087.6306668959</v>
      </c>
      <c r="I8" s="70">
        <f t="shared" si="1"/>
        <v>1342858.5729720262</v>
      </c>
      <c r="J8" s="70">
        <f t="shared" si="1"/>
        <v>1729812.3530869507</v>
      </c>
      <c r="K8" s="70">
        <f t="shared" si="1"/>
        <v>2169207.8805705011</v>
      </c>
      <c r="L8" s="70">
        <f t="shared" si="1"/>
        <v>2668152.3010519519</v>
      </c>
      <c r="M8" s="70">
        <f t="shared" si="1"/>
        <v>3234715.9530656612</v>
      </c>
      <c r="N8" s="70">
        <f t="shared" si="1"/>
        <v>3878062.9043621039</v>
      </c>
      <c r="O8" s="70">
        <f t="shared" si="1"/>
        <v>4608599.1790972361</v>
      </c>
      <c r="P8" s="70">
        <f t="shared" si="1"/>
        <v>5438141.0734490035</v>
      </c>
      <c r="Q8" s="70">
        <f t="shared" si="1"/>
        <v>6380106.2821365716</v>
      </c>
      <c r="R8" s="70">
        <f t="shared" si="1"/>
        <v>7449730.9272802407</v>
      </c>
      <c r="S8" s="70">
        <f t="shared" si="1"/>
        <v>8664316.0000057798</v>
      </c>
      <c r="T8" s="70">
        <f t="shared" si="1"/>
        <v>10043507.200942961</v>
      </c>
      <c r="U8" s="70">
        <f t="shared" si="0"/>
        <v>11609612.705989279</v>
      </c>
      <c r="V8" s="70">
        <f t="shared" si="0"/>
        <v>13387963.997144368</v>
      </c>
      <c r="W8" s="70">
        <f t="shared" si="0"/>
        <v>15407325.594790651</v>
      </c>
      <c r="X8" s="70">
        <f t="shared" si="0"/>
        <v>17700360.318767995</v>
      </c>
    </row>
    <row r="9" spans="1:24" ht="15">
      <c r="A9" s="69">
        <v>41</v>
      </c>
      <c r="B9" s="75">
        <v>1245</v>
      </c>
      <c r="C9" s="55">
        <v>11.8608305</v>
      </c>
      <c r="D9" s="55">
        <v>1195</v>
      </c>
      <c r="E9" s="70">
        <f t="shared" si="1"/>
        <v>176462.47097137495</v>
      </c>
      <c r="F9" s="70">
        <f t="shared" si="1"/>
        <v>373854.85652077646</v>
      </c>
      <c r="G9" s="70">
        <f t="shared" si="1"/>
        <v>594659.61834009911</v>
      </c>
      <c r="H9" s="70">
        <f t="shared" si="1"/>
        <v>841653.65869474004</v>
      </c>
      <c r="I9" s="70">
        <f t="shared" si="1"/>
        <v>1117943.2435209465</v>
      </c>
      <c r="J9" s="70">
        <f t="shared" si="1"/>
        <v>1427003.0676925434</v>
      </c>
      <c r="K9" s="70">
        <f t="shared" si="1"/>
        <v>1772719.9537527314</v>
      </c>
      <c r="L9" s="70">
        <f t="shared" si="1"/>
        <v>2159441.7336783963</v>
      </c>
      <c r="M9" s="70">
        <f t="shared" si="1"/>
        <v>2592031.9284276268</v>
      </c>
      <c r="N9" s="70">
        <f t="shared" si="1"/>
        <v>3075930.912935684</v>
      </c>
      <c r="O9" s="70">
        <f t="shared" si="1"/>
        <v>3617224.3357874635</v>
      </c>
      <c r="P9" s="70">
        <f t="shared" si="1"/>
        <v>4222719.65403134</v>
      </c>
      <c r="Q9" s="70">
        <f t="shared" si="1"/>
        <v>4900031.7456575586</v>
      </c>
      <c r="R9" s="70">
        <f t="shared" si="1"/>
        <v>5657678.6764275674</v>
      </c>
      <c r="S9" s="70">
        <f t="shared" si="1"/>
        <v>6505188.825444662</v>
      </c>
      <c r="T9" s="70">
        <f t="shared" si="1"/>
        <v>7453220.7167069679</v>
      </c>
      <c r="U9" s="70">
        <f t="shared" si="0"/>
        <v>8513697.0636778418</v>
      </c>
      <c r="V9" s="70">
        <f t="shared" si="0"/>
        <v>9699954.7126555219</v>
      </c>
      <c r="W9" s="70">
        <f t="shared" si="0"/>
        <v>11026912.370671732</v>
      </c>
      <c r="X9" s="70">
        <f t="shared" si="0"/>
        <v>12511258.22731201</v>
      </c>
    </row>
    <row r="10" spans="1:24" ht="15">
      <c r="A10" s="69">
        <v>42</v>
      </c>
      <c r="B10" s="75">
        <v>1284</v>
      </c>
      <c r="C10" s="55">
        <v>12.368753</v>
      </c>
      <c r="D10" s="55">
        <v>1164</v>
      </c>
      <c r="E10" s="70">
        <f t="shared" si="1"/>
        <v>184860.41383727998</v>
      </c>
      <c r="F10" s="70">
        <f t="shared" si="1"/>
        <v>392585.75565687084</v>
      </c>
      <c r="G10" s="70">
        <f t="shared" si="1"/>
        <v>626004.1319245327</v>
      </c>
      <c r="H10" s="70">
        <f t="shared" si="1"/>
        <v>888293.45060935186</v>
      </c>
      <c r="I10" s="70">
        <f t="shared" si="1"/>
        <v>1183024.6872676797</v>
      </c>
      <c r="J10" s="70">
        <f t="shared" si="1"/>
        <v>1514210.5026021211</v>
      </c>
      <c r="K10" s="70">
        <f t="shared" si="1"/>
        <v>1886359.8734063162</v>
      </c>
      <c r="L10" s="70">
        <f t="shared" si="1"/>
        <v>2304539.4806763353</v>
      </c>
      <c r="M10" s="70">
        <f t="shared" si="1"/>
        <v>2774442.6906659543</v>
      </c>
      <c r="N10" s="70">
        <f t="shared" si="1"/>
        <v>3302467.0680382596</v>
      </c>
      <c r="O10" s="70">
        <f t="shared" si="1"/>
        <v>3895801.4764275337</v>
      </c>
      <c r="P10" s="70">
        <f t="shared" si="1"/>
        <v>4562523.9522544872</v>
      </c>
      <c r="Q10" s="70">
        <f t="shared" si="1"/>
        <v>5311711.6843119627</v>
      </c>
      <c r="R10" s="70">
        <f t="shared" si="1"/>
        <v>6153564.5964539293</v>
      </c>
      <c r="S10" s="70">
        <f t="shared" si="1"/>
        <v>7099544.2159220437</v>
      </c>
      <c r="T10" s="70">
        <f t="shared" si="1"/>
        <v>8162529.7179525038</v>
      </c>
      <c r="U10" s="70">
        <f t="shared" si="0"/>
        <v>9356993.2711549252</v>
      </c>
      <c r="V10" s="70">
        <f t="shared" si="0"/>
        <v>10699197.070927978</v>
      </c>
      <c r="W10" s="70">
        <f t="shared" si="0"/>
        <v>12207414.743451575</v>
      </c>
      <c r="X10" s="70">
        <f t="shared" si="0"/>
        <v>13902180.134591959</v>
      </c>
    </row>
    <row r="11" spans="1:24" ht="15">
      <c r="A11" s="69">
        <v>43</v>
      </c>
      <c r="B11" s="75">
        <v>1324</v>
      </c>
      <c r="C11" s="55">
        <v>12.4892573</v>
      </c>
      <c r="D11" s="55">
        <v>1243</v>
      </c>
      <c r="E11" s="70">
        <f t="shared" si="1"/>
        <v>205539.70394843581</v>
      </c>
      <c r="F11" s="70">
        <f t="shared" si="1"/>
        <v>436749.79037665011</v>
      </c>
      <c r="G11" s="70">
        <f t="shared" si="1"/>
        <v>696836.29940243624</v>
      </c>
      <c r="H11" s="70">
        <f t="shared" si="1"/>
        <v>989405.68174304115</v>
      </c>
      <c r="I11" s="70">
        <f t="shared" si="1"/>
        <v>1318514.8070251842</v>
      </c>
      <c r="J11" s="70">
        <f t="shared" si="1"/>
        <v>1688727.2177615939</v>
      </c>
      <c r="K11" s="70">
        <f t="shared" si="1"/>
        <v>2105176.4090314065</v>
      </c>
      <c r="L11" s="70">
        <f t="shared" si="1"/>
        <v>2573637.0113226753</v>
      </c>
      <c r="M11" s="70">
        <f t="shared" si="1"/>
        <v>3100604.8635832299</v>
      </c>
      <c r="N11" s="70">
        <f t="shared" si="1"/>
        <v>3693387.0868008896</v>
      </c>
      <c r="O11" s="70">
        <f t="shared" si="1"/>
        <v>4360203.4071048619</v>
      </c>
      <c r="P11" s="70">
        <f t="shared" si="1"/>
        <v>5110300.1333699906</v>
      </c>
      <c r="Q11" s="70">
        <f t="shared" si="1"/>
        <v>5954078.3697772464</v>
      </c>
      <c r="R11" s="70">
        <f t="shared" si="1"/>
        <v>6903238.2411708087</v>
      </c>
      <c r="S11" s="70">
        <f t="shared" si="1"/>
        <v>7970941.131091061</v>
      </c>
      <c r="T11" s="70">
        <f t="shared" si="1"/>
        <v>9171992.1821329892</v>
      </c>
      <c r="U11" s="70">
        <f t="shared" si="0"/>
        <v>10523045.589243898</v>
      </c>
      <c r="V11" s="70">
        <f t="shared" si="0"/>
        <v>12042835.532629305</v>
      </c>
      <c r="W11" s="70">
        <f t="shared" si="0"/>
        <v>13752435.95246364</v>
      </c>
      <c r="X11" s="70">
        <f t="shared" si="0"/>
        <v>15675552.767532965</v>
      </c>
    </row>
    <row r="12" spans="1:24" ht="15">
      <c r="A12" s="69">
        <v>44</v>
      </c>
      <c r="B12" s="75">
        <v>1365</v>
      </c>
      <c r="C12" s="55">
        <v>12.7418543</v>
      </c>
      <c r="D12" s="55">
        <v>1296</v>
      </c>
      <c r="E12" s="70">
        <f t="shared" si="1"/>
        <v>225408.4993087202</v>
      </c>
      <c r="F12" s="70">
        <f t="shared" si="1"/>
        <v>479538.22117917403</v>
      </c>
      <c r="G12" s="70">
        <f t="shared" si="1"/>
        <v>766048.78194335639</v>
      </c>
      <c r="H12" s="70">
        <f t="shared" si="1"/>
        <v>1089066.1009142238</v>
      </c>
      <c r="I12" s="70">
        <f t="shared" si="1"/>
        <v>1453241.8160321254</v>
      </c>
      <c r="J12" s="70">
        <f t="shared" si="1"/>
        <v>1863820.2701663333</v>
      </c>
      <c r="K12" s="70">
        <f t="shared" si="1"/>
        <v>2326714.0327135143</v>
      </c>
      <c r="L12" s="70">
        <f t="shared" si="1"/>
        <v>2848589.0440482451</v>
      </c>
      <c r="M12" s="70">
        <f t="shared" si="1"/>
        <v>3436960.6089553554</v>
      </c>
      <c r="N12" s="70">
        <f t="shared" si="1"/>
        <v>4100301.621405561</v>
      </c>
      <c r="O12" s="70">
        <f t="shared" si="1"/>
        <v>4848164.5791743146</v>
      </c>
      <c r="P12" s="70">
        <f t="shared" si="1"/>
        <v>5691319.1453856351</v>
      </c>
      <c r="Q12" s="70">
        <f t="shared" si="1"/>
        <v>6641907.2379473988</v>
      </c>
      <c r="R12" s="70">
        <f t="shared" si="1"/>
        <v>7713617.8802565318</v>
      </c>
      <c r="S12" s="70">
        <f t="shared" si="1"/>
        <v>8921884.3311262876</v>
      </c>
      <c r="T12" s="70">
        <f t="shared" si="1"/>
        <v>10284106.332721649</v>
      </c>
      <c r="U12" s="70">
        <f t="shared" si="0"/>
        <v>11819900.677002836</v>
      </c>
      <c r="V12" s="70">
        <f t="shared" si="0"/>
        <v>13551383.698979974</v>
      </c>
      <c r="W12" s="70">
        <f t="shared" si="0"/>
        <v>15503489.764846673</v>
      </c>
      <c r="X12" s="70">
        <f t="shared" si="0"/>
        <v>17704330.341407575</v>
      </c>
    </row>
    <row r="13" spans="1:24" ht="15">
      <c r="A13" s="69">
        <v>45</v>
      </c>
      <c r="B13" s="75">
        <v>1407</v>
      </c>
      <c r="C13" s="55">
        <v>12.649166299999999</v>
      </c>
      <c r="D13" s="55">
        <v>1310</v>
      </c>
      <c r="E13" s="70">
        <f t="shared" si="1"/>
        <v>233145.63849170983</v>
      </c>
      <c r="F13" s="70">
        <f t="shared" si="1"/>
        <v>495782.25651743286</v>
      </c>
      <c r="G13" s="70">
        <f t="shared" si="1"/>
        <v>791640.21712192532</v>
      </c>
      <c r="H13" s="70">
        <f t="shared" si="1"/>
        <v>1124921.7431750686</v>
      </c>
      <c r="I13" s="70">
        <f t="shared" si="1"/>
        <v>1500360.6037058516</v>
      </c>
      <c r="J13" s="70">
        <f t="shared" si="1"/>
        <v>1923289.350059998</v>
      </c>
      <c r="K13" s="70">
        <f t="shared" si="1"/>
        <v>2399715.0568709867</v>
      </c>
      <c r="L13" s="70">
        <f t="shared" si="1"/>
        <v>2936404.6436324469</v>
      </c>
      <c r="M13" s="70">
        <f t="shared" si="1"/>
        <v>3540980.9887381471</v>
      </c>
      <c r="N13" s="70">
        <f t="shared" si="1"/>
        <v>4222031.2011467284</v>
      </c>
      <c r="O13" s="70">
        <f t="shared" si="1"/>
        <v>4989228.587509376</v>
      </c>
      <c r="P13" s="70">
        <f t="shared" si="1"/>
        <v>5853470.0471222857</v>
      </c>
      <c r="Q13" s="70">
        <f t="shared" si="1"/>
        <v>6827030.8461951837</v>
      </c>
      <c r="R13" s="70">
        <f t="shared" si="1"/>
        <v>7923738.9697744176</v>
      </c>
      <c r="S13" s="70">
        <f t="shared" si="1"/>
        <v>9159171.5277308002</v>
      </c>
      <c r="T13" s="70">
        <f t="shared" si="1"/>
        <v>10550876.004467428</v>
      </c>
      <c r="U13" s="70">
        <f t="shared" si="0"/>
        <v>12118619.494871018</v>
      </c>
      <c r="V13" s="70">
        <f t="shared" si="0"/>
        <v>13884669.46653318</v>
      </c>
      <c r="W13" s="70">
        <f t="shared" si="0"/>
        <v>15874110.036051994</v>
      </c>
      <c r="X13" s="70">
        <f t="shared" si="0"/>
        <v>18115198.25164891</v>
      </c>
    </row>
    <row r="14" spans="1:24" ht="15">
      <c r="A14" s="69">
        <v>46</v>
      </c>
      <c r="B14" s="75">
        <v>1450</v>
      </c>
      <c r="C14" s="55">
        <v>12.6890014</v>
      </c>
      <c r="D14" s="55">
        <v>1336</v>
      </c>
      <c r="E14" s="70">
        <f t="shared" si="1"/>
        <v>245811.33512080001</v>
      </c>
      <c r="F14" s="70">
        <f t="shared" si="1"/>
        <v>522813.67399643722</v>
      </c>
      <c r="G14" s="70">
        <f t="shared" si="1"/>
        <v>834964.84353003639</v>
      </c>
      <c r="H14" s="70">
        <f t="shared" si="1"/>
        <v>1186724.879335871</v>
      </c>
      <c r="I14" s="70">
        <f t="shared" si="1"/>
        <v>1583119.7510097479</v>
      </c>
      <c r="J14" s="70">
        <f t="shared" si="1"/>
        <v>2029813.1734998515</v>
      </c>
      <c r="K14" s="70">
        <f t="shared" si="1"/>
        <v>2533187.5306234322</v>
      </c>
      <c r="L14" s="70">
        <f t="shared" si="1"/>
        <v>3100435.0669696652</v>
      </c>
      <c r="M14" s="70">
        <f t="shared" si="1"/>
        <v>3739660.6511443374</v>
      </c>
      <c r="N14" s="70">
        <f t="shared" si="1"/>
        <v>4459997.5786440913</v>
      </c>
      <c r="O14" s="70">
        <f t="shared" si="1"/>
        <v>5271738.068959007</v>
      </c>
      <c r="P14" s="70">
        <f t="shared" si="1"/>
        <v>6186480.321454349</v>
      </c>
      <c r="Q14" s="70">
        <f t="shared" si="1"/>
        <v>7217294.231175215</v>
      </c>
      <c r="R14" s="70">
        <f t="shared" si="1"/>
        <v>8378908.1323319571</v>
      </c>
      <c r="S14" s="70">
        <f t="shared" si="1"/>
        <v>9687919.2376690749</v>
      </c>
      <c r="T14" s="70">
        <f t="shared" si="1"/>
        <v>11163030.780488573</v>
      </c>
      <c r="U14" s="70">
        <f t="shared" si="0"/>
        <v>12825319.247628001</v>
      </c>
      <c r="V14" s="70">
        <f t="shared" si="0"/>
        <v>14698535.521634787</v>
      </c>
      <c r="W14" s="70">
        <f t="shared" si="0"/>
        <v>16809444.234875321</v>
      </c>
      <c r="X14" s="70">
        <f t="shared" si="0"/>
        <v>19188206.184291676</v>
      </c>
    </row>
    <row r="15" spans="1:24" ht="15">
      <c r="A15" s="69">
        <v>47</v>
      </c>
      <c r="B15" s="75">
        <v>1494</v>
      </c>
      <c r="C15" s="55">
        <v>12.8221977</v>
      </c>
      <c r="D15" s="55">
        <v>1315</v>
      </c>
      <c r="E15" s="70">
        <f t="shared" si="1"/>
        <v>251906.17823396987</v>
      </c>
      <c r="F15" s="70">
        <f t="shared" si="1"/>
        <v>536112.26465961372</v>
      </c>
      <c r="G15" s="70">
        <f t="shared" si="1"/>
        <v>856759.81736218627</v>
      </c>
      <c r="H15" s="70">
        <f t="shared" si="1"/>
        <v>1218521.433192495</v>
      </c>
      <c r="I15" s="70">
        <f t="shared" si="1"/>
        <v>1626668.8386072798</v>
      </c>
      <c r="J15" s="70">
        <f t="shared" si="1"/>
        <v>2087149.7112517687</v>
      </c>
      <c r="K15" s="70">
        <f t="shared" si="1"/>
        <v>2606674.3517574188</v>
      </c>
      <c r="L15" s="70">
        <f t="shared" si="1"/>
        <v>3192813.4687689189</v>
      </c>
      <c r="M15" s="70">
        <f t="shared" si="1"/>
        <v>3854108.5021606674</v>
      </c>
      <c r="N15" s="70">
        <f t="shared" si="1"/>
        <v>4600196.0921141859</v>
      </c>
      <c r="O15" s="70">
        <f t="shared" si="1"/>
        <v>5441948.5078667104</v>
      </c>
      <c r="P15" s="70">
        <f t="shared" si="1"/>
        <v>6391632.0825115517</v>
      </c>
      <c r="Q15" s="70">
        <f t="shared" si="1"/>
        <v>7463085.9626217801</v>
      </c>
      <c r="R15" s="70">
        <f t="shared" si="1"/>
        <v>8671923.7775040604</v>
      </c>
      <c r="S15" s="70">
        <f t="shared" si="1"/>
        <v>10035761.166882908</v>
      </c>
      <c r="T15" s="70">
        <f t="shared" si="1"/>
        <v>11574472.482634431</v>
      </c>
      <c r="U15" s="70">
        <f t="shared" si="0"/>
        <v>13310480.405323887</v>
      </c>
      <c r="V15" s="70">
        <f t="shared" si="0"/>
        <v>15269082.695948245</v>
      </c>
      <c r="W15" s="70">
        <f t="shared" si="0"/>
        <v>17478820.844433185</v>
      </c>
      <c r="X15" s="70">
        <f t="shared" si="0"/>
        <v>19971895.986969192</v>
      </c>
    </row>
    <row r="16" spans="1:24" ht="15">
      <c r="A16" s="69">
        <v>48</v>
      </c>
      <c r="B16" s="75">
        <v>1539</v>
      </c>
      <c r="C16" s="55">
        <v>12.6767097</v>
      </c>
      <c r="D16" s="55">
        <v>1256</v>
      </c>
      <c r="E16" s="70">
        <f t="shared" si="1"/>
        <v>245038.77022744817</v>
      </c>
      <c r="F16" s="70">
        <f t="shared" si="1"/>
        <v>521140.3940090799</v>
      </c>
      <c r="G16" s="70">
        <f t="shared" si="1"/>
        <v>832242.61911449558</v>
      </c>
      <c r="H16" s="70">
        <f t="shared" si="1"/>
        <v>1182782.3701667648</v>
      </c>
      <c r="I16" s="70">
        <f t="shared" si="1"/>
        <v>1577759.0278430334</v>
      </c>
      <c r="J16" s="70">
        <f t="shared" si="1"/>
        <v>2022805.7297956846</v>
      </c>
      <c r="K16" s="70">
        <f t="shared" si="1"/>
        <v>2524269.7101842989</v>
      </c>
      <c r="L16" s="70">
        <f t="shared" si="1"/>
        <v>3089302.8236168418</v>
      </c>
      <c r="M16" s="70">
        <f t="shared" si="1"/>
        <v>3725963.5445481003</v>
      </c>
      <c r="N16" s="70">
        <f t="shared" si="1"/>
        <v>4443331.8968457421</v>
      </c>
      <c r="O16" s="70">
        <f t="shared" si="1"/>
        <v>5251638.9526438285</v>
      </c>
      <c r="P16" s="70">
        <f t="shared" si="1"/>
        <v>6162412.7473900551</v>
      </c>
      <c r="Q16" s="70">
        <f t="shared" si="1"/>
        <v>7188642.6921199365</v>
      </c>
      <c r="R16" s="70">
        <f t="shared" si="1"/>
        <v>8344964.8277976913</v>
      </c>
      <c r="S16" s="70">
        <f t="shared" si="1"/>
        <v>9647870.5638121609</v>
      </c>
      <c r="T16" s="70">
        <f t="shared" si="1"/>
        <v>11115941.877645828</v>
      </c>
      <c r="U16" s="70">
        <f t="shared" si="0"/>
        <v>12770116.330123167</v>
      </c>
      <c r="V16" s="70">
        <f t="shared" si="0"/>
        <v>14633985.675872628</v>
      </c>
      <c r="W16" s="70">
        <f t="shared" si="0"/>
        <v>16734132.32777003</v>
      </c>
      <c r="X16" s="70">
        <f t="shared" si="0"/>
        <v>19100508.474002738</v>
      </c>
    </row>
    <row r="17" spans="1:24" ht="15">
      <c r="A17" s="69">
        <v>49</v>
      </c>
      <c r="B17" s="75">
        <v>1584</v>
      </c>
      <c r="C17" s="55">
        <v>13.766070600000001</v>
      </c>
      <c r="D17" s="55">
        <v>1310</v>
      </c>
      <c r="E17" s="70">
        <f t="shared" si="1"/>
        <v>285651.47137824027</v>
      </c>
      <c r="F17" s="70">
        <f t="shared" si="1"/>
        <v>610625.92597634799</v>
      </c>
      <c r="G17" s="70">
        <f t="shared" si="1"/>
        <v>980336.59342639602</v>
      </c>
      <c r="H17" s="70">
        <f t="shared" si="1"/>
        <v>1400941.8923733493</v>
      </c>
      <c r="I17" s="70">
        <f t="shared" si="1"/>
        <v>1879448.013720681</v>
      </c>
      <c r="J17" s="70">
        <f t="shared" si="1"/>
        <v>2423825.625558008</v>
      </c>
      <c r="K17" s="70">
        <f t="shared" si="1"/>
        <v>3043142.6437714556</v>
      </c>
      <c r="L17" s="70">
        <f t="shared" si="1"/>
        <v>3747715.2799499822</v>
      </c>
      <c r="M17" s="70">
        <f t="shared" si="1"/>
        <v>4549279.8826531256</v>
      </c>
      <c r="N17" s="70">
        <f t="shared" si="1"/>
        <v>5461188.4344689921</v>
      </c>
      <c r="O17" s="70">
        <f t="shared" si="1"/>
        <v>6498630.9613352697</v>
      </c>
      <c r="P17" s="70">
        <f t="shared" si="1"/>
        <v>7678888.5588843822</v>
      </c>
      <c r="Q17" s="70">
        <f t="shared" si="1"/>
        <v>9021621.2505739704</v>
      </c>
      <c r="R17" s="70">
        <f t="shared" si="1"/>
        <v>10549195.472570827</v>
      </c>
      <c r="S17" s="70">
        <f t="shared" si="1"/>
        <v>12287056.640435172</v>
      </c>
      <c r="T17" s="70">
        <f t="shared" si="1"/>
        <v>14264153.003597712</v>
      </c>
      <c r="U17" s="70">
        <f t="shared" si="0"/>
        <v>16513417.847943237</v>
      </c>
      <c r="V17" s="70">
        <f t="shared" si="0"/>
        <v>19072318.078742344</v>
      </c>
      <c r="W17" s="70">
        <f t="shared" si="0"/>
        <v>21983478.321896821</v>
      </c>
      <c r="X17" s="70">
        <f t="shared" si="0"/>
        <v>25295390.939403079</v>
      </c>
    </row>
    <row r="18" spans="1:24" ht="15">
      <c r="A18" s="69">
        <v>50</v>
      </c>
      <c r="B18" s="75">
        <v>1631</v>
      </c>
      <c r="C18" s="55">
        <v>12.5287767</v>
      </c>
      <c r="D18" s="55">
        <v>1269</v>
      </c>
      <c r="E18" s="70">
        <f t="shared" si="1"/>
        <v>259312.97758281321</v>
      </c>
      <c r="F18" s="70">
        <f t="shared" si="1"/>
        <v>551114.69908109808</v>
      </c>
      <c r="G18" s="70">
        <f t="shared" si="1"/>
        <v>879475.60667265905</v>
      </c>
      <c r="H18" s="70">
        <f t="shared" si="1"/>
        <v>1248976.1191464595</v>
      </c>
      <c r="I18" s="70">
        <f t="shared" si="1"/>
        <v>1664770.5257334588</v>
      </c>
      <c r="J18" s="70">
        <f t="shared" si="1"/>
        <v>2132658.8850528332</v>
      </c>
      <c r="K18" s="70">
        <f t="shared" si="1"/>
        <v>2659167.9321166258</v>
      </c>
      <c r="L18" s="70">
        <f t="shared" si="1"/>
        <v>3251642.1219923375</v>
      </c>
      <c r="M18" s="70">
        <f t="shared" si="1"/>
        <v>3918346.0801227125</v>
      </c>
      <c r="N18" s="70">
        <f t="shared" si="1"/>
        <v>4668579.8884173045</v>
      </c>
      <c r="O18" s="70">
        <f t="shared" si="1"/>
        <v>5512808.8152810298</v>
      </c>
      <c r="P18" s="70">
        <f t="shared" si="1"/>
        <v>6462809.299228318</v>
      </c>
      <c r="Q18" s="70">
        <f t="shared" si="1"/>
        <v>7531833.2224582834</v>
      </c>
      <c r="R18" s="70">
        <f t="shared" si="1"/>
        <v>8734792.7658993099</v>
      </c>
      <c r="S18" s="70">
        <f t="shared" si="1"/>
        <v>10088468.424329404</v>
      </c>
      <c r="T18" s="70">
        <f t="shared" si="1"/>
        <v>11611743.083246451</v>
      </c>
      <c r="U18" s="70">
        <f t="shared" si="0"/>
        <v>13325865.422706909</v>
      </c>
      <c r="V18" s="70">
        <f t="shared" si="0"/>
        <v>15254746.32244318</v>
      </c>
      <c r="W18" s="70">
        <f t="shared" si="0"/>
        <v>17425292.402916368</v>
      </c>
      <c r="X18" s="70">
        <f t="shared" si="0"/>
        <v>19867781.354982633</v>
      </c>
    </row>
    <row r="19" spans="1:24" ht="15">
      <c r="A19" s="69">
        <v>51</v>
      </c>
      <c r="B19" s="75">
        <v>1678</v>
      </c>
      <c r="C19" s="55">
        <v>12.5532524</v>
      </c>
      <c r="D19" s="55">
        <v>1338</v>
      </c>
      <c r="E19" s="70">
        <f t="shared" si="1"/>
        <v>281841.10371393611</v>
      </c>
      <c r="F19" s="70">
        <f t="shared" si="1"/>
        <v>599062.43254402839</v>
      </c>
      <c r="G19" s="70">
        <f t="shared" si="1"/>
        <v>956105.3554487963</v>
      </c>
      <c r="H19" s="70">
        <f t="shared" si="1"/>
        <v>1357968.7776421369</v>
      </c>
      <c r="I19" s="70">
        <f t="shared" si="1"/>
        <v>1810279.1295266855</v>
      </c>
      <c r="J19" s="70">
        <f t="shared" si="1"/>
        <v>2319369.1415146291</v>
      </c>
      <c r="K19" s="70">
        <f t="shared" si="1"/>
        <v>2892366.5076506105</v>
      </c>
      <c r="L19" s="70">
        <f t="shared" si="1"/>
        <v>3537293.6794029921</v>
      </c>
      <c r="M19" s="70">
        <f t="shared" si="1"/>
        <v>4263180.186821633</v>
      </c>
      <c r="N19" s="70">
        <f t="shared" si="1"/>
        <v>5080189.0596540803</v>
      </c>
      <c r="O19" s="70">
        <f t="shared" si="1"/>
        <v>5999759.1184235811</v>
      </c>
      <c r="P19" s="70">
        <f t="shared" si="1"/>
        <v>7034765.1276652422</v>
      </c>
      <c r="Q19" s="70">
        <f t="shared" si="1"/>
        <v>8199698.0536021804</v>
      </c>
      <c r="R19" s="70">
        <f t="shared" si="1"/>
        <v>9510867.9500226881</v>
      </c>
      <c r="S19" s="70">
        <f t="shared" si="1"/>
        <v>10986632.312933678</v>
      </c>
      <c r="T19" s="70">
        <f t="shared" ref="T19:X46" si="2">$D19*((1+$C19/100)^T$2-1)*$B19</f>
        <v>12647653.101150133</v>
      </c>
      <c r="U19" s="70">
        <f t="shared" si="2"/>
        <v>14517186.021327872</v>
      </c>
      <c r="V19" s="70">
        <f t="shared" si="2"/>
        <v>16621406.127676614</v>
      </c>
      <c r="W19" s="70">
        <f t="shared" si="2"/>
        <v>18989774.295026865</v>
      </c>
      <c r="X19" s="70">
        <f t="shared" si="2"/>
        <v>21655449.696185846</v>
      </c>
    </row>
    <row r="20" spans="1:24" ht="15">
      <c r="A20" s="69">
        <v>52</v>
      </c>
      <c r="B20" s="75">
        <v>1726</v>
      </c>
      <c r="C20" s="55">
        <v>15.0600673</v>
      </c>
      <c r="D20" s="55">
        <v>1307</v>
      </c>
      <c r="E20" s="70">
        <f t="shared" ref="E20:T47" si="3">$D20*((1+$C20/100)^E$2-1)*$B20</f>
        <v>339737.34740858607</v>
      </c>
      <c r="F20" s="70">
        <f t="shared" si="3"/>
        <v>730639.3679801398</v>
      </c>
      <c r="G20" s="70">
        <f t="shared" si="3"/>
        <v>1180411.4959268295</v>
      </c>
      <c r="H20" s="70">
        <f t="shared" si="3"/>
        <v>1697919.6090389327</v>
      </c>
      <c r="I20" s="70">
        <f t="shared" si="3"/>
        <v>2293364.792268679</v>
      </c>
      <c r="J20" s="70">
        <f t="shared" si="3"/>
        <v>2978484.4208274325</v>
      </c>
      <c r="K20" s="70">
        <f t="shared" si="3"/>
        <v>3766783.5265326453</v>
      </c>
      <c r="L20" s="70">
        <f t="shared" si="3"/>
        <v>4673801.008082361</v>
      </c>
      <c r="M20" s="70">
        <f t="shared" si="3"/>
        <v>5717415.9327762295</v>
      </c>
      <c r="N20" s="70">
        <f t="shared" si="3"/>
        <v>6918199.9674818385</v>
      </c>
      <c r="O20" s="70">
        <f t="shared" si="3"/>
        <v>8299822.8859417671</v>
      </c>
      <c r="P20" s="70">
        <f t="shared" si="3"/>
        <v>9889519.1457539871</v>
      </c>
      <c r="Q20" s="70">
        <f t="shared" si="3"/>
        <v>11718624.732159507</v>
      </c>
      <c r="R20" s="70">
        <f t="shared" si="3"/>
        <v>13823194.850865757</v>
      </c>
      <c r="S20" s="70">
        <f t="shared" si="3"/>
        <v>16244714.645824865</v>
      </c>
      <c r="T20" s="70">
        <f t="shared" si="3"/>
        <v>19030916.951587632</v>
      </c>
      <c r="U20" s="70">
        <f t="shared" si="2"/>
        <v>22236723.199712418</v>
      </c>
      <c r="V20" s="70">
        <f t="shared" si="2"/>
        <v>25925326.026312411</v>
      </c>
      <c r="W20" s="70">
        <f t="shared" si="2"/>
        <v>30169434.921028063</v>
      </c>
      <c r="X20" s="70">
        <f t="shared" si="2"/>
        <v>35052709.471573174</v>
      </c>
    </row>
    <row r="21" spans="1:24" ht="15">
      <c r="A21" s="69">
        <v>53</v>
      </c>
      <c r="B21" s="75">
        <v>1775</v>
      </c>
      <c r="C21" s="55">
        <v>12.7088257</v>
      </c>
      <c r="D21" s="55">
        <v>1372</v>
      </c>
      <c r="E21" s="70">
        <f t="shared" si="3"/>
        <v>309498.0322721001</v>
      </c>
      <c r="F21" s="70">
        <f t="shared" si="3"/>
        <v>658329.63001059112</v>
      </c>
      <c r="G21" s="70">
        <f t="shared" si="3"/>
        <v>1051493.6274921922</v>
      </c>
      <c r="H21" s="70">
        <f t="shared" si="3"/>
        <v>1494624.1521288822</v>
      </c>
      <c r="I21" s="70">
        <f t="shared" si="3"/>
        <v>1994071.3627651446</v>
      </c>
      <c r="J21" s="70">
        <f t="shared" si="3"/>
        <v>2556992.4488646821</v>
      </c>
      <c r="K21" s="70">
        <f t="shared" si="3"/>
        <v>3191454.1946251555</v>
      </c>
      <c r="L21" s="70">
        <f t="shared" si="3"/>
        <v>3906548.5777875055</v>
      </c>
      <c r="M21" s="70">
        <f t="shared" si="3"/>
        <v>4712523.059696449</v>
      </c>
      <c r="N21" s="70">
        <f t="shared" si="3"/>
        <v>5620927.4336976772</v>
      </c>
      <c r="O21" s="70">
        <f t="shared" si="3"/>
        <v>6644779.3362418991</v>
      </c>
      <c r="P21" s="70">
        <f t="shared" si="3"/>
        <v>7798750.7925065961</v>
      </c>
      <c r="Q21" s="70">
        <f t="shared" si="3"/>
        <v>9099378.4697757307</v>
      </c>
      <c r="R21" s="70">
        <f t="shared" si="3"/>
        <v>10565300.651554959</v>
      </c>
      <c r="S21" s="70">
        <f t="shared" si="3"/>
        <v>12217524.32831414</v>
      </c>
      <c r="T21" s="70">
        <f t="shared" si="3"/>
        <v>14079726.23232678</v>
      </c>
      <c r="U21" s="70">
        <f t="shared" si="2"/>
        <v>16178592.130502468</v>
      </c>
      <c r="V21" s="70">
        <f t="shared" si="2"/>
        <v>18544199.237354044</v>
      </c>
      <c r="W21" s="70">
        <f t="shared" si="2"/>
        <v>21210447.228162199</v>
      </c>
      <c r="X21" s="70">
        <f t="shared" si="2"/>
        <v>24215544.028851911</v>
      </c>
    </row>
    <row r="22" spans="1:24" ht="15">
      <c r="A22" s="69">
        <v>54</v>
      </c>
      <c r="B22" s="75">
        <v>1824</v>
      </c>
      <c r="C22" s="55">
        <v>13.548388900000001</v>
      </c>
      <c r="D22" s="55">
        <v>1318</v>
      </c>
      <c r="E22" s="70">
        <f t="shared" si="3"/>
        <v>325707.60464044823</v>
      </c>
      <c r="F22" s="70">
        <f t="shared" si="3"/>
        <v>695543.34223445866</v>
      </c>
      <c r="G22" s="70">
        <f t="shared" si="3"/>
        <v>1115485.863848889</v>
      </c>
      <c r="H22" s="70">
        <f t="shared" si="3"/>
        <v>1592323.8314481091</v>
      </c>
      <c r="I22" s="70">
        <f t="shared" si="3"/>
        <v>2133765.661320528</v>
      </c>
      <c r="J22" s="70">
        <f t="shared" si="3"/>
        <v>2748564.1359713376</v>
      </c>
      <c r="K22" s="70">
        <f t="shared" si="3"/>
        <v>3446657.8989191079</v>
      </c>
      <c r="L22" s="70">
        <f t="shared" si="3"/>
        <v>4239332.1197576849</v>
      </c>
      <c r="M22" s="70">
        <f t="shared" si="3"/>
        <v>5139400.926745519</v>
      </c>
      <c r="N22" s="70">
        <f t="shared" si="3"/>
        <v>6161414.556071654</v>
      </c>
      <c r="O22" s="70">
        <f t="shared" si="3"/>
        <v>7321894.5665098978</v>
      </c>
      <c r="P22" s="70">
        <f t="shared" si="3"/>
        <v>8639600.9218690787</v>
      </c>
      <c r="Q22" s="70">
        <f t="shared" si="3"/>
        <v>10135835.258812334</v>
      </c>
      <c r="R22" s="70">
        <f t="shared" si="3"/>
        <v>11834785.242579998</v>
      </c>
      <c r="S22" s="70">
        <f t="shared" si="3"/>
        <v>13763915.577364992</v>
      </c>
      <c r="T22" s="70">
        <f t="shared" si="3"/>
        <v>15954411.992294531</v>
      </c>
      <c r="U22" s="70">
        <f t="shared" si="2"/>
        <v>18441685.380359285</v>
      </c>
      <c r="V22" s="70">
        <f t="shared" si="2"/>
        <v>21265944.240045249</v>
      </c>
      <c r="W22" s="70">
        <f t="shared" si="2"/>
        <v>24472844.673584178</v>
      </c>
      <c r="X22" s="70">
        <f t="shared" si="2"/>
        <v>28114228.449494746</v>
      </c>
    </row>
    <row r="23" spans="1:24" ht="15">
      <c r="A23" s="69">
        <v>55</v>
      </c>
      <c r="B23" s="75">
        <v>1874</v>
      </c>
      <c r="C23" s="55">
        <v>12.105408499999999</v>
      </c>
      <c r="D23" s="55">
        <v>1330</v>
      </c>
      <c r="E23" s="70">
        <f t="shared" si="3"/>
        <v>301717.6225356998</v>
      </c>
      <c r="F23" s="70">
        <f t="shared" si="3"/>
        <v>639959.39579583402</v>
      </c>
      <c r="G23" s="70">
        <f t="shared" si="3"/>
        <v>1019146.7174267516</v>
      </c>
      <c r="H23" s="70">
        <f t="shared" si="3"/>
        <v>1444236.2133212998</v>
      </c>
      <c r="I23" s="70">
        <f t="shared" si="3"/>
        <v>1920784.5291844744</v>
      </c>
      <c r="J23" s="70">
        <f t="shared" si="3"/>
        <v>2455020.9653827557</v>
      </c>
      <c r="K23" s="70">
        <f t="shared" si="3"/>
        <v>3053928.9045386822</v>
      </c>
      <c r="L23" s="70">
        <f t="shared" si="3"/>
        <v>3725337.0962683638</v>
      </c>
      <c r="M23" s="70">
        <f t="shared" si="3"/>
        <v>4478021.9923093868</v>
      </c>
      <c r="N23" s="70">
        <f t="shared" si="3"/>
        <v>5321822.4697339768</v>
      </c>
      <c r="O23" s="70">
        <f t="shared" si="3"/>
        <v>6267768.4418757623</v>
      </c>
      <c r="P23" s="70">
        <f t="shared" si="3"/>
        <v>7328225.0381346066</v>
      </c>
      <c r="Q23" s="70">
        <f t="shared" si="3"/>
        <v>8517054.2373357806</v>
      </c>
      <c r="R23" s="70">
        <f t="shared" si="3"/>
        <v>9849796.0674675349</v>
      </c>
      <c r="S23" s="70">
        <f t="shared" si="3"/>
        <v>11343871.740387117</v>
      </c>
      <c r="T23" s="70">
        <f t="shared" si="3"/>
        <v>13018811.376812732</v>
      </c>
      <c r="U23" s="70">
        <f t="shared" si="2"/>
        <v>14896509.29835609</v>
      </c>
      <c r="V23" s="70">
        <f t="shared" si="2"/>
        <v>17001510.223698273</v>
      </c>
      <c r="W23" s="70">
        <f t="shared" si="2"/>
        <v>19361330.109981913</v>
      </c>
      <c r="X23" s="70">
        <f t="shared" si="2"/>
        <v>22006815.833364416</v>
      </c>
    </row>
    <row r="24" spans="1:24" ht="15">
      <c r="A24" s="69">
        <v>56</v>
      </c>
      <c r="B24" s="75">
        <v>1924</v>
      </c>
      <c r="C24" s="55">
        <v>12.4480313</v>
      </c>
      <c r="D24" s="55">
        <v>1333</v>
      </c>
      <c r="E24" s="70">
        <f t="shared" si="3"/>
        <v>319253.66290859616</v>
      </c>
      <c r="F24" s="70">
        <f t="shared" si="3"/>
        <v>678248.12170245068</v>
      </c>
      <c r="G24" s="70">
        <f t="shared" si="3"/>
        <v>1081930.3230922297</v>
      </c>
      <c r="H24" s="70">
        <f t="shared" si="3"/>
        <v>1535863.0112635377</v>
      </c>
      <c r="I24" s="70">
        <f t="shared" si="3"/>
        <v>2046301.3825393417</v>
      </c>
      <c r="J24" s="70">
        <f t="shared" si="3"/>
        <v>2620279.2820387678</v>
      </c>
      <c r="K24" s="70">
        <f t="shared" si="3"/>
        <v>3265706.1301229643</v>
      </c>
      <c r="L24" s="70">
        <f t="shared" si="3"/>
        <v>3991475.9142752858</v>
      </c>
      <c r="M24" s="70">
        <f t="shared" si="3"/>
        <v>4807589.748324831</v>
      </c>
      <c r="N24" s="70">
        <f t="shared" si="3"/>
        <v>5725293.6878804937</v>
      </c>
      <c r="O24" s="70">
        <f t="shared" si="3"/>
        <v>6757233.7010733774</v>
      </c>
      <c r="P24" s="70">
        <f t="shared" si="3"/>
        <v>7917629.9301057374</v>
      </c>
      <c r="Q24" s="70">
        <f t="shared" si="3"/>
        <v>9222472.6449320614</v>
      </c>
      <c r="R24" s="70">
        <f t="shared" si="3"/>
        <v>10689742.589315739</v>
      </c>
      <c r="S24" s="70">
        <f t="shared" si="3"/>
        <v>12339658.75563179</v>
      </c>
      <c r="T24" s="70">
        <f t="shared" si="3"/>
        <v>14194957.002754619</v>
      </c>
      <c r="U24" s="70">
        <f t="shared" si="2"/>
        <v>16281203.356387654</v>
      </c>
      <c r="V24" s="70">
        <f t="shared" si="2"/>
        <v>18627146.309116036</v>
      </c>
      <c r="W24" s="70">
        <f t="shared" si="2"/>
        <v>21265112.974880192</v>
      </c>
      <c r="X24" s="70">
        <f t="shared" si="2"/>
        <v>24231454.556882232</v>
      </c>
    </row>
    <row r="25" spans="1:24" ht="15">
      <c r="A25" s="69">
        <v>57</v>
      </c>
      <c r="B25" s="75">
        <v>1976</v>
      </c>
      <c r="C25" s="55">
        <v>12.946932800000001</v>
      </c>
      <c r="D25" s="55">
        <v>1409</v>
      </c>
      <c r="E25" s="70">
        <f t="shared" si="3"/>
        <v>360466.4315083517</v>
      </c>
      <c r="F25" s="70">
        <f t="shared" si="3"/>
        <v>767602.20967064763</v>
      </c>
      <c r="G25" s="70">
        <f t="shared" si="3"/>
        <v>1227449.5834363729</v>
      </c>
      <c r="H25" s="70">
        <f t="shared" si="3"/>
        <v>1746833.087666112</v>
      </c>
      <c r="I25" s="70">
        <f t="shared" si="3"/>
        <v>2333460.8251627604</v>
      </c>
      <c r="J25" s="70">
        <f t="shared" si="3"/>
        <v>2996038.8616192602</v>
      </c>
      <c r="K25" s="70">
        <f t="shared" si="3"/>
        <v>3744400.4312033416</v>
      </c>
      <c r="L25" s="70">
        <f t="shared" si="3"/>
        <v>4589651.8703025002</v>
      </c>
      <c r="M25" s="70">
        <f t="shared" si="3"/>
        <v>5544337.4452128597</v>
      </c>
      <c r="N25" s="70">
        <f t="shared" si="3"/>
        <v>6622625.5199581552</v>
      </c>
      <c r="O25" s="70">
        <f t="shared" si="3"/>
        <v>7840518.8271311391</v>
      </c>
      <c r="P25" s="70">
        <f t="shared" si="3"/>
        <v>9216091.9623595104</v>
      </c>
      <c r="Q25" s="70">
        <f t="shared" si="3"/>
        <v>10769759.627020745</v>
      </c>
      <c r="R25" s="70">
        <f t="shared" si="3"/>
        <v>12524579.600161003</v>
      </c>
      <c r="S25" s="70">
        <f t="shared" si="3"/>
        <v>14506594.935984707</v>
      </c>
      <c r="T25" s="70">
        <f t="shared" si="3"/>
        <v>16745220.465423202</v>
      </c>
      <c r="U25" s="70">
        <f t="shared" si="2"/>
        <v>19273679.337801743</v>
      </c>
      <c r="V25" s="70">
        <f t="shared" si="2"/>
        <v>22129496.081262771</v>
      </c>
      <c r="W25" s="70">
        <f t="shared" si="2"/>
        <v>25355053.499390844</v>
      </c>
      <c r="X25" s="70">
        <f t="shared" si="2"/>
        <v>28998221.668869372</v>
      </c>
    </row>
    <row r="26" spans="1:24" ht="15">
      <c r="A26" s="69">
        <v>58</v>
      </c>
      <c r="B26" s="75">
        <v>2028</v>
      </c>
      <c r="C26" s="55">
        <v>13.4630648</v>
      </c>
      <c r="D26" s="55">
        <v>1300</v>
      </c>
      <c r="E26" s="70">
        <f t="shared" si="3"/>
        <v>354940.24038719974</v>
      </c>
      <c r="F26" s="70">
        <f t="shared" si="3"/>
        <v>757666.31533900427</v>
      </c>
      <c r="G26" s="70">
        <f t="shared" si="3"/>
        <v>1214611.6627280666</v>
      </c>
      <c r="H26" s="70">
        <f t="shared" si="3"/>
        <v>1733075.8583367032</v>
      </c>
      <c r="I26" s="70">
        <f t="shared" si="3"/>
        <v>2321341.2245649295</v>
      </c>
      <c r="J26" s="70">
        <f t="shared" si="3"/>
        <v>2988805.1382444189</v>
      </c>
      <c r="K26" s="70">
        <f t="shared" si="3"/>
        <v>3746130.1511391941</v>
      </c>
      <c r="L26" s="70">
        <f t="shared" si="3"/>
        <v>4605414.3212666018</v>
      </c>
      <c r="M26" s="70">
        <f t="shared" si="3"/>
        <v>5580384.4760344038</v>
      </c>
      <c r="N26" s="70">
        <f t="shared" si="3"/>
        <v>6686615.4945192561</v>
      </c>
      <c r="O26" s="70">
        <f t="shared" si="3"/>
        <v>7941779.1118604224</v>
      </c>
      <c r="P26" s="70">
        <f t="shared" si="3"/>
        <v>9365926.2203502562</v>
      </c>
      <c r="Q26" s="70">
        <f t="shared" si="3"/>
        <v>10981807.176903401</v>
      </c>
      <c r="R26" s="70">
        <f t="shared" si="3"/>
        <v>12815235.233728154</v>
      </c>
      <c r="S26" s="70">
        <f t="shared" si="3"/>
        <v>14895498.897904608</v>
      </c>
      <c r="T26" s="70">
        <f t="shared" si="3"/>
        <v>17255829.807199989</v>
      </c>
      <c r="U26" s="70">
        <f t="shared" si="2"/>
        <v>19933933.596308235</v>
      </c>
      <c r="V26" s="70">
        <f t="shared" si="2"/>
        <v>22972592.233955387</v>
      </c>
      <c r="W26" s="70">
        <f t="shared" si="2"/>
        <v>26420347.453039765</v>
      </c>
      <c r="X26" s="70">
        <f t="shared" si="2"/>
        <v>30332276.191414855</v>
      </c>
    </row>
    <row r="27" spans="1:24" ht="15">
      <c r="A27" s="69">
        <v>59</v>
      </c>
      <c r="B27" s="75">
        <v>2081</v>
      </c>
      <c r="C27" s="55">
        <v>13.4545586</v>
      </c>
      <c r="D27" s="55">
        <v>1322</v>
      </c>
      <c r="E27" s="70">
        <f t="shared" si="3"/>
        <v>370145.93982405198</v>
      </c>
      <c r="F27" s="70">
        <f t="shared" si="3"/>
        <v>790093.382027252</v>
      </c>
      <c r="G27" s="70">
        <f t="shared" si="3"/>
        <v>1266542.8989308826</v>
      </c>
      <c r="H27" s="70">
        <f t="shared" si="3"/>
        <v>1807096.5952857293</v>
      </c>
      <c r="I27" s="70">
        <f t="shared" si="3"/>
        <v>2420379.4054811043</v>
      </c>
      <c r="J27" s="70">
        <f t="shared" si="3"/>
        <v>3116176.7107579433</v>
      </c>
      <c r="K27" s="70">
        <f t="shared" si="3"/>
        <v>3905590.4722104757</v>
      </c>
      <c r="L27" s="70">
        <f t="shared" si="3"/>
        <v>4801216.3707941044</v>
      </c>
      <c r="M27" s="70">
        <f t="shared" si="3"/>
        <v>5817344.7807394415</v>
      </c>
      <c r="N27" s="70">
        <f t="shared" si="3"/>
        <v>6970188.7830521241</v>
      </c>
      <c r="O27" s="70">
        <f t="shared" si="3"/>
        <v>8278142.8572225524</v>
      </c>
      <c r="P27" s="70">
        <f t="shared" si="3"/>
        <v>9762076.3787633255</v>
      </c>
      <c r="Q27" s="70">
        <f t="shared" si="3"/>
        <v>11445666.605544848</v>
      </c>
      <c r="R27" s="70">
        <f t="shared" si="3"/>
        <v>13355776.465972563</v>
      </c>
      <c r="S27" s="70">
        <f t="shared" si="3"/>
        <v>15522883.176895905</v>
      </c>
      <c r="T27" s="70">
        <f t="shared" si="3"/>
        <v>17981564.530164961</v>
      </c>
      <c r="U27" s="70">
        <f t="shared" si="2"/>
        <v>20771050.606896874</v>
      </c>
      <c r="V27" s="70">
        <f t="shared" si="2"/>
        <v>23935849.722461518</v>
      </c>
      <c r="W27" s="70">
        <f t="shared" si="2"/>
        <v>27526458.589602098</v>
      </c>
      <c r="X27" s="70">
        <f t="shared" si="2"/>
        <v>31600168.030868899</v>
      </c>
    </row>
    <row r="28" spans="1:24" ht="15">
      <c r="A28" s="69">
        <v>60</v>
      </c>
      <c r="B28" s="75">
        <v>2134</v>
      </c>
      <c r="C28" s="55">
        <v>14.5889551</v>
      </c>
      <c r="D28" s="55">
        <v>1287</v>
      </c>
      <c r="E28" s="70">
        <f t="shared" si="3"/>
        <v>400679.52446035796</v>
      </c>
      <c r="F28" s="70">
        <f t="shared" si="3"/>
        <v>859814.00483913103</v>
      </c>
      <c r="G28" s="70">
        <f t="shared" si="3"/>
        <v>1385931.4084089817</v>
      </c>
      <c r="H28" s="70">
        <f t="shared" si="3"/>
        <v>1988803.8437589232</v>
      </c>
      <c r="I28" s="70">
        <f t="shared" si="3"/>
        <v>2679629.0680123447</v>
      </c>
      <c r="J28" s="70">
        <f t="shared" si="3"/>
        <v>3471238.4740515719</v>
      </c>
      <c r="K28" s="70">
        <f t="shared" si="3"/>
        <v>4378335.4209052389</v>
      </c>
      <c r="L28" s="70">
        <f t="shared" si="3"/>
        <v>5417768.334048857</v>
      </c>
      <c r="M28" s="70">
        <f t="shared" si="3"/>
        <v>6608843.648185621</v>
      </c>
      <c r="N28" s="70">
        <f t="shared" si="3"/>
        <v>7973684.4051089808</v>
      </c>
      <c r="O28" s="70">
        <f t="shared" si="3"/>
        <v>9537641.1672463901</v>
      </c>
      <c r="P28" s="70">
        <f t="shared" si="3"/>
        <v>11329762.879195439</v>
      </c>
      <c r="Q28" s="70">
        <f t="shared" si="3"/>
        <v>13383336.423038088</v>
      </c>
      <c r="R28" s="70">
        <f t="shared" si="3"/>
        <v>15736504.889137415</v>
      </c>
      <c r="S28" s="70">
        <f t="shared" si="3"/>
        <v>18432976.046183337</v>
      </c>
      <c r="T28" s="70">
        <f t="shared" si="3"/>
        <v>21522834.169615138</v>
      </c>
      <c r="U28" s="70">
        <f t="shared" si="2"/>
        <v>25063470.307328101</v>
      </c>
      <c r="V28" s="70">
        <f t="shared" si="2"/>
        <v>29120648.261426385</v>
      </c>
      <c r="W28" s="70">
        <f t="shared" si="2"/>
        <v>33769726.085575178</v>
      </c>
      <c r="X28" s="70">
        <f t="shared" si="2"/>
        <v>39097055.786053076</v>
      </c>
    </row>
    <row r="29" spans="1:24" ht="15">
      <c r="A29" s="69">
        <v>61</v>
      </c>
      <c r="B29" s="75">
        <v>2187</v>
      </c>
      <c r="C29" s="55">
        <v>14.3558314</v>
      </c>
      <c r="D29" s="55">
        <v>1317</v>
      </c>
      <c r="E29" s="70">
        <f t="shared" si="3"/>
        <v>413487.99708960619</v>
      </c>
      <c r="F29" s="70">
        <f t="shared" si="3"/>
        <v>886335.63390063331</v>
      </c>
      <c r="G29" s="70">
        <f t="shared" si="3"/>
        <v>1427064.4802311356</v>
      </c>
      <c r="H29" s="70">
        <f t="shared" si="3"/>
        <v>2045419.4480720104</v>
      </c>
      <c r="I29" s="70">
        <f t="shared" si="3"/>
        <v>2752544.4125496447</v>
      </c>
      <c r="J29" s="70">
        <f t="shared" si="3"/>
        <v>3561183.0447149999</v>
      </c>
      <c r="K29" s="70">
        <f t="shared" si="3"/>
        <v>4485908.4755492769</v>
      </c>
      <c r="L29" s="70">
        <f t="shared" si="3"/>
        <v>5543385.9301470481</v>
      </c>
      <c r="M29" s="70">
        <f t="shared" si="3"/>
        <v>6752673.0652198875</v>
      </c>
      <c r="N29" s="70">
        <f t="shared" si="3"/>
        <v>8135563.4225456733</v>
      </c>
      <c r="O29" s="70">
        <f t="shared" si="3"/>
        <v>9716979.1880160049</v>
      </c>
      <c r="P29" s="70">
        <f t="shared" si="3"/>
        <v>11525420.334510282</v>
      </c>
      <c r="Q29" s="70">
        <f t="shared" si="3"/>
        <v>13593478.2429635</v>
      </c>
      <c r="R29" s="70">
        <f t="shared" si="3"/>
        <v>15958423.05800863</v>
      </c>
      <c r="S29" s="70">
        <f t="shared" si="3"/>
        <v>18662875.363404676</v>
      </c>
      <c r="T29" s="70">
        <f t="shared" si="3"/>
        <v>21755574.282056801</v>
      </c>
      <c r="U29" s="70">
        <f t="shared" si="2"/>
        <v>25292255.843180243</v>
      </c>
      <c r="V29" s="70">
        <f t="shared" si="2"/>
        <v>29336657.446373455</v>
      </c>
      <c r="W29" s="70">
        <f t="shared" si="2"/>
        <v>33961666.52485998</v>
      </c>
      <c r="X29" s="70">
        <f t="shared" si="2"/>
        <v>39250634.10888873</v>
      </c>
    </row>
    <row r="30" spans="1:24" ht="15">
      <c r="A30" s="69">
        <v>62</v>
      </c>
      <c r="B30" s="75">
        <v>2241</v>
      </c>
      <c r="C30" s="55">
        <v>13.695024800000001</v>
      </c>
      <c r="D30" s="55">
        <v>1239</v>
      </c>
      <c r="E30" s="70">
        <f t="shared" si="3"/>
        <v>380255.92164655199</v>
      </c>
      <c r="F30" s="70">
        <f t="shared" si="3"/>
        <v>812587.98606606817</v>
      </c>
      <c r="G30" s="70">
        <f t="shared" si="3"/>
        <v>1304128.0339261885</v>
      </c>
      <c r="H30" s="70">
        <f t="shared" si="3"/>
        <v>1862984.6132426853</v>
      </c>
      <c r="I30" s="70">
        <f t="shared" si="3"/>
        <v>2498376.7396930065</v>
      </c>
      <c r="J30" s="70">
        <f t="shared" si="3"/>
        <v>3220785.975437948</v>
      </c>
      <c r="K30" s="70">
        <f t="shared" si="3"/>
        <v>4042129.3351756493</v>
      </c>
      <c r="L30" s="70">
        <f t="shared" si="3"/>
        <v>4975955.8717225827</v>
      </c>
      <c r="M30" s="70">
        <f t="shared" si="3"/>
        <v>6037670.1840385981</v>
      </c>
      <c r="N30" s="70">
        <f t="shared" si="3"/>
        <v>7244786.534731443</v>
      </c>
      <c r="O30" s="70">
        <f t="shared" si="3"/>
        <v>8617217.7690165266</v>
      </c>
      <c r="P30" s="70">
        <f t="shared" si="3"/>
        <v>10177603.801199902</v>
      </c>
      <c r="Q30" s="70">
        <f t="shared" si="3"/>
        <v>11951685.087466521</v>
      </c>
      <c r="R30" s="70">
        <f t="shared" si="3"/>
        <v>13968727.245859513</v>
      </c>
      <c r="S30" s="70">
        <f t="shared" si="3"/>
        <v>16262003.828070885</v>
      </c>
      <c r="T30" s="70">
        <f t="shared" si="3"/>
        <v>18869345.206948698</v>
      </c>
      <c r="U30" s="70">
        <f t="shared" si="2"/>
        <v>21833762.634284485</v>
      </c>
      <c r="V30" s="70">
        <f t="shared" si="2"/>
        <v>25204157.763469435</v>
      </c>
      <c r="W30" s="70">
        <f t="shared" si="2"/>
        <v>29036129.341454249</v>
      </c>
      <c r="X30" s="70">
        <f t="shared" si="2"/>
        <v>33392890.377373043</v>
      </c>
    </row>
    <row r="31" spans="1:24" ht="15">
      <c r="A31" s="69">
        <v>63</v>
      </c>
      <c r="B31" s="75">
        <v>2295</v>
      </c>
      <c r="C31" s="55">
        <v>15.539543800000001</v>
      </c>
      <c r="D31" s="55">
        <v>1318</v>
      </c>
      <c r="E31" s="70">
        <f t="shared" si="3"/>
        <v>470041.67481678003</v>
      </c>
      <c r="F31" s="70">
        <f t="shared" si="3"/>
        <v>1013125.6815699668</v>
      </c>
      <c r="G31" s="70">
        <f t="shared" si="3"/>
        <v>1640602.4654233602</v>
      </c>
      <c r="H31" s="70">
        <f t="shared" si="3"/>
        <v>2365586.2789384825</v>
      </c>
      <c r="I31" s="70">
        <f t="shared" si="3"/>
        <v>3203229.2696976978</v>
      </c>
      <c r="J31" s="70">
        <f t="shared" si="3"/>
        <v>4171038.1598935723</v>
      </c>
      <c r="K31" s="70">
        <f t="shared" si="3"/>
        <v>5289240.1364817265</v>
      </c>
      <c r="L31" s="70">
        <f t="shared" si="3"/>
        <v>6581205.5989942644</v>
      </c>
      <c r="M31" s="70">
        <f t="shared" si="3"/>
        <v>8073936.6004348099</v>
      </c>
      <c r="N31" s="70">
        <f t="shared" si="3"/>
        <v>9798631.1896603871</v>
      </c>
      <c r="O31" s="70">
        <f t="shared" si="3"/>
        <v>11791335.449994903</v>
      </c>
      <c r="P31" s="70">
        <f t="shared" si="3"/>
        <v>14093696.861668568</v>
      </c>
      <c r="Q31" s="70">
        <f t="shared" si="3"/>
        <v>16753834.73334356</v>
      </c>
      <c r="R31" s="70">
        <f t="shared" si="3"/>
        <v>19827345.894727875</v>
      </c>
      <c r="S31" s="70">
        <f t="shared" si="3"/>
        <v>23378466.669233393</v>
      </c>
      <c r="T31" s="70">
        <f t="shared" si="3"/>
        <v>27481415.411884096</v>
      </c>
      <c r="U31" s="70">
        <f t="shared" si="2"/>
        <v>32221943.671490557</v>
      </c>
      <c r="V31" s="70">
        <f t="shared" si="2"/>
        <v>37699128.396349937</v>
      </c>
      <c r="W31" s="70">
        <f t="shared" si="2"/>
        <v>44027442.640535749</v>
      </c>
      <c r="X31" s="70">
        <f t="shared" si="2"/>
        <v>51339148.048498452</v>
      </c>
    </row>
    <row r="32" spans="1:24" ht="15">
      <c r="A32" s="69">
        <v>64</v>
      </c>
      <c r="B32" s="75">
        <v>2350</v>
      </c>
      <c r="C32" s="55">
        <v>16.852858900000001</v>
      </c>
      <c r="D32" s="55">
        <v>1261</v>
      </c>
      <c r="E32" s="70">
        <f>$D32*((1+$C32/100)^E$2-1)*$B32</f>
        <v>499409.19421315036</v>
      </c>
      <c r="F32" s="70">
        <f>$D32*((1+$C32/100)^F$2-1)*$B32</f>
        <v>1082983.11526067</v>
      </c>
      <c r="G32" s="70">
        <f t="shared" si="3"/>
        <v>1764905.9257995253</v>
      </c>
      <c r="H32" s="70">
        <f t="shared" si="3"/>
        <v>2561752.2254054085</v>
      </c>
      <c r="I32" s="70">
        <f t="shared" si="3"/>
        <v>3492889.9075337425</v>
      </c>
      <c r="J32" s="70">
        <f t="shared" si="3"/>
        <v>4580950.9093958959</v>
      </c>
      <c r="K32" s="70">
        <f t="shared" si="3"/>
        <v>5852381.2966478039</v>
      </c>
      <c r="L32" s="70">
        <f t="shared" si="3"/>
        <v>7338084.0530749988</v>
      </c>
      <c r="M32" s="70">
        <f t="shared" si="3"/>
        <v>9074170.198716281</v>
      </c>
      <c r="N32" s="70">
        <f t="shared" si="3"/>
        <v>11102836.492864938</v>
      </c>
      <c r="O32" s="70">
        <f t="shared" si="3"/>
        <v>13473391.055118326</v>
      </c>
      <c r="P32" s="70">
        <f t="shared" si="3"/>
        <v>16243451.832895787</v>
      </c>
      <c r="Q32" s="70">
        <f t="shared" si="3"/>
        <v>19480347.044996329</v>
      </c>
      <c r="R32" s="70">
        <f t="shared" si="3"/>
        <v>23262751.639933039</v>
      </c>
      <c r="S32" s="70">
        <f t="shared" si="3"/>
        <v>27682599.544281539</v>
      </c>
      <c r="T32" s="70">
        <f t="shared" si="3"/>
        <v>32847318.179544505</v>
      </c>
      <c r="U32" s="70">
        <f t="shared" si="2"/>
        <v>38882439.558990344</v>
      </c>
      <c r="V32" s="70">
        <f t="shared" si="2"/>
        <v>45934651.428957917</v>
      </c>
      <c r="W32" s="70">
        <f t="shared" si="2"/>
        <v>54175362.614700191</v>
      </c>
      <c r="X32" s="70">
        <f t="shared" si="2"/>
        <v>63804869.22893212</v>
      </c>
    </row>
    <row r="33" spans="1:24" ht="15">
      <c r="A33" s="69">
        <v>65</v>
      </c>
      <c r="B33" s="75">
        <v>2405</v>
      </c>
      <c r="C33" s="55">
        <v>15.0329374</v>
      </c>
      <c r="D33" s="55">
        <v>1305</v>
      </c>
      <c r="E33" s="70">
        <f>$D33*((1+$C33/100)^E$2-1)*$B33</f>
        <v>471812.49853335007</v>
      </c>
      <c r="F33" s="70">
        <f t="shared" ref="F33:X33" si="4">$D33*((1+$C33/100)^F$2-1)*$B33</f>
        <v>1014552.2746165945</v>
      </c>
      <c r="G33" s="70">
        <f t="shared" si="3"/>
        <v>1638881.7814833336</v>
      </c>
      <c r="H33" s="70">
        <f t="shared" si="3"/>
        <v>2357066.3522870778</v>
      </c>
      <c r="I33" s="70">
        <f t="shared" si="3"/>
        <v>3183215.1600362081</v>
      </c>
      <c r="J33" s="70">
        <f t="shared" si="3"/>
        <v>4133558.4008851103</v>
      </c>
      <c r="K33" s="70">
        <f t="shared" si="3"/>
        <v>5226766.1462159604</v>
      </c>
      <c r="L33" s="70">
        <f t="shared" si="3"/>
        <v>6484315.1275543487</v>
      </c>
      <c r="M33" s="70">
        <f t="shared" si="3"/>
        <v>7930910.6600316744</v>
      </c>
      <c r="N33" s="70">
        <f t="shared" si="3"/>
        <v>9594971.9933375139</v>
      </c>
      <c r="O33" s="70">
        <f t="shared" si="3"/>
        <v>11509190.625176823</v>
      </c>
      <c r="P33" s="70">
        <f t="shared" si="3"/>
        <v>13711172.545639675</v>
      </c>
      <c r="Q33" s="70">
        <f t="shared" si="3"/>
        <v>16244177.029765023</v>
      </c>
      <c r="R33" s="70">
        <f t="shared" si="3"/>
        <v>19157966.49232813</v>
      </c>
      <c r="S33" s="70">
        <f t="shared" si="3"/>
        <v>22509784.100766145</v>
      </c>
      <c r="T33" s="70">
        <f t="shared" si="3"/>
        <v>26365478.352042817</v>
      </c>
      <c r="U33" s="70">
        <f t="shared" si="2"/>
        <v>30800796.706449319</v>
      </c>
      <c r="V33" s="70">
        <f t="shared" si="2"/>
        <v>35902873.692564458</v>
      </c>
      <c r="W33" s="70">
        <f t="shared" si="2"/>
        <v>41771942.718102098</v>
      </c>
      <c r="X33" s="70">
        <f t="shared" si="2"/>
        <v>48523305.216211595</v>
      </c>
    </row>
    <row r="34" spans="1:24">
      <c r="A34" s="69"/>
      <c r="B34" s="69"/>
      <c r="E34" s="69"/>
      <c r="F34" s="69"/>
      <c r="G34" s="69"/>
      <c r="H34" s="69"/>
      <c r="I34" s="70">
        <f>SUM(I3:I33)</f>
        <v>58286375.981264696</v>
      </c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70">
        <f>SUM(X3:X33)</f>
        <v>778843059.72420478</v>
      </c>
    </row>
    <row r="35" spans="1:24">
      <c r="A35" s="69" t="s">
        <v>132</v>
      </c>
      <c r="B35" s="69"/>
      <c r="E35" s="69" t="s">
        <v>31</v>
      </c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</row>
    <row r="36" spans="1:24">
      <c r="A36" s="69" t="s">
        <v>0</v>
      </c>
      <c r="B36" s="69" t="s">
        <v>32</v>
      </c>
      <c r="C36" s="69" t="s">
        <v>33</v>
      </c>
      <c r="E36" s="69">
        <v>1</v>
      </c>
      <c r="F36" s="69">
        <v>2</v>
      </c>
      <c r="G36" s="69">
        <v>3</v>
      </c>
      <c r="H36" s="69">
        <v>4</v>
      </c>
      <c r="I36" s="69">
        <v>5</v>
      </c>
      <c r="J36" s="69">
        <v>6</v>
      </c>
      <c r="K36" s="69">
        <v>7</v>
      </c>
      <c r="L36" s="69">
        <v>8</v>
      </c>
      <c r="M36" s="69">
        <v>9</v>
      </c>
      <c r="N36" s="69">
        <v>10</v>
      </c>
      <c r="O36" s="69">
        <v>11</v>
      </c>
      <c r="P36" s="69">
        <v>12</v>
      </c>
      <c r="Q36" s="69">
        <v>13</v>
      </c>
      <c r="R36" s="69">
        <v>14</v>
      </c>
      <c r="S36" s="69">
        <v>15</v>
      </c>
      <c r="T36" s="69">
        <v>16</v>
      </c>
      <c r="U36" s="69">
        <v>17</v>
      </c>
      <c r="V36" s="69">
        <v>18</v>
      </c>
      <c r="W36" s="69">
        <v>19</v>
      </c>
      <c r="X36" s="69">
        <v>20</v>
      </c>
    </row>
    <row r="37" spans="1:24" ht="15">
      <c r="A37" s="69">
        <v>35</v>
      </c>
      <c r="B37" s="75">
        <v>1995</v>
      </c>
      <c r="C37" s="55">
        <v>11.6415585</v>
      </c>
      <c r="D37" s="55">
        <v>67</v>
      </c>
      <c r="E37" s="70">
        <f>$D37*((1+$C37/100)^E$2-1)*$B37</f>
        <v>15560.68916902499</v>
      </c>
      <c r="F37" s="70">
        <f>$D37*((1+$C37/100)^F$2-1)*$B37</f>
        <v>32932.885070665194</v>
      </c>
      <c r="G37" s="70">
        <f>$D37*((1+$C37/100)^G$2-1)*$B37</f>
        <v>52327.475320929436</v>
      </c>
      <c r="H37" s="70">
        <f>$D37*((1+$C37/100)^H$2-1)*$B37</f>
        <v>73979.898141013487</v>
      </c>
      <c r="I37" s="70">
        <f>$D37*((1+$C37/100)^I$2-1)*$B37</f>
        <v>98153.000430364962</v>
      </c>
      <c r="J37" s="70">
        <f t="shared" ref="J37:X52" si="5">$D37*((1+$C37/100)^J$2-1)*$B37</f>
        <v>125140.22856399616</v>
      </c>
      <c r="K37" s="70">
        <f t="shared" si="5"/>
        <v>155269.19064833247</v>
      </c>
      <c r="L37" s="70">
        <f t="shared" si="5"/>
        <v>188905.63347915965</v>
      </c>
      <c r="M37" s="70">
        <f t="shared" si="5"/>
        <v>226457.88247945657</v>
      </c>
      <c r="N37" s="70">
        <f t="shared" si="5"/>
        <v>268381.7985151888</v>
      </c>
      <c r="O37" s="70">
        <f t="shared" si="5"/>
        <v>315186.31176171155</v>
      </c>
      <c r="P37" s="70">
        <f t="shared" si="5"/>
        <v>367439.59979846858</v>
      </c>
      <c r="Q37" s="70">
        <f t="shared" si="5"/>
        <v>425775.98493019817</v>
      </c>
      <c r="R37" s="70">
        <f t="shared" si="5"/>
        <v>490903.63446382334</v>
      </c>
      <c r="S37" s="70">
        <f t="shared" si="5"/>
        <v>563613.15741758037</v>
      </c>
      <c r="T37" s="70">
        <f t="shared" si="5"/>
        <v>644787.20202107006</v>
      </c>
      <c r="U37" s="70">
        <f t="shared" si="5"/>
        <v>735411.17051389115</v>
      </c>
      <c r="V37" s="70">
        <f t="shared" si="5"/>
        <v>836585.18131382542</v>
      </c>
      <c r="W37" s="70">
        <f t="shared" si="5"/>
        <v>949537.42376783059</v>
      </c>
      <c r="X37" s="70">
        <f t="shared" si="5"/>
        <v>1075639.0676041804</v>
      </c>
    </row>
    <row r="38" spans="1:24" ht="15">
      <c r="A38" s="69">
        <v>36</v>
      </c>
      <c r="B38" s="75">
        <v>2054</v>
      </c>
      <c r="C38" s="55">
        <v>12.260639899999999</v>
      </c>
      <c r="D38" s="55">
        <v>87</v>
      </c>
      <c r="E38" s="70">
        <f t="shared" ref="E38:T66" si="6">$D38*((1+$C38/100)^E$2-1)*$B38</f>
        <v>21909.518288501986</v>
      </c>
      <c r="F38" s="70">
        <f t="shared" si="6"/>
        <v>46505.283718181854</v>
      </c>
      <c r="G38" s="70">
        <f t="shared" si="6"/>
        <v>74116.64737784343</v>
      </c>
      <c r="H38" s="70">
        <f t="shared" si="6"/>
        <v>105113.3409072956</v>
      </c>
      <c r="I38" s="70">
        <f t="shared" si="6"/>
        <v>139910.42741130048</v>
      </c>
      <c r="J38" s="70">
        <f t="shared" si="6"/>
        <v>178973.85938725292</v>
      </c>
      <c r="K38" s="70">
        <f t="shared" si="6"/>
        <v>222826.71809035831</v>
      </c>
      <c r="L38" s="70">
        <f t="shared" si="6"/>
        <v>272056.21788490727</v>
      </c>
      <c r="M38" s="70">
        <f t="shared" si="6"/>
        <v>327321.56937383709</v>
      </c>
      <c r="N38" s="70">
        <f t="shared" si="6"/>
        <v>389362.80659829389</v>
      </c>
      <c r="O38" s="70">
        <f t="shared" si="6"/>
        <v>459010.69650834607</v>
      </c>
      <c r="P38" s="70">
        <f t="shared" si="6"/>
        <v>537197.86339821818</v>
      </c>
      <c r="Q38" s="70">
        <f t="shared" si="6"/>
        <v>624971.27726846968</v>
      </c>
      <c r="R38" s="70">
        <f t="shared" si="6"/>
        <v>723506.27334128937</v>
      </c>
      <c r="S38" s="70">
        <f t="shared" si="6"/>
        <v>834122.2904580764</v>
      </c>
      <c r="T38" s="70">
        <f t="shared" si="6"/>
        <v>958300.53910527506</v>
      </c>
      <c r="U38" s="70">
        <f t="shared" si="5"/>
        <v>1097703.8356532333</v>
      </c>
      <c r="V38" s="70">
        <f t="shared" si="5"/>
        <v>1254198.8683996662</v>
      </c>
      <c r="W38" s="70">
        <f t="shared" si="5"/>
        <v>1429881.1935725259</v>
      </c>
      <c r="X38" s="70">
        <f t="shared" si="5"/>
        <v>1627103.2960027773</v>
      </c>
    </row>
    <row r="39" spans="1:24" ht="15">
      <c r="A39" s="69">
        <v>37</v>
      </c>
      <c r="B39" s="75">
        <v>2115</v>
      </c>
      <c r="C39" s="55">
        <v>12.666257</v>
      </c>
      <c r="D39" s="55">
        <v>67</v>
      </c>
      <c r="E39" s="70">
        <f t="shared" si="6"/>
        <v>17948.719481849988</v>
      </c>
      <c r="F39" s="70">
        <f t="shared" si="6"/>
        <v>38170.869901480168</v>
      </c>
      <c r="G39" s="70">
        <f t="shared" si="6"/>
        <v>60954.409864187277</v>
      </c>
      <c r="H39" s="70">
        <f t="shared" si="6"/>
        <v>86623.771552268576</v>
      </c>
      <c r="I39" s="70">
        <f t="shared" si="6"/>
        <v>115544.48056202178</v>
      </c>
      <c r="J39" s="70">
        <f t="shared" si="6"/>
        <v>148128.36090117251</v>
      </c>
      <c r="K39" s="70">
        <f t="shared" si="6"/>
        <v>184839.39926465251</v>
      </c>
      <c r="L39" s="70">
        <f t="shared" si="6"/>
        <v>226200.35209461945</v>
      </c>
      <c r="M39" s="70">
        <f t="shared" si="6"/>
        <v>272800.18950767885</v>
      </c>
      <c r="N39" s="70">
        <f t="shared" si="6"/>
        <v>325302.48208905844</v>
      </c>
      <c r="O39" s="70">
        <f t="shared" si="6"/>
        <v>384454.84997968754</v>
      </c>
      <c r="P39" s="70">
        <f t="shared" si="6"/>
        <v>451099.6088089291</v>
      </c>
      <c r="Q39" s="70">
        <f t="shared" si="6"/>
        <v>526185.7640685126</v>
      </c>
      <c r="R39" s="70">
        <f t="shared" si="6"/>
        <v>610782.52472469409</v>
      </c>
      <c r="S39" s="70">
        <f t="shared" si="6"/>
        <v>706094.52849926241</v>
      </c>
      <c r="T39" s="70">
        <f t="shared" si="6"/>
        <v>813478.99562376703</v>
      </c>
      <c r="U39" s="70">
        <f t="shared" si="5"/>
        <v>934465.05533234193</v>
      </c>
      <c r="V39" s="70">
        <f t="shared" si="5"/>
        <v>1070775.5202977788</v>
      </c>
      <c r="W39" s="70">
        <f t="shared" si="5"/>
        <v>1224351.4190736325</v>
      </c>
      <c r="X39" s="70">
        <f t="shared" si="5"/>
        <v>1397379.6358784954</v>
      </c>
    </row>
    <row r="40" spans="1:24" ht="15">
      <c r="A40" s="69">
        <v>38</v>
      </c>
      <c r="B40" s="75">
        <v>2177</v>
      </c>
      <c r="C40" s="55">
        <v>12.4921723</v>
      </c>
      <c r="D40" s="55">
        <v>62</v>
      </c>
      <c r="E40" s="70">
        <f t="shared" si="6"/>
        <v>16861.184640201991</v>
      </c>
      <c r="F40" s="70">
        <f t="shared" si="6"/>
        <v>35828.697517479137</v>
      </c>
      <c r="G40" s="70">
        <f t="shared" si="6"/>
        <v>57165.664784410445</v>
      </c>
      <c r="H40" s="70">
        <f t="shared" si="6"/>
        <v>81168.082765921383</v>
      </c>
      <c r="I40" s="70">
        <f t="shared" si="6"/>
        <v>108168.92415784887</v>
      </c>
      <c r="J40" s="70">
        <f t="shared" si="6"/>
        <v>138542.75717890565</v>
      </c>
      <c r="K40" s="70">
        <f t="shared" si="6"/>
        <v>172710.94175506715</v>
      </c>
      <c r="L40" s="70">
        <f t="shared" si="6"/>
        <v>211147.47482026476</v>
      </c>
      <c r="M40" s="70">
        <f t="shared" si="6"/>
        <v>254385.56582211333</v>
      </c>
      <c r="N40" s="70">
        <f t="shared" si="6"/>
        <v>303025.0336511436</v>
      </c>
      <c r="O40" s="70">
        <f t="shared" si="6"/>
        <v>357740.62760717934</v>
      </c>
      <c r="P40" s="70">
        <f t="shared" si="6"/>
        <v>419291.38783517148</v>
      </c>
      <c r="Q40" s="70">
        <f t="shared" si="6"/>
        <v>488531.17508280429</v>
      </c>
      <c r="R40" s="70">
        <f t="shared" si="6"/>
        <v>566420.51585356484</v>
      </c>
      <c r="S40" s="70">
        <f t="shared" si="6"/>
        <v>654039.92727674288</v>
      </c>
      <c r="T40" s="70">
        <f t="shared" si="6"/>
        <v>752604.90654315043</v>
      </c>
      <c r="U40" s="70">
        <f t="shared" si="5"/>
        <v>863482.79284697666</v>
      </c>
      <c r="V40" s="70">
        <f t="shared" si="5"/>
        <v>988211.73575047485</v>
      </c>
      <c r="W40" s="70">
        <f t="shared" si="5"/>
        <v>1128522.0331094468</v>
      </c>
      <c r="X40" s="70">
        <f t="shared" si="5"/>
        <v>1286360.1345691436</v>
      </c>
    </row>
    <row r="41" spans="1:24" ht="15">
      <c r="A41" s="69">
        <v>39</v>
      </c>
      <c r="B41" s="75">
        <v>2239</v>
      </c>
      <c r="C41" s="55">
        <v>12.566598300000001</v>
      </c>
      <c r="D41" s="55">
        <v>45</v>
      </c>
      <c r="E41" s="70">
        <f t="shared" si="6"/>
        <v>12661.476117164999</v>
      </c>
      <c r="F41" s="70">
        <f t="shared" si="6"/>
        <v>26914.069076824562</v>
      </c>
      <c r="G41" s="70">
        <f t="shared" si="6"/>
        <v>42957.728141058607</v>
      </c>
      <c r="H41" s="70">
        <f t="shared" si="6"/>
        <v>61017.529392516517</v>
      </c>
      <c r="I41" s="70">
        <f t="shared" si="6"/>
        <v>81346.8333210235</v>
      </c>
      <c r="J41" s="70">
        <f t="shared" si="6"/>
        <v>104230.83921141205</v>
      </c>
      <c r="K41" s="70">
        <f t="shared" si="6"/>
        <v>129990.5861969941</v>
      </c>
      <c r="L41" s="70">
        <f t="shared" si="6"/>
        <v>158987.45710935062</v>
      </c>
      <c r="M41" s="70">
        <f t="shared" si="6"/>
        <v>191628.2483088325</v>
      </c>
      <c r="N41" s="70">
        <f t="shared" si="6"/>
        <v>228370.87662029502</v>
      </c>
      <c r="O41" s="70">
        <f t="shared" si="6"/>
        <v>269730.80343652109</v>
      </c>
      <c r="P41" s="70">
        <f t="shared" si="6"/>
        <v>316288.26611291635</v>
      </c>
      <c r="Q41" s="70">
        <f t="shared" si="6"/>
        <v>368696.41810252646</v>
      </c>
      <c r="R41" s="70">
        <f t="shared" si="6"/>
        <v>427690.49202912446</v>
      </c>
      <c r="S41" s="70">
        <f t="shared" si="6"/>
        <v>494098.11424688302</v>
      </c>
      <c r="T41" s="70">
        <f t="shared" si="6"/>
        <v>568850.91558932897</v>
      </c>
      <c r="U41" s="70">
        <f t="shared" si="5"/>
        <v>652997.60119447694</v>
      </c>
      <c r="V41" s="70">
        <f t="shared" si="5"/>
        <v>747718.66276238789</v>
      </c>
      <c r="W41" s="70">
        <f t="shared" si="5"/>
        <v>854342.93964303366</v>
      </c>
      <c r="X41" s="70">
        <f t="shared" si="5"/>
        <v>974366.26108955021</v>
      </c>
    </row>
    <row r="42" spans="1:24" ht="15">
      <c r="A42" s="69">
        <v>40</v>
      </c>
      <c r="B42" s="75">
        <v>2303</v>
      </c>
      <c r="C42" s="55">
        <v>13.5524577</v>
      </c>
      <c r="D42" s="55">
        <v>47</v>
      </c>
      <c r="E42" s="70">
        <f t="shared" si="6"/>
        <v>14669.315739056998</v>
      </c>
      <c r="F42" s="70">
        <f t="shared" si="6"/>
        <v>31326.684288529141</v>
      </c>
      <c r="G42" s="70">
        <f t="shared" si="6"/>
        <v>50241.535664601593</v>
      </c>
      <c r="H42" s="70">
        <f t="shared" si="6"/>
        <v>71719.814272434131</v>
      </c>
      <c r="I42" s="70">
        <f t="shared" si="6"/>
        <v>96108.927503281331</v>
      </c>
      <c r="J42" s="70">
        <f t="shared" si="6"/>
        <v>123803.3649881442</v>
      </c>
      <c r="K42" s="70">
        <f t="shared" si="6"/>
        <v>155251.07939839602</v>
      </c>
      <c r="L42" s="70">
        <f t="shared" si="6"/>
        <v>190960.73200171409</v>
      </c>
      <c r="M42" s="70">
        <f t="shared" si="6"/>
        <v>231509.92016891373</v>
      </c>
      <c r="N42" s="70">
        <f t="shared" si="6"/>
        <v>277554.51991016656</v>
      </c>
      <c r="O42" s="70">
        <f t="shared" si="6"/>
        <v>329839.29455448693</v>
      </c>
      <c r="P42" s="70">
        <f t="shared" si="6"/>
        <v>389209.94116601913</v>
      </c>
      <c r="Q42" s="70">
        <f t="shared" si="6"/>
        <v>456626.7695457958</v>
      </c>
      <c r="R42" s="70">
        <f t="shared" si="6"/>
        <v>533180.23507442325</v>
      </c>
      <c r="S42" s="70">
        <f t="shared" si="6"/>
        <v>620108.57663670206</v>
      </c>
      <c r="T42" s="70">
        <f t="shared" si="6"/>
        <v>718817.84491852019</v>
      </c>
      <c r="U42" s="70">
        <f t="shared" si="5"/>
        <v>830904.64503021108</v>
      </c>
      <c r="V42" s="70">
        <f t="shared" si="5"/>
        <v>958181.96131432254</v>
      </c>
      <c r="W42" s="70">
        <f t="shared" si="5"/>
        <v>1102708.4820495334</v>
      </c>
      <c r="X42" s="70">
        <f t="shared" si="5"/>
        <v>1266821.8983726655</v>
      </c>
    </row>
    <row r="43" spans="1:24" ht="15">
      <c r="A43" s="69">
        <v>41</v>
      </c>
      <c r="B43" s="75">
        <v>2368</v>
      </c>
      <c r="C43" s="55">
        <v>11.8608305</v>
      </c>
      <c r="D43" s="55">
        <v>45</v>
      </c>
      <c r="E43" s="70">
        <f t="shared" si="6"/>
        <v>12638.900980799997</v>
      </c>
      <c r="F43" s="70">
        <f t="shared" si="6"/>
        <v>26776.880583995524</v>
      </c>
      <c r="G43" s="70">
        <f t="shared" si="6"/>
        <v>42591.741984050655</v>
      </c>
      <c r="H43" s="70">
        <f t="shared" si="6"/>
        <v>60282.37728857623</v>
      </c>
      <c r="I43" s="70">
        <f t="shared" si="6"/>
        <v>80071.268860944736</v>
      </c>
      <c r="J43" s="70">
        <f t="shared" si="6"/>
        <v>102207.28732054068</v>
      </c>
      <c r="K43" s="70">
        <f t="shared" si="6"/>
        <v>126968.82140907802</v>
      </c>
      <c r="L43" s="70">
        <f t="shared" si="6"/>
        <v>154667.27908505645</v>
      </c>
      <c r="M43" s="70">
        <f t="shared" si="6"/>
        <v>185651.00387709695</v>
      </c>
      <c r="N43" s="70">
        <f t="shared" si="6"/>
        <v>220309.65574930786</v>
      </c>
      <c r="O43" s="70">
        <f t="shared" si="6"/>
        <v>259079.11157366683</v>
      </c>
      <c r="P43" s="70">
        <f t="shared" si="6"/>
        <v>302446.9468391253</v>
      </c>
      <c r="Q43" s="70">
        <f t="shared" si="6"/>
        <v>350958.56753693905</v>
      </c>
      <c r="R43" s="70">
        <f t="shared" si="6"/>
        <v>405224.06933852338</v>
      </c>
      <c r="S43" s="70">
        <f t="shared" si="6"/>
        <v>465925.91032876819</v>
      </c>
      <c r="T43" s="70">
        <f t="shared" si="6"/>
        <v>533827.49378924537</v>
      </c>
      <c r="U43" s="70">
        <f t="shared" si="5"/>
        <v>609782.76897078578</v>
      </c>
      <c r="V43" s="70">
        <f t="shared" si="5"/>
        <v>694746.97059741721</v>
      </c>
      <c r="W43" s="70">
        <f t="shared" si="5"/>
        <v>789788.63216466189</v>
      </c>
      <c r="X43" s="70">
        <f t="shared" si="5"/>
        <v>896103.02411478071</v>
      </c>
    </row>
    <row r="44" spans="1:24" ht="15">
      <c r="A44" s="69">
        <v>42</v>
      </c>
      <c r="B44" s="75">
        <v>2434</v>
      </c>
      <c r="C44" s="55">
        <v>12.368753</v>
      </c>
      <c r="D44" s="55">
        <v>57</v>
      </c>
      <c r="E44" s="70">
        <f t="shared" si="6"/>
        <v>17160.160537139996</v>
      </c>
      <c r="F44" s="70">
        <f t="shared" si="6"/>
        <v>36442.818945522304</v>
      </c>
      <c r="G44" s="70">
        <f t="shared" si="6"/>
        <v>58110.501744271161</v>
      </c>
      <c r="H44" s="70">
        <f t="shared" si="6"/>
        <v>82458.206709220729</v>
      </c>
      <c r="I44" s="70">
        <f t="shared" si="6"/>
        <v>109817.41916245365</v>
      </c>
      <c r="J44" s="70">
        <f t="shared" si="6"/>
        <v>140560.62502677221</v>
      </c>
      <c r="K44" s="70">
        <f t="shared" si="6"/>
        <v>175106.38208872985</v>
      </c>
      <c r="L44" s="70">
        <f t="shared" si="6"/>
        <v>213925.01851366099</v>
      </c>
      <c r="M44" s="70">
        <f t="shared" si="6"/>
        <v>257545.03619596001</v>
      </c>
      <c r="N44" s="70">
        <f t="shared" si="6"/>
        <v>306560.30612393888</v>
      </c>
      <c r="O44" s="70">
        <f t="shared" si="6"/>
        <v>361638.15372159274</v>
      </c>
      <c r="P44" s="70">
        <f t="shared" si="6"/>
        <v>423528.44424631674</v>
      </c>
      <c r="Q44" s="70">
        <f t="shared" si="6"/>
        <v>493073.79193702631</v>
      </c>
      <c r="R44" s="70">
        <f t="shared" si="6"/>
        <v>571221.03190659103</v>
      </c>
      <c r="S44" s="70">
        <f t="shared" si="6"/>
        <v>659034.11096430849</v>
      </c>
      <c r="T44" s="70">
        <f t="shared" si="6"/>
        <v>757708.57287236943</v>
      </c>
      <c r="U44" s="70">
        <f t="shared" si="5"/>
        <v>868587.83524791792</v>
      </c>
      <c r="V44" s="70">
        <f t="shared" si="5"/>
        <v>993181.47971491981</v>
      </c>
      <c r="W44" s="70">
        <f t="shared" si="5"/>
        <v>1133185.8043197431</v>
      </c>
      <c r="X44" s="70">
        <f t="shared" si="5"/>
        <v>1290506.9180242554</v>
      </c>
    </row>
    <row r="45" spans="1:24" ht="15">
      <c r="A45" s="69">
        <v>43</v>
      </c>
      <c r="B45" s="75">
        <v>2500</v>
      </c>
      <c r="C45" s="55">
        <v>12.4892573</v>
      </c>
      <c r="D45" s="55">
        <v>39</v>
      </c>
      <c r="E45" s="70">
        <f t="shared" si="6"/>
        <v>12177.02586749999</v>
      </c>
      <c r="F45" s="70">
        <f t="shared" si="6"/>
        <v>25874.871827079616</v>
      </c>
      <c r="G45" s="70">
        <f t="shared" si="6"/>
        <v>41283.477013108779</v>
      </c>
      <c r="H45" s="70">
        <f t="shared" si="6"/>
        <v>58616.502547162301</v>
      </c>
      <c r="I45" s="70">
        <f t="shared" si="6"/>
        <v>78114.294238038434</v>
      </c>
      <c r="J45" s="70">
        <f t="shared" si="6"/>
        <v>100047.21530100612</v>
      </c>
      <c r="K45" s="70">
        <f t="shared" si="6"/>
        <v>124719.39530893374</v>
      </c>
      <c r="L45" s="70">
        <f t="shared" si="6"/>
        <v>152472.94735957059</v>
      </c>
      <c r="M45" s="70">
        <f t="shared" si="6"/>
        <v>183692.71193570088</v>
      </c>
      <c r="N45" s="70">
        <f t="shared" si="6"/>
        <v>218811.5932381984</v>
      </c>
      <c r="O45" s="70">
        <f t="shared" si="6"/>
        <v>258316.56198744633</v>
      </c>
      <c r="P45" s="70">
        <f t="shared" si="6"/>
        <v>302755.40793007251</v>
      </c>
      <c r="Q45" s="70">
        <f t="shared" si="6"/>
        <v>352744.33568362385</v>
      </c>
      <c r="R45" s="70">
        <f t="shared" si="6"/>
        <v>408976.50924582727</v>
      </c>
      <c r="S45" s="70">
        <f t="shared" si="6"/>
        <v>472231.66364959686</v>
      </c>
      <c r="T45" s="70">
        <f t="shared" si="6"/>
        <v>543386.91704236565</v>
      </c>
      <c r="U45" s="70">
        <f t="shared" si="5"/>
        <v>623428.93311382423</v>
      </c>
      <c r="V45" s="70">
        <f t="shared" si="5"/>
        <v>713467.60252055444</v>
      </c>
      <c r="W45" s="70">
        <f t="shared" si="5"/>
        <v>814751.43301898788</v>
      </c>
      <c r="X45" s="70">
        <f t="shared" si="5"/>
        <v>928684.86171166634</v>
      </c>
    </row>
    <row r="46" spans="1:24" ht="15">
      <c r="A46" s="69">
        <v>44</v>
      </c>
      <c r="B46" s="75">
        <v>2568</v>
      </c>
      <c r="C46" s="55">
        <v>12.7418543</v>
      </c>
      <c r="D46" s="55">
        <v>41</v>
      </c>
      <c r="E46" s="70">
        <f t="shared" si="6"/>
        <v>13415.643555384011</v>
      </c>
      <c r="F46" s="70">
        <f t="shared" si="6"/>
        <v>28540.688866002394</v>
      </c>
      <c r="G46" s="70">
        <f t="shared" si="6"/>
        <v>45592.945412908753</v>
      </c>
      <c r="H46" s="70">
        <f t="shared" si="6"/>
        <v>64817.975643884143</v>
      </c>
      <c r="I46" s="70">
        <f t="shared" si="6"/>
        <v>86492.631216021357</v>
      </c>
      <c r="J46" s="70">
        <f t="shared" si="6"/>
        <v>110929.03982118714</v>
      </c>
      <c r="K46" s="70">
        <f t="shared" si="6"/>
        <v>138479.10000697582</v>
      </c>
      <c r="L46" s="70">
        <f t="shared" si="6"/>
        <v>169539.54872119997</v>
      </c>
      <c r="M46" s="70">
        <f t="shared" si="6"/>
        <v>204557.67455551683</v>
      </c>
      <c r="N46" s="70">
        <f t="shared" si="6"/>
        <v>244037.758962233</v>
      </c>
      <c r="O46" s="70">
        <f t="shared" si="6"/>
        <v>288548.33820156992</v>
      </c>
      <c r="P46" s="70">
        <f t="shared" si="6"/>
        <v>338730.39059566928</v>
      </c>
      <c r="Q46" s="70">
        <f t="shared" si="6"/>
        <v>395306.56699057436</v>
      </c>
      <c r="R46" s="70">
        <f t="shared" si="6"/>
        <v>459091.59735022933</v>
      </c>
      <c r="S46" s="70">
        <f t="shared" si="6"/>
        <v>531004.02334352222</v>
      </c>
      <c r="T46" s="70">
        <f t="shared" si="6"/>
        <v>612079.4258804759</v>
      </c>
      <c r="U46" s="70">
        <f t="shared" si="5"/>
        <v>703485.33808182681</v>
      </c>
      <c r="V46" s="70">
        <f t="shared" si="5"/>
        <v>806538.05843745952</v>
      </c>
      <c r="W46" s="70">
        <f t="shared" si="5"/>
        <v>922721.60627299361</v>
      </c>
      <c r="X46" s="70">
        <f t="shared" si="5"/>
        <v>1053709.0924943024</v>
      </c>
    </row>
    <row r="47" spans="1:24" ht="15">
      <c r="A47" s="69">
        <v>45</v>
      </c>
      <c r="B47" s="75">
        <v>2637</v>
      </c>
      <c r="C47" s="55">
        <v>12.649166299999999</v>
      </c>
      <c r="D47" s="55">
        <v>37</v>
      </c>
      <c r="E47" s="70">
        <f t="shared" si="6"/>
        <v>12341.665067246991</v>
      </c>
      <c r="F47" s="70">
        <f t="shared" si="6"/>
        <v>26244.447873039062</v>
      </c>
      <c r="G47" s="70">
        <f t="shared" si="6"/>
        <v>41905.816796263578</v>
      </c>
      <c r="H47" s="70">
        <f t="shared" si="6"/>
        <v>59548.218319443273</v>
      </c>
      <c r="I47" s="70">
        <f t="shared" si="6"/>
        <v>79422.236550603717</v>
      </c>
      <c r="J47" s="70">
        <f t="shared" si="6"/>
        <v>101810.15239831593</v>
      </c>
      <c r="K47" s="70">
        <f t="shared" si="6"/>
        <v>127029.95295270935</v>
      </c>
      <c r="L47" s="70">
        <f t="shared" si="6"/>
        <v>155439.84801975629</v>
      </c>
      <c r="M47" s="70">
        <f t="shared" si="6"/>
        <v>187443.35795948948</v>
      </c>
      <c r="N47" s="70">
        <f t="shared" si="6"/>
        <v>223495.04509333658</v>
      </c>
      <c r="O47" s="70">
        <f t="shared" si="6"/>
        <v>264106.9700866997</v>
      </c>
      <c r="P47" s="70">
        <f t="shared" si="6"/>
        <v>309855.96501010453</v>
      </c>
      <c r="Q47" s="70">
        <f t="shared" si="6"/>
        <v>361391.82638194953</v>
      </c>
      <c r="R47" s="70">
        <f t="shared" si="6"/>
        <v>419446.54456285649</v>
      </c>
      <c r="S47" s="70">
        <f t="shared" si="6"/>
        <v>484844.70059146278</v>
      </c>
      <c r="T47" s="70">
        <f t="shared" si="6"/>
        <v>558515.17813326092</v>
      </c>
      <c r="U47" s="70">
        <f t="shared" si="5"/>
        <v>641504.35689332522</v>
      </c>
      <c r="V47" s="70">
        <f t="shared" si="5"/>
        <v>734990.97488575452</v>
      </c>
      <c r="W47" s="70">
        <f t="shared" si="5"/>
        <v>840302.8706562916</v>
      </c>
      <c r="X47" s="70">
        <f t="shared" si="5"/>
        <v>958935.84325652674</v>
      </c>
    </row>
    <row r="48" spans="1:24" ht="15">
      <c r="A48" s="69">
        <v>46</v>
      </c>
      <c r="B48" s="75">
        <v>2707</v>
      </c>
      <c r="C48" s="55">
        <v>12.6890014</v>
      </c>
      <c r="D48" s="55">
        <v>38</v>
      </c>
      <c r="E48" s="70">
        <f t="shared" si="6"/>
        <v>13052.668180124001</v>
      </c>
      <c r="F48" s="70">
        <f t="shared" si="6"/>
        <v>27761.589608361297</v>
      </c>
      <c r="G48" s="70">
        <f t="shared" si="6"/>
        <v>44336.926282552507</v>
      </c>
      <c r="H48" s="70">
        <f t="shared" si="6"/>
        <v>63015.507659386596</v>
      </c>
      <c r="I48" s="70">
        <f t="shared" si="6"/>
        <v>84064.214488627258</v>
      </c>
      <c r="J48" s="70">
        <f t="shared" si="6"/>
        <v>107783.79202211219</v>
      </c>
      <c r="K48" s="70">
        <f t="shared" si="6"/>
        <v>134513.14708089508</v>
      </c>
      <c r="L48" s="70">
        <f t="shared" si="6"/>
        <v>164634.19037729796</v>
      </c>
      <c r="M48" s="70">
        <f t="shared" si="6"/>
        <v>198577.29327927594</v>
      </c>
      <c r="N48" s="70">
        <f t="shared" si="6"/>
        <v>236827.43698368943</v>
      </c>
      <c r="O48" s="70">
        <f t="shared" si="6"/>
        <v>279931.14195825788</v>
      </c>
      <c r="P48" s="70">
        <f t="shared" si="6"/>
        <v>328504.27666050132</v>
      </c>
      <c r="Q48" s="70">
        <f t="shared" si="6"/>
        <v>383240.85710513615</v>
      </c>
      <c r="R48" s="70">
        <f t="shared" si="6"/>
        <v>444922.96300870285</v>
      </c>
      <c r="S48" s="70">
        <f t="shared" si="6"/>
        <v>514431.91219392268</v>
      </c>
      <c r="T48" s="70">
        <f t="shared" si="6"/>
        <v>592760.85291438038</v>
      </c>
      <c r="U48" s="70">
        <f t="shared" si="5"/>
        <v>681028.95401946199</v>
      </c>
      <c r="V48" s="70">
        <f t="shared" si="5"/>
        <v>780497.3957095209</v>
      </c>
      <c r="W48" s="70">
        <f t="shared" si="5"/>
        <v>892587.38935818966</v>
      </c>
      <c r="X48" s="70">
        <f t="shared" si="5"/>
        <v>1018900.483870198</v>
      </c>
    </row>
    <row r="49" spans="1:24" ht="15">
      <c r="A49" s="69">
        <v>47</v>
      </c>
      <c r="B49" s="75">
        <v>2778</v>
      </c>
      <c r="C49" s="55">
        <v>12.8221977</v>
      </c>
      <c r="D49" s="55">
        <v>37</v>
      </c>
      <c r="E49" s="70">
        <f t="shared" si="6"/>
        <v>13179.424127921993</v>
      </c>
      <c r="F49" s="70">
        <f t="shared" si="6"/>
        <v>28048.740073247645</v>
      </c>
      <c r="G49" s="70">
        <f t="shared" si="6"/>
        <v>44824.62910572056</v>
      </c>
      <c r="H49" s="70">
        <f t="shared" si="6"/>
        <v>63751.555795869805</v>
      </c>
      <c r="I49" s="70">
        <f t="shared" si="6"/>
        <v>85105.33044476404</v>
      </c>
      <c r="J49" s="70">
        <f t="shared" si="6"/>
        <v>109197.12829555196</v>
      </c>
      <c r="K49" s="70">
        <f t="shared" si="6"/>
        <v>136378.02409625222</v>
      </c>
      <c r="L49" s="70">
        <f t="shared" si="6"/>
        <v>167044.10809314932</v>
      </c>
      <c r="M49" s="70">
        <f t="shared" si="6"/>
        <v>201642.25800697663</v>
      </c>
      <c r="N49" s="70">
        <f t="shared" si="6"/>
        <v>240676.65110329722</v>
      </c>
      <c r="O49" s="70">
        <f t="shared" si="6"/>
        <v>284716.11125342315</v>
      </c>
      <c r="P49" s="70">
        <f t="shared" si="6"/>
        <v>334402.39805001114</v>
      </c>
      <c r="Q49" s="70">
        <f t="shared" si="6"/>
        <v>390459.55876944651</v>
      </c>
      <c r="R49" s="70">
        <f t="shared" si="6"/>
        <v>453704.47946133447</v>
      </c>
      <c r="S49" s="70">
        <f t="shared" si="6"/>
        <v>525058.78891954466</v>
      </c>
      <c r="T49" s="70">
        <f t="shared" si="6"/>
        <v>605562.28900395636</v>
      </c>
      <c r="U49" s="70">
        <f t="shared" si="5"/>
        <v>696388.10702461097</v>
      </c>
      <c r="V49" s="70">
        <f t="shared" si="5"/>
        <v>798859.79099451599</v>
      </c>
      <c r="W49" s="70">
        <f t="shared" si="5"/>
        <v>914470.59686956159</v>
      </c>
      <c r="X49" s="70">
        <f t="shared" si="5"/>
        <v>1044905.2488364689</v>
      </c>
    </row>
    <row r="50" spans="1:24" ht="15">
      <c r="A50" s="69">
        <v>48</v>
      </c>
      <c r="B50" s="75">
        <v>2849</v>
      </c>
      <c r="C50" s="55">
        <v>12.6767097</v>
      </c>
      <c r="D50" s="55">
        <v>29</v>
      </c>
      <c r="E50" s="70">
        <f t="shared" si="6"/>
        <v>10473.624321237008</v>
      </c>
      <c r="F50" s="70">
        <f t="shared" si="6"/>
        <v>22274.959592745825</v>
      </c>
      <c r="G50" s="70">
        <f t="shared" si="6"/>
        <v>35572.315877347522</v>
      </c>
      <c r="H50" s="70">
        <f t="shared" si="6"/>
        <v>50555.339415922885</v>
      </c>
      <c r="I50" s="70">
        <f t="shared" si="6"/>
        <v>67437.717352766122</v>
      </c>
      <c r="J50" s="70">
        <f t="shared" si="6"/>
        <v>86460.2253311198</v>
      </c>
      <c r="K50" s="70">
        <f t="shared" si="6"/>
        <v>107894.16142354877</v>
      </c>
      <c r="L50" s="70">
        <f t="shared" si="6"/>
        <v>132045.2153716984</v>
      </c>
      <c r="M50" s="70">
        <f t="shared" si="6"/>
        <v>159257.82831834539</v>
      </c>
      <c r="N50" s="70">
        <f t="shared" si="6"/>
        <v>189920.10521002347</v>
      </c>
      <c r="O50" s="70">
        <f t="shared" si="6"/>
        <v>224469.34993066973</v>
      </c>
      <c r="P50" s="70">
        <f t="shared" si="6"/>
        <v>263398.30210809491</v>
      </c>
      <c r="Q50" s="70">
        <f t="shared" si="6"/>
        <v>307262.16454230418</v>
      </c>
      <c r="R50" s="70">
        <f t="shared" si="6"/>
        <v>356686.5214805053</v>
      </c>
      <c r="S50" s="70">
        <f t="shared" si="6"/>
        <v>412376.26066885423</v>
      </c>
      <c r="T50" s="70">
        <f t="shared" si="6"/>
        <v>475125.62642679713</v>
      </c>
      <c r="U50" s="70">
        <f t="shared" si="5"/>
        <v>545829.54712046578</v>
      </c>
      <c r="V50" s="70">
        <f t="shared" si="5"/>
        <v>625496.39858698891</v>
      </c>
      <c r="W50" s="70">
        <f t="shared" si="5"/>
        <v>715262.38554105349</v>
      </c>
      <c r="X50" s="70">
        <f t="shared" si="5"/>
        <v>816407.74607062456</v>
      </c>
    </row>
    <row r="51" spans="1:24" ht="15">
      <c r="A51" s="69">
        <v>49</v>
      </c>
      <c r="B51" s="75">
        <v>2922</v>
      </c>
      <c r="C51" s="55">
        <v>13.766070600000001</v>
      </c>
      <c r="D51" s="55">
        <v>27</v>
      </c>
      <c r="E51" s="70">
        <f t="shared" si="6"/>
        <v>10860.603739164011</v>
      </c>
      <c r="F51" s="70">
        <f t="shared" si="6"/>
        <v>23216.285856647577</v>
      </c>
      <c r="G51" s="70">
        <f t="shared" si="6"/>
        <v>37272.85989753552</v>
      </c>
      <c r="H51" s="70">
        <f t="shared" si="6"/>
        <v>53264.471844833359</v>
      </c>
      <c r="I51" s="70">
        <f t="shared" si="6"/>
        <v>71457.500382874263</v>
      </c>
      <c r="J51" s="70">
        <f t="shared" si="6"/>
        <v>92154.994073740003</v>
      </c>
      <c r="K51" s="70">
        <f t="shared" si="6"/>
        <v>115701.71935852093</v>
      </c>
      <c r="L51" s="70">
        <f t="shared" si="6"/>
        <v>142489.90346999283</v>
      </c>
      <c r="M51" s="70">
        <f t="shared" si="6"/>
        <v>172965.76791870792</v>
      </c>
      <c r="N51" s="70">
        <f t="shared" si="6"/>
        <v>207636.96138339341</v>
      </c>
      <c r="O51" s="70">
        <f t="shared" si="6"/>
        <v>247081.01581829012</v>
      </c>
      <c r="P51" s="70">
        <f t="shared" si="6"/>
        <v>291954.96663419716</v>
      </c>
      <c r="Q51" s="70">
        <f t="shared" si="6"/>
        <v>343006.29720043123</v>
      </c>
      <c r="R51" s="70">
        <f t="shared" si="6"/>
        <v>401085.38997465244</v>
      </c>
      <c r="S51" s="70">
        <f t="shared" si="6"/>
        <v>467159.69166401256</v>
      </c>
      <c r="T51" s="70">
        <f t="shared" si="6"/>
        <v>542329.82837238698</v>
      </c>
      <c r="U51" s="70">
        <f t="shared" si="5"/>
        <v>627847.93917015276</v>
      </c>
      <c r="V51" s="70">
        <f t="shared" si="5"/>
        <v>725138.53347612498</v>
      </c>
      <c r="W51" s="70">
        <f t="shared" si="5"/>
        <v>835822.21968141722</v>
      </c>
      <c r="X51" s="70">
        <f t="shared" si="5"/>
        <v>961742.70027241227</v>
      </c>
    </row>
    <row r="52" spans="1:24" ht="15">
      <c r="A52" s="69">
        <v>50</v>
      </c>
      <c r="B52" s="75">
        <v>2994</v>
      </c>
      <c r="C52" s="55">
        <v>12.5287767</v>
      </c>
      <c r="D52" s="55">
        <v>25</v>
      </c>
      <c r="E52" s="70">
        <f t="shared" si="6"/>
        <v>9377.7893599500076</v>
      </c>
      <c r="F52" s="70">
        <f t="shared" si="6"/>
        <v>19930.501008204505</v>
      </c>
      <c r="G52" s="70">
        <f t="shared" si="6"/>
        <v>31805.338334663709</v>
      </c>
      <c r="H52" s="70">
        <f t="shared" si="6"/>
        <v>45167.94751324322</v>
      </c>
      <c r="I52" s="70">
        <f t="shared" si="6"/>
        <v>60204.728157100668</v>
      </c>
      <c r="J52" s="70">
        <f t="shared" si="6"/>
        <v>77125.433470695862</v>
      </c>
      <c r="K52" s="70">
        <f t="shared" si="6"/>
        <v>96166.096169096418</v>
      </c>
      <c r="L52" s="70">
        <f t="shared" si="6"/>
        <v>117592.32097917973</v>
      </c>
      <c r="M52" s="70">
        <f t="shared" si="6"/>
        <v>141702.98965095842</v>
      </c>
      <c r="N52" s="70">
        <f t="shared" si="6"/>
        <v>168834.43016150114</v>
      </c>
      <c r="O52" s="70">
        <f t="shared" si="6"/>
        <v>199365.10826910308</v>
      </c>
      <c r="P52" s="70">
        <f t="shared" si="6"/>
        <v>233720.90686180221</v>
      </c>
      <c r="Q52" s="70">
        <f t="shared" si="6"/>
        <v>272381.06674368237</v>
      </c>
      <c r="R52" s="70">
        <f t="shared" si="6"/>
        <v>315884.87172902637</v>
      </c>
      <c r="S52" s="70">
        <f t="shared" si="6"/>
        <v>364839.17129698762</v>
      </c>
      <c r="T52" s="70">
        <f t="shared" si="6"/>
        <v>419926.84574286756</v>
      </c>
      <c r="U52" s="70">
        <f t="shared" si="5"/>
        <v>481916.33190929494</v>
      </c>
      <c r="V52" s="70">
        <f t="shared" si="5"/>
        <v>551672.34237499128</v>
      </c>
      <c r="W52" s="70">
        <f t="shared" si="5"/>
        <v>630167.92762676359</v>
      </c>
      <c r="X52" s="70">
        <f t="shared" si="5"/>
        <v>718498.04947408836</v>
      </c>
    </row>
    <row r="53" spans="1:24" ht="15">
      <c r="A53" s="69">
        <v>51</v>
      </c>
      <c r="B53" s="75">
        <v>3067</v>
      </c>
      <c r="C53" s="55">
        <v>12.5532524</v>
      </c>
      <c r="D53" s="55">
        <v>26</v>
      </c>
      <c r="E53" s="70">
        <f t="shared" si="6"/>
        <v>10010.214528808003</v>
      </c>
      <c r="F53" s="70">
        <f t="shared" si="6"/>
        <v>21277.036553198745</v>
      </c>
      <c r="G53" s="70">
        <f t="shared" si="6"/>
        <v>33958.211183770058</v>
      </c>
      <c r="H53" s="70">
        <f t="shared" si="6"/>
        <v>48231.285673001737</v>
      </c>
      <c r="I53" s="70">
        <f t="shared" si="6"/>
        <v>64296.095228106693</v>
      </c>
      <c r="J53" s="70">
        <f t="shared" si="6"/>
        <v>82377.560874243296</v>
      </c>
      <c r="K53" s="70">
        <f t="shared" si="6"/>
        <v>102728.83854055872</v>
      </c>
      <c r="L53" s="70">
        <f t="shared" si="6"/>
        <v>125634.86345895151</v>
      </c>
      <c r="M53" s="70">
        <f t="shared" si="6"/>
        <v>151416.33950015708</v>
      </c>
      <c r="N53" s="70">
        <f t="shared" si="6"/>
        <v>180434.2293012607</v>
      </c>
      <c r="O53" s="70">
        <f t="shared" si="6"/>
        <v>213094.80805025072</v>
      </c>
      <c r="P53" s="70">
        <f t="shared" si="6"/>
        <v>249855.35168490221</v>
      </c>
      <c r="Q53" s="70">
        <f t="shared" si="6"/>
        <v>291230.53914562368</v>
      </c>
      <c r="R53" s="70">
        <f t="shared" si="6"/>
        <v>337799.65831926267</v>
      </c>
      <c r="S53" s="70">
        <f t="shared" si="6"/>
        <v>390214.71656322537</v>
      </c>
      <c r="T53" s="70">
        <f t="shared" ref="T53:X67" si="7">$D53*((1+$C53/100)^T$2-1)*$B53</f>
        <v>449209.56936415954</v>
      </c>
      <c r="U53" s="70">
        <f t="shared" si="7"/>
        <v>515610.19494020357</v>
      </c>
      <c r="V53" s="70">
        <f t="shared" si="7"/>
        <v>590346.25863998733</v>
      </c>
      <c r="W53" s="70">
        <f t="shared" si="7"/>
        <v>674464.12904982991</v>
      </c>
      <c r="X53" s="70">
        <f t="shared" si="7"/>
        <v>769141.52804572473</v>
      </c>
    </row>
    <row r="54" spans="1:24" ht="15">
      <c r="A54" s="69">
        <v>52</v>
      </c>
      <c r="B54" s="75">
        <v>3141</v>
      </c>
      <c r="C54" s="55">
        <v>15.0600673</v>
      </c>
      <c r="D54" s="55">
        <v>30</v>
      </c>
      <c r="E54" s="70">
        <f t="shared" ref="E54:T67" si="8">$D54*((1+$C54/100)^E$2-1)*$B54</f>
        <v>14191.101416790001</v>
      </c>
      <c r="F54" s="70">
        <f t="shared" si="8"/>
        <v>30519.392257559823</v>
      </c>
      <c r="G54" s="70">
        <f t="shared" si="8"/>
        <v>49306.73468788933</v>
      </c>
      <c r="H54" s="70">
        <f t="shared" si="8"/>
        <v>70923.463532107897</v>
      </c>
      <c r="I54" s="70">
        <f t="shared" si="8"/>
        <v>95795.686288324301</v>
      </c>
      <c r="J54" s="70">
        <f t="shared" si="8"/>
        <v>124413.68253063281</v>
      </c>
      <c r="K54" s="70">
        <f t="shared" si="8"/>
        <v>157341.56826694446</v>
      </c>
      <c r="L54" s="70">
        <f t="shared" si="8"/>
        <v>195228.41575561173</v>
      </c>
      <c r="M54" s="70">
        <f t="shared" si="8"/>
        <v>238821.04797392068</v>
      </c>
      <c r="N54" s="70">
        <f t="shared" si="8"/>
        <v>288978.7599421484</v>
      </c>
      <c r="O54" s="70">
        <f t="shared" si="8"/>
        <v>346690.25708893134</v>
      </c>
      <c r="P54" s="70">
        <f t="shared" si="8"/>
        <v>413093.1445458575</v>
      </c>
      <c r="Q54" s="70">
        <f t="shared" si="8"/>
        <v>489496.3515429399</v>
      </c>
      <c r="R54" s="70">
        <f t="shared" si="8"/>
        <v>577405.93293314113</v>
      </c>
      <c r="S54" s="70">
        <f t="shared" si="8"/>
        <v>678554.75644385524</v>
      </c>
      <c r="T54" s="70">
        <f t="shared" si="8"/>
        <v>794936.66084844084</v>
      </c>
      <c r="U54" s="70">
        <f t="shared" si="7"/>
        <v>928845.75838137872</v>
      </c>
      <c r="V54" s="70">
        <f t="shared" si="7"/>
        <v>1082921.6561236</v>
      </c>
      <c r="W54" s="70">
        <f t="shared" si="7"/>
        <v>1260201.4877588784</v>
      </c>
      <c r="X54" s="70">
        <f t="shared" si="7"/>
        <v>1464179.7813477567</v>
      </c>
    </row>
    <row r="55" spans="1:24" ht="15">
      <c r="A55" s="69">
        <v>53</v>
      </c>
      <c r="B55" s="75">
        <v>3214</v>
      </c>
      <c r="C55" s="55">
        <v>12.7088257</v>
      </c>
      <c r="D55" s="55">
        <v>46</v>
      </c>
      <c r="E55" s="70">
        <f t="shared" si="8"/>
        <v>18789.236267908007</v>
      </c>
      <c r="F55" s="70">
        <f t="shared" si="8"/>
        <v>39966.363823465625</v>
      </c>
      <c r="G55" s="70">
        <f t="shared" si="8"/>
        <v>63834.855608325743</v>
      </c>
      <c r="H55" s="70">
        <f t="shared" si="8"/>
        <v>90736.752411342517</v>
      </c>
      <c r="I55" s="70">
        <f t="shared" si="8"/>
        <v>121057.5643890486</v>
      </c>
      <c r="J55" s="70">
        <f t="shared" si="8"/>
        <v>155231.79551182606</v>
      </c>
      <c r="K55" s="70">
        <f t="shared" si="8"/>
        <v>193749.17010231246</v>
      </c>
      <c r="L55" s="70">
        <f t="shared" si="8"/>
        <v>237161.65069371983</v>
      </c>
      <c r="M55" s="70">
        <f t="shared" si="8"/>
        <v>286091.3477755356</v>
      </c>
      <c r="N55" s="70">
        <f t="shared" si="8"/>
        <v>341239.4347750172</v>
      </c>
      <c r="O55" s="70">
        <f t="shared" si="8"/>
        <v>403396.19602814736</v>
      </c>
      <c r="P55" s="70">
        <f t="shared" si="8"/>
        <v>473452.3517297029</v>
      </c>
      <c r="Q55" s="70">
        <f t="shared" si="8"/>
        <v>552411.82215148991</v>
      </c>
      <c r="R55" s="70">
        <f t="shared" si="8"/>
        <v>641406.11404282472</v>
      </c>
      <c r="S55" s="70">
        <f t="shared" si="8"/>
        <v>741710.53537357855</v>
      </c>
      <c r="T55" s="70">
        <f t="shared" si="8"/>
        <v>854762.47078065155</v>
      </c>
      <c r="U55" s="70">
        <f t="shared" si="7"/>
        <v>982181.97960908583</v>
      </c>
      <c r="V55" s="70">
        <f t="shared" si="7"/>
        <v>1125795.0117223223</v>
      </c>
      <c r="W55" s="70">
        <f t="shared" si="7"/>
        <v>1287659.5737693147</v>
      </c>
      <c r="X55" s="70">
        <f t="shared" si="7"/>
        <v>1470095.2208769277</v>
      </c>
    </row>
    <row r="56" spans="1:24" ht="15">
      <c r="A56" s="69">
        <v>54</v>
      </c>
      <c r="B56" s="75">
        <v>3287</v>
      </c>
      <c r="C56" s="55">
        <v>13.548388900000001</v>
      </c>
      <c r="D56" s="55">
        <v>58</v>
      </c>
      <c r="E56" s="70">
        <f t="shared" si="8"/>
        <v>25829.461502294016</v>
      </c>
      <c r="F56" s="70">
        <f t="shared" si="8"/>
        <v>55158.398899694592</v>
      </c>
      <c r="G56" s="70">
        <f t="shared" si="8"/>
        <v>88460.934795932539</v>
      </c>
      <c r="H56" s="70">
        <f t="shared" si="8"/>
        <v>126275.42776895491</v>
      </c>
      <c r="I56" s="70">
        <f t="shared" si="8"/>
        <v>169213.17531052555</v>
      </c>
      <c r="J56" s="70">
        <f t="shared" si="8"/>
        <v>217968.29587392829</v>
      </c>
      <c r="K56" s="70">
        <f t="shared" si="8"/>
        <v>273328.94977992482</v>
      </c>
      <c r="L56" s="70">
        <f t="shared" si="8"/>
        <v>336190.08037468872</v>
      </c>
      <c r="M56" s="70">
        <f t="shared" si="8"/>
        <v>407567.88140936819</v>
      </c>
      <c r="N56" s="70">
        <f t="shared" si="8"/>
        <v>488616.22451649426</v>
      </c>
      <c r="O56" s="70">
        <f t="shared" si="8"/>
        <v>580645.31234477996</v>
      </c>
      <c r="P56" s="70">
        <f t="shared" si="8"/>
        <v>685142.85889316455</v>
      </c>
      <c r="Q56" s="70">
        <f t="shared" si="8"/>
        <v>803798.13943888282</v>
      </c>
      <c r="R56" s="70">
        <f t="shared" si="8"/>
        <v>938529.29884332092</v>
      </c>
      <c r="S56" s="70">
        <f t="shared" si="8"/>
        <v>1091514.3596933512</v>
      </c>
      <c r="T56" s="70">
        <f t="shared" si="8"/>
        <v>1265226.4315462452</v>
      </c>
      <c r="U56" s="70">
        <f t="shared" si="7"/>
        <v>1462473.6904600172</v>
      </c>
      <c r="V56" s="70">
        <f t="shared" si="7"/>
        <v>1686444.7751060163</v>
      </c>
      <c r="W56" s="70">
        <f t="shared" si="7"/>
        <v>1940760.333323404</v>
      </c>
      <c r="X56" s="70">
        <f t="shared" si="7"/>
        <v>2229531.5524012889</v>
      </c>
    </row>
    <row r="57" spans="1:24" ht="15">
      <c r="A57" s="69">
        <v>55</v>
      </c>
      <c r="B57" s="75">
        <v>3360</v>
      </c>
      <c r="C57" s="55">
        <v>12.105408499999999</v>
      </c>
      <c r="D57" s="55">
        <v>46</v>
      </c>
      <c r="E57" s="70">
        <f t="shared" si="8"/>
        <v>18710.119377599989</v>
      </c>
      <c r="F57" s="70">
        <f t="shared" si="8"/>
        <v>39685.175136696103</v>
      </c>
      <c r="G57" s="70">
        <f t="shared" si="8"/>
        <v>63199.347078533596</v>
      </c>
      <c r="H57" s="70">
        <f t="shared" si="8"/>
        <v>89560.005589322856</v>
      </c>
      <c r="I57" s="70">
        <f t="shared" si="8"/>
        <v>119111.72949613321</v>
      </c>
      <c r="J57" s="70">
        <f t="shared" si="8"/>
        <v>152240.81030065508</v>
      </c>
      <c r="K57" s="70">
        <f t="shared" si="8"/>
        <v>189380.30166885947</v>
      </c>
      <c r="L57" s="70">
        <f t="shared" si="8"/>
        <v>231015.6801820072</v>
      </c>
      <c r="M57" s="70">
        <f t="shared" si="8"/>
        <v>277691.19134469266</v>
      </c>
      <c r="N57" s="70">
        <f t="shared" si="8"/>
        <v>330016.96380308433</v>
      </c>
      <c r="O57" s="70">
        <f t="shared" si="8"/>
        <v>388676.98476834473</v>
      </c>
      <c r="P57" s="70">
        <f t="shared" si="8"/>
        <v>454438.04089763551</v>
      </c>
      <c r="Q57" s="70">
        <f t="shared" si="8"/>
        <v>528159.74150529131</v>
      </c>
      <c r="R57" s="70">
        <f t="shared" si="8"/>
        <v>610805.7551246509</v>
      </c>
      <c r="S57" s="70">
        <f t="shared" si="8"/>
        <v>703456.40630159958</v>
      </c>
      <c r="T57" s="70">
        <f t="shared" si="8"/>
        <v>807322.79728142777</v>
      </c>
      <c r="U57" s="70">
        <f t="shared" si="7"/>
        <v>923762.63918357145</v>
      </c>
      <c r="V57" s="70">
        <f t="shared" si="7"/>
        <v>1054297.9996047236</v>
      </c>
      <c r="W57" s="70">
        <f t="shared" si="7"/>
        <v>1200635.1986418038</v>
      </c>
      <c r="X57" s="70">
        <f t="shared" si="7"/>
        <v>1364687.1134097802</v>
      </c>
    </row>
    <row r="58" spans="1:24" ht="15">
      <c r="A58" s="69">
        <v>56</v>
      </c>
      <c r="B58" s="75">
        <v>3435</v>
      </c>
      <c r="C58" s="55">
        <v>12.4480313</v>
      </c>
      <c r="D58" s="55">
        <v>45</v>
      </c>
      <c r="E58" s="70">
        <f t="shared" si="8"/>
        <v>19241.544381975011</v>
      </c>
      <c r="F58" s="70">
        <f t="shared" si="8"/>
        <v>40878.282231221645</v>
      </c>
      <c r="G58" s="70">
        <f t="shared" si="8"/>
        <v>65208.367980241448</v>
      </c>
      <c r="H58" s="70">
        <f t="shared" si="8"/>
        <v>92567.070418616087</v>
      </c>
      <c r="I58" s="70">
        <f t="shared" si="8"/>
        <v>123331.39269979348</v>
      </c>
      <c r="J58" s="70">
        <f t="shared" si="8"/>
        <v>157925.26744776469</v>
      </c>
      <c r="K58" s="70">
        <f t="shared" si="8"/>
        <v>196825.39855224613</v>
      </c>
      <c r="L58" s="70">
        <f t="shared" si="8"/>
        <v>240567.83015235449</v>
      </c>
      <c r="M58" s="70">
        <f t="shared" si="8"/>
        <v>289755.33332942543</v>
      </c>
      <c r="N58" s="70">
        <f t="shared" si="8"/>
        <v>345065.71229766664</v>
      </c>
      <c r="O58" s="70">
        <f t="shared" si="8"/>
        <v>407261.14455202309</v>
      </c>
      <c r="P58" s="70">
        <f t="shared" si="8"/>
        <v>477198.68368057226</v>
      </c>
      <c r="Q58" s="70">
        <f t="shared" si="8"/>
        <v>555842.06957029284</v>
      </c>
      <c r="R58" s="70">
        <f t="shared" si="8"/>
        <v>644275.0087509458</v>
      </c>
      <c r="S58" s="70">
        <f t="shared" si="8"/>
        <v>743716.10788031609</v>
      </c>
      <c r="T58" s="70">
        <f t="shared" si="8"/>
        <v>855535.6661543746</v>
      </c>
      <c r="U58" s="70">
        <f t="shared" si="7"/>
        <v>981274.55804190971</v>
      </c>
      <c r="V58" s="70">
        <f t="shared" si="7"/>
        <v>1122665.4665478782</v>
      </c>
      <c r="W58" s="70">
        <f t="shared" si="7"/>
        <v>1281656.7596000242</v>
      </c>
      <c r="X58" s="70">
        <f t="shared" si="7"/>
        <v>1460439.3385755762</v>
      </c>
    </row>
    <row r="59" spans="1:24" ht="15">
      <c r="A59" s="69">
        <v>57</v>
      </c>
      <c r="B59" s="75">
        <v>3510</v>
      </c>
      <c r="C59" s="55">
        <v>12.946932800000001</v>
      </c>
      <c r="D59" s="55">
        <v>51</v>
      </c>
      <c r="E59" s="70">
        <f t="shared" si="8"/>
        <v>23176.304405279978</v>
      </c>
      <c r="F59" s="70">
        <f t="shared" si="8"/>
        <v>49353.229367435</v>
      </c>
      <c r="G59" s="70">
        <f t="shared" si="8"/>
        <v>78919.263213546627</v>
      </c>
      <c r="H59" s="70">
        <f t="shared" si="8"/>
        <v>112313.19159333964</v>
      </c>
      <c r="I59" s="70">
        <f t="shared" si="8"/>
        <v>150030.60943974453</v>
      </c>
      <c r="J59" s="70">
        <f t="shared" si="8"/>
        <v>192631.27602861871</v>
      </c>
      <c r="K59" s="70">
        <f t="shared" si="8"/>
        <v>240747.42229310641</v>
      </c>
      <c r="L59" s="70">
        <f t="shared" si="8"/>
        <v>295093.13368040713</v>
      </c>
      <c r="M59" s="70">
        <f t="shared" si="8"/>
        <v>356474.94780070358</v>
      </c>
      <c r="N59" s="70">
        <f t="shared" si="8"/>
        <v>425803.82414657559</v>
      </c>
      <c r="O59" s="70">
        <f t="shared" si="8"/>
        <v>504108.66352394276</v>
      </c>
      <c r="P59" s="70">
        <f t="shared" si="8"/>
        <v>592551.57783464587</v>
      </c>
      <c r="Q59" s="70">
        <f t="shared" si="8"/>
        <v>692445.13682751707</v>
      </c>
      <c r="R59" s="70">
        <f t="shared" si="8"/>
        <v>805271.84777472366</v>
      </c>
      <c r="S59" s="70">
        <f t="shared" si="8"/>
        <v>932706.15716871538</v>
      </c>
      <c r="T59" s="70">
        <f t="shared" si="8"/>
        <v>1076639.3009640914</v>
      </c>
      <c r="U59" s="70">
        <f t="shared" si="7"/>
        <v>1239207.3721635817</v>
      </c>
      <c r="V59" s="70">
        <f t="shared" si="7"/>
        <v>1422823.0222955267</v>
      </c>
      <c r="W59" s="70">
        <f t="shared" si="7"/>
        <v>1630211.267260337</v>
      </c>
      <c r="X59" s="70">
        <f t="shared" si="7"/>
        <v>1864449.9289358412</v>
      </c>
    </row>
    <row r="60" spans="1:24" ht="15">
      <c r="A60" s="69">
        <v>58</v>
      </c>
      <c r="B60" s="75">
        <v>3584</v>
      </c>
      <c r="C60" s="55">
        <v>13.4630648</v>
      </c>
      <c r="D60" s="55">
        <v>59</v>
      </c>
      <c r="E60" s="70">
        <f t="shared" si="8"/>
        <v>28468.45830348798</v>
      </c>
      <c r="F60" s="70">
        <f t="shared" si="8"/>
        <v>60769.643595935544</v>
      </c>
      <c r="G60" s="70">
        <f t="shared" si="8"/>
        <v>97419.558395473388</v>
      </c>
      <c r="H60" s="70">
        <f t="shared" si="8"/>
        <v>139003.67497361774</v>
      </c>
      <c r="I60" s="70">
        <f t="shared" si="8"/>
        <v>186186.28811318529</v>
      </c>
      <c r="J60" s="70">
        <f t="shared" si="8"/>
        <v>239721.1270340661</v>
      </c>
      <c r="K60" s="70">
        <f t="shared" si="8"/>
        <v>300463.39600944071</v>
      </c>
      <c r="L60" s="70">
        <f t="shared" si="8"/>
        <v>369383.43601796031</v>
      </c>
      <c r="M60" s="70">
        <f t="shared" si="8"/>
        <v>447582.22567301278</v>
      </c>
      <c r="N60" s="70">
        <f t="shared" si="8"/>
        <v>536308.96905214072</v>
      </c>
      <c r="O60" s="70">
        <f t="shared" si="8"/>
        <v>636981.05138733028</v>
      </c>
      <c r="P60" s="70">
        <f t="shared" si="8"/>
        <v>751206.68140281586</v>
      </c>
      <c r="Q60" s="70">
        <f t="shared" si="8"/>
        <v>880810.58200549451</v>
      </c>
      <c r="R60" s="70">
        <f t="shared" si="8"/>
        <v>1027863.139729639</v>
      </c>
      <c r="S60" s="70">
        <f t="shared" si="8"/>
        <v>1194713.478590243</v>
      </c>
      <c r="T60" s="70">
        <f t="shared" si="8"/>
        <v>1384026.9866906693</v>
      </c>
      <c r="U60" s="70">
        <f t="shared" si="7"/>
        <v>1598827.8950618093</v>
      </c>
      <c r="V60" s="70">
        <f t="shared" si="7"/>
        <v>1842547.588917945</v>
      </c>
      <c r="W60" s="70">
        <f t="shared" si="7"/>
        <v>2119079.4230882935</v>
      </c>
      <c r="X60" s="70">
        <f t="shared" si="7"/>
        <v>2432840.917285624</v>
      </c>
    </row>
    <row r="61" spans="1:24" ht="15">
      <c r="A61" s="69">
        <v>59</v>
      </c>
      <c r="B61" s="75">
        <v>3658</v>
      </c>
      <c r="C61" s="55">
        <v>13.4545586</v>
      </c>
      <c r="D61" s="55">
        <v>72</v>
      </c>
      <c r="E61" s="70">
        <f t="shared" si="8"/>
        <v>35436.078258335998</v>
      </c>
      <c r="F61" s="70">
        <f t="shared" si="8"/>
        <v>75639.92443148169</v>
      </c>
      <c r="G61" s="70">
        <f t="shared" si="8"/>
        <v>121253.02064744709</v>
      </c>
      <c r="H61" s="70">
        <f t="shared" si="8"/>
        <v>173003.15762306403</v>
      </c>
      <c r="I61" s="70">
        <f t="shared" si="8"/>
        <v>231716.04710364554</v>
      </c>
      <c r="J61" s="70">
        <f t="shared" si="8"/>
        <v>298328.49670514511</v>
      </c>
      <c r="K61" s="70">
        <f t="shared" si="8"/>
        <v>373903.35737317399</v>
      </c>
      <c r="L61" s="70">
        <f t="shared" si="8"/>
        <v>459646.48195665126</v>
      </c>
      <c r="M61" s="70">
        <f t="shared" si="8"/>
        <v>556925.96548268327</v>
      </c>
      <c r="N61" s="70">
        <f t="shared" si="8"/>
        <v>667293.97412550263</v>
      </c>
      <c r="O61" s="70">
        <f t="shared" si="8"/>
        <v>792511.51116682333</v>
      </c>
      <c r="P61" s="70">
        <f t="shared" si="8"/>
        <v>934576.51510684518</v>
      </c>
      <c r="Q61" s="70">
        <f t="shared" si="8"/>
        <v>1095755.7382520696</v>
      </c>
      <c r="R61" s="70">
        <f t="shared" si="8"/>
        <v>1278620.9144263926</v>
      </c>
      <c r="S61" s="70">
        <f t="shared" si="8"/>
        <v>1486089.792888084</v>
      </c>
      <c r="T61" s="70">
        <f t="shared" si="8"/>
        <v>1721472.6931791662</v>
      </c>
      <c r="U61" s="70">
        <f t="shared" si="7"/>
        <v>1988525.3237242908</v>
      </c>
      <c r="V61" s="70">
        <f t="shared" si="7"/>
        <v>2291508.7069389513</v>
      </c>
      <c r="W61" s="70">
        <f t="shared" si="7"/>
        <v>2635257.1669964911</v>
      </c>
      <c r="X61" s="70">
        <f t="shared" si="7"/>
        <v>3025255.4650490708</v>
      </c>
    </row>
    <row r="62" spans="1:24" ht="15">
      <c r="A62" s="69">
        <v>60</v>
      </c>
      <c r="B62" s="75">
        <v>3732</v>
      </c>
      <c r="C62" s="55">
        <v>14.5889551</v>
      </c>
      <c r="D62" s="55">
        <v>73</v>
      </c>
      <c r="E62" s="70">
        <f t="shared" si="8"/>
        <v>39745.565716236</v>
      </c>
      <c r="F62" s="70">
        <f t="shared" si="8"/>
        <v>85289.594169054646</v>
      </c>
      <c r="G62" s="70">
        <f t="shared" si="8"/>
        <v>137478.02048358627</v>
      </c>
      <c r="H62" s="70">
        <f t="shared" si="8"/>
        <v>197280.19288054144</v>
      </c>
      <c r="I62" s="70">
        <f t="shared" si="8"/>
        <v>265806.87735731294</v>
      </c>
      <c r="J62" s="70">
        <f t="shared" si="8"/>
        <v>344330.88906391949</v>
      </c>
      <c r="K62" s="70">
        <f t="shared" si="8"/>
        <v>434310.73358112149</v>
      </c>
      <c r="L62" s="70">
        <f t="shared" si="8"/>
        <v>537417.69721398782</v>
      </c>
      <c r="M62" s="70">
        <f t="shared" si="8"/>
        <v>655566.88947622629</v>
      </c>
      <c r="N62" s="70">
        <f t="shared" si="8"/>
        <v>790952.81434861571</v>
      </c>
      <c r="O62" s="70">
        <f t="shared" si="8"/>
        <v>946090.13101235765</v>
      </c>
      <c r="P62" s="70">
        <f t="shared" si="8"/>
        <v>1123860.3611475176</v>
      </c>
      <c r="Q62" s="70">
        <f t="shared" si="8"/>
        <v>1327565.4103382628</v>
      </c>
      <c r="R62" s="70">
        <f t="shared" si="8"/>
        <v>1560988.8976918785</v>
      </c>
      <c r="S62" s="70">
        <f t="shared" si="8"/>
        <v>1828466.4328083675</v>
      </c>
      <c r="T62" s="70">
        <f t="shared" si="8"/>
        <v>2134966.1454255879</v>
      </c>
      <c r="U62" s="70">
        <f t="shared" si="7"/>
        <v>2486180.9634981635</v>
      </c>
      <c r="V62" s="70">
        <f t="shared" si="7"/>
        <v>2888634.3536838936</v>
      </c>
      <c r="W62" s="70">
        <f t="shared" si="7"/>
        <v>3349801.4882622482</v>
      </c>
      <c r="X62" s="70">
        <f t="shared" si="7"/>
        <v>3878248.0890401951</v>
      </c>
    </row>
    <row r="63" spans="1:24" ht="15">
      <c r="A63" s="69">
        <v>61</v>
      </c>
      <c r="B63" s="75">
        <v>3805</v>
      </c>
      <c r="C63" s="55">
        <v>14.3558314</v>
      </c>
      <c r="D63" s="55">
        <v>89</v>
      </c>
      <c r="E63" s="70">
        <f t="shared" si="8"/>
        <v>48615.305244530027</v>
      </c>
      <c r="F63" s="70">
        <f t="shared" si="8"/>
        <v>104209.74174456015</v>
      </c>
      <c r="G63" s="70">
        <f t="shared" si="8"/>
        <v>167785.22181631462</v>
      </c>
      <c r="H63" s="70">
        <f t="shared" si="8"/>
        <v>240487.49061891087</v>
      </c>
      <c r="I63" s="70">
        <f t="shared" si="8"/>
        <v>323626.77455478255</v>
      </c>
      <c r="J63" s="70">
        <f t="shared" si="8"/>
        <v>418701.39391965535</v>
      </c>
      <c r="K63" s="70">
        <f t="shared" si="8"/>
        <v>527424.76534474082</v>
      </c>
      <c r="L63" s="70">
        <f t="shared" si="8"/>
        <v>651756.28066400765</v>
      </c>
      <c r="M63" s="70">
        <f t="shared" si="8"/>
        <v>793936.61869957345</v>
      </c>
      <c r="N63" s="70">
        <f t="shared" si="8"/>
        <v>956528.12634747522</v>
      </c>
      <c r="O63" s="70">
        <f t="shared" si="8"/>
        <v>1142460.9967040275</v>
      </c>
      <c r="P63" s="70">
        <f t="shared" si="8"/>
        <v>1355086.0764461476</v>
      </c>
      <c r="Q63" s="70">
        <f t="shared" si="8"/>
        <v>1598235.254150162</v>
      </c>
      <c r="R63" s="70">
        <f t="shared" si="8"/>
        <v>1876290.517855851</v>
      </c>
      <c r="S63" s="70">
        <f t="shared" si="8"/>
        <v>2194262.9264179538</v>
      </c>
      <c r="T63" s="70">
        <f t="shared" si="8"/>
        <v>2557882.9178517512</v>
      </c>
      <c r="U63" s="70">
        <f t="shared" si="7"/>
        <v>2973703.5821924796</v>
      </c>
      <c r="V63" s="70">
        <f t="shared" si="7"/>
        <v>3449218.7600323227</v>
      </c>
      <c r="W63" s="70">
        <f t="shared" si="7"/>
        <v>3992998.0950842639</v>
      </c>
      <c r="X63" s="70">
        <f t="shared" si="7"/>
        <v>4614841.4746643025</v>
      </c>
    </row>
    <row r="64" spans="1:24" ht="15">
      <c r="A64" s="69">
        <v>62</v>
      </c>
      <c r="B64" s="75">
        <v>3878</v>
      </c>
      <c r="C64" s="55">
        <v>13.695024800000001</v>
      </c>
      <c r="D64" s="55">
        <v>104</v>
      </c>
      <c r="E64" s="70">
        <f t="shared" si="8"/>
        <v>55233.678421375997</v>
      </c>
      <c r="F64" s="70">
        <f t="shared" si="8"/>
        <v>118031.62280051173</v>
      </c>
      <c r="G64" s="70">
        <f t="shared" si="8"/>
        <v>189429.76123626024</v>
      </c>
      <c r="H64" s="70">
        <f t="shared" si="8"/>
        <v>270605.892437523</v>
      </c>
      <c r="I64" s="70">
        <f t="shared" si="8"/>
        <v>362899.11493847903</v>
      </c>
      <c r="J64" s="70">
        <f t="shared" si="8"/>
        <v>467831.91714966024</v>
      </c>
      <c r="K64" s="70">
        <f t="shared" si="8"/>
        <v>587135.29264699784</v>
      </c>
      <c r="L64" s="70">
        <f t="shared" si="8"/>
        <v>722777.29500593292</v>
      </c>
      <c r="M64" s="70">
        <f t="shared" si="8"/>
        <v>876995.50322714041</v>
      </c>
      <c r="N64" s="70">
        <f t="shared" si="8"/>
        <v>1052333.9333103583</v>
      </c>
      <c r="O64" s="70">
        <f t="shared" si="8"/>
        <v>1251685.0048774034</v>
      </c>
      <c r="P64" s="70">
        <f t="shared" si="8"/>
        <v>1478337.2551346212</v>
      </c>
      <c r="Q64" s="70">
        <f t="shared" si="8"/>
        <v>1736029.5872743228</v>
      </c>
      <c r="R64" s="70">
        <f t="shared" si="8"/>
        <v>2029012.948208255</v>
      </c>
      <c r="S64" s="70">
        <f t="shared" si="8"/>
        <v>2362120.4530819631</v>
      </c>
      <c r="T64" s="70">
        <f t="shared" si="8"/>
        <v>2740847.1133587868</v>
      </c>
      <c r="U64" s="70">
        <f t="shared" si="7"/>
        <v>3171440.4836847321</v>
      </c>
      <c r="V64" s="70">
        <f t="shared" si="7"/>
        <v>3661003.7228639727</v>
      </c>
      <c r="W64" s="70">
        <f t="shared" si="7"/>
        <v>4217612.7690604925</v>
      </c>
      <c r="X64" s="70">
        <f t="shared" si="7"/>
        <v>4850449.5621726708</v>
      </c>
    </row>
    <row r="65" spans="1:24" ht="15">
      <c r="A65" s="69">
        <v>63</v>
      </c>
      <c r="B65" s="75">
        <v>3951</v>
      </c>
      <c r="C65" s="55">
        <v>15.539543800000001</v>
      </c>
      <c r="D65" s="55">
        <v>96</v>
      </c>
      <c r="E65" s="70">
        <f t="shared" si="8"/>
        <v>58940.868051648002</v>
      </c>
      <c r="F65" s="70">
        <f t="shared" si="8"/>
        <v>127040.87811028201</v>
      </c>
      <c r="G65" s="70">
        <f t="shared" si="8"/>
        <v>205723.31905978185</v>
      </c>
      <c r="H65" s="70">
        <f t="shared" si="8"/>
        <v>296632.65238353837</v>
      </c>
      <c r="I65" s="70">
        <f t="shared" si="8"/>
        <v>401668.88137742796</v>
      </c>
      <c r="J65" s="70">
        <f t="shared" si="8"/>
        <v>523027.26118169155</v>
      </c>
      <c r="K65" s="70">
        <f t="shared" si="8"/>
        <v>663244.17957060877</v>
      </c>
      <c r="L65" s="70">
        <f t="shared" si="8"/>
        <v>825250.16740758205</v>
      </c>
      <c r="M65" s="70">
        <f t="shared" si="8"/>
        <v>1012431.1466831047</v>
      </c>
      <c r="N65" s="70">
        <f t="shared" si="8"/>
        <v>1228699.1962184156</v>
      </c>
      <c r="O65" s="70">
        <f t="shared" si="8"/>
        <v>1478574.3140366725</v>
      </c>
      <c r="P65" s="70">
        <f t="shared" si="8"/>
        <v>1767278.8852335985</v>
      </c>
      <c r="Q65" s="70">
        <f t="shared" si="8"/>
        <v>2100846.8297242732</v>
      </c>
      <c r="R65" s="70">
        <f t="shared" si="8"/>
        <v>2486249.7110518361</v>
      </c>
      <c r="S65" s="70">
        <f t="shared" si="8"/>
        <v>2931542.4419297571</v>
      </c>
      <c r="T65" s="70">
        <f t="shared" si="8"/>
        <v>3446031.6317606694</v>
      </c>
      <c r="U65" s="70">
        <f t="shared" si="7"/>
        <v>4040470.0945916213</v>
      </c>
      <c r="V65" s="70">
        <f t="shared" si="7"/>
        <v>4727281.5827182354</v>
      </c>
      <c r="W65" s="70">
        <f t="shared" si="7"/>
        <v>5520820.4428657163</v>
      </c>
      <c r="X65" s="70">
        <f t="shared" si="7"/>
        <v>6437671.6217558356</v>
      </c>
    </row>
    <row r="66" spans="1:24" ht="15">
      <c r="A66" s="69">
        <v>64</v>
      </c>
      <c r="B66" s="75">
        <v>4025</v>
      </c>
      <c r="C66" s="55">
        <v>16.852858900000001</v>
      </c>
      <c r="D66" s="55">
        <v>118</v>
      </c>
      <c r="E66" s="70">
        <f>$D66*((1+$C66/100)^E$2-1)*$B66</f>
        <v>80042.653345550047</v>
      </c>
      <c r="F66" s="70">
        <f>$D66*((1+$C66/100)^F$2-1)*$B66</f>
        <v>173574.78211924181</v>
      </c>
      <c r="G66" s="70">
        <f t="shared" si="8"/>
        <v>282869.74858133012</v>
      </c>
      <c r="H66" s="70">
        <f t="shared" si="8"/>
        <v>410584.04152607656</v>
      </c>
      <c r="I66" s="70">
        <f t="shared" si="8"/>
        <v>559821.84405593364</v>
      </c>
      <c r="J66" s="70">
        <f t="shared" si="8"/>
        <v>734210.48287160834</v>
      </c>
      <c r="K66" s="70">
        <f t="shared" si="8"/>
        <v>937988.59292451933</v>
      </c>
      <c r="L66" s="70">
        <f t="shared" si="8"/>
        <v>1176109.140333734</v>
      </c>
      <c r="M66" s="70">
        <f t="shared" si="8"/>
        <v>1454359.8076097313</v>
      </c>
      <c r="N66" s="70">
        <f t="shared" si="8"/>
        <v>1779503.6672300613</v>
      </c>
      <c r="O66" s="70">
        <f t="shared" si="8"/>
        <v>2159443.5627342192</v>
      </c>
      <c r="P66" s="70">
        <f t="shared" si="8"/>
        <v>2603414.1927325004</v>
      </c>
      <c r="Q66" s="70">
        <f t="shared" si="8"/>
        <v>3122206.5665618326</v>
      </c>
      <c r="R66" s="70">
        <f t="shared" si="8"/>
        <v>3728430.2871365841</v>
      </c>
      <c r="S66" s="70">
        <f t="shared" si="8"/>
        <v>4436820.035958128</v>
      </c>
      <c r="T66" s="70">
        <f t="shared" si="8"/>
        <v>5264593.7096106308</v>
      </c>
      <c r="U66" s="70">
        <f t="shared" si="7"/>
        <v>6231870.9124951372</v>
      </c>
      <c r="V66" s="70">
        <f t="shared" si="7"/>
        <v>7362161.9775536349</v>
      </c>
      <c r="W66" s="70">
        <f t="shared" si="7"/>
        <v>8682939.4009657502</v>
      </c>
      <c r="X66" s="70">
        <f t="shared" si="7"/>
        <v>10226305.579928564</v>
      </c>
    </row>
    <row r="67" spans="1:24" ht="15">
      <c r="A67" s="69">
        <v>65</v>
      </c>
      <c r="B67" s="75">
        <v>4097</v>
      </c>
      <c r="C67" s="55">
        <v>15.0329374</v>
      </c>
      <c r="D67" s="55">
        <v>101</v>
      </c>
      <c r="E67" s="70">
        <f>$D67*((1+$C67/100)^E$2-1)*$B67</f>
        <v>62205.843973078008</v>
      </c>
      <c r="F67" s="70">
        <f t="shared" ref="F67:X67" si="9">$D67*((1+$C67/100)^F$2-1)*$B67</f>
        <v>133763.05352977052</v>
      </c>
      <c r="G67" s="70">
        <f t="shared" si="8"/>
        <v>216077.41360430742</v>
      </c>
      <c r="H67" s="70">
        <f t="shared" si="8"/>
        <v>310766.03990006004</v>
      </c>
      <c r="I67" s="70">
        <f t="shared" si="8"/>
        <v>419689.14811177313</v>
      </c>
      <c r="J67" s="70">
        <f t="shared" si="8"/>
        <v>544986.5989950872</v>
      </c>
      <c r="K67" s="70">
        <f t="shared" si="8"/>
        <v>689119.93723348575</v>
      </c>
      <c r="L67" s="70">
        <f t="shared" si="8"/>
        <v>854920.74998179299</v>
      </c>
      <c r="M67" s="70">
        <f t="shared" si="8"/>
        <v>1045646.2951192445</v>
      </c>
      <c r="N67" s="70">
        <f t="shared" si="8"/>
        <v>1265043.4920630178</v>
      </c>
      <c r="O67" s="70">
        <f t="shared" si="8"/>
        <v>1517422.5322807031</v>
      </c>
      <c r="P67" s="70">
        <f t="shared" si="8"/>
        <v>1807741.555625034</v>
      </c>
      <c r="Q67" s="70">
        <f t="shared" si="8"/>
        <v>2141704.0560090099</v>
      </c>
      <c r="R67" s="70">
        <f t="shared" si="8"/>
        <v>2525870.9300151831</v>
      </c>
      <c r="S67" s="70">
        <f t="shared" si="8"/>
        <v>2967789.3697022414</v>
      </c>
      <c r="T67" s="70">
        <f t="shared" si="8"/>
        <v>3476141.1317865117</v>
      </c>
      <c r="U67" s="70">
        <f t="shared" si="7"/>
        <v>4060913.0960367075</v>
      </c>
      <c r="V67" s="70">
        <f t="shared" si="7"/>
        <v>4733593.4636053862</v>
      </c>
      <c r="W67" s="70">
        <f t="shared" si="7"/>
        <v>5507397.4497327534</v>
      </c>
      <c r="X67" s="70">
        <f t="shared" si="7"/>
        <v>6397526.9046933539</v>
      </c>
    </row>
    <row r="68" spans="1:24">
      <c r="A68" s="69"/>
      <c r="B68" s="69"/>
      <c r="E68" s="69"/>
      <c r="F68" s="69"/>
      <c r="G68" s="69"/>
      <c r="H68" s="69"/>
      <c r="I68" s="70">
        <f>SUM(I37:I67)</f>
        <v>5035671.1627042517</v>
      </c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70">
        <f>SUM(X37:X67)</f>
        <v>69801728.339824647</v>
      </c>
    </row>
    <row r="69" spans="1:24">
      <c r="A69" s="69" t="s">
        <v>133</v>
      </c>
      <c r="B69" s="69"/>
      <c r="E69" s="69" t="s">
        <v>31</v>
      </c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</row>
    <row r="70" spans="1:24">
      <c r="A70" s="69" t="s">
        <v>0</v>
      </c>
      <c r="B70" s="69" t="s">
        <v>32</v>
      </c>
      <c r="C70" s="69" t="s">
        <v>33</v>
      </c>
      <c r="E70" s="69">
        <v>1</v>
      </c>
      <c r="F70" s="69">
        <v>2</v>
      </c>
      <c r="G70" s="69">
        <v>3</v>
      </c>
      <c r="H70" s="69">
        <v>4</v>
      </c>
      <c r="I70" s="69">
        <v>5</v>
      </c>
      <c r="J70" s="69">
        <v>6</v>
      </c>
      <c r="K70" s="69">
        <v>7</v>
      </c>
      <c r="L70" s="69">
        <v>8</v>
      </c>
      <c r="M70" s="69">
        <v>9</v>
      </c>
      <c r="N70" s="69">
        <v>10</v>
      </c>
      <c r="O70" s="69">
        <v>11</v>
      </c>
      <c r="P70" s="69">
        <v>12</v>
      </c>
      <c r="Q70" s="69">
        <v>13</v>
      </c>
      <c r="R70" s="69">
        <v>14</v>
      </c>
      <c r="S70" s="69">
        <v>15</v>
      </c>
      <c r="T70" s="69">
        <v>16</v>
      </c>
      <c r="U70" s="69">
        <v>17</v>
      </c>
      <c r="V70" s="69">
        <v>18</v>
      </c>
      <c r="W70" s="69">
        <v>19</v>
      </c>
      <c r="X70" s="69">
        <v>20</v>
      </c>
    </row>
    <row r="71" spans="1:24" ht="15">
      <c r="A71" s="69">
        <v>35</v>
      </c>
      <c r="B71" s="75">
        <v>1356</v>
      </c>
      <c r="C71" s="55">
        <v>11.6415585</v>
      </c>
      <c r="D71" s="55">
        <v>712</v>
      </c>
      <c r="E71" s="70">
        <f>$D71*((1+$C71/100)^E$2-1)*$B71</f>
        <v>112395.98768111994</v>
      </c>
      <c r="F71" s="70">
        <f>$D71*((1+$C71/100)^F$2-1)*$B71</f>
        <v>237876.62001979025</v>
      </c>
      <c r="G71" s="70">
        <f>$D71*((1+$C71/100)^G$2-1)*$B71</f>
        <v>377965.15357833676</v>
      </c>
      <c r="H71" s="70">
        <f>$D71*((1+$C71/100)^H$2-1)*$B71</f>
        <v>534362.17572289368</v>
      </c>
      <c r="I71" s="70">
        <f>$D71*((1+$C71/100)^I$2-1)*$B71</f>
        <v>708966.248692667</v>
      </c>
      <c r="J71" s="70">
        <f t="shared" ref="J71:X86" si="10">$D71*((1+$C71/100)^J$2-1)*$B71</f>
        <v>903896.95696059929</v>
      </c>
      <c r="K71" s="70">
        <f t="shared" si="10"/>
        <v>1121520.637666007</v>
      </c>
      <c r="L71" s="70">
        <f t="shared" si="10"/>
        <v>1364479.1064705886</v>
      </c>
      <c r="M71" s="70">
        <f t="shared" si="10"/>
        <v>1635721.7275517592</v>
      </c>
      <c r="N71" s="70">
        <f t="shared" si="10"/>
        <v>1938541.2170430277</v>
      </c>
      <c r="O71" s="70">
        <f t="shared" si="10"/>
        <v>2276613.6145528238</v>
      </c>
      <c r="P71" s="70">
        <f t="shared" si="10"/>
        <v>2654042.907991075</v>
      </c>
      <c r="Q71" s="70">
        <f t="shared" si="10"/>
        <v>3075410.8534210771</v>
      </c>
      <c r="R71" s="70">
        <f t="shared" si="10"/>
        <v>3545832.594718561</v>
      </c>
      <c r="S71" s="70">
        <f t="shared" si="10"/>
        <v>4071018.758225909</v>
      </c>
      <c r="T71" s="70">
        <f t="shared" si="10"/>
        <v>4657344.7761918725</v>
      </c>
      <c r="U71" s="70">
        <f t="shared" si="10"/>
        <v>5311928.280540063</v>
      </c>
      <c r="V71" s="70">
        <f t="shared" si="10"/>
        <v>6042715.5064782985</v>
      </c>
      <c r="W71" s="70">
        <f t="shared" si="10"/>
        <v>6858577.7548346603</v>
      </c>
      <c r="X71" s="70">
        <f t="shared" si="10"/>
        <v>7769419.0841128435</v>
      </c>
    </row>
    <row r="72" spans="1:24" ht="15">
      <c r="A72" s="69">
        <v>36</v>
      </c>
      <c r="B72" s="75">
        <v>1402</v>
      </c>
      <c r="C72" s="55">
        <v>12.260639899999999</v>
      </c>
      <c r="D72" s="55">
        <v>759</v>
      </c>
      <c r="E72" s="70">
        <f t="shared" ref="E72:T100" si="11">$D72*((1+$C72/100)^E$2-1)*$B72</f>
        <v>130467.67609108193</v>
      </c>
      <c r="F72" s="70">
        <f t="shared" si="11"/>
        <v>276931.52413358988</v>
      </c>
      <c r="G72" s="70">
        <f t="shared" si="11"/>
        <v>441352.7771682727</v>
      </c>
      <c r="H72" s="70">
        <f t="shared" si="11"/>
        <v>625933.12795660598</v>
      </c>
      <c r="I72" s="70">
        <f t="shared" si="11"/>
        <v>833144.2108812537</v>
      </c>
      <c r="J72" s="70">
        <f t="shared" si="11"/>
        <v>1065760.6985161826</v>
      </c>
      <c r="K72" s="70">
        <f t="shared" si="11"/>
        <v>1326897.4560480581</v>
      </c>
      <c r="L72" s="70">
        <f t="shared" si="11"/>
        <v>1620051.2510674531</v>
      </c>
      <c r="M72" s="70">
        <f t="shared" si="11"/>
        <v>1949147.57724736</v>
      </c>
      <c r="N72" s="70">
        <f t="shared" si="11"/>
        <v>2318593.218904315</v>
      </c>
      <c r="O72" s="70">
        <f t="shared" si="11"/>
        <v>2733335.2603110736</v>
      </c>
      <c r="P72" s="70">
        <f t="shared" si="11"/>
        <v>3198927.3299286235</v>
      </c>
      <c r="Q72" s="70">
        <f t="shared" si="11"/>
        <v>3721603.9666049392</v>
      </c>
      <c r="R72" s="70">
        <f t="shared" si="11"/>
        <v>4308364.1035455689</v>
      </c>
      <c r="S72" s="70">
        <f t="shared" si="11"/>
        <v>4967064.7879532352</v>
      </c>
      <c r="T72" s="70">
        <f t="shared" si="11"/>
        <v>5706526.3912949609</v>
      </c>
      <c r="U72" s="70">
        <f t="shared" si="10"/>
        <v>6536650.7190211834</v>
      </c>
      <c r="V72" s="70">
        <f t="shared" si="10"/>
        <v>7468553.6012922125</v>
      </c>
      <c r="W72" s="70">
        <f t="shared" si="10"/>
        <v>8514713.7401762139</v>
      </c>
      <c r="X72" s="70">
        <f t="shared" si="10"/>
        <v>9689139.8064661231</v>
      </c>
    </row>
    <row r="73" spans="1:24" ht="15">
      <c r="A73" s="69">
        <v>37</v>
      </c>
      <c r="B73" s="75">
        <v>1450</v>
      </c>
      <c r="C73" s="55">
        <v>12.666257</v>
      </c>
      <c r="D73" s="55">
        <v>747</v>
      </c>
      <c r="E73" s="70">
        <f t="shared" si="11"/>
        <v>137194.56269549989</v>
      </c>
      <c r="F73" s="70">
        <f t="shared" si="11"/>
        <v>291766.54129203805</v>
      </c>
      <c r="G73" s="70">
        <f t="shared" si="11"/>
        <v>465917.00394759857</v>
      </c>
      <c r="H73" s="70">
        <f t="shared" si="11"/>
        <v>662125.81176980142</v>
      </c>
      <c r="I73" s="70">
        <f t="shared" si="11"/>
        <v>883186.9314474006</v>
      </c>
      <c r="J73" s="70">
        <f t="shared" si="11"/>
        <v>1132248.2206704419</v>
      </c>
      <c r="K73" s="70">
        <f t="shared" si="11"/>
        <v>1412856.2528739874</v>
      </c>
      <c r="L73" s="70">
        <f t="shared" si="11"/>
        <v>1729006.8195990762</v>
      </c>
      <c r="M73" s="70">
        <f t="shared" si="11"/>
        <v>2085201.8296125212</v>
      </c>
      <c r="N73" s="70">
        <f t="shared" si="11"/>
        <v>2486513.4150154446</v>
      </c>
      <c r="O73" s="70">
        <f t="shared" si="11"/>
        <v>2938656.1571962778</v>
      </c>
      <c r="P73" s="70">
        <f t="shared" si="11"/>
        <v>3448068.4611085812</v>
      </c>
      <c r="Q73" s="70">
        <f t="shared" si="11"/>
        <v>4022004.2366240397</v>
      </c>
      <c r="R73" s="70">
        <f t="shared" si="11"/>
        <v>4668636.1924812272</v>
      </c>
      <c r="S73" s="70">
        <f t="shared" si="11"/>
        <v>5397172.2137114154</v>
      </c>
      <c r="T73" s="70">
        <f t="shared" si="11"/>
        <v>6217986.4797281902</v>
      </c>
      <c r="U73" s="70">
        <f t="shared" si="10"/>
        <v>7142767.1901713153</v>
      </c>
      <c r="V73" s="70">
        <f t="shared" si="10"/>
        <v>8184683.0020855926</v>
      </c>
      <c r="W73" s="70">
        <f t="shared" si="10"/>
        <v>9358570.5484605674</v>
      </c>
      <c r="X73" s="70">
        <f t="shared" si="10"/>
        <v>10681145.708350392</v>
      </c>
    </row>
    <row r="74" spans="1:24" ht="15">
      <c r="A74" s="69">
        <v>38</v>
      </c>
      <c r="B74" s="75">
        <v>1499</v>
      </c>
      <c r="C74" s="55">
        <v>12.4921723</v>
      </c>
      <c r="D74" s="55">
        <v>829</v>
      </c>
      <c r="E74" s="70">
        <f t="shared" si="11"/>
        <v>155236.60244213292</v>
      </c>
      <c r="F74" s="70">
        <f t="shared" si="11"/>
        <v>329865.628734003</v>
      </c>
      <c r="G74" s="70">
        <f t="shared" si="11"/>
        <v>526309.61387606582</v>
      </c>
      <c r="H74" s="70">
        <f t="shared" si="11"/>
        <v>747293.72011506138</v>
      </c>
      <c r="I74" s="70">
        <f t="shared" si="11"/>
        <v>995883.54166104738</v>
      </c>
      <c r="J74" s="70">
        <f t="shared" si="11"/>
        <v>1275527.6320348205</v>
      </c>
      <c r="K74" s="70">
        <f t="shared" si="11"/>
        <v>1590105.3440048532</v>
      </c>
      <c r="L74" s="70">
        <f t="shared" si="11"/>
        <v>1943980.64577158</v>
      </c>
      <c r="M74" s="70">
        <f t="shared" si="11"/>
        <v>2342062.6599621512</v>
      </c>
      <c r="N74" s="70">
        <f t="shared" si="11"/>
        <v>2789873.7652607188</v>
      </c>
      <c r="O74" s="70">
        <f t="shared" si="11"/>
        <v>3293626.2054117173</v>
      </c>
      <c r="P74" s="70">
        <f t="shared" si="11"/>
        <v>3860308.2683518333</v>
      </c>
      <c r="Q74" s="70">
        <f t="shared" si="11"/>
        <v>4497781.2309876233</v>
      </c>
      <c r="R74" s="70">
        <f t="shared" si="11"/>
        <v>5214888.4144817907</v>
      </c>
      <c r="S74" s="70">
        <f t="shared" si="11"/>
        <v>6021577.8629137268</v>
      </c>
      <c r="T74" s="70">
        <f t="shared" si="11"/>
        <v>6929040.347169701</v>
      </c>
      <c r="U74" s="70">
        <f t="shared" si="10"/>
        <v>7949864.60851679</v>
      </c>
      <c r="V74" s="70">
        <f t="shared" si="10"/>
        <v>9098211.9954715595</v>
      </c>
      <c r="W74" s="70">
        <f t="shared" si="10"/>
        <v>10390012.916607266</v>
      </c>
      <c r="X74" s="70">
        <f t="shared" si="10"/>
        <v>11843187.834584234</v>
      </c>
    </row>
    <row r="75" spans="1:24" ht="15">
      <c r="A75" s="69">
        <v>39</v>
      </c>
      <c r="B75" s="75">
        <v>1549</v>
      </c>
      <c r="C75" s="55">
        <v>12.566598300000001</v>
      </c>
      <c r="D75" s="55">
        <v>739</v>
      </c>
      <c r="E75" s="70">
        <f t="shared" si="11"/>
        <v>143851.23306591299</v>
      </c>
      <c r="F75" s="70">
        <f t="shared" si="11"/>
        <v>305779.67274081608</v>
      </c>
      <c r="G75" s="70">
        <f t="shared" si="11"/>
        <v>488057.00896312186</v>
      </c>
      <c r="H75" s="70">
        <f t="shared" si="11"/>
        <v>693240.4058204256</v>
      </c>
      <c r="I75" s="70">
        <f t="shared" si="11"/>
        <v>924208.37593908131</v>
      </c>
      <c r="J75" s="70">
        <f t="shared" si="11"/>
        <v>1184201.1630642121</v>
      </c>
      <c r="K75" s="70">
        <f t="shared" si="11"/>
        <v>1476866.1993563329</v>
      </c>
      <c r="L75" s="70">
        <f t="shared" si="11"/>
        <v>1806309.2751238334</v>
      </c>
      <c r="M75" s="70">
        <f t="shared" si="11"/>
        <v>2177152.1388502005</v>
      </c>
      <c r="N75" s="70">
        <f t="shared" si="11"/>
        <v>2594597.3355852761</v>
      </c>
      <c r="O75" s="70">
        <f t="shared" si="11"/>
        <v>3064501.1933166939</v>
      </c>
      <c r="P75" s="70">
        <f t="shared" si="11"/>
        <v>3593455.9812454227</v>
      </c>
      <c r="Q75" s="70">
        <f t="shared" si="11"/>
        <v>4188882.3925617705</v>
      </c>
      <c r="R75" s="70">
        <f t="shared" si="11"/>
        <v>4859133.6491603497</v>
      </c>
      <c r="S75" s="70">
        <f t="shared" si="11"/>
        <v>5613612.6887763757</v>
      </c>
      <c r="T75" s="70">
        <f t="shared" si="11"/>
        <v>6462904.0785586443</v>
      </c>
      <c r="U75" s="70">
        <f t="shared" si="10"/>
        <v>7418922.5056913393</v>
      </c>
      <c r="V75" s="70">
        <f t="shared" si="10"/>
        <v>8495079.9282357786</v>
      </c>
      <c r="W75" s="70">
        <f t="shared" si="10"/>
        <v>9706473.731147008</v>
      </c>
      <c r="X75" s="70">
        <f t="shared" si="10"/>
        <v>11070098.527101189</v>
      </c>
    </row>
    <row r="76" spans="1:24" ht="15">
      <c r="A76" s="69">
        <v>40</v>
      </c>
      <c r="B76" s="75">
        <v>1600</v>
      </c>
      <c r="C76" s="55">
        <v>13.5524577</v>
      </c>
      <c r="D76" s="55">
        <v>876</v>
      </c>
      <c r="E76" s="70">
        <f t="shared" si="11"/>
        <v>189951.24712319998</v>
      </c>
      <c r="F76" s="70">
        <f t="shared" si="11"/>
        <v>405645.55666339409</v>
      </c>
      <c r="G76" s="70">
        <f t="shared" si="11"/>
        <v>650571.74626533</v>
      </c>
      <c r="H76" s="70">
        <f t="shared" si="11"/>
        <v>928691.45410929015</v>
      </c>
      <c r="I76" s="70">
        <f t="shared" si="11"/>
        <v>1244503.2177141665</v>
      </c>
      <c r="J76" s="70">
        <f t="shared" si="11"/>
        <v>1603115.2369932178</v>
      </c>
      <c r="K76" s="70">
        <f t="shared" si="11"/>
        <v>2010327.998492178</v>
      </c>
      <c r="L76" s="70">
        <f t="shared" si="11"/>
        <v>2472728.0972422874</v>
      </c>
      <c r="M76" s="70">
        <f t="shared" si="11"/>
        <v>2997794.7737802635</v>
      </c>
      <c r="N76" s="70">
        <f t="shared" si="11"/>
        <v>3594020.8895528442</v>
      </c>
      <c r="O76" s="70">
        <f t="shared" si="11"/>
        <v>4271050.297461858</v>
      </c>
      <c r="P76" s="70">
        <f t="shared" si="11"/>
        <v>5039833.8294942994</v>
      </c>
      <c r="Q76" s="70">
        <f t="shared" si="11"/>
        <v>5912806.424510004</v>
      </c>
      <c r="R76" s="70">
        <f t="shared" si="11"/>
        <v>6904088.2611978054</v>
      </c>
      <c r="S76" s="70">
        <f t="shared" si="11"/>
        <v>8029713.1494905027</v>
      </c>
      <c r="T76" s="70">
        <f t="shared" si="11"/>
        <v>9307887.8746297397</v>
      </c>
      <c r="U76" s="70">
        <f t="shared" si="10"/>
        <v>10759286.688725566</v>
      </c>
      <c r="V76" s="70">
        <f t="shared" si="10"/>
        <v>12407385.713160029</v>
      </c>
      <c r="W76" s="70">
        <f t="shared" si="10"/>
        <v>14278842.660735082</v>
      </c>
      <c r="X76" s="70">
        <f t="shared" si="10"/>
        <v>16403928.019503959</v>
      </c>
    </row>
    <row r="77" spans="1:24" ht="15">
      <c r="A77" s="69">
        <v>41</v>
      </c>
      <c r="B77" s="75">
        <v>1653</v>
      </c>
      <c r="C77" s="55">
        <v>11.8608305</v>
      </c>
      <c r="D77" s="55">
        <v>854</v>
      </c>
      <c r="E77" s="70">
        <f t="shared" si="11"/>
        <v>167434.83705290998</v>
      </c>
      <c r="F77" s="70">
        <f t="shared" si="11"/>
        <v>354728.83632661682</v>
      </c>
      <c r="G77" s="70">
        <f t="shared" si="11"/>
        <v>564237.45939084934</v>
      </c>
      <c r="H77" s="70">
        <f t="shared" si="11"/>
        <v>798595.54511961422</v>
      </c>
      <c r="I77" s="70">
        <f t="shared" si="11"/>
        <v>1060750.4461597125</v>
      </c>
      <c r="J77" s="70">
        <f t="shared" si="11"/>
        <v>1353999.0956596199</v>
      </c>
      <c r="K77" s="70">
        <f t="shared" si="11"/>
        <v>1682029.4704202507</v>
      </c>
      <c r="L77" s="70">
        <f t="shared" si="11"/>
        <v>2048966.9719197538</v>
      </c>
      <c r="M77" s="70">
        <f t="shared" si="11"/>
        <v>2459426.3085130486</v>
      </c>
      <c r="N77" s="70">
        <f t="shared" si="11"/>
        <v>2918569.5312910979</v>
      </c>
      <c r="O77" s="70">
        <f t="shared" si="11"/>
        <v>3432170.9534750907</v>
      </c>
      <c r="P77" s="70">
        <f t="shared" si="11"/>
        <v>4006689.7697899141</v>
      </c>
      <c r="Q77" s="70">
        <f t="shared" si="11"/>
        <v>4649351.2890984463</v>
      </c>
      <c r="R77" s="70">
        <f t="shared" si="11"/>
        <v>5368237.8019008879</v>
      </c>
      <c r="S77" s="70">
        <f t="shared" si="11"/>
        <v>6172390.225474189</v>
      </c>
      <c r="T77" s="70">
        <f t="shared" si="11"/>
        <v>7071921.8049691599</v>
      </c>
      <c r="U77" s="70">
        <f t="shared" si="10"/>
        <v>8078145.3004020024</v>
      </c>
      <c r="V77" s="70">
        <f t="shared" si="10"/>
        <v>9203715.2590793092</v>
      </c>
      <c r="W77" s="70">
        <f t="shared" si="10"/>
        <v>10462787.162714252</v>
      </c>
      <c r="X77" s="70">
        <f t="shared" si="10"/>
        <v>11871195.450712457</v>
      </c>
    </row>
    <row r="78" spans="1:24" ht="15">
      <c r="A78" s="69">
        <v>42</v>
      </c>
      <c r="B78" s="75">
        <v>1707</v>
      </c>
      <c r="C78" s="55">
        <v>12.368753</v>
      </c>
      <c r="D78" s="55">
        <v>853</v>
      </c>
      <c r="E78" s="70">
        <f t="shared" si="11"/>
        <v>180097.82549463</v>
      </c>
      <c r="F78" s="70">
        <f t="shared" si="11"/>
        <v>382471.50618306163</v>
      </c>
      <c r="G78" s="70">
        <f t="shared" si="11"/>
        <v>609876.28757285431</v>
      </c>
      <c r="H78" s="70">
        <f t="shared" si="11"/>
        <v>865408.20468293992</v>
      </c>
      <c r="I78" s="70">
        <f t="shared" si="11"/>
        <v>1152546.2334565374</v>
      </c>
      <c r="J78" s="70">
        <f t="shared" si="11"/>
        <v>1475199.6557782094</v>
      </c>
      <c r="K78" s="70">
        <f t="shared" si="11"/>
        <v>1837761.2829528968</v>
      </c>
      <c r="L78" s="70">
        <f t="shared" si="11"/>
        <v>2245167.2622656007</v>
      </c>
      <c r="M78" s="70">
        <f t="shared" si="11"/>
        <v>2702964.2808667249</v>
      </c>
      <c r="N78" s="70">
        <f t="shared" si="11"/>
        <v>3217385.081939986</v>
      </c>
      <c r="O78" s="70">
        <f t="shared" si="11"/>
        <v>3795433.3212786205</v>
      </c>
      <c r="P78" s="70">
        <f t="shared" si="11"/>
        <v>4444978.9195618983</v>
      </c>
      <c r="Q78" s="70">
        <f t="shared" si="11"/>
        <v>5174865.2085192082</v>
      </c>
      <c r="R78" s="70">
        <f t="shared" si="11"/>
        <v>5995029.3297385136</v>
      </c>
      <c r="S78" s="70">
        <f t="shared" si="11"/>
        <v>6916637.5253060563</v>
      </c>
      <c r="T78" s="70">
        <f t="shared" si="11"/>
        <v>7952237.1622111034</v>
      </c>
      <c r="U78" s="70">
        <f t="shared" si="10"/>
        <v>9115927.5602738336</v>
      </c>
      <c r="V78" s="70">
        <f t="shared" si="10"/>
        <v>10423551.949357659</v>
      </c>
      <c r="W78" s="70">
        <f t="shared" si="10"/>
        <v>11892913.169295022</v>
      </c>
      <c r="X78" s="70">
        <f t="shared" si="10"/>
        <v>13544016.049204223</v>
      </c>
    </row>
    <row r="79" spans="1:24" ht="15">
      <c r="A79" s="69">
        <v>43</v>
      </c>
      <c r="B79" s="75">
        <v>1763</v>
      </c>
      <c r="C79" s="55">
        <v>12.4892573</v>
      </c>
      <c r="D79" s="55">
        <v>868</v>
      </c>
      <c r="E79" s="70">
        <f t="shared" si="11"/>
        <v>191121.10618073185</v>
      </c>
      <c r="F79" s="70">
        <f t="shared" si="11"/>
        <v>406111.81906698155</v>
      </c>
      <c r="G79" s="70">
        <f t="shared" si="11"/>
        <v>647953.27525669895</v>
      </c>
      <c r="H79" s="70">
        <f t="shared" si="11"/>
        <v>919998.93316801754</v>
      </c>
      <c r="I79" s="70">
        <f t="shared" si="11"/>
        <v>1226021.0732693579</v>
      </c>
      <c r="J79" s="70">
        <f t="shared" si="11"/>
        <v>1570263.1058429217</v>
      </c>
      <c r="K79" s="70">
        <f t="shared" si="11"/>
        <v>1957498.4115993471</v>
      </c>
      <c r="L79" s="70">
        <f t="shared" si="11"/>
        <v>2393096.5310481344</v>
      </c>
      <c r="M79" s="70">
        <f t="shared" si="11"/>
        <v>2883097.620428842</v>
      </c>
      <c r="N79" s="70">
        <f t="shared" si="11"/>
        <v>3434296.2066351096</v>
      </c>
      <c r="O79" s="70">
        <f t="shared" si="11"/>
        <v>4054335.4025066392</v>
      </c>
      <c r="P79" s="70">
        <f t="shared" si="11"/>
        <v>4751812.8889114158</v>
      </c>
      <c r="Q79" s="70">
        <f t="shared" si="11"/>
        <v>5536400.1332028573</v>
      </c>
      <c r="R79" s="70">
        <f t="shared" si="11"/>
        <v>6418976.4971768362</v>
      </c>
      <c r="S79" s="70">
        <f t="shared" si="11"/>
        <v>7411780.0941165099</v>
      </c>
      <c r="T79" s="70">
        <f t="shared" si="11"/>
        <v>8528577.4867616352</v>
      </c>
      <c r="U79" s="70">
        <f t="shared" si="10"/>
        <v>9784854.5792939011</v>
      </c>
      <c r="V79" s="70">
        <f t="shared" si="10"/>
        <v>11198031.350313479</v>
      </c>
      <c r="W79" s="70">
        <f t="shared" si="10"/>
        <v>12787703.404369526</v>
      </c>
      <c r="X79" s="70">
        <f t="shared" si="10"/>
        <v>14575913.691482827</v>
      </c>
    </row>
    <row r="80" spans="1:24" ht="15">
      <c r="A80" s="69">
        <v>44</v>
      </c>
      <c r="B80" s="75">
        <v>1820</v>
      </c>
      <c r="C80" s="55">
        <v>12.7418543</v>
      </c>
      <c r="D80" s="55">
        <v>848</v>
      </c>
      <c r="E80" s="70">
        <f t="shared" si="11"/>
        <v>196652.68252448016</v>
      </c>
      <c r="F80" s="70">
        <f t="shared" si="11"/>
        <v>418362.56333327119</v>
      </c>
      <c r="G80" s="70">
        <f t="shared" si="11"/>
        <v>668322.39412342198</v>
      </c>
      <c r="H80" s="70">
        <f t="shared" si="11"/>
        <v>950131.74236138049</v>
      </c>
      <c r="I80" s="70">
        <f t="shared" si="11"/>
        <v>1267848.8271555991</v>
      </c>
      <c r="J80" s="70">
        <f t="shared" si="11"/>
        <v>1626048.9599805048</v>
      </c>
      <c r="K80" s="70">
        <f t="shared" si="11"/>
        <v>2029890.4318323664</v>
      </c>
      <c r="L80" s="70">
        <f t="shared" si="11"/>
        <v>2485188.7956305677</v>
      </c>
      <c r="M80" s="70">
        <f t="shared" si="11"/>
        <v>2998500.6135742199</v>
      </c>
      <c r="N80" s="70">
        <f t="shared" si="11"/>
        <v>3577217.8754649335</v>
      </c>
      <c r="O80" s="70">
        <f t="shared" si="11"/>
        <v>4229674.4476747112</v>
      </c>
      <c r="P80" s="70">
        <f t="shared" si="11"/>
        <v>4965266.0856862329</v>
      </c>
      <c r="Q80" s="70">
        <f t="shared" si="11"/>
        <v>5794585.7384561663</v>
      </c>
      <c r="R80" s="70">
        <f t="shared" si="11"/>
        <v>6729576.0930633107</v>
      </c>
      <c r="S80" s="70">
        <f t="shared" si="11"/>
        <v>7783701.5563735515</v>
      </c>
      <c r="T80" s="70">
        <f t="shared" si="11"/>
        <v>8972142.1503579821</v>
      </c>
      <c r="U80" s="70">
        <f t="shared" si="10"/>
        <v>10312012.113269966</v>
      </c>
      <c r="V80" s="70">
        <f t="shared" si="10"/>
        <v>11822606.354665654</v>
      </c>
      <c r="W80" s="70">
        <f t="shared" si="10"/>
        <v>13525678.313364176</v>
      </c>
      <c r="X80" s="70">
        <f t="shared" si="10"/>
        <v>15445753.21966422</v>
      </c>
    </row>
    <row r="81" spans="1:24" ht="15">
      <c r="A81" s="69">
        <v>45</v>
      </c>
      <c r="B81" s="75">
        <v>1879</v>
      </c>
      <c r="C81" s="55">
        <v>12.649166299999999</v>
      </c>
      <c r="D81" s="55">
        <v>858</v>
      </c>
      <c r="E81" s="70">
        <f t="shared" si="11"/>
        <v>203927.58223866587</v>
      </c>
      <c r="F81" s="70">
        <f t="shared" si="11"/>
        <v>433650.30348626984</v>
      </c>
      <c r="G81" s="70">
        <f t="shared" si="11"/>
        <v>692431.03377336869</v>
      </c>
      <c r="H81" s="70">
        <f t="shared" si="11"/>
        <v>983945.36898683687</v>
      </c>
      <c r="I81" s="70">
        <f t="shared" si="11"/>
        <v>1312333.8372497966</v>
      </c>
      <c r="J81" s="70">
        <f t="shared" si="11"/>
        <v>1682260.7089733598</v>
      </c>
      <c r="K81" s="70">
        <f t="shared" si="11"/>
        <v>2098980.2458896255</v>
      </c>
      <c r="L81" s="70">
        <f t="shared" si="11"/>
        <v>2568411.3300350187</v>
      </c>
      <c r="M81" s="70">
        <f t="shared" si="11"/>
        <v>3097221.5326778558</v>
      </c>
      <c r="N81" s="70">
        <f t="shared" si="11"/>
        <v>3692921.817264352</v>
      </c>
      <c r="O81" s="70">
        <f t="shared" si="11"/>
        <v>4363973.2214977685</v>
      </c>
      <c r="P81" s="70">
        <f t="shared" si="11"/>
        <v>5119907.0338111529</v>
      </c>
      <c r="Q81" s="70">
        <f t="shared" si="11"/>
        <v>5971460.1711619888</v>
      </c>
      <c r="R81" s="70">
        <f t="shared" si="11"/>
        <v>6930727.6809891984</v>
      </c>
      <c r="S81" s="70">
        <f t="shared" si="11"/>
        <v>8011334.5333963213</v>
      </c>
      <c r="T81" s="70">
        <f t="shared" si="11"/>
        <v>9228629.143613616</v>
      </c>
      <c r="U81" s="70">
        <f t="shared" si="10"/>
        <v>10599901.373438232</v>
      </c>
      <c r="V81" s="70">
        <f t="shared" si="10"/>
        <v>12144628.108039085</v>
      </c>
      <c r="W81" s="70">
        <f t="shared" si="10"/>
        <v>13884749.896180157</v>
      </c>
      <c r="X81" s="70">
        <f t="shared" si="10"/>
        <v>15844982.583125724</v>
      </c>
    </row>
    <row r="82" spans="1:24" ht="15">
      <c r="A82" s="69">
        <v>46</v>
      </c>
      <c r="B82" s="75">
        <v>1939</v>
      </c>
      <c r="C82" s="55">
        <v>12.6890014</v>
      </c>
      <c r="D82" s="55">
        <v>938</v>
      </c>
      <c r="E82" s="70">
        <f t="shared" si="11"/>
        <v>230785.273442948</v>
      </c>
      <c r="F82" s="70">
        <f t="shared" si="11"/>
        <v>490854.89346406562</v>
      </c>
      <c r="G82" s="70">
        <f t="shared" si="11"/>
        <v>783924.75121063739</v>
      </c>
      <c r="H82" s="70">
        <f t="shared" si="11"/>
        <v>1114182.2473096501</v>
      </c>
      <c r="I82" s="70">
        <f t="shared" si="11"/>
        <v>1486346.1217122709</v>
      </c>
      <c r="J82" s="70">
        <f t="shared" si="11"/>
        <v>1905733.8753481347</v>
      </c>
      <c r="K82" s="70">
        <f t="shared" si="11"/>
        <v>2378337.746914282</v>
      </c>
      <c r="L82" s="70">
        <f t="shared" si="11"/>
        <v>2910910.330359912</v>
      </c>
      <c r="M82" s="70">
        <f t="shared" si="11"/>
        <v>3511061.0563749741</v>
      </c>
      <c r="N82" s="70">
        <f t="shared" si="11"/>
        <v>4187364.916416198</v>
      </c>
      <c r="O82" s="70">
        <f t="shared" si="11"/>
        <v>4949484.9827263067</v>
      </c>
      <c r="P82" s="70">
        <f t="shared" si="11"/>
        <v>5808310.4749201862</v>
      </c>
      <c r="Q82" s="70">
        <f t="shared" si="11"/>
        <v>6776112.3458421025</v>
      </c>
      <c r="R82" s="70">
        <f t="shared" si="11"/>
        <v>7866718.6097145276</v>
      </c>
      <c r="S82" s="70">
        <f t="shared" si="11"/>
        <v>9095711.9176782146</v>
      </c>
      <c r="T82" s="70">
        <f t="shared" si="11"/>
        <v>10480652.203695318</v>
      </c>
      <c r="U82" s="70">
        <f t="shared" si="10"/>
        <v>12041327.581994295</v>
      </c>
      <c r="V82" s="70">
        <f t="shared" si="10"/>
        <v>13800037.080895087</v>
      </c>
      <c r="W82" s="70">
        <f t="shared" si="10"/>
        <v>15781909.252733331</v>
      </c>
      <c r="X82" s="70">
        <f t="shared" si="10"/>
        <v>18015261.212202344</v>
      </c>
    </row>
    <row r="83" spans="1:24" ht="15">
      <c r="A83" s="69">
        <v>47</v>
      </c>
      <c r="B83" s="75">
        <v>2000</v>
      </c>
      <c r="C83" s="55">
        <v>12.8221977</v>
      </c>
      <c r="D83" s="55">
        <v>949</v>
      </c>
      <c r="E83" s="70">
        <f t="shared" si="11"/>
        <v>243365.31234599988</v>
      </c>
      <c r="F83" s="70">
        <f t="shared" si="11"/>
        <v>517935.40617422637</v>
      </c>
      <c r="G83" s="70">
        <f t="shared" si="11"/>
        <v>827711.42025818338</v>
      </c>
      <c r="H83" s="70">
        <f t="shared" si="11"/>
        <v>1177207.5272951657</v>
      </c>
      <c r="I83" s="70">
        <f t="shared" si="11"/>
        <v>1571516.7161302331</v>
      </c>
      <c r="J83" s="70">
        <f t="shared" si="11"/>
        <v>2016385.008706999</v>
      </c>
      <c r="K83" s="70">
        <f t="shared" si="11"/>
        <v>2518295.1932625719</v>
      </c>
      <c r="L83" s="70">
        <f t="shared" si="11"/>
        <v>3084561.2939582961</v>
      </c>
      <c r="M83" s="70">
        <f t="shared" si="11"/>
        <v>3723435.1535933069</v>
      </c>
      <c r="N83" s="70">
        <f t="shared" si="11"/>
        <v>4444226.6825643396</v>
      </c>
      <c r="O83" s="70">
        <f t="shared" si="11"/>
        <v>5257439.5263848891</v>
      </c>
      <c r="P83" s="70">
        <f t="shared" si="11"/>
        <v>6174924.1287619043</v>
      </c>
      <c r="Q83" s="70">
        <f t="shared" si="11"/>
        <v>7210050.4207227575</v>
      </c>
      <c r="R83" s="70">
        <f t="shared" si="11"/>
        <v>8377902.6522835083</v>
      </c>
      <c r="S83" s="70">
        <f t="shared" si="11"/>
        <v>9695499.2058188431</v>
      </c>
      <c r="T83" s="70">
        <f t="shared" si="11"/>
        <v>11182040.594336865</v>
      </c>
      <c r="U83" s="70">
        <f t="shared" si="10"/>
        <v>12859189.258582994</v>
      </c>
      <c r="V83" s="70">
        <f t="shared" si="10"/>
        <v>14751385.240281668</v>
      </c>
      <c r="W83" s="70">
        <f t="shared" si="10"/>
        <v>16886202.331625197</v>
      </c>
      <c r="X83" s="70">
        <f t="shared" si="10"/>
        <v>19294749.890954196</v>
      </c>
    </row>
    <row r="84" spans="1:24" ht="15">
      <c r="A84" s="69">
        <v>48</v>
      </c>
      <c r="B84" s="75">
        <v>2064</v>
      </c>
      <c r="C84" s="55">
        <v>12.6767097</v>
      </c>
      <c r="D84" s="55">
        <v>909</v>
      </c>
      <c r="E84" s="70">
        <f t="shared" si="11"/>
        <v>237837.38498107222</v>
      </c>
      <c r="F84" s="70">
        <f t="shared" si="11"/>
        <v>505824.7248142662</v>
      </c>
      <c r="G84" s="70">
        <f t="shared" si="11"/>
        <v>807784.04175086692</v>
      </c>
      <c r="H84" s="70">
        <f t="shared" si="11"/>
        <v>1148021.8647076231</v>
      </c>
      <c r="I84" s="70">
        <f t="shared" si="11"/>
        <v>1531390.6487702078</v>
      </c>
      <c r="J84" s="70">
        <f t="shared" si="11"/>
        <v>1963357.9806688253</v>
      </c>
      <c r="K84" s="70">
        <f t="shared" si="11"/>
        <v>2450084.5572310677</v>
      </c>
      <c r="L84" s="70">
        <f t="shared" si="11"/>
        <v>2998512.0489368518</v>
      </c>
      <c r="M84" s="70">
        <f t="shared" si="11"/>
        <v>3616462.1016811705</v>
      </c>
      <c r="N84" s="70">
        <f t="shared" si="11"/>
        <v>4312747.8887028843</v>
      </c>
      <c r="O84" s="70">
        <f t="shared" si="11"/>
        <v>5097299.8036276996</v>
      </c>
      <c r="P84" s="70">
        <f t="shared" si="11"/>
        <v>5981307.0872533266</v>
      </c>
      <c r="Q84" s="70">
        <f t="shared" si="11"/>
        <v>6977377.4079510299</v>
      </c>
      <c r="R84" s="70">
        <f t="shared" si="11"/>
        <v>8099716.6716114366</v>
      </c>
      <c r="S84" s="70">
        <f t="shared" si="11"/>
        <v>9364331.625575196</v>
      </c>
      <c r="T84" s="70">
        <f t="shared" si="11"/>
        <v>10789258.146075726</v>
      </c>
      <c r="U84" s="70">
        <f t="shared" si="10"/>
        <v>12394818.465018421</v>
      </c>
      <c r="V84" s="70">
        <f t="shared" si="10"/>
        <v>14203911.004651876</v>
      </c>
      <c r="W84" s="70">
        <f t="shared" si="10"/>
        <v>16242336.953739019</v>
      </c>
      <c r="X84" s="70">
        <f t="shared" si="10"/>
        <v>18539168.242841411</v>
      </c>
    </row>
    <row r="85" spans="1:24" ht="15">
      <c r="A85" s="69">
        <v>49</v>
      </c>
      <c r="B85" s="75">
        <v>2128</v>
      </c>
      <c r="C85" s="55">
        <v>13.766070600000001</v>
      </c>
      <c r="D85" s="55">
        <v>945</v>
      </c>
      <c r="E85" s="70">
        <f t="shared" si="11"/>
        <v>276830.17333776026</v>
      </c>
      <c r="F85" s="70">
        <f t="shared" si="11"/>
        <v>591768.98377929907</v>
      </c>
      <c r="G85" s="70">
        <f t="shared" si="11"/>
        <v>950062.49321302015</v>
      </c>
      <c r="H85" s="70">
        <f t="shared" si="11"/>
        <v>1357678.9401106054</v>
      </c>
      <c r="I85" s="70">
        <f t="shared" si="11"/>
        <v>1821408.1548653233</v>
      </c>
      <c r="J85" s="70">
        <f t="shared" si="11"/>
        <v>2348974.6607160014</v>
      </c>
      <c r="K85" s="70">
        <f t="shared" si="11"/>
        <v>2949166.3442240376</v>
      </c>
      <c r="L85" s="70">
        <f t="shared" si="11"/>
        <v>3631980.838619119</v>
      </c>
      <c r="M85" s="70">
        <f t="shared" si="11"/>
        <v>4408792.0583796594</v>
      </c>
      <c r="N85" s="70">
        <f t="shared" si="11"/>
        <v>5292539.6590811573</v>
      </c>
      <c r="O85" s="70">
        <f t="shared" si="11"/>
        <v>6297944.5784210302</v>
      </c>
      <c r="P85" s="70">
        <f t="shared" si="11"/>
        <v>7441754.2487731026</v>
      </c>
      <c r="Q85" s="70">
        <f t="shared" si="11"/>
        <v>8743021.5658754688</v>
      </c>
      <c r="R85" s="70">
        <f t="shared" si="11"/>
        <v>10223422.260544872</v>
      </c>
      <c r="S85" s="70">
        <f t="shared" si="11"/>
        <v>11907615.960005356</v>
      </c>
      <c r="T85" s="70">
        <f t="shared" si="11"/>
        <v>13823656.953174327</v>
      </c>
      <c r="U85" s="70">
        <f t="shared" si="10"/>
        <v>16003461.502187876</v>
      </c>
      <c r="V85" s="70">
        <f t="shared" si="10"/>
        <v>18483339.484360639</v>
      </c>
      <c r="W85" s="70">
        <f t="shared" si="10"/>
        <v>21304599.220353164</v>
      </c>
      <c r="X85" s="70">
        <f t="shared" si="10"/>
        <v>24514235.563411798</v>
      </c>
    </row>
    <row r="86" spans="1:24" ht="15">
      <c r="A86" s="69">
        <v>50</v>
      </c>
      <c r="B86" s="75">
        <v>2194</v>
      </c>
      <c r="C86" s="55">
        <v>12.5287767</v>
      </c>
      <c r="D86" s="55">
        <v>909</v>
      </c>
      <c r="E86" s="70">
        <f t="shared" si="11"/>
        <v>249867.15696538219</v>
      </c>
      <c r="F86" s="70">
        <f t="shared" si="11"/>
        <v>531039.61207359552</v>
      </c>
      <c r="G86" s="70">
        <f t="shared" si="11"/>
        <v>847439.53622422484</v>
      </c>
      <c r="H86" s="70">
        <f t="shared" si="11"/>
        <v>1203480.5003506555</v>
      </c>
      <c r="I86" s="70">
        <f t="shared" si="11"/>
        <v>1604129.041833014</v>
      </c>
      <c r="J86" s="70">
        <f t="shared" si="11"/>
        <v>2054973.9444295045</v>
      </c>
      <c r="K86" s="70">
        <f t="shared" si="11"/>
        <v>2562304.1981356414</v>
      </c>
      <c r="L86" s="70">
        <f t="shared" si="11"/>
        <v>3133196.7264601626</v>
      </c>
      <c r="M86" s="70">
        <f t="shared" si="11"/>
        <v>3775615.1048554489</v>
      </c>
      <c r="N86" s="70">
        <f t="shared" si="11"/>
        <v>4498520.6473596403</v>
      </c>
      <c r="O86" s="70">
        <f t="shared" si="11"/>
        <v>5311997.4110361068</v>
      </c>
      <c r="P86" s="70">
        <f t="shared" si="11"/>
        <v>6227392.8619399844</v>
      </c>
      <c r="Q86" s="70">
        <f t="shared" si="11"/>
        <v>7257476.164809566</v>
      </c>
      <c r="R86" s="70">
        <f t="shared" si="11"/>
        <v>8416616.3045196645</v>
      </c>
      <c r="S86" s="70">
        <f t="shared" si="11"/>
        <v>9720982.5239741094</v>
      </c>
      <c r="T86" s="70">
        <f t="shared" si="11"/>
        <v>11188769.874414228</v>
      </c>
      <c r="U86" s="70">
        <f t="shared" si="10"/>
        <v>12840453.024421841</v>
      </c>
      <c r="V86" s="70">
        <f t="shared" si="10"/>
        <v>14699071.868085431</v>
      </c>
      <c r="W86" s="70">
        <f t="shared" si="10"/>
        <v>16790552.916375756</v>
      </c>
      <c r="X86" s="70">
        <f t="shared" si="10"/>
        <v>19144070.954929195</v>
      </c>
    </row>
    <row r="87" spans="1:24" ht="15">
      <c r="A87" s="69">
        <v>51</v>
      </c>
      <c r="B87" s="75">
        <v>2261</v>
      </c>
      <c r="C87" s="55">
        <v>12.5532524</v>
      </c>
      <c r="D87" s="55">
        <v>903</v>
      </c>
      <c r="E87" s="70">
        <f t="shared" si="11"/>
        <v>256297.62019789207</v>
      </c>
      <c r="F87" s="70">
        <f t="shared" si="11"/>
        <v>544768.92755441891</v>
      </c>
      <c r="G87" s="70">
        <f t="shared" si="11"/>
        <v>869452.7662249906</v>
      </c>
      <c r="H87" s="70">
        <f t="shared" si="11"/>
        <v>1234894.9866658875</v>
      </c>
      <c r="I87" s="70">
        <f t="shared" si="11"/>
        <v>1646212.0914148951</v>
      </c>
      <c r="J87" s="70">
        <f t="shared" si="11"/>
        <v>2109162.870487418</v>
      </c>
      <c r="K87" s="70">
        <f t="shared" si="11"/>
        <v>2630229.0293446812</v>
      </c>
      <c r="L87" s="70">
        <f t="shared" si="11"/>
        <v>3216705.9382942803</v>
      </c>
      <c r="M87" s="70">
        <f t="shared" si="11"/>
        <v>3876804.7738920418</v>
      </c>
      <c r="N87" s="70">
        <f t="shared" si="11"/>
        <v>4619767.4824118512</v>
      </c>
      <c r="O87" s="70">
        <f t="shared" si="11"/>
        <v>5455996.1749700299</v>
      </c>
      <c r="P87" s="70">
        <f t="shared" si="11"/>
        <v>6397198.7659462541</v>
      </c>
      <c r="Q87" s="70">
        <f t="shared" si="11"/>
        <v>7456552.8937630653</v>
      </c>
      <c r="R87" s="70">
        <f t="shared" si="11"/>
        <v>8648890.4190545399</v>
      </c>
      <c r="S87" s="70">
        <f t="shared" si="11"/>
        <v>9990905.0833557677</v>
      </c>
      <c r="T87" s="70">
        <f t="shared" ref="T87:X101" si="12">$D87*((1+$C87/100)^T$2-1)*$B87</f>
        <v>11501386.235711737</v>
      </c>
      <c r="U87" s="70">
        <f t="shared" si="12"/>
        <v>13201481.899577381</v>
      </c>
      <c r="V87" s="70">
        <f t="shared" si="12"/>
        <v>15114994.863169538</v>
      </c>
      <c r="W87" s="70">
        <f t="shared" si="12"/>
        <v>17268715.938788138</v>
      </c>
      <c r="X87" s="70">
        <f t="shared" si="12"/>
        <v>19692799.057021137</v>
      </c>
    </row>
    <row r="88" spans="1:24" ht="15">
      <c r="A88" s="69">
        <v>52</v>
      </c>
      <c r="B88" s="75">
        <v>2330</v>
      </c>
      <c r="C88" s="55">
        <v>15.0600673</v>
      </c>
      <c r="D88" s="55">
        <v>928</v>
      </c>
      <c r="E88" s="70">
        <f t="shared" ref="E88:T101" si="13">$D88*((1+$C88/100)^E$2-1)*$B88</f>
        <v>325634.79918752</v>
      </c>
      <c r="F88" s="70">
        <f t="shared" si="13"/>
        <v>700310.41828490025</v>
      </c>
      <c r="G88" s="70">
        <f t="shared" si="13"/>
        <v>1131412.4377750379</v>
      </c>
      <c r="H88" s="70">
        <f t="shared" si="13"/>
        <v>1627438.7115320491</v>
      </c>
      <c r="I88" s="70">
        <f t="shared" si="13"/>
        <v>2198166.8759425483</v>
      </c>
      <c r="J88" s="70">
        <f t="shared" si="13"/>
        <v>2854847.0860133232</v>
      </c>
      <c r="K88" s="70">
        <f t="shared" si="13"/>
        <v>3610423.777666539</v>
      </c>
      <c r="L88" s="70">
        <f t="shared" si="13"/>
        <v>4479790.8275858425</v>
      </c>
      <c r="M88" s="70">
        <f t="shared" si="13"/>
        <v>5480085.1403070176</v>
      </c>
      <c r="N88" s="70">
        <f t="shared" si="13"/>
        <v>6631024.449722074</v>
      </c>
      <c r="O88" s="70">
        <f t="shared" si="13"/>
        <v>7955295.9937171917</v>
      </c>
      <c r="P88" s="70">
        <f t="shared" si="13"/>
        <v>9479003.7234727256</v>
      </c>
      <c r="Q88" s="70">
        <f t="shared" si="13"/>
        <v>11232182.862784743</v>
      </c>
      <c r="R88" s="70">
        <f t="shared" si="13"/>
        <v>13249391.960366711</v>
      </c>
      <c r="S88" s="70">
        <f t="shared" si="13"/>
        <v>15570394.10562625</v>
      </c>
      <c r="T88" s="70">
        <f t="shared" si="13"/>
        <v>18240940.735996313</v>
      </c>
      <c r="U88" s="70">
        <f t="shared" si="12"/>
        <v>21313673.486177992</v>
      </c>
      <c r="V88" s="70">
        <f t="shared" si="12"/>
        <v>24849161.856486179</v>
      </c>
      <c r="W88" s="70">
        <f t="shared" si="12"/>
        <v>28917097.154746443</v>
      </c>
      <c r="X88" s="70">
        <f t="shared" si="12"/>
        <v>33597666.24664516</v>
      </c>
    </row>
    <row r="89" spans="1:24" ht="15">
      <c r="A89" s="69">
        <v>53</v>
      </c>
      <c r="B89" s="75">
        <v>2399</v>
      </c>
      <c r="C89" s="55">
        <v>12.7088257</v>
      </c>
      <c r="D89" s="55">
        <v>913</v>
      </c>
      <c r="E89" s="70">
        <f t="shared" si="13"/>
        <v>278359.75715975912</v>
      </c>
      <c r="F89" s="70">
        <f t="shared" si="13"/>
        <v>592095.77067589527</v>
      </c>
      <c r="G89" s="70">
        <f t="shared" si="13"/>
        <v>945703.94730792567</v>
      </c>
      <c r="H89" s="70">
        <f t="shared" si="13"/>
        <v>1344251.5707690686</v>
      </c>
      <c r="I89" s="70">
        <f t="shared" si="13"/>
        <v>1793449.9170273808</v>
      </c>
      <c r="J89" s="70">
        <f t="shared" si="13"/>
        <v>2299736.0981589444</v>
      </c>
      <c r="K89" s="70">
        <f t="shared" si="13"/>
        <v>2870365.3075937042</v>
      </c>
      <c r="L89" s="70">
        <f t="shared" si="13"/>
        <v>3513514.7886488163</v>
      </c>
      <c r="M89" s="70">
        <f t="shared" si="13"/>
        <v>4238401.0162416771</v>
      </c>
      <c r="N89" s="70">
        <f t="shared" si="13"/>
        <v>5055411.7710226197</v>
      </c>
      <c r="O89" s="70">
        <f t="shared" si="13"/>
        <v>5976254.9985789265</v>
      </c>
      <c r="P89" s="70">
        <f t="shared" si="13"/>
        <v>7014126.5868956177</v>
      </c>
      <c r="Q89" s="70">
        <f t="shared" si="13"/>
        <v>8183899.466361302</v>
      </c>
      <c r="R89" s="70">
        <f t="shared" si="13"/>
        <v>9502336.7421641499</v>
      </c>
      <c r="S89" s="70">
        <f t="shared" si="13"/>
        <v>10988331.913312608</v>
      </c>
      <c r="T89" s="70">
        <f t="shared" si="13"/>
        <v>12663179.62067274</v>
      </c>
      <c r="U89" s="70">
        <f t="shared" si="12"/>
        <v>14550880.803901719</v>
      </c>
      <c r="V89" s="70">
        <f t="shared" si="12"/>
        <v>16678486.640244108</v>
      </c>
      <c r="W89" s="70">
        <f t="shared" si="12"/>
        <v>19076486.193910278</v>
      </c>
      <c r="X89" s="70">
        <f t="shared" si="12"/>
        <v>21779243.331138656</v>
      </c>
    </row>
    <row r="90" spans="1:24" ht="15">
      <c r="A90" s="69">
        <v>54</v>
      </c>
      <c r="B90" s="75">
        <v>2471</v>
      </c>
      <c r="C90" s="55">
        <v>13.548388900000001</v>
      </c>
      <c r="D90" s="55">
        <v>875</v>
      </c>
      <c r="E90" s="70">
        <f t="shared" si="13"/>
        <v>292933.10350412515</v>
      </c>
      <c r="F90" s="70">
        <f t="shared" si="13"/>
        <v>625553.92308782856</v>
      </c>
      <c r="G90" s="70">
        <f t="shared" si="13"/>
        <v>1003239.5048710995</v>
      </c>
      <c r="H90" s="70">
        <f t="shared" si="13"/>
        <v>1432095.3980935956</v>
      </c>
      <c r="I90" s="70">
        <f t="shared" si="13"/>
        <v>1919054.3555504445</v>
      </c>
      <c r="J90" s="70">
        <f t="shared" si="13"/>
        <v>2471988.4063469321</v>
      </c>
      <c r="K90" s="70">
        <f t="shared" si="13"/>
        <v>3099836.1127058528</v>
      </c>
      <c r="L90" s="70">
        <f t="shared" si="13"/>
        <v>3812747.068022009</v>
      </c>
      <c r="M90" s="70">
        <f t="shared" si="13"/>
        <v>4622245.9720751038</v>
      </c>
      <c r="N90" s="70">
        <f t="shared" si="13"/>
        <v>5541418.935790549</v>
      </c>
      <c r="O90" s="70">
        <f t="shared" si="13"/>
        <v>6585125.0272938181</v>
      </c>
      <c r="P90" s="70">
        <f t="shared" si="13"/>
        <v>7770236.4790469427</v>
      </c>
      <c r="Q90" s="70">
        <f t="shared" si="13"/>
        <v>9115911.4391820151</v>
      </c>
      <c r="R90" s="70">
        <f t="shared" si="13"/>
        <v>10643903.676246107</v>
      </c>
      <c r="S90" s="70">
        <f t="shared" si="13"/>
        <v>12378914.243949451</v>
      </c>
      <c r="T90" s="70">
        <f t="shared" si="13"/>
        <v>14348990.790821344</v>
      </c>
      <c r="U90" s="70">
        <f t="shared" si="12"/>
        <v>16585980.969891131</v>
      </c>
      <c r="V90" s="70">
        <f t="shared" si="12"/>
        <v>19126047.278076097</v>
      </c>
      <c r="W90" s="70">
        <f t="shared" si="12"/>
        <v>22010251.648011837</v>
      </c>
      <c r="X90" s="70">
        <f t="shared" si="12"/>
        <v>25285219.242657263</v>
      </c>
    </row>
    <row r="91" spans="1:24" ht="15">
      <c r="A91" s="69">
        <v>55</v>
      </c>
      <c r="B91" s="75">
        <v>2543</v>
      </c>
      <c r="C91" s="55">
        <v>12.105408499999999</v>
      </c>
      <c r="D91" s="55">
        <v>959</v>
      </c>
      <c r="E91" s="70">
        <f t="shared" si="13"/>
        <v>295219.07609064481</v>
      </c>
      <c r="F91" s="70">
        <f t="shared" si="13"/>
        <v>626175.6273119878</v>
      </c>
      <c r="G91" s="70">
        <f t="shared" si="13"/>
        <v>997195.8210161865</v>
      </c>
      <c r="H91" s="70">
        <f t="shared" si="13"/>
        <v>1413129.5247857689</v>
      </c>
      <c r="I91" s="70">
        <f t="shared" si="13"/>
        <v>1879413.7024858396</v>
      </c>
      <c r="J91" s="70">
        <f t="shared" si="13"/>
        <v>2402143.4846673696</v>
      </c>
      <c r="K91" s="70">
        <f t="shared" si="13"/>
        <v>2988151.8423331347</v>
      </c>
      <c r="L91" s="70">
        <f t="shared" si="13"/>
        <v>3645098.9055384807</v>
      </c>
      <c r="M91" s="70">
        <f t="shared" si="13"/>
        <v>4381572.0943735885</v>
      </c>
      <c r="N91" s="70">
        <f t="shared" si="13"/>
        <v>5207198.3712101607</v>
      </c>
      <c r="O91" s="70">
        <f t="shared" si="13"/>
        <v>6132770.0815411415</v>
      </c>
      <c r="P91" s="70">
        <f t="shared" si="13"/>
        <v>7170386.0283681219</v>
      </c>
      <c r="Q91" s="70">
        <f t="shared" si="13"/>
        <v>8333609.6242196541</v>
      </c>
      <c r="R91" s="70">
        <f t="shared" si="13"/>
        <v>9637646.1881174017</v>
      </c>
      <c r="S91" s="70">
        <f t="shared" si="13"/>
        <v>11099541.705064338</v>
      </c>
      <c r="T91" s="70">
        <f t="shared" si="13"/>
        <v>12738405.646180883</v>
      </c>
      <c r="U91" s="70">
        <f t="shared" si="12"/>
        <v>14575660.762128787</v>
      </c>
      <c r="V91" s="70">
        <f t="shared" si="12"/>
        <v>16635323.115049331</v>
      </c>
      <c r="W91" s="70">
        <f t="shared" si="12"/>
        <v>18944316.009511624</v>
      </c>
      <c r="X91" s="70">
        <f t="shared" si="12"/>
        <v>21532821.926084545</v>
      </c>
    </row>
    <row r="92" spans="1:24" ht="15">
      <c r="A92" s="69">
        <v>56</v>
      </c>
      <c r="B92" s="75">
        <v>2617</v>
      </c>
      <c r="C92" s="55">
        <v>12.4480313</v>
      </c>
      <c r="D92" s="55">
        <v>928</v>
      </c>
      <c r="E92" s="70">
        <f t="shared" si="13"/>
        <v>302309.90062428819</v>
      </c>
      <c r="F92" s="70">
        <f t="shared" si="13"/>
        <v>642251.43230128638</v>
      </c>
      <c r="G92" s="70">
        <f t="shared" si="13"/>
        <v>1024508.9922431367</v>
      </c>
      <c r="H92" s="70">
        <f t="shared" si="13"/>
        <v>1454350.0928931651</v>
      </c>
      <c r="I92" s="70">
        <f t="shared" si="13"/>
        <v>1937697.9482923737</v>
      </c>
      <c r="J92" s="70">
        <f t="shared" si="13"/>
        <v>2481213.0960195544</v>
      </c>
      <c r="K92" s="70">
        <f t="shared" si="13"/>
        <v>3092385.1794560547</v>
      </c>
      <c r="L92" s="70">
        <f t="shared" si="13"/>
        <v>3779636.1551355943</v>
      </c>
      <c r="M92" s="70">
        <f t="shared" si="13"/>
        <v>4552436.3473772779</v>
      </c>
      <c r="N92" s="70">
        <f t="shared" si="13"/>
        <v>5421434.9494356653</v>
      </c>
      <c r="O92" s="70">
        <f t="shared" si="13"/>
        <v>6398606.7694748444</v>
      </c>
      <c r="P92" s="70">
        <f t="shared" si="13"/>
        <v>7497417.2435272811</v>
      </c>
      <c r="Q92" s="70">
        <f t="shared" si="13"/>
        <v>8733007.9893174414</v>
      </c>
      <c r="R92" s="70">
        <f t="shared" si="13"/>
        <v>10122405.457883466</v>
      </c>
      <c r="S92" s="70">
        <f t="shared" si="13"/>
        <v>11684755.558217995</v>
      </c>
      <c r="T92" s="70">
        <f t="shared" si="13"/>
        <v>13441587.488057749</v>
      </c>
      <c r="U92" s="70">
        <f t="shared" si="12"/>
        <v>15417110.406412348</v>
      </c>
      <c r="V92" s="70">
        <f t="shared" si="12"/>
        <v>17638547.035982404</v>
      </c>
      <c r="W92" s="70">
        <f t="shared" si="12"/>
        <v>20136508.792511005</v>
      </c>
      <c r="X92" s="70">
        <f t="shared" si="12"/>
        <v>22945417.610354319</v>
      </c>
    </row>
    <row r="93" spans="1:24" ht="15">
      <c r="A93" s="69">
        <v>57</v>
      </c>
      <c r="B93" s="75">
        <v>2693</v>
      </c>
      <c r="C93" s="55">
        <v>12.946932800000001</v>
      </c>
      <c r="D93" s="55">
        <v>987</v>
      </c>
      <c r="E93" s="70">
        <f t="shared" si="13"/>
        <v>344128.30860004772</v>
      </c>
      <c r="F93" s="70">
        <f t="shared" si="13"/>
        <v>732810.67806032021</v>
      </c>
      <c r="G93" s="70">
        <f t="shared" si="13"/>
        <v>1171815.4927000615</v>
      </c>
      <c r="H93" s="70">
        <f t="shared" si="13"/>
        <v>1667657.9656799757</v>
      </c>
      <c r="I93" s="70">
        <f t="shared" si="13"/>
        <v>2227696.8304304569</v>
      </c>
      <c r="J93" s="70">
        <f t="shared" si="13"/>
        <v>2860243.5506540653</v>
      </c>
      <c r="K93" s="70">
        <f t="shared" si="13"/>
        <v>3574685.6696736282</v>
      </c>
      <c r="L93" s="70">
        <f t="shared" si="13"/>
        <v>4381626.1297375504</v>
      </c>
      <c r="M93" s="70">
        <f t="shared" si="13"/>
        <v>5293040.6289019603</v>
      </c>
      <c r="N93" s="70">
        <f t="shared" si="13"/>
        <v>6322455.3508026404</v>
      </c>
      <c r="O93" s="70">
        <f t="shared" si="13"/>
        <v>7485147.7049811101</v>
      </c>
      <c r="P93" s="70">
        <f t="shared" si="13"/>
        <v>8798373.0569258053</v>
      </c>
      <c r="Q93" s="70">
        <f t="shared" si="13"/>
        <v>10281620.81269934</v>
      </c>
      <c r="R93" s="70">
        <f t="shared" si="13"/>
        <v>11956903.658670384</v>
      </c>
      <c r="S93" s="70">
        <f t="shared" si="13"/>
        <v>13849084.248919226</v>
      </c>
      <c r="T93" s="70">
        <f t="shared" si="13"/>
        <v>15986244.188642232</v>
      </c>
      <c r="U93" s="70">
        <f t="shared" si="12"/>
        <v>18400100.789589692</v>
      </c>
      <c r="V93" s="70">
        <f t="shared" si="12"/>
        <v>21126477.782550186</v>
      </c>
      <c r="W93" s="70">
        <f t="shared" si="12"/>
        <v>24205836.972663935</v>
      </c>
      <c r="X93" s="70">
        <f t="shared" si="12"/>
        <v>27683878.727792334</v>
      </c>
    </row>
    <row r="94" spans="1:24" ht="15">
      <c r="A94" s="69">
        <v>58</v>
      </c>
      <c r="B94" s="75">
        <v>2769</v>
      </c>
      <c r="C94" s="55">
        <v>13.4630648</v>
      </c>
      <c r="D94" s="55">
        <v>916</v>
      </c>
      <c r="E94" s="70">
        <f t="shared" si="13"/>
        <v>341477.71410979173</v>
      </c>
      <c r="F94" s="70">
        <f t="shared" si="13"/>
        <v>728928.79414774373</v>
      </c>
      <c r="G94" s="70">
        <f t="shared" si="13"/>
        <v>1168542.6641595049</v>
      </c>
      <c r="H94" s="70">
        <f t="shared" si="13"/>
        <v>1667342.0343607368</v>
      </c>
      <c r="I94" s="70">
        <f t="shared" si="13"/>
        <v>2233295.086994153</v>
      </c>
      <c r="J94" s="70">
        <f t="shared" si="13"/>
        <v>2875442.7658411837</v>
      </c>
      <c r="K94" s="70">
        <f t="shared" si="13"/>
        <v>3604043.2028030865</v>
      </c>
      <c r="L94" s="70">
        <f t="shared" si="13"/>
        <v>4430735.5887262532</v>
      </c>
      <c r="M94" s="70">
        <f t="shared" si="13"/>
        <v>5368726.1062629214</v>
      </c>
      <c r="N94" s="70">
        <f t="shared" si="13"/>
        <v>6432998.8949934067</v>
      </c>
      <c r="O94" s="70">
        <f t="shared" si="13"/>
        <v>7640555.418919445</v>
      </c>
      <c r="P94" s="70">
        <f t="shared" si="13"/>
        <v>9010686.0601582732</v>
      </c>
      <c r="Q94" s="70">
        <f t="shared" si="13"/>
        <v>10565278.27747174</v>
      </c>
      <c r="R94" s="70">
        <f t="shared" si="13"/>
        <v>12329166.252377873</v>
      </c>
      <c r="S94" s="70">
        <f t="shared" si="13"/>
        <v>14330527.60834503</v>
      </c>
      <c r="T94" s="70">
        <f t="shared" si="13"/>
        <v>16601333.540548202</v>
      </c>
      <c r="U94" s="70">
        <f t="shared" si="12"/>
        <v>19177859.546886131</v>
      </c>
      <c r="V94" s="70">
        <f t="shared" si="12"/>
        <v>22101264.919046193</v>
      </c>
      <c r="W94" s="70">
        <f t="shared" si="12"/>
        <v>25418250.250826836</v>
      </c>
      <c r="X94" s="70">
        <f t="shared" si="12"/>
        <v>29181803.467231605</v>
      </c>
    </row>
    <row r="95" spans="1:24" ht="15">
      <c r="A95" s="69">
        <v>59</v>
      </c>
      <c r="B95" s="75">
        <v>2847</v>
      </c>
      <c r="C95" s="55">
        <v>13.4545586</v>
      </c>
      <c r="D95" s="55">
        <v>901</v>
      </c>
      <c r="E95" s="70">
        <f t="shared" si="13"/>
        <v>345129.20629114198</v>
      </c>
      <c r="F95" s="70">
        <f t="shared" si="13"/>
        <v>736694.02388844069</v>
      </c>
      <c r="G95" s="70">
        <f t="shared" si="13"/>
        <v>1180942.159326351</v>
      </c>
      <c r="H95" s="70">
        <f t="shared" si="13"/>
        <v>1684961.9204761626</v>
      </c>
      <c r="I95" s="70">
        <f t="shared" si="13"/>
        <v>2256795.3157454552</v>
      </c>
      <c r="J95" s="70">
        <f t="shared" si="13"/>
        <v>2905566.3702756241</v>
      </c>
      <c r="K95" s="70">
        <f t="shared" si="13"/>
        <v>3641626.7065173942</v>
      </c>
      <c r="L95" s="70">
        <f t="shared" si="13"/>
        <v>4476720.7120301696</v>
      </c>
      <c r="M95" s="70">
        <f t="shared" si="13"/>
        <v>5424172.9298797473</v>
      </c>
      <c r="N95" s="70">
        <f t="shared" si="13"/>
        <v>6499100.6615868974</v>
      </c>
      <c r="O95" s="70">
        <f t="shared" si="13"/>
        <v>7718655.1748642372</v>
      </c>
      <c r="P95" s="70">
        <f t="shared" si="13"/>
        <v>9102295.3647894207</v>
      </c>
      <c r="Q95" s="70">
        <f t="shared" si="13"/>
        <v>10672098.234881239</v>
      </c>
      <c r="R95" s="70">
        <f t="shared" si="13"/>
        <v>12453111.152034042</v>
      </c>
      <c r="S95" s="70">
        <f t="shared" si="13"/>
        <v>14473751.495798742</v>
      </c>
      <c r="T95" s="70">
        <f t="shared" si="13"/>
        <v>16766260.078710508</v>
      </c>
      <c r="U95" s="70">
        <f t="shared" si="12"/>
        <v>19367215.57232016</v>
      </c>
      <c r="V95" s="70">
        <f t="shared" si="12"/>
        <v>22318118.146977443</v>
      </c>
      <c r="W95" s="70">
        <f t="shared" si="12"/>
        <v>25666051.637770902</v>
      </c>
      <c r="X95" s="70">
        <f t="shared" si="12"/>
        <v>29464434.801972192</v>
      </c>
    </row>
    <row r="96" spans="1:24" ht="15">
      <c r="A96" s="69">
        <v>60</v>
      </c>
      <c r="B96" s="75">
        <v>2926</v>
      </c>
      <c r="C96" s="55">
        <v>14.5889551</v>
      </c>
      <c r="D96" s="55">
        <v>965</v>
      </c>
      <c r="E96" s="70">
        <f t="shared" si="13"/>
        <v>411932.27730809007</v>
      </c>
      <c r="F96" s="70">
        <f t="shared" si="13"/>
        <v>883961.16959506448</v>
      </c>
      <c r="G96" s="70">
        <f t="shared" si="13"/>
        <v>1424854.1450368136</v>
      </c>
      <c r="H96" s="70">
        <f t="shared" si="13"/>
        <v>2044657.7538048129</v>
      </c>
      <c r="I96" s="70">
        <f t="shared" si="13"/>
        <v>2754884.2327641551</v>
      </c>
      <c r="J96" s="70">
        <f t="shared" si="13"/>
        <v>3568725.333847187</v>
      </c>
      <c r="K96" s="70">
        <f t="shared" si="13"/>
        <v>4501297.3477525692</v>
      </c>
      <c r="L96" s="70">
        <f t="shared" si="13"/>
        <v>5569921.8740417706</v>
      </c>
      <c r="M96" s="70">
        <f t="shared" si="13"/>
        <v>6794447.5526588932</v>
      </c>
      <c r="N96" s="70">
        <f t="shared" si="13"/>
        <v>8197618.7327174367</v>
      </c>
      <c r="O96" s="70">
        <f t="shared" si="13"/>
        <v>9805497.9262108635</v>
      </c>
      <c r="P96" s="70">
        <f t="shared" si="13"/>
        <v>11647949.893305287</v>
      </c>
      <c r="Q96" s="70">
        <f t="shared" si="13"/>
        <v>13759196.350618182</v>
      </c>
      <c r="R96" s="70">
        <f t="shared" si="13"/>
        <v>16178451.605638796</v>
      </c>
      <c r="S96" s="70">
        <f t="shared" si="13"/>
        <v>18950650.923568759</v>
      </c>
      <c r="T96" s="70">
        <f t="shared" si="13"/>
        <v>22127285.15527403</v>
      </c>
      <c r="U96" s="70">
        <f t="shared" si="12"/>
        <v>25767357.128734011</v>
      </c>
      <c r="V96" s="70">
        <f t="shared" si="12"/>
        <v>29938477.568009753</v>
      </c>
      <c r="W96" s="70">
        <f t="shared" si="12"/>
        <v>34718120.895338364</v>
      </c>
      <c r="X96" s="70">
        <f t="shared" si="12"/>
        <v>40195064.241631083</v>
      </c>
    </row>
    <row r="97" spans="1:24" ht="15">
      <c r="A97" s="69">
        <v>61</v>
      </c>
      <c r="B97" s="75">
        <v>3006</v>
      </c>
      <c r="C97" s="55">
        <v>14.3558314</v>
      </c>
      <c r="D97" s="55">
        <v>1007</v>
      </c>
      <c r="E97" s="70">
        <f t="shared" si="13"/>
        <v>434557.04592718818</v>
      </c>
      <c r="F97" s="70">
        <f t="shared" si="13"/>
        <v>931498.36870450422</v>
      </c>
      <c r="G97" s="70">
        <f t="shared" si="13"/>
        <v>1499779.7499366612</v>
      </c>
      <c r="H97" s="70">
        <f t="shared" si="13"/>
        <v>2149642.6481360989</v>
      </c>
      <c r="I97" s="70">
        <f t="shared" si="13"/>
        <v>2892798.7683322006</v>
      </c>
      <c r="J97" s="70">
        <f t="shared" si="13"/>
        <v>3742641.1281824368</v>
      </c>
      <c r="K97" s="70">
        <f t="shared" si="13"/>
        <v>4714485.4243785534</v>
      </c>
      <c r="L97" s="70">
        <f t="shared" si="13"/>
        <v>5825846.0492071025</v>
      </c>
      <c r="M97" s="70">
        <f t="shared" si="13"/>
        <v>7096751.7315820232</v>
      </c>
      <c r="N97" s="70">
        <f t="shared" si="13"/>
        <v>8550106.4909717087</v>
      </c>
      <c r="O97" s="70">
        <f t="shared" si="13"/>
        <v>10212102.409263249</v>
      </c>
      <c r="P97" s="70">
        <f t="shared" si="13"/>
        <v>12112691.659459611</v>
      </c>
      <c r="Q97" s="70">
        <f t="shared" si="13"/>
        <v>14286126.298020685</v>
      </c>
      <c r="R97" s="70">
        <f t="shared" si="13"/>
        <v>16771575.548882788</v>
      </c>
      <c r="S97" s="70">
        <f t="shared" si="13"/>
        <v>19613831.703731213</v>
      </c>
      <c r="T97" s="70">
        <f t="shared" si="13"/>
        <v>22864117.360125799</v>
      </c>
      <c r="U97" s="70">
        <f t="shared" si="12"/>
        <v>26581008.54537078</v>
      </c>
      <c r="V97" s="70">
        <f t="shared" si="12"/>
        <v>30831490.362490997</v>
      </c>
      <c r="W97" s="70">
        <f t="shared" si="12"/>
        <v>35692164.182964638</v>
      </c>
      <c r="X97" s="70">
        <f t="shared" si="12"/>
        <v>41250628.142009422</v>
      </c>
    </row>
    <row r="98" spans="1:24" ht="15">
      <c r="A98" s="69">
        <v>62</v>
      </c>
      <c r="B98" s="75">
        <v>3087</v>
      </c>
      <c r="C98" s="55">
        <v>13.695024800000001</v>
      </c>
      <c r="D98" s="55">
        <v>911</v>
      </c>
      <c r="E98" s="70">
        <f t="shared" si="13"/>
        <v>385139.29358973599</v>
      </c>
      <c r="F98" s="70">
        <f t="shared" si="13"/>
        <v>823023.50895113149</v>
      </c>
      <c r="G98" s="70">
        <f t="shared" si="13"/>
        <v>1320876.0762015546</v>
      </c>
      <c r="H98" s="70">
        <f t="shared" si="13"/>
        <v>1886909.6760043616</v>
      </c>
      <c r="I98" s="70">
        <f t="shared" si="13"/>
        <v>2530461.7176764943</v>
      </c>
      <c r="J98" s="70">
        <f t="shared" si="13"/>
        <v>3262148.371056532</v>
      </c>
      <c r="K98" s="70">
        <f t="shared" si="13"/>
        <v>4094039.6930752569</v>
      </c>
      <c r="L98" s="70">
        <f t="shared" si="13"/>
        <v>5039858.7379534943</v>
      </c>
      <c r="M98" s="70">
        <f t="shared" si="13"/>
        <v>6115207.9355909284</v>
      </c>
      <c r="N98" s="70">
        <f t="shared" si="13"/>
        <v>7337826.4725314118</v>
      </c>
      <c r="O98" s="70">
        <f t="shared" si="13"/>
        <v>8727882.9213152882</v>
      </c>
      <c r="P98" s="70">
        <f t="shared" si="13"/>
        <v>10308307.945494121</v>
      </c>
      <c r="Q98" s="70">
        <f t="shared" si="13"/>
        <v>12105172.568679646</v>
      </c>
      <c r="R98" s="70">
        <f t="shared" si="13"/>
        <v>14148118.247632856</v>
      </c>
      <c r="S98" s="70">
        <f t="shared" si="13"/>
        <v>16470845.843969239</v>
      </c>
      <c r="T98" s="70">
        <f t="shared" si="13"/>
        <v>19111671.560660332</v>
      </c>
      <c r="U98" s="70">
        <f t="shared" si="12"/>
        <v>22114159.01417705</v>
      </c>
      <c r="V98" s="70">
        <f t="shared" si="12"/>
        <v>25527837.86906977</v>
      </c>
      <c r="W98" s="70">
        <f t="shared" si="12"/>
        <v>29409020.889732402</v>
      </c>
      <c r="X98" s="70">
        <f t="shared" si="12"/>
        <v>33821732.887608178</v>
      </c>
    </row>
    <row r="99" spans="1:24" ht="15">
      <c r="A99" s="69">
        <v>63</v>
      </c>
      <c r="B99" s="75">
        <v>3170</v>
      </c>
      <c r="C99" s="55">
        <v>15.539543800000001</v>
      </c>
      <c r="D99" s="55">
        <v>982</v>
      </c>
      <c r="E99" s="70">
        <f t="shared" si="13"/>
        <v>483736.67476771999</v>
      </c>
      <c r="F99" s="70">
        <f t="shared" si="13"/>
        <v>1042643.821987633</v>
      </c>
      <c r="G99" s="70">
        <f t="shared" si="13"/>
        <v>1688402.5901511149</v>
      </c>
      <c r="H99" s="70">
        <f t="shared" si="13"/>
        <v>2434509.3249357017</v>
      </c>
      <c r="I99" s="70">
        <f t="shared" si="13"/>
        <v>3296557.6425668886</v>
      </c>
      <c r="J99" s="70">
        <f t="shared" si="13"/>
        <v>4292564.3360935384</v>
      </c>
      <c r="K99" s="70">
        <f t="shared" si="13"/>
        <v>5443345.9260116927</v>
      </c>
      <c r="L99" s="70">
        <f t="shared" si="13"/>
        <v>6772953.725137515</v>
      </c>
      <c r="M99" s="70">
        <f t="shared" si="13"/>
        <v>8309176.510576711</v>
      </c>
      <c r="N99" s="70">
        <f t="shared" si="13"/>
        <v>10084121.308624808</v>
      </c>
      <c r="O99" s="70">
        <f t="shared" si="13"/>
        <v>12134884.430991413</v>
      </c>
      <c r="P99" s="70">
        <f t="shared" si="13"/>
        <v>14504326.786992425</v>
      </c>
      <c r="Q99" s="70">
        <f t="shared" si="13"/>
        <v>17241969.675719962</v>
      </c>
      <c r="R99" s="70">
        <f t="shared" si="13"/>
        <v>20405029.780228902</v>
      </c>
      <c r="S99" s="70">
        <f t="shared" si="13"/>
        <v>24059614.995098338</v>
      </c>
      <c r="T99" s="70">
        <f t="shared" si="13"/>
        <v>28282106.080140729</v>
      </c>
      <c r="U99" s="70">
        <f t="shared" si="12"/>
        <v>33160753.016794384</v>
      </c>
      <c r="V99" s="70">
        <f t="shared" si="12"/>
        <v>38797519.431016676</v>
      </c>
      <c r="W99" s="70">
        <f t="shared" si="12"/>
        <v>45310213.631080747</v>
      </c>
      <c r="X99" s="70">
        <f t="shared" si="12"/>
        <v>52834950.79892382</v>
      </c>
    </row>
    <row r="100" spans="1:24" ht="15">
      <c r="A100" s="69">
        <v>64</v>
      </c>
      <c r="B100" s="75">
        <v>3253</v>
      </c>
      <c r="C100" s="55">
        <v>16.852858900000001</v>
      </c>
      <c r="D100" s="55">
        <v>990</v>
      </c>
      <c r="E100" s="70">
        <f>$D100*((1+$C100/100)^E$2-1)*$B100</f>
        <v>542741.26501683029</v>
      </c>
      <c r="F100" s="70">
        <f>$D100*((1+$C100/100)^F$2-1)*$B100</f>
        <v>1176949.9496190222</v>
      </c>
      <c r="G100" s="70">
        <f t="shared" si="13"/>
        <v>1918040.9289687674</v>
      </c>
      <c r="H100" s="70">
        <f t="shared" si="13"/>
        <v>2784026.9253889541</v>
      </c>
      <c r="I100" s="70">
        <f t="shared" si="13"/>
        <v>3795956.3198795929</v>
      </c>
      <c r="J100" s="70">
        <f t="shared" si="13"/>
        <v>4978424.7473913645</v>
      </c>
      <c r="K100" s="70">
        <f t="shared" si="13"/>
        <v>6360172.9105287436</v>
      </c>
      <c r="L100" s="70">
        <f t="shared" si="13"/>
        <v>7974785.1419530073</v>
      </c>
      <c r="M100" s="70">
        <f t="shared" si="13"/>
        <v>9861505.6945213433</v>
      </c>
      <c r="N100" s="70">
        <f t="shared" si="13"/>
        <v>12066192.599651322</v>
      </c>
      <c r="O100" s="70">
        <f t="shared" si="13"/>
        <v>14642432.278089633</v>
      </c>
      <c r="P100" s="70">
        <f t="shared" si="13"/>
        <v>17652841.994460966</v>
      </c>
      <c r="Q100" s="70">
        <f t="shared" si="13"/>
        <v>21170591.812644247</v>
      </c>
      <c r="R100" s="70">
        <f t="shared" si="13"/>
        <v>25281183.044140972</v>
      </c>
      <c r="S100" s="70">
        <f t="shared" si="13"/>
        <v>30084526.415837605</v>
      </c>
      <c r="T100" s="70">
        <f t="shared" si="13"/>
        <v>35697370.46844878</v>
      </c>
      <c r="U100" s="70">
        <f t="shared" si="12"/>
        <v>42256139.209523559</v>
      </c>
      <c r="V100" s="70">
        <f t="shared" si="12"/>
        <v>49920247.992108963</v>
      </c>
      <c r="W100" s="70">
        <f t="shared" si="12"/>
        <v>58875978.213766016</v>
      </c>
      <c r="X100" s="70">
        <f t="shared" si="12"/>
        <v>69341005.013143569</v>
      </c>
    </row>
    <row r="101" spans="1:24" ht="15">
      <c r="A101" s="69">
        <v>65</v>
      </c>
      <c r="B101" s="75">
        <v>3337</v>
      </c>
      <c r="C101" s="55">
        <v>15.0329374</v>
      </c>
      <c r="D101" s="55">
        <v>915</v>
      </c>
      <c r="E101" s="70">
        <f>$D101*((1+$C101/100)^E$2-1)*$B101</f>
        <v>459008.94574977009</v>
      </c>
      <c r="F101" s="70">
        <f t="shared" ref="F101:X101" si="14">$D101*((1+$C101/100)^F$2-1)*$B101</f>
        <v>987020.41897450306</v>
      </c>
      <c r="G101" s="70">
        <f t="shared" si="13"/>
        <v>1594407.5264339279</v>
      </c>
      <c r="H101" s="70">
        <f t="shared" si="13"/>
        <v>2293102.7575333985</v>
      </c>
      <c r="I101" s="70">
        <f t="shared" si="13"/>
        <v>3096832.4053408387</v>
      </c>
      <c r="J101" s="70">
        <f t="shared" si="13"/>
        <v>4021386.2279684106</v>
      </c>
      <c r="K101" s="70">
        <f t="shared" si="13"/>
        <v>5084927.647980894</v>
      </c>
      <c r="L101" s="70">
        <f t="shared" si="13"/>
        <v>6308350.5838869242</v>
      </c>
      <c r="M101" s="70">
        <f t="shared" si="13"/>
        <v>7715689.9238849496</v>
      </c>
      <c r="N101" s="70">
        <f t="shared" si="13"/>
        <v>9334593.7058704533</v>
      </c>
      <c r="O101" s="70">
        <f t="shared" si="13"/>
        <v>11196866.279968068</v>
      </c>
      <c r="P101" s="70">
        <f t="shared" si="13"/>
        <v>13339093.124347147</v>
      </c>
      <c r="Q101" s="70">
        <f t="shared" si="13"/>
        <v>15803359.589207727</v>
      </c>
      <c r="R101" s="70">
        <f t="shared" si="13"/>
        <v>18638077.68909999</v>
      </c>
      <c r="S101" s="70">
        <f t="shared" si="13"/>
        <v>21898937.186415531</v>
      </c>
      <c r="T101" s="70">
        <f t="shared" si="13"/>
        <v>25649999.650664471</v>
      </c>
      <c r="U101" s="70">
        <f t="shared" si="12"/>
        <v>29964956.986998845</v>
      </c>
      <c r="V101" s="70">
        <f t="shared" si="12"/>
        <v>34928579.158541076</v>
      </c>
      <c r="W101" s="70">
        <f t="shared" si="12"/>
        <v>40638379.543903783</v>
      </c>
      <c r="X101" s="70">
        <f t="shared" si="12"/>
        <v>47206530.646863014</v>
      </c>
    </row>
    <row r="102" spans="1:24">
      <c r="A102" s="69"/>
      <c r="B102" s="69"/>
      <c r="E102" s="69"/>
      <c r="F102" s="69"/>
      <c r="G102" s="69"/>
      <c r="H102" s="69"/>
      <c r="I102" s="70">
        <f>SUM(I71:I101)</f>
        <v>56083456.837381378</v>
      </c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70">
        <f>SUM(X71:X101)</f>
        <v>754059461.97972345</v>
      </c>
    </row>
    <row r="103" spans="1:24">
      <c r="A103" s="69" t="s">
        <v>134</v>
      </c>
      <c r="B103" s="69"/>
      <c r="E103" s="69" t="s">
        <v>31</v>
      </c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</row>
    <row r="104" spans="1:24">
      <c r="A104" s="69" t="s">
        <v>0</v>
      </c>
      <c r="B104" s="69" t="s">
        <v>32</v>
      </c>
      <c r="C104" s="69" t="s">
        <v>33</v>
      </c>
      <c r="E104" s="69">
        <v>1</v>
      </c>
      <c r="F104" s="69">
        <v>2</v>
      </c>
      <c r="G104" s="69">
        <v>3</v>
      </c>
      <c r="H104" s="69">
        <v>4</v>
      </c>
      <c r="I104" s="69">
        <v>5</v>
      </c>
      <c r="J104" s="69">
        <v>6</v>
      </c>
      <c r="K104" s="69">
        <v>7</v>
      </c>
      <c r="L104" s="69">
        <v>8</v>
      </c>
      <c r="M104" s="69">
        <v>9</v>
      </c>
      <c r="N104" s="69">
        <v>10</v>
      </c>
      <c r="O104" s="69">
        <v>11</v>
      </c>
      <c r="P104" s="69">
        <v>12</v>
      </c>
      <c r="Q104" s="69">
        <v>13</v>
      </c>
      <c r="R104" s="69">
        <v>14</v>
      </c>
      <c r="S104" s="69">
        <v>15</v>
      </c>
      <c r="T104" s="69">
        <v>16</v>
      </c>
      <c r="U104" s="69">
        <v>17</v>
      </c>
      <c r="V104" s="69">
        <v>18</v>
      </c>
      <c r="W104" s="69">
        <v>19</v>
      </c>
      <c r="X104" s="69">
        <v>20</v>
      </c>
    </row>
    <row r="105" spans="1:24" ht="15">
      <c r="A105" s="69">
        <v>35</v>
      </c>
      <c r="B105" s="75">
        <v>1858</v>
      </c>
      <c r="C105" s="55">
        <v>11.6415585</v>
      </c>
      <c r="D105" s="69">
        <v>0</v>
      </c>
      <c r="E105" s="70">
        <f>$D105*((1+$C105/100)^E$2-1)*$B105</f>
        <v>0</v>
      </c>
      <c r="F105" s="70">
        <f>$D105*((1+$C105/100)^F$2-1)*$B105</f>
        <v>0</v>
      </c>
      <c r="G105" s="70">
        <f>$D105*((1+$C105/100)^G$2-1)*$B105</f>
        <v>0</v>
      </c>
      <c r="H105" s="70">
        <f>$D105*((1+$C105/100)^H$2-1)*$B105</f>
        <v>0</v>
      </c>
      <c r="I105" s="70">
        <f>$D105*((1+$C105/100)^I$2-1)*$B105</f>
        <v>0</v>
      </c>
      <c r="J105" s="70">
        <f t="shared" ref="J105:X120" si="15">$D105*((1+$C105/100)^J$2-1)*$B105</f>
        <v>0</v>
      </c>
      <c r="K105" s="70">
        <f t="shared" si="15"/>
        <v>0</v>
      </c>
      <c r="L105" s="70">
        <f t="shared" si="15"/>
        <v>0</v>
      </c>
      <c r="M105" s="70">
        <f t="shared" si="15"/>
        <v>0</v>
      </c>
      <c r="N105" s="70">
        <f t="shared" si="15"/>
        <v>0</v>
      </c>
      <c r="O105" s="70">
        <f t="shared" si="15"/>
        <v>0</v>
      </c>
      <c r="P105" s="70">
        <f t="shared" si="15"/>
        <v>0</v>
      </c>
      <c r="Q105" s="70">
        <f t="shared" si="15"/>
        <v>0</v>
      </c>
      <c r="R105" s="70">
        <f t="shared" si="15"/>
        <v>0</v>
      </c>
      <c r="S105" s="70">
        <f t="shared" si="15"/>
        <v>0</v>
      </c>
      <c r="T105" s="70">
        <f t="shared" si="15"/>
        <v>0</v>
      </c>
      <c r="U105" s="70">
        <f t="shared" si="15"/>
        <v>0</v>
      </c>
      <c r="V105" s="70">
        <f t="shared" si="15"/>
        <v>0</v>
      </c>
      <c r="W105" s="70">
        <f t="shared" si="15"/>
        <v>0</v>
      </c>
      <c r="X105" s="70">
        <f t="shared" si="15"/>
        <v>0</v>
      </c>
    </row>
    <row r="106" spans="1:24" ht="15">
      <c r="A106" s="69">
        <v>36</v>
      </c>
      <c r="B106" s="75">
        <v>1915</v>
      </c>
      <c r="C106" s="55">
        <v>12.260639899999999</v>
      </c>
      <c r="D106" s="69">
        <v>0</v>
      </c>
      <c r="E106" s="70">
        <f t="shared" ref="E106:T134" si="16">$D106*((1+$C106/100)^E$2-1)*$B106</f>
        <v>0</v>
      </c>
      <c r="F106" s="70">
        <f t="shared" si="16"/>
        <v>0</v>
      </c>
      <c r="G106" s="70">
        <f t="shared" si="16"/>
        <v>0</v>
      </c>
      <c r="H106" s="70">
        <f t="shared" si="16"/>
        <v>0</v>
      </c>
      <c r="I106" s="70">
        <f t="shared" si="16"/>
        <v>0</v>
      </c>
      <c r="J106" s="70">
        <f t="shared" si="16"/>
        <v>0</v>
      </c>
      <c r="K106" s="70">
        <f t="shared" si="16"/>
        <v>0</v>
      </c>
      <c r="L106" s="70">
        <f t="shared" si="16"/>
        <v>0</v>
      </c>
      <c r="M106" s="70">
        <f t="shared" si="16"/>
        <v>0</v>
      </c>
      <c r="N106" s="70">
        <f t="shared" si="16"/>
        <v>0</v>
      </c>
      <c r="O106" s="70">
        <f t="shared" si="16"/>
        <v>0</v>
      </c>
      <c r="P106" s="70">
        <f t="shared" si="16"/>
        <v>0</v>
      </c>
      <c r="Q106" s="70">
        <f t="shared" si="16"/>
        <v>0</v>
      </c>
      <c r="R106" s="70">
        <f t="shared" si="16"/>
        <v>0</v>
      </c>
      <c r="S106" s="70">
        <f t="shared" si="16"/>
        <v>0</v>
      </c>
      <c r="T106" s="70">
        <f t="shared" si="16"/>
        <v>0</v>
      </c>
      <c r="U106" s="70">
        <f t="shared" si="15"/>
        <v>0</v>
      </c>
      <c r="V106" s="70">
        <f t="shared" si="15"/>
        <v>0</v>
      </c>
      <c r="W106" s="70">
        <f t="shared" si="15"/>
        <v>0</v>
      </c>
      <c r="X106" s="70">
        <f t="shared" si="15"/>
        <v>0</v>
      </c>
    </row>
    <row r="107" spans="1:24" ht="15">
      <c r="A107" s="69">
        <v>37</v>
      </c>
      <c r="B107" s="75">
        <v>1974</v>
      </c>
      <c r="C107" s="55">
        <v>12.666257</v>
      </c>
      <c r="D107" s="69">
        <v>0</v>
      </c>
      <c r="E107" s="70">
        <f t="shared" si="16"/>
        <v>0</v>
      </c>
      <c r="F107" s="70">
        <f t="shared" si="16"/>
        <v>0</v>
      </c>
      <c r="G107" s="70">
        <f t="shared" si="16"/>
        <v>0</v>
      </c>
      <c r="H107" s="70">
        <f t="shared" si="16"/>
        <v>0</v>
      </c>
      <c r="I107" s="70">
        <f t="shared" si="16"/>
        <v>0</v>
      </c>
      <c r="J107" s="70">
        <f t="shared" si="16"/>
        <v>0</v>
      </c>
      <c r="K107" s="70">
        <f t="shared" si="16"/>
        <v>0</v>
      </c>
      <c r="L107" s="70">
        <f t="shared" si="16"/>
        <v>0</v>
      </c>
      <c r="M107" s="70">
        <f t="shared" si="16"/>
        <v>0</v>
      </c>
      <c r="N107" s="70">
        <f t="shared" si="16"/>
        <v>0</v>
      </c>
      <c r="O107" s="70">
        <f t="shared" si="16"/>
        <v>0</v>
      </c>
      <c r="P107" s="70">
        <f t="shared" si="16"/>
        <v>0</v>
      </c>
      <c r="Q107" s="70">
        <f t="shared" si="16"/>
        <v>0</v>
      </c>
      <c r="R107" s="70">
        <f t="shared" si="16"/>
        <v>0</v>
      </c>
      <c r="S107" s="70">
        <f t="shared" si="16"/>
        <v>0</v>
      </c>
      <c r="T107" s="70">
        <f t="shared" si="16"/>
        <v>0</v>
      </c>
      <c r="U107" s="70">
        <f t="shared" si="15"/>
        <v>0</v>
      </c>
      <c r="V107" s="70">
        <f t="shared" si="15"/>
        <v>0</v>
      </c>
      <c r="W107" s="70">
        <f t="shared" si="15"/>
        <v>0</v>
      </c>
      <c r="X107" s="70">
        <f t="shared" si="15"/>
        <v>0</v>
      </c>
    </row>
    <row r="108" spans="1:24" ht="15">
      <c r="A108" s="69">
        <v>38</v>
      </c>
      <c r="B108" s="75">
        <v>2033</v>
      </c>
      <c r="C108" s="55">
        <v>12.4921723</v>
      </c>
      <c r="D108" s="69">
        <v>0</v>
      </c>
      <c r="E108" s="70">
        <f t="shared" si="16"/>
        <v>0</v>
      </c>
      <c r="F108" s="70">
        <f t="shared" si="16"/>
        <v>0</v>
      </c>
      <c r="G108" s="70">
        <f t="shared" si="16"/>
        <v>0</v>
      </c>
      <c r="H108" s="70">
        <f t="shared" si="16"/>
        <v>0</v>
      </c>
      <c r="I108" s="70">
        <f t="shared" si="16"/>
        <v>0</v>
      </c>
      <c r="J108" s="70">
        <f t="shared" si="16"/>
        <v>0</v>
      </c>
      <c r="K108" s="70">
        <f t="shared" si="16"/>
        <v>0</v>
      </c>
      <c r="L108" s="70">
        <f t="shared" si="16"/>
        <v>0</v>
      </c>
      <c r="M108" s="70">
        <f t="shared" si="16"/>
        <v>0</v>
      </c>
      <c r="N108" s="70">
        <f t="shared" si="16"/>
        <v>0</v>
      </c>
      <c r="O108" s="70">
        <f t="shared" si="16"/>
        <v>0</v>
      </c>
      <c r="P108" s="70">
        <f t="shared" si="16"/>
        <v>0</v>
      </c>
      <c r="Q108" s="70">
        <f t="shared" si="16"/>
        <v>0</v>
      </c>
      <c r="R108" s="70">
        <f t="shared" si="16"/>
        <v>0</v>
      </c>
      <c r="S108" s="70">
        <f t="shared" si="16"/>
        <v>0</v>
      </c>
      <c r="T108" s="70">
        <f t="shared" si="16"/>
        <v>0</v>
      </c>
      <c r="U108" s="70">
        <f t="shared" si="15"/>
        <v>0</v>
      </c>
      <c r="V108" s="70">
        <f t="shared" si="15"/>
        <v>0</v>
      </c>
      <c r="W108" s="70">
        <f t="shared" si="15"/>
        <v>0</v>
      </c>
      <c r="X108" s="70">
        <f t="shared" si="15"/>
        <v>0</v>
      </c>
    </row>
    <row r="109" spans="1:24" ht="15">
      <c r="A109" s="69">
        <v>39</v>
      </c>
      <c r="B109" s="75">
        <v>2094</v>
      </c>
      <c r="C109" s="55">
        <v>12.566598300000001</v>
      </c>
      <c r="D109" s="69">
        <v>0</v>
      </c>
      <c r="E109" s="70">
        <f t="shared" si="16"/>
        <v>0</v>
      </c>
      <c r="F109" s="70">
        <f t="shared" si="16"/>
        <v>0</v>
      </c>
      <c r="G109" s="70">
        <f t="shared" si="16"/>
        <v>0</v>
      </c>
      <c r="H109" s="70">
        <f t="shared" si="16"/>
        <v>0</v>
      </c>
      <c r="I109" s="70">
        <f t="shared" si="16"/>
        <v>0</v>
      </c>
      <c r="J109" s="70">
        <f t="shared" si="16"/>
        <v>0</v>
      </c>
      <c r="K109" s="70">
        <f t="shared" si="16"/>
        <v>0</v>
      </c>
      <c r="L109" s="70">
        <f t="shared" si="16"/>
        <v>0</v>
      </c>
      <c r="M109" s="70">
        <f t="shared" si="16"/>
        <v>0</v>
      </c>
      <c r="N109" s="70">
        <f t="shared" si="16"/>
        <v>0</v>
      </c>
      <c r="O109" s="70">
        <f t="shared" si="16"/>
        <v>0</v>
      </c>
      <c r="P109" s="70">
        <f t="shared" si="16"/>
        <v>0</v>
      </c>
      <c r="Q109" s="70">
        <f t="shared" si="16"/>
        <v>0</v>
      </c>
      <c r="R109" s="70">
        <f t="shared" si="16"/>
        <v>0</v>
      </c>
      <c r="S109" s="70">
        <f t="shared" si="16"/>
        <v>0</v>
      </c>
      <c r="T109" s="70">
        <f t="shared" si="16"/>
        <v>0</v>
      </c>
      <c r="U109" s="70">
        <f t="shared" si="15"/>
        <v>0</v>
      </c>
      <c r="V109" s="70">
        <f t="shared" si="15"/>
        <v>0</v>
      </c>
      <c r="W109" s="70">
        <f t="shared" si="15"/>
        <v>0</v>
      </c>
      <c r="X109" s="70">
        <f t="shared" si="15"/>
        <v>0</v>
      </c>
    </row>
    <row r="110" spans="1:24" ht="15">
      <c r="A110" s="69">
        <v>40</v>
      </c>
      <c r="B110" s="75">
        <v>2156</v>
      </c>
      <c r="C110" s="55">
        <v>13.5524577</v>
      </c>
      <c r="D110" s="69">
        <v>0</v>
      </c>
      <c r="E110" s="70">
        <f t="shared" si="16"/>
        <v>0</v>
      </c>
      <c r="F110" s="70">
        <f t="shared" si="16"/>
        <v>0</v>
      </c>
      <c r="G110" s="70">
        <f t="shared" si="16"/>
        <v>0</v>
      </c>
      <c r="H110" s="70">
        <f t="shared" si="16"/>
        <v>0</v>
      </c>
      <c r="I110" s="70">
        <f t="shared" si="16"/>
        <v>0</v>
      </c>
      <c r="J110" s="70">
        <f t="shared" si="16"/>
        <v>0</v>
      </c>
      <c r="K110" s="70">
        <f t="shared" si="16"/>
        <v>0</v>
      </c>
      <c r="L110" s="70">
        <f t="shared" si="16"/>
        <v>0</v>
      </c>
      <c r="M110" s="70">
        <f t="shared" si="16"/>
        <v>0</v>
      </c>
      <c r="N110" s="70">
        <f t="shared" si="16"/>
        <v>0</v>
      </c>
      <c r="O110" s="70">
        <f t="shared" si="16"/>
        <v>0</v>
      </c>
      <c r="P110" s="70">
        <f t="shared" si="16"/>
        <v>0</v>
      </c>
      <c r="Q110" s="70">
        <f t="shared" si="16"/>
        <v>0</v>
      </c>
      <c r="R110" s="70">
        <f t="shared" si="16"/>
        <v>0</v>
      </c>
      <c r="S110" s="70">
        <f t="shared" si="16"/>
        <v>0</v>
      </c>
      <c r="T110" s="70">
        <f t="shared" si="16"/>
        <v>0</v>
      </c>
      <c r="U110" s="70">
        <f t="shared" si="15"/>
        <v>0</v>
      </c>
      <c r="V110" s="70">
        <f t="shared" si="15"/>
        <v>0</v>
      </c>
      <c r="W110" s="70">
        <f t="shared" si="15"/>
        <v>0</v>
      </c>
      <c r="X110" s="70">
        <f t="shared" si="15"/>
        <v>0</v>
      </c>
    </row>
    <row r="111" spans="1:24" ht="15">
      <c r="A111" s="69">
        <v>41</v>
      </c>
      <c r="B111" s="75">
        <v>2219</v>
      </c>
      <c r="C111" s="55">
        <v>11.8608305</v>
      </c>
      <c r="D111" s="55">
        <v>2</v>
      </c>
      <c r="E111" s="70">
        <f t="shared" si="16"/>
        <v>526.38365758999987</v>
      </c>
      <c r="F111" s="70">
        <f t="shared" si="16"/>
        <v>1115.2007885864502</v>
      </c>
      <c r="G111" s="70">
        <f t="shared" si="16"/>
        <v>1773.8565214453529</v>
      </c>
      <c r="H111" s="70">
        <f t="shared" si="16"/>
        <v>2510.6342943571822</v>
      </c>
      <c r="I111" s="70">
        <f t="shared" si="16"/>
        <v>3334.8000300757581</v>
      </c>
      <c r="J111" s="70">
        <f t="shared" si="16"/>
        <v>4256.7186667469932</v>
      </c>
      <c r="K111" s="70">
        <f t="shared" si="16"/>
        <v>5287.9845102617146</v>
      </c>
      <c r="L111" s="70">
        <f t="shared" si="16"/>
        <v>6441.5670474801109</v>
      </c>
      <c r="M111" s="70">
        <f t="shared" si="16"/>
        <v>7731.9740541155807</v>
      </c>
      <c r="N111" s="70">
        <f t="shared" si="16"/>
        <v>9175.4340485682078</v>
      </c>
      <c r="O111" s="70">
        <f t="shared" si="16"/>
        <v>10790.100386298172</v>
      </c>
      <c r="P111" s="70">
        <f t="shared" si="16"/>
        <v>12596.279561486843</v>
      </c>
      <c r="Q111" s="70">
        <f t="shared" si="16"/>
        <v>14616.68658717094</v>
      </c>
      <c r="R111" s="70">
        <f t="shared" si="16"/>
        <v>16876.730665581519</v>
      </c>
      <c r="S111" s="70">
        <f t="shared" si="16"/>
        <v>19404.83474135767</v>
      </c>
      <c r="T111" s="70">
        <f t="shared" si="16"/>
        <v>22232.792956425215</v>
      </c>
      <c r="U111" s="70">
        <f t="shared" si="15"/>
        <v>25396.170501992747</v>
      </c>
      <c r="V111" s="70">
        <f t="shared" si="15"/>
        <v>28934.750896315105</v>
      </c>
      <c r="W111" s="70">
        <f t="shared" si="15"/>
        <v>32893.036313314275</v>
      </c>
      <c r="X111" s="70">
        <f t="shared" si="15"/>
        <v>37320.80725432992</v>
      </c>
    </row>
    <row r="112" spans="1:24" ht="15">
      <c r="A112" s="69">
        <v>42</v>
      </c>
      <c r="B112" s="75">
        <v>2283</v>
      </c>
      <c r="C112" s="55">
        <v>12.368753</v>
      </c>
      <c r="D112" s="55">
        <v>2</v>
      </c>
      <c r="E112" s="70">
        <f t="shared" si="16"/>
        <v>564.75726197999995</v>
      </c>
      <c r="F112" s="70">
        <f t="shared" si="16"/>
        <v>1199.3679547438685</v>
      </c>
      <c r="G112" s="70">
        <f t="shared" si="16"/>
        <v>1912.4720766072894</v>
      </c>
      <c r="H112" s="70">
        <f t="shared" si="16"/>
        <v>2713.7782859368149</v>
      </c>
      <c r="I112" s="70">
        <f t="shared" si="16"/>
        <v>3614.1960810719734</v>
      </c>
      <c r="J112" s="70">
        <f t="shared" si="16"/>
        <v>4625.9843292554451</v>
      </c>
      <c r="K112" s="70">
        <f t="shared" si="16"/>
        <v>5762.9181667397579</v>
      </c>
      <c r="L112" s="70">
        <f t="shared" si="16"/>
        <v>7040.4765423559238</v>
      </c>
      <c r="M112" s="70">
        <f t="shared" si="16"/>
        <v>8476.0529578828682</v>
      </c>
      <c r="N112" s="70">
        <f t="shared" si="16"/>
        <v>10089.192274372594</v>
      </c>
      <c r="O112" s="70">
        <f t="shared" si="16"/>
        <v>11901.856808464821</v>
      </c>
      <c r="P112" s="70">
        <f t="shared" si="16"/>
        <v>13938.725341497515</v>
      </c>
      <c r="Q112" s="70">
        <f t="shared" si="16"/>
        <v>16227.529112315748</v>
      </c>
      <c r="R112" s="70">
        <f t="shared" si="16"/>
        <v>18799.429368201174</v>
      </c>
      <c r="S112" s="70">
        <f t="shared" si="16"/>
        <v>21689.441614143441</v>
      </c>
      <c r="T112" s="70">
        <f t="shared" si="16"/>
        <v>24936.912336456047</v>
      </c>
      <c r="U112" s="70">
        <f t="shared" si="15"/>
        <v>28586.054691158824</v>
      </c>
      <c r="V112" s="70">
        <f t="shared" si="15"/>
        <v>32686.550450333169</v>
      </c>
      <c r="W112" s="70">
        <f t="shared" si="15"/>
        <v>37294.226401735265</v>
      </c>
      <c r="X112" s="70">
        <f t="shared" si="15"/>
        <v>42471.814410606683</v>
      </c>
    </row>
    <row r="113" spans="1:24" ht="15">
      <c r="A113" s="69">
        <v>43</v>
      </c>
      <c r="B113" s="75">
        <v>2348</v>
      </c>
      <c r="C113" s="55">
        <v>12.4892573</v>
      </c>
      <c r="D113" s="55">
        <v>4</v>
      </c>
      <c r="E113" s="70">
        <f t="shared" si="16"/>
        <v>1172.9910456159989</v>
      </c>
      <c r="F113" s="70">
        <f t="shared" si="16"/>
        <v>2492.4799610249411</v>
      </c>
      <c r="G113" s="70">
        <f t="shared" si="16"/>
        <v>3976.7632421242838</v>
      </c>
      <c r="H113" s="70">
        <f t="shared" si="16"/>
        <v>5646.4224812610082</v>
      </c>
      <c r="I113" s="70">
        <f t="shared" si="16"/>
        <v>7524.6097588067378</v>
      </c>
      <c r="J113" s="70">
        <f t="shared" si="16"/>
        <v>9637.368678021021</v>
      </c>
      <c r="K113" s="70">
        <f t="shared" si="16"/>
        <v>12013.995494784673</v>
      </c>
      <c r="L113" s="70">
        <f t="shared" si="16"/>
        <v>14687.445349754738</v>
      </c>
      <c r="M113" s="70">
        <f t="shared" si="16"/>
        <v>17694.78923589849</v>
      </c>
      <c r="N113" s="70">
        <f t="shared" si="16"/>
        <v>21077.728037878558</v>
      </c>
      <c r="O113" s="70">
        <f t="shared" si="16"/>
        <v>24883.170771139445</v>
      </c>
      <c r="P113" s="70">
        <f t="shared" si="16"/>
        <v>29163.885038761444</v>
      </c>
      <c r="Q113" s="70">
        <f t="shared" si="16"/>
        <v>33979.228725544563</v>
      </c>
      <c r="R113" s="70">
        <f t="shared" si="16"/>
        <v>39395.973075249334</v>
      </c>
      <c r="S113" s="70">
        <f t="shared" si="16"/>
        <v>45489.228564071942</v>
      </c>
      <c r="T113" s="70">
        <f t="shared" si="16"/>
        <v>52343.486408839977</v>
      </c>
      <c r="U113" s="70">
        <f t="shared" si="15"/>
        <v>60053.79015184653</v>
      </c>
      <c r="V113" s="70">
        <f t="shared" si="15"/>
        <v>68727.053567928699</v>
      </c>
      <c r="W113" s="70">
        <f t="shared" si="15"/>
        <v>78483.543168352131</v>
      </c>
      <c r="X113" s="70">
        <f t="shared" si="15"/>
        <v>89458.545858420199</v>
      </c>
    </row>
    <row r="114" spans="1:24" ht="15">
      <c r="A114" s="69">
        <v>44</v>
      </c>
      <c r="B114" s="75">
        <v>2415</v>
      </c>
      <c r="C114" s="55">
        <v>12.7418543</v>
      </c>
      <c r="D114" s="55">
        <v>3</v>
      </c>
      <c r="E114" s="70">
        <f t="shared" si="16"/>
        <v>923.14734403500074</v>
      </c>
      <c r="F114" s="70">
        <f t="shared" si="16"/>
        <v>1963.9207776212611</v>
      </c>
      <c r="G114" s="70">
        <f t="shared" si="16"/>
        <v>3137.3080457081901</v>
      </c>
      <c r="H114" s="70">
        <f t="shared" si="16"/>
        <v>4460.2066098695068</v>
      </c>
      <c r="I114" s="70">
        <f t="shared" si="16"/>
        <v>5951.6669816130498</v>
      </c>
      <c r="J114" s="70">
        <f t="shared" si="16"/>
        <v>7633.1670608663935</v>
      </c>
      <c r="K114" s="70">
        <f t="shared" si="16"/>
        <v>9528.9214302725832</v>
      </c>
      <c r="L114" s="70">
        <f t="shared" si="16"/>
        <v>11666.230059314394</v>
      </c>
      <c r="M114" s="70">
        <f t="shared" si="16"/>
        <v>14075.87143981004</v>
      </c>
      <c r="N114" s="70">
        <f t="shared" si="16"/>
        <v>16792.545814160949</v>
      </c>
      <c r="O114" s="70">
        <f t="shared" si="16"/>
        <v>19855.374879097089</v>
      </c>
      <c r="P114" s="70">
        <f t="shared" si="16"/>
        <v>23308.465160945445</v>
      </c>
      <c r="Q114" s="70">
        <f t="shared" si="16"/>
        <v>27201.543175354374</v>
      </c>
      <c r="R114" s="70">
        <f t="shared" si="16"/>
        <v>31590.671518144623</v>
      </c>
      <c r="S114" s="70">
        <f t="shared" si="16"/>
        <v>36539.056199413215</v>
      </c>
      <c r="T114" s="70">
        <f t="shared" si="16"/>
        <v>42117.956846972564</v>
      </c>
      <c r="U114" s="70">
        <f t="shared" si="15"/>
        <v>48407.712886585701</v>
      </c>
      <c r="V114" s="70">
        <f t="shared" si="15"/>
        <v>55498.900476591763</v>
      </c>
      <c r="W114" s="70">
        <f t="shared" si="15"/>
        <v>63493.636857456106</v>
      </c>
      <c r="X114" s="70">
        <f t="shared" si="15"/>
        <v>72507.050899639275</v>
      </c>
    </row>
    <row r="115" spans="1:24" ht="15">
      <c r="A115" s="69">
        <v>45</v>
      </c>
      <c r="B115" s="75">
        <v>2482</v>
      </c>
      <c r="C115" s="55">
        <v>12.649166299999999</v>
      </c>
      <c r="D115" s="55">
        <v>5</v>
      </c>
      <c r="E115" s="70">
        <f t="shared" si="16"/>
        <v>1569.761537829999</v>
      </c>
      <c r="F115" s="70">
        <f t="shared" si="16"/>
        <v>3338.0848230935517</v>
      </c>
      <c r="G115" s="70">
        <f t="shared" si="16"/>
        <v>5330.0862614317148</v>
      </c>
      <c r="H115" s="70">
        <f t="shared" si="16"/>
        <v>7574.059274403663</v>
      </c>
      <c r="I115" s="70">
        <f t="shared" si="16"/>
        <v>10101.876165513555</v>
      </c>
      <c r="J115" s="70">
        <f t="shared" si="16"/>
        <v>12949.440818939423</v>
      </c>
      <c r="K115" s="70">
        <f t="shared" si="16"/>
        <v>16157.198660877153</v>
      </c>
      <c r="L115" s="70">
        <f t="shared" si="16"/>
        <v>19770.711126742874</v>
      </c>
      <c r="M115" s="70">
        <f t="shared" si="16"/>
        <v>23841.30279368718</v>
      </c>
      <c r="N115" s="70">
        <f t="shared" si="16"/>
        <v>28426.790369977214</v>
      </c>
      <c r="O115" s="70">
        <f t="shared" si="16"/>
        <v>33592.303895458019</v>
      </c>
      <c r="P115" s="70">
        <f t="shared" si="16"/>
        <v>39411.211817025869</v>
      </c>
      <c r="Q115" s="70">
        <f t="shared" si="16"/>
        <v>45966.16307843673</v>
      </c>
      <c r="R115" s="70">
        <f t="shared" si="16"/>
        <v>53350.261025787382</v>
      </c>
      <c r="S115" s="70">
        <f t="shared" si="16"/>
        <v>61668.38580225331</v>
      </c>
      <c r="T115" s="70">
        <f t="shared" si="16"/>
        <v>71038.684014735918</v>
      </c>
      <c r="U115" s="70">
        <f t="shared" si="15"/>
        <v>81594.246830921373</v>
      </c>
      <c r="V115" s="70">
        <f t="shared" si="15"/>
        <v>93485.000341627077</v>
      </c>
      <c r="W115" s="70">
        <f t="shared" si="15"/>
        <v>106879.83503822505</v>
      </c>
      <c r="X115" s="70">
        <f t="shared" si="15"/>
        <v>121969.00465120579</v>
      </c>
    </row>
    <row r="116" spans="1:24" ht="15">
      <c r="A116" s="69">
        <v>46</v>
      </c>
      <c r="B116" s="75">
        <v>2551</v>
      </c>
      <c r="C116" s="55">
        <v>12.6890014</v>
      </c>
      <c r="D116" s="55">
        <v>8</v>
      </c>
      <c r="E116" s="70">
        <f t="shared" si="16"/>
        <v>2589.5714057119999</v>
      </c>
      <c r="F116" s="70">
        <f t="shared" si="16"/>
        <v>5507.7335633487974</v>
      </c>
      <c r="G116" s="70">
        <f t="shared" si="16"/>
        <v>8796.1813580223952</v>
      </c>
      <c r="H116" s="70">
        <f t="shared" si="16"/>
        <v>12501.900339400401</v>
      </c>
      <c r="I116" s="70">
        <f t="shared" si="16"/>
        <v>16677.83805420552</v>
      </c>
      <c r="J116" s="70">
        <f t="shared" si="16"/>
        <v>21383.660564105394</v>
      </c>
      <c r="K116" s="70">
        <f t="shared" si="16"/>
        <v>26686.604958167976</v>
      </c>
      <c r="L116" s="70">
        <f t="shared" si="16"/>
        <v>32662.440040634385</v>
      </c>
      <c r="M116" s="70">
        <f t="shared" si="16"/>
        <v>39396.548920376641</v>
      </c>
      <c r="N116" s="70">
        <f t="shared" si="16"/>
        <v>46985.148970146925</v>
      </c>
      <c r="O116" s="70">
        <f t="shared" si="16"/>
        <v>55536.666586472958</v>
      </c>
      <c r="P116" s="70">
        <f t="shared" si="16"/>
        <v>65173.286392855858</v>
      </c>
      <c r="Q116" s="70">
        <f t="shared" si="16"/>
        <v>76032.697021383327</v>
      </c>
      <c r="R116" s="70">
        <f t="shared" si="16"/>
        <v>88270.058416596425</v>
      </c>
      <c r="S116" s="70">
        <f t="shared" si="16"/>
        <v>102060.21877057117</v>
      </c>
      <c r="T116" s="70">
        <f t="shared" si="16"/>
        <v>117600.21276492403</v>
      </c>
      <c r="U116" s="70">
        <f t="shared" si="15"/>
        <v>135112.07681478022</v>
      </c>
      <c r="V116" s="70">
        <f t="shared" si="15"/>
        <v>154846.02153908875</v>
      </c>
      <c r="W116" s="70">
        <f t="shared" si="15"/>
        <v>177084.00678574003</v>
      </c>
      <c r="X116" s="70">
        <f t="shared" si="15"/>
        <v>202143.77029167072</v>
      </c>
    </row>
    <row r="117" spans="1:24" ht="15">
      <c r="A117" s="69">
        <v>47</v>
      </c>
      <c r="B117" s="75">
        <v>2621</v>
      </c>
      <c r="C117" s="55">
        <v>12.8221977</v>
      </c>
      <c r="D117" s="55">
        <v>3</v>
      </c>
      <c r="E117" s="70">
        <f t="shared" si="16"/>
        <v>1008.2094051509995</v>
      </c>
      <c r="F117" s="70">
        <f t="shared" si="16"/>
        <v>2145.6934134604539</v>
      </c>
      <c r="G117" s="70">
        <f t="shared" si="16"/>
        <v>3429.0278701212305</v>
      </c>
      <c r="H117" s="70">
        <f t="shared" si="16"/>
        <v>4876.9140079672743</v>
      </c>
      <c r="I117" s="70">
        <f t="shared" si="16"/>
        <v>6510.4509688788321</v>
      </c>
      <c r="J117" s="70">
        <f t="shared" si="16"/>
        <v>8353.4432684210406</v>
      </c>
      <c r="K117" s="70">
        <f t="shared" si="16"/>
        <v>10432.747684206324</v>
      </c>
      <c r="L117" s="70">
        <f t="shared" si="16"/>
        <v>12778.664622968434</v>
      </c>
      <c r="M117" s="70">
        <f t="shared" si="16"/>
        <v>15425.379669496404</v>
      </c>
      <c r="N117" s="70">
        <f t="shared" si="16"/>
        <v>18411.461751845836</v>
      </c>
      <c r="O117" s="70">
        <f t="shared" si="16"/>
        <v>21780.425182278392</v>
      </c>
      <c r="P117" s="70">
        <f t="shared" si="16"/>
        <v>25581.363764201713</v>
      </c>
      <c r="Q117" s="70">
        <f t="shared" si="16"/>
        <v>29869.666205554822</v>
      </c>
      <c r="R117" s="70">
        <f t="shared" si="16"/>
        <v>34707.823263912134</v>
      </c>
      <c r="S117" s="70">
        <f t="shared" si="16"/>
        <v>40166.338385328541</v>
      </c>
      <c r="T117" s="70">
        <f t="shared" si="16"/>
        <v>46324.755107097357</v>
      </c>
      <c r="U117" s="70">
        <f t="shared" si="15"/>
        <v>53272.816196121217</v>
      </c>
      <c r="V117" s="70">
        <f t="shared" si="15"/>
        <v>61111.771414296505</v>
      </c>
      <c r="W117" s="70">
        <f t="shared" si="15"/>
        <v>69955.85296816066</v>
      </c>
      <c r="X117" s="70">
        <f t="shared" si="15"/>
        <v>79933.940143610569</v>
      </c>
    </row>
    <row r="118" spans="1:24" ht="15">
      <c r="A118" s="69">
        <v>48</v>
      </c>
      <c r="B118" s="75">
        <v>2692</v>
      </c>
      <c r="C118" s="55">
        <v>12.6767097</v>
      </c>
      <c r="D118" s="55">
        <v>4</v>
      </c>
      <c r="E118" s="70">
        <f t="shared" si="16"/>
        <v>1365.0281004960011</v>
      </c>
      <c r="F118" s="70">
        <f t="shared" si="16"/>
        <v>2903.096850615304</v>
      </c>
      <c r="G118" s="70">
        <f t="shared" si="16"/>
        <v>4636.1421111736499</v>
      </c>
      <c r="H118" s="70">
        <f t="shared" si="16"/>
        <v>6588.880488382586</v>
      </c>
      <c r="I118" s="70">
        <f t="shared" si="16"/>
        <v>8789.1618408707909</v>
      </c>
      <c r="J118" s="70">
        <f t="shared" si="16"/>
        <v>11268.366472997155</v>
      </c>
      <c r="K118" s="70">
        <f t="shared" si="16"/>
        <v>14061.852679207141</v>
      </c>
      <c r="L118" s="70">
        <f t="shared" si="16"/>
        <v>17209.461022287898</v>
      </c>
      <c r="M118" s="70">
        <f t="shared" si="16"/>
        <v>20756.08253751399</v>
      </c>
      <c r="N118" s="70">
        <f t="shared" si="16"/>
        <v>24752.298966383034</v>
      </c>
      <c r="O118" s="70">
        <f t="shared" si="16"/>
        <v>29255.104150923515</v>
      </c>
      <c r="P118" s="70">
        <f t="shared" si="16"/>
        <v>34328.716877064748</v>
      </c>
      <c r="Q118" s="70">
        <f t="shared" si="16"/>
        <v>40045.49675980115</v>
      </c>
      <c r="R118" s="70">
        <f t="shared" si="16"/>
        <v>46486.976232460038</v>
      </c>
      <c r="S118" s="70">
        <f t="shared" si="16"/>
        <v>53745.023358253013</v>
      </c>
      <c r="T118" s="70">
        <f t="shared" si="16"/>
        <v>61923.152048071934</v>
      </c>
      <c r="U118" s="70">
        <f t="shared" si="15"/>
        <v>71137.998370791625</v>
      </c>
      <c r="V118" s="70">
        <f t="shared" si="15"/>
        <v>81520.984011143621</v>
      </c>
      <c r="W118" s="70">
        <f t="shared" si="15"/>
        <v>93220.190599315712</v>
      </c>
      <c r="X118" s="70">
        <f t="shared" si="15"/>
        <v>106402.47164387367</v>
      </c>
    </row>
    <row r="119" spans="1:24" ht="15">
      <c r="A119" s="69">
        <v>49</v>
      </c>
      <c r="B119" s="75">
        <v>2763</v>
      </c>
      <c r="C119" s="55">
        <v>13.766070600000001</v>
      </c>
      <c r="D119" s="55">
        <v>5</v>
      </c>
      <c r="E119" s="70">
        <f t="shared" si="16"/>
        <v>1901.7826533900018</v>
      </c>
      <c r="F119" s="70">
        <f t="shared" si="16"/>
        <v>4065.366049504225</v>
      </c>
      <c r="G119" s="70">
        <f t="shared" si="16"/>
        <v>6526.7898634174107</v>
      </c>
      <c r="H119" s="70">
        <f t="shared" si="16"/>
        <v>9327.0550173190986</v>
      </c>
      <c r="I119" s="70">
        <f t="shared" si="16"/>
        <v>12512.806649294091</v>
      </c>
      <c r="J119" s="70">
        <f t="shared" si="16"/>
        <v>16137.111100067408</v>
      </c>
      <c r="K119" s="70">
        <f t="shared" si="16"/>
        <v>20260.339860293134</v>
      </c>
      <c r="L119" s="70">
        <f t="shared" si="16"/>
        <v>24951.175202651037</v>
      </c>
      <c r="M119" s="70">
        <f t="shared" si="16"/>
        <v>30287.754249967675</v>
      </c>
      <c r="N119" s="70">
        <f t="shared" si="16"/>
        <v>36358.970536562731</v>
      </c>
      <c r="O119" s="70">
        <f t="shared" si="16"/>
        <v>43265.954743449161</v>
      </c>
      <c r="P119" s="70">
        <f t="shared" si="16"/>
        <v>51123.759272586431</v>
      </c>
      <c r="Q119" s="70">
        <f t="shared" si="16"/>
        <v>60063.274720814734</v>
      </c>
      <c r="R119" s="70">
        <f t="shared" si="16"/>
        <v>70233.410176944046</v>
      </c>
      <c r="S119" s="70">
        <f t="shared" si="16"/>
        <v>81803.573660079768</v>
      </c>
      <c r="T119" s="70">
        <f t="shared" si="16"/>
        <v>94966.494016839395</v>
      </c>
      <c r="U119" s="70">
        <f t="shared" si="15"/>
        <v>109941.43128293229</v>
      </c>
      <c r="V119" s="70">
        <f t="shared" si="15"/>
        <v>126977.82898538123</v>
      </c>
      <c r="W119" s="70">
        <f t="shared" si="15"/>
        <v>146359.46922324609</v>
      </c>
      <c r="X119" s="70">
        <f t="shared" si="15"/>
        <v>168409.19973969346</v>
      </c>
    </row>
    <row r="120" spans="1:24" ht="15">
      <c r="A120" s="69">
        <v>50</v>
      </c>
      <c r="B120" s="75">
        <v>2836</v>
      </c>
      <c r="C120" s="55">
        <v>12.5287767</v>
      </c>
      <c r="D120" s="55">
        <v>8</v>
      </c>
      <c r="E120" s="70">
        <f t="shared" si="16"/>
        <v>2842.5288576960024</v>
      </c>
      <c r="F120" s="70">
        <f t="shared" si="16"/>
        <v>6041.1918086057958</v>
      </c>
      <c r="G120" s="70">
        <f t="shared" si="16"/>
        <v>9640.6080980207116</v>
      </c>
      <c r="H120" s="70">
        <f t="shared" si="16"/>
        <v>13690.987216839841</v>
      </c>
      <c r="I120" s="70">
        <f t="shared" si="16"/>
        <v>18248.829290959253</v>
      </c>
      <c r="J120" s="70">
        <f t="shared" si="16"/>
        <v>23377.713220883736</v>
      </c>
      <c r="K120" s="70">
        <f t="shared" si="16"/>
        <v>29149.183565590643</v>
      </c>
      <c r="L120" s="70">
        <f t="shared" si="16"/>
        <v>35643.74854209258</v>
      </c>
      <c r="M120" s="70">
        <f t="shared" si="16"/>
        <v>42952.003062136871</v>
      </c>
      <c r="N120" s="70">
        <f t="shared" si="16"/>
        <v>51175.892471665167</v>
      </c>
      <c r="O120" s="70">
        <f t="shared" si="16"/>
        <v>60430.134621368205</v>
      </c>
      <c r="P120" s="70">
        <f t="shared" si="16"/>
        <v>70843.820105284816</v>
      </c>
      <c r="Q120" s="70">
        <f t="shared" si="16"/>
        <v>82562.212989721666</v>
      </c>
      <c r="R120" s="70">
        <f t="shared" si="16"/>
        <v>95748.777151478294</v>
      </c>
      <c r="S120" s="70">
        <f t="shared" si="16"/>
        <v>110587.45649146366</v>
      </c>
      <c r="T120" s="70">
        <f t="shared" si="16"/>
        <v>127285.24083118475</v>
      </c>
      <c r="U120" s="70">
        <f t="shared" si="15"/>
        <v>146075.05328467715</v>
      </c>
      <c r="V120" s="70">
        <f t="shared" si="15"/>
        <v>167218.99938281634</v>
      </c>
      <c r="W120" s="70">
        <f t="shared" si="15"/>
        <v>191012.02327315981</v>
      </c>
      <c r="X120" s="70">
        <f t="shared" si="15"/>
        <v>217786.02199690204</v>
      </c>
    </row>
    <row r="121" spans="1:24" ht="15">
      <c r="A121" s="69">
        <v>51</v>
      </c>
      <c r="B121" s="75">
        <v>2909</v>
      </c>
      <c r="C121" s="55">
        <v>12.5532524</v>
      </c>
      <c r="D121" s="55">
        <v>9</v>
      </c>
      <c r="E121" s="70">
        <f t="shared" si="16"/>
        <v>3286.5670108440008</v>
      </c>
      <c r="F121" s="70">
        <f t="shared" si="16"/>
        <v>6985.7050738543849</v>
      </c>
      <c r="G121" s="70">
        <f t="shared" si="16"/>
        <v>11149.205274538936</v>
      </c>
      <c r="H121" s="70">
        <f t="shared" si="16"/>
        <v>15835.360164089921</v>
      </c>
      <c r="I121" s="70">
        <f t="shared" si="16"/>
        <v>21109.779904781186</v>
      </c>
      <c r="J121" s="70">
        <f t="shared" si="16"/>
        <v>27046.310868156852</v>
      </c>
      <c r="K121" s="70">
        <f t="shared" si="16"/>
        <v>33728.069547169216</v>
      </c>
      <c r="L121" s="70">
        <f t="shared" si="16"/>
        <v>41248.606257916901</v>
      </c>
      <c r="M121" s="70">
        <f t="shared" si="16"/>
        <v>49713.214923799409</v>
      </c>
      <c r="N121" s="70">
        <f t="shared" si="16"/>
        <v>59240.407280182415</v>
      </c>
      <c r="O121" s="70">
        <f t="shared" si="16"/>
        <v>69963.572139695694</v>
      </c>
      <c r="P121" s="70">
        <f t="shared" si="16"/>
        <v>82032.842949291778</v>
      </c>
      <c r="Q121" s="70">
        <f t="shared" si="16"/>
        <v>95617.199786455996</v>
      </c>
      <c r="R121" s="70">
        <f t="shared" si="16"/>
        <v>110906.83522430608</v>
      </c>
      <c r="S121" s="70">
        <f t="shared" si="16"/>
        <v>128115.81718970934</v>
      </c>
      <c r="T121" s="70">
        <f t="shared" ref="T121:X135" si="17">$D121*((1+$C121/100)^T$2-1)*$B121</f>
        <v>147485.08609670011</v>
      </c>
      <c r="U121" s="70">
        <f t="shared" si="17"/>
        <v>169285.8282176202</v>
      </c>
      <c r="V121" s="70">
        <f t="shared" si="17"/>
        <v>193823.27252205249</v>
      </c>
      <c r="W121" s="70">
        <f t="shared" si="17"/>
        <v>221440.96414252958</v>
      </c>
      <c r="X121" s="70">
        <f t="shared" si="17"/>
        <v>252525.57429917887</v>
      </c>
    </row>
    <row r="122" spans="1:24" ht="15">
      <c r="A122" s="69">
        <v>52</v>
      </c>
      <c r="B122" s="75">
        <v>2982</v>
      </c>
      <c r="C122" s="55">
        <v>15.0600673</v>
      </c>
      <c r="D122" s="55">
        <v>5</v>
      </c>
      <c r="E122" s="70">
        <f t="shared" ref="E122:T135" si="18">$D122*((1+$C122/100)^E$2-1)*$B122</f>
        <v>2245.4560344300003</v>
      </c>
      <c r="F122" s="70">
        <f t="shared" si="18"/>
        <v>4829.0792588370687</v>
      </c>
      <c r="G122" s="70">
        <f t="shared" si="18"/>
        <v>7801.7978796182724</v>
      </c>
      <c r="H122" s="70">
        <f t="shared" si="18"/>
        <v>11222.209925328756</v>
      </c>
      <c r="I122" s="70">
        <f t="shared" si="18"/>
        <v>15157.738327060548</v>
      </c>
      <c r="J122" s="70">
        <f t="shared" si="18"/>
        <v>19685.959954703758</v>
      </c>
      <c r="K122" s="70">
        <f t="shared" si="18"/>
        <v>24896.134806963197</v>
      </c>
      <c r="L122" s="70">
        <f t="shared" si="18"/>
        <v>30890.965498420574</v>
      </c>
      <c r="M122" s="70">
        <f t="shared" si="18"/>
        <v>37788.621726532503</v>
      </c>
      <c r="N122" s="70">
        <f t="shared" si="18"/>
        <v>45725.069624720716</v>
      </c>
      <c r="O122" s="70">
        <f t="shared" si="18"/>
        <v>54856.751917605507</v>
      </c>
      <c r="P122" s="70">
        <f t="shared" si="18"/>
        <v>65363.671709420938</v>
      </c>
      <c r="Q122" s="70">
        <f t="shared" si="18"/>
        <v>77452.940693040786</v>
      </c>
      <c r="R122" s="70">
        <f t="shared" si="18"/>
        <v>91362.861721671812</v>
      </c>
      <c r="S122" s="70">
        <f t="shared" si="18"/>
        <v>107367.62621859155</v>
      </c>
      <c r="T122" s="70">
        <f t="shared" si="18"/>
        <v>125782.71901995386</v>
      </c>
      <c r="U122" s="70">
        <f t="shared" si="17"/>
        <v>146971.1371905588</v>
      </c>
      <c r="V122" s="70">
        <f t="shared" si="17"/>
        <v>171350.54539746232</v>
      </c>
      <c r="W122" s="70">
        <f t="shared" si="17"/>
        <v>199401.50888766718</v>
      </c>
      <c r="X122" s="70">
        <f t="shared" si="17"/>
        <v>231676.96635779532</v>
      </c>
    </row>
    <row r="123" spans="1:24" ht="15">
      <c r="A123" s="69">
        <v>53</v>
      </c>
      <c r="B123" s="75">
        <v>3056</v>
      </c>
      <c r="C123" s="55">
        <v>12.7088257</v>
      </c>
      <c r="D123" s="55">
        <v>14</v>
      </c>
      <c r="E123" s="70">
        <f t="shared" si="18"/>
        <v>5437.3439874880014</v>
      </c>
      <c r="F123" s="70">
        <f t="shared" si="18"/>
        <v>11565.710545055283</v>
      </c>
      <c r="G123" s="70">
        <f t="shared" si="18"/>
        <v>18472.920526680882</v>
      </c>
      <c r="H123" s="70">
        <f t="shared" si="18"/>
        <v>26257.955785604274</v>
      </c>
      <c r="I123" s="70">
        <f t="shared" si="18"/>
        <v>35032.377606267786</v>
      </c>
      <c r="J123" s="70">
        <f t="shared" si="18"/>
        <v>44921.925402302208</v>
      </c>
      <c r="K123" s="70">
        <f t="shared" si="18"/>
        <v>56068.318590252806</v>
      </c>
      <c r="L123" s="70">
        <f t="shared" si="18"/>
        <v>68631.287460296735</v>
      </c>
      <c r="M123" s="70">
        <f t="shared" si="18"/>
        <v>82790.862146779808</v>
      </c>
      <c r="N123" s="70">
        <f t="shared" si="18"/>
        <v>98749.952500029322</v>
      </c>
      <c r="O123" s="70">
        <f t="shared" si="18"/>
        <v>116737.25582957886</v>
      </c>
      <c r="P123" s="70">
        <f t="shared" si="18"/>
        <v>137010.5341874111</v>
      </c>
      <c r="Q123" s="70">
        <f t="shared" si="18"/>
        <v>159860.30815541613</v>
      </c>
      <c r="R123" s="70">
        <f t="shared" si="18"/>
        <v>185614.02006985887</v>
      </c>
      <c r="S123" s="70">
        <f t="shared" si="18"/>
        <v>214640.72634278823</v>
      </c>
      <c r="T123" s="70">
        <f t="shared" si="18"/>
        <v>247356.38612239517</v>
      </c>
      <c r="U123" s="70">
        <f t="shared" si="17"/>
        <v>284229.82207999734</v>
      </c>
      <c r="V123" s="70">
        <f t="shared" si="17"/>
        <v>325789.43874305236</v>
      </c>
      <c r="W123" s="70">
        <f t="shared" si="17"/>
        <v>372630.79464940319</v>
      </c>
      <c r="X123" s="70">
        <f t="shared" si="17"/>
        <v>425425.13683340867</v>
      </c>
    </row>
    <row r="124" spans="1:24" ht="15">
      <c r="A124" s="69">
        <v>54</v>
      </c>
      <c r="B124" s="75">
        <v>3130</v>
      </c>
      <c r="C124" s="55">
        <v>13.548388900000001</v>
      </c>
      <c r="D124" s="55">
        <v>15</v>
      </c>
      <c r="E124" s="70">
        <f t="shared" si="18"/>
        <v>6360.9685885500039</v>
      </c>
      <c r="F124" s="70">
        <f t="shared" si="18"/>
        <v>13583.745939283601</v>
      </c>
      <c r="G124" s="70">
        <f t="shared" si="18"/>
        <v>21785.093254875701</v>
      </c>
      <c r="H124" s="70">
        <f t="shared" si="18"/>
        <v>31097.590999823929</v>
      </c>
      <c r="I124" s="70">
        <f t="shared" si="18"/>
        <v>41671.782155561479</v>
      </c>
      <c r="J124" s="70">
        <f t="shared" si="18"/>
        <v>53678.60585210775</v>
      </c>
      <c r="K124" s="70">
        <f t="shared" si="18"/>
        <v>67312.160717599472</v>
      </c>
      <c r="L124" s="70">
        <f t="shared" si="18"/>
        <v>82792.842617162896</v>
      </c>
      <c r="M124" s="70">
        <f t="shared" si="18"/>
        <v>100370.90750485106</v>
      </c>
      <c r="N124" s="70">
        <f t="shared" si="18"/>
        <v>120330.51698461757</v>
      </c>
      <c r="O124" s="70">
        <f t="shared" si="18"/>
        <v>142994.33197962411</v>
      </c>
      <c r="P124" s="70">
        <f t="shared" si="18"/>
        <v>168728.72876973069</v>
      </c>
      <c r="Q124" s="70">
        <f t="shared" si="18"/>
        <v>197949.72171802999</v>
      </c>
      <c r="R124" s="70">
        <f t="shared" si="18"/>
        <v>231129.68843140642</v>
      </c>
      <c r="S124" s="70">
        <f t="shared" si="18"/>
        <v>268805.00607200176</v>
      </c>
      <c r="T124" s="70">
        <f t="shared" si="18"/>
        <v>311584.72226585518</v>
      </c>
      <c r="U124" s="70">
        <f t="shared" si="17"/>
        <v>360160.40077996813</v>
      </c>
      <c r="V124" s="70">
        <f t="shared" si="17"/>
        <v>415317.30112998676</v>
      </c>
      <c r="W124" s="70">
        <f t="shared" si="17"/>
        <v>477947.0728446116</v>
      </c>
      <c r="X124" s="70">
        <f t="shared" si="17"/>
        <v>549062.16959831584</v>
      </c>
    </row>
    <row r="125" spans="1:24" ht="15">
      <c r="A125" s="69">
        <v>55</v>
      </c>
      <c r="B125" s="75">
        <v>3204</v>
      </c>
      <c r="C125" s="55">
        <v>12.105408499999999</v>
      </c>
      <c r="D125" s="55">
        <v>10</v>
      </c>
      <c r="E125" s="70">
        <f t="shared" si="18"/>
        <v>3878.5728833999974</v>
      </c>
      <c r="F125" s="70">
        <f t="shared" si="18"/>
        <v>8226.6628583057918</v>
      </c>
      <c r="G125" s="70">
        <f t="shared" si="18"/>
        <v>13101.106886621483</v>
      </c>
      <c r="H125" s="70">
        <f t="shared" si="18"/>
        <v>18565.622276668633</v>
      </c>
      <c r="I125" s="70">
        <f t="shared" si="18"/>
        <v>24691.639577226371</v>
      </c>
      <c r="J125" s="70">
        <f t="shared" si="18"/>
        <v>31559.236296797288</v>
      </c>
      <c r="K125" s="70">
        <f t="shared" si="18"/>
        <v>39258.183653404871</v>
      </c>
      <c r="L125" s="70">
        <f t="shared" si="18"/>
        <v>47889.12003772975</v>
      </c>
      <c r="M125" s="70">
        <f t="shared" si="18"/>
        <v>57564.866528752289</v>
      </c>
      <c r="N125" s="70">
        <f t="shared" si="18"/>
        <v>68411.901657937517</v>
      </c>
      <c r="O125" s="70">
        <f t="shared" si="18"/>
        <v>80572.014699649095</v>
      </c>
      <c r="P125" s="70">
        <f t="shared" si="18"/>
        <v>94204.159099121651</v>
      </c>
      <c r="Q125" s="70">
        <f t="shared" si="18"/>
        <v>109486.53026546023</v>
      </c>
      <c r="R125" s="70">
        <f t="shared" si="18"/>
        <v>126618.89488997034</v>
      </c>
      <c r="S125" s="70">
        <f t="shared" si="18"/>
        <v>145825.20223798687</v>
      </c>
      <c r="T125" s="70">
        <f t="shared" si="18"/>
        <v>167356.51154824626</v>
      </c>
      <c r="U125" s="70">
        <f t="shared" si="17"/>
        <v>191494.27380591116</v>
      </c>
      <c r="V125" s="70">
        <f t="shared" si="17"/>
        <v>218554.01078762519</v>
      </c>
      <c r="W125" s="70">
        <f t="shared" si="17"/>
        <v>248889.43947000123</v>
      </c>
      <c r="X125" s="70">
        <f t="shared" si="17"/>
        <v>282897.09571460506</v>
      </c>
    </row>
    <row r="126" spans="1:24" ht="15">
      <c r="A126" s="69">
        <v>56</v>
      </c>
      <c r="B126" s="75">
        <v>3280</v>
      </c>
      <c r="C126" s="55">
        <v>12.4480313</v>
      </c>
      <c r="D126" s="55">
        <v>17</v>
      </c>
      <c r="E126" s="70">
        <f t="shared" si="18"/>
        <v>6941.0222528800041</v>
      </c>
      <c r="F126" s="70">
        <f t="shared" si="18"/>
        <v>14746.06512833847</v>
      </c>
      <c r="G126" s="70">
        <f t="shared" si="18"/>
        <v>23522.682183912428</v>
      </c>
      <c r="H126" s="70">
        <f t="shared" si="18"/>
        <v>33391.815277645364</v>
      </c>
      <c r="I126" s="70">
        <f t="shared" si="18"/>
        <v>44489.461147924856</v>
      </c>
      <c r="J126" s="70">
        <f t="shared" si="18"/>
        <v>56968.545449699886</v>
      </c>
      <c r="K126" s="70">
        <f t="shared" si="18"/>
        <v>71001.030071313231</v>
      </c>
      <c r="L126" s="70">
        <f t="shared" si="18"/>
        <v>86780.282770792735</v>
      </c>
      <c r="M126" s="70">
        <f t="shared" si="18"/>
        <v>104523.74178520952</v>
      </c>
      <c r="N126" s="70">
        <f t="shared" si="18"/>
        <v>124475.91213144359</v>
      </c>
      <c r="O126" s="70">
        <f t="shared" si="18"/>
        <v>146911.73488740617</v>
      </c>
      <c r="P126" s="70">
        <f t="shared" si="18"/>
        <v>172140.37588244354</v>
      </c>
      <c r="Q126" s="70">
        <f t="shared" si="18"/>
        <v>200509.48600510776</v>
      </c>
      <c r="R126" s="70">
        <f t="shared" si="18"/>
        <v>232409.9918353727</v>
      </c>
      <c r="S126" s="70">
        <f t="shared" si="18"/>
        <v>268281.48261624732</v>
      </c>
      <c r="T126" s="70">
        <f t="shared" si="18"/>
        <v>308618.26779730181</v>
      </c>
      <c r="U126" s="70">
        <f t="shared" si="17"/>
        <v>353976.1886231078</v>
      </c>
      <c r="V126" s="70">
        <f t="shared" si="17"/>
        <v>404980.27763033926</v>
      </c>
      <c r="W126" s="70">
        <f t="shared" si="17"/>
        <v>462333.3716014708</v>
      </c>
      <c r="X126" s="70">
        <f t="shared" si="17"/>
        <v>526825.79666164727</v>
      </c>
    </row>
    <row r="127" spans="1:24" ht="15">
      <c r="A127" s="69">
        <v>57</v>
      </c>
      <c r="B127" s="75">
        <v>3357</v>
      </c>
      <c r="C127" s="55">
        <v>12.946932800000001</v>
      </c>
      <c r="D127" s="55">
        <v>19</v>
      </c>
      <c r="E127" s="70">
        <f t="shared" si="18"/>
        <v>8257.9421478239929</v>
      </c>
      <c r="F127" s="70">
        <f t="shared" si="18"/>
        <v>17585.034516189637</v>
      </c>
      <c r="G127" s="70">
        <f t="shared" si="18"/>
        <v>28119.699265681498</v>
      </c>
      <c r="H127" s="70">
        <f t="shared" si="18"/>
        <v>40018.279980995372</v>
      </c>
      <c r="I127" s="70">
        <f t="shared" si="18"/>
        <v>53457.361945674689</v>
      </c>
      <c r="J127" s="70">
        <f t="shared" si="18"/>
        <v>68636.392821257963</v>
      </c>
      <c r="K127" s="70">
        <f t="shared" si="18"/>
        <v>85780.642623994223</v>
      </c>
      <c r="L127" s="70">
        <f t="shared" si="18"/>
        <v>105144.54692775491</v>
      </c>
      <c r="M127" s="70">
        <f t="shared" si="18"/>
        <v>127015.48290917979</v>
      </c>
      <c r="N127" s="70">
        <f t="shared" si="18"/>
        <v>151718.03427485074</v>
      </c>
      <c r="O127" s="70">
        <f t="shared" si="18"/>
        <v>179618.80836572062</v>
      </c>
      <c r="P127" s="70">
        <f t="shared" si="18"/>
        <v>211131.87692881527</v>
      </c>
      <c r="Q127" s="70">
        <f t="shared" si="18"/>
        <v>246724.92130199162</v>
      </c>
      <c r="R127" s="70">
        <f t="shared" si="18"/>
        <v>286926.17321163736</v>
      </c>
      <c r="S127" s="70">
        <f t="shared" si="18"/>
        <v>332332.25419078354</v>
      </c>
      <c r="T127" s="70">
        <f t="shared" si="18"/>
        <v>383617.02996141353</v>
      </c>
      <c r="U127" s="70">
        <f t="shared" si="17"/>
        <v>441541.6111876975</v>
      </c>
      <c r="V127" s="70">
        <f t="shared" si="17"/>
        <v>506965.64902002999</v>
      </c>
      <c r="W127" s="70">
        <f t="shared" si="17"/>
        <v>580860.09306556114</v>
      </c>
      <c r="X127" s="70">
        <f t="shared" si="17"/>
        <v>664321.60112460062</v>
      </c>
    </row>
    <row r="128" spans="1:24" ht="15">
      <c r="A128" s="69">
        <v>58</v>
      </c>
      <c r="B128" s="75">
        <v>3433</v>
      </c>
      <c r="C128" s="55">
        <v>13.4630648</v>
      </c>
      <c r="D128" s="55">
        <v>25</v>
      </c>
      <c r="E128" s="70">
        <f t="shared" si="18"/>
        <v>11554.675364599992</v>
      </c>
      <c r="F128" s="70">
        <f t="shared" si="18"/>
        <v>24664.964160965726</v>
      </c>
      <c r="G128" s="70">
        <f t="shared" si="18"/>
        <v>39540.299633453309</v>
      </c>
      <c r="H128" s="70">
        <f t="shared" si="18"/>
        <v>56418.311159819277</v>
      </c>
      <c r="I128" s="70">
        <f t="shared" si="18"/>
        <v>75568.620314931366</v>
      </c>
      <c r="J128" s="70">
        <f t="shared" si="18"/>
        <v>97297.148000996531</v>
      </c>
      <c r="K128" s="70">
        <f t="shared" si="18"/>
        <v>121951.00144952258</v>
      </c>
      <c r="L128" s="70">
        <f t="shared" si="18"/>
        <v>149924.01916352074</v>
      </c>
      <c r="M128" s="70">
        <f t="shared" si="18"/>
        <v>181663.06237886992</v>
      </c>
      <c r="N128" s="70">
        <f t="shared" si="18"/>
        <v>217675.15354920161</v>
      </c>
      <c r="O128" s="70">
        <f t="shared" si="18"/>
        <v>258535.5758896301</v>
      </c>
      <c r="P128" s="70">
        <f t="shared" si="18"/>
        <v>304897.06336730416</v>
      </c>
      <c r="Q128" s="70">
        <f t="shared" si="18"/>
        <v>357500.22794634139</v>
      </c>
      <c r="R128" s="70">
        <f t="shared" si="18"/>
        <v>417185.39065950492</v>
      </c>
      <c r="S128" s="70">
        <f t="shared" si="18"/>
        <v>484906.00550472731</v>
      </c>
      <c r="T128" s="70">
        <f t="shared" si="18"/>
        <v>561743.89060952014</v>
      </c>
      <c r="U128" s="70">
        <f t="shared" si="17"/>
        <v>648926.5099769209</v>
      </c>
      <c r="V128" s="70">
        <f t="shared" si="17"/>
        <v>747846.5818840923</v>
      </c>
      <c r="W128" s="70">
        <f t="shared" si="17"/>
        <v>860084.32717233268</v>
      </c>
      <c r="X128" s="70">
        <f t="shared" si="17"/>
        <v>987432.7128387877</v>
      </c>
    </row>
    <row r="129" spans="1:24" ht="15">
      <c r="A129" s="69">
        <v>59</v>
      </c>
      <c r="B129" s="75">
        <v>3510</v>
      </c>
      <c r="C129" s="55">
        <v>13.4545586</v>
      </c>
      <c r="D129" s="55">
        <v>31</v>
      </c>
      <c r="E129" s="70">
        <f t="shared" si="18"/>
        <v>14639.90521266</v>
      </c>
      <c r="F129" s="70">
        <f t="shared" si="18"/>
        <v>31249.545051141802</v>
      </c>
      <c r="G129" s="70">
        <f t="shared" si="18"/>
        <v>50093.938614941071</v>
      </c>
      <c r="H129" s="70">
        <f t="shared" si="18"/>
        <v>71473.76215359637</v>
      </c>
      <c r="I129" s="70">
        <f t="shared" si="18"/>
        <v>95730.146578836604</v>
      </c>
      <c r="J129" s="70">
        <f t="shared" si="18"/>
        <v>123250.12046081208</v>
      </c>
      <c r="K129" s="70">
        <f t="shared" si="18"/>
        <v>154472.78535544267</v>
      </c>
      <c r="L129" s="70">
        <f t="shared" si="18"/>
        <v>189896.32199480294</v>
      </c>
      <c r="M129" s="70">
        <f t="shared" si="18"/>
        <v>230085.93912949838</v>
      </c>
      <c r="N129" s="70">
        <f t="shared" si="18"/>
        <v>275682.89185269712</v>
      </c>
      <c r="O129" s="70">
        <f t="shared" si="18"/>
        <v>327414.71329985291</v>
      </c>
      <c r="P129" s="70">
        <f t="shared" si="18"/>
        <v>386106.82297846355</v>
      </c>
      <c r="Q129" s="70">
        <f t="shared" si="18"/>
        <v>452695.69694735925</v>
      </c>
      <c r="R129" s="70">
        <f t="shared" si="18"/>
        <v>528243.80998548004</v>
      </c>
      <c r="S129" s="70">
        <f t="shared" si="18"/>
        <v>613956.58816350927</v>
      </c>
      <c r="T129" s="70">
        <f t="shared" si="18"/>
        <v>711201.64230918942</v>
      </c>
      <c r="U129" s="70">
        <f t="shared" si="17"/>
        <v>821530.58925050159</v>
      </c>
      <c r="V129" s="70">
        <f t="shared" si="17"/>
        <v>946703.80901079578</v>
      </c>
      <c r="W129" s="70">
        <f t="shared" si="17"/>
        <v>1088718.5329752453</v>
      </c>
      <c r="X129" s="70">
        <f t="shared" si="17"/>
        <v>1249840.7111961201</v>
      </c>
    </row>
    <row r="130" spans="1:24" ht="15">
      <c r="A130" s="69">
        <v>60</v>
      </c>
      <c r="B130" s="75">
        <v>3586</v>
      </c>
      <c r="C130" s="55">
        <v>14.5889551</v>
      </c>
      <c r="D130" s="55">
        <v>34</v>
      </c>
      <c r="E130" s="70">
        <f t="shared" si="18"/>
        <v>17787.437616124</v>
      </c>
      <c r="F130" s="70">
        <f t="shared" si="18"/>
        <v>38169.876519504833</v>
      </c>
      <c r="G130" s="70">
        <f t="shared" si="18"/>
        <v>61525.900282784853</v>
      </c>
      <c r="H130" s="70">
        <f t="shared" si="18"/>
        <v>88289.323866035076</v>
      </c>
      <c r="I130" s="70">
        <f t="shared" si="18"/>
        <v>118957.25129906851</v>
      </c>
      <c r="J130" s="70">
        <f t="shared" si="18"/>
        <v>154099.30889540777</v>
      </c>
      <c r="K130" s="70">
        <f t="shared" si="18"/>
        <v>194368.22549569313</v>
      </c>
      <c r="L130" s="70">
        <f t="shared" si="18"/>
        <v>240511.95625805049</v>
      </c>
      <c r="M130" s="70">
        <f t="shared" si="18"/>
        <v>293387.57518279314</v>
      </c>
      <c r="N130" s="70">
        <f t="shared" si="18"/>
        <v>353977.19441131351</v>
      </c>
      <c r="O130" s="70">
        <f t="shared" si="18"/>
        <v>423406.20598434383</v>
      </c>
      <c r="P130" s="70">
        <f t="shared" si="18"/>
        <v>502964.18488213717</v>
      </c>
      <c r="Q130" s="70">
        <f t="shared" si="18"/>
        <v>594128.84159979713</v>
      </c>
      <c r="R130" s="70">
        <f t="shared" si="18"/>
        <v>698593.4691530657</v>
      </c>
      <c r="S130" s="70">
        <f t="shared" si="18"/>
        <v>818298.39431546279</v>
      </c>
      <c r="T130" s="70">
        <f t="shared" si="18"/>
        <v>955467.01726229035</v>
      </c>
      <c r="U130" s="70">
        <f t="shared" si="17"/>
        <v>1112647.1090221193</v>
      </c>
      <c r="V130" s="70">
        <f t="shared" si="17"/>
        <v>1292758.133794928</v>
      </c>
      <c r="W130" s="70">
        <f t="shared" si="17"/>
        <v>1499145.4751019923</v>
      </c>
      <c r="X130" s="70">
        <f t="shared" si="17"/>
        <v>1735642.5729644273</v>
      </c>
    </row>
    <row r="131" spans="1:24" ht="15">
      <c r="A131" s="69">
        <v>61</v>
      </c>
      <c r="B131" s="75">
        <v>3662</v>
      </c>
      <c r="C131" s="55">
        <v>14.3558314</v>
      </c>
      <c r="D131" s="55">
        <v>29</v>
      </c>
      <c r="E131" s="70">
        <f t="shared" si="18"/>
        <v>15245.605830172008</v>
      </c>
      <c r="F131" s="70">
        <f t="shared" si="18"/>
        <v>32679.845129232079</v>
      </c>
      <c r="G131" s="70">
        <f t="shared" si="18"/>
        <v>52616.914427937758</v>
      </c>
      <c r="H131" s="70">
        <f t="shared" si="18"/>
        <v>75416.115781266795</v>
      </c>
      <c r="I131" s="70">
        <f t="shared" si="18"/>
        <v>101488.33204142626</v>
      </c>
      <c r="J131" s="70">
        <f t="shared" si="18"/>
        <v>131303.43171013764</v>
      </c>
      <c r="K131" s="70">
        <f t="shared" si="18"/>
        <v>165398.73681903112</v>
      </c>
      <c r="L131" s="70">
        <f t="shared" si="18"/>
        <v>204388.70644467301</v>
      </c>
      <c r="M131" s="70">
        <f t="shared" si="18"/>
        <v>248976.0103726832</v>
      </c>
      <c r="N131" s="70">
        <f t="shared" si="18"/>
        <v>299964.19247840415</v>
      </c>
      <c r="O131" s="70">
        <f t="shared" si="18"/>
        <v>358272.15204114729</v>
      </c>
      <c r="P131" s="70">
        <f t="shared" si="18"/>
        <v>424950.70397149818</v>
      </c>
      <c r="Q131" s="70">
        <f t="shared" si="18"/>
        <v>501201.51639693155</v>
      </c>
      <c r="R131" s="70">
        <f t="shared" si="18"/>
        <v>588398.76689529058</v>
      </c>
      <c r="S131" s="70">
        <f t="shared" si="18"/>
        <v>688113.90766062948</v>
      </c>
      <c r="T131" s="70">
        <f t="shared" si="18"/>
        <v>802143.98591451324</v>
      </c>
      <c r="U131" s="70">
        <f t="shared" si="17"/>
        <v>932544.02994781244</v>
      </c>
      <c r="V131" s="70">
        <f t="shared" si="17"/>
        <v>1081664.0844480579</v>
      </c>
      <c r="W131" s="70">
        <f t="shared" si="17"/>
        <v>1252191.5625559469</v>
      </c>
      <c r="X131" s="70">
        <f t="shared" si="17"/>
        <v>1447199.6779116762</v>
      </c>
    </row>
    <row r="132" spans="1:24" ht="15">
      <c r="A132" s="69">
        <v>62</v>
      </c>
      <c r="B132" s="75">
        <v>3738</v>
      </c>
      <c r="C132" s="55">
        <v>13.695024800000001</v>
      </c>
      <c r="D132" s="55">
        <v>42</v>
      </c>
      <c r="E132" s="70">
        <f t="shared" si="18"/>
        <v>21500.641135007998</v>
      </c>
      <c r="F132" s="70">
        <f t="shared" si="18"/>
        <v>45945.800405614362</v>
      </c>
      <c r="G132" s="70">
        <f t="shared" si="18"/>
        <v>73738.730300729731</v>
      </c>
      <c r="H132" s="70">
        <f t="shared" si="18"/>
        <v>105337.90883762784</v>
      </c>
      <c r="I132" s="70">
        <f t="shared" si="18"/>
        <v>141264.60271175034</v>
      </c>
      <c r="J132" s="70">
        <f t="shared" si="18"/>
        <v>182111.46622175403</v>
      </c>
      <c r="K132" s="70">
        <f t="shared" si="18"/>
        <v>228552.31781947491</v>
      </c>
      <c r="L132" s="70">
        <f t="shared" si="18"/>
        <v>281353.25556083489</v>
      </c>
      <c r="M132" s="70">
        <f t="shared" si="18"/>
        <v>341385.29482050659</v>
      </c>
      <c r="N132" s="70">
        <f t="shared" si="18"/>
        <v>409638.7367447362</v>
      </c>
      <c r="O132" s="70">
        <f t="shared" si="18"/>
        <v>487239.50446734246</v>
      </c>
      <c r="P132" s="70">
        <f t="shared" si="18"/>
        <v>575467.71657455026</v>
      </c>
      <c r="Q132" s="70">
        <f t="shared" si="18"/>
        <v>675778.80421043665</v>
      </c>
      <c r="R132" s="70">
        <f t="shared" si="18"/>
        <v>789827.52017520729</v>
      </c>
      <c r="S132" s="70">
        <f t="shared" si="18"/>
        <v>919495.23607543495</v>
      </c>
      <c r="T132" s="70">
        <f t="shared" si="18"/>
        <v>1066920.9778257927</v>
      </c>
      <c r="U132" s="70">
        <f t="shared" si="17"/>
        <v>1234536.7114704454</v>
      </c>
      <c r="V132" s="70">
        <f t="shared" si="17"/>
        <v>1425107.4614064354</v>
      </c>
      <c r="W132" s="70">
        <f t="shared" si="17"/>
        <v>1641776.9228077051</v>
      </c>
      <c r="X132" s="70">
        <f t="shared" si="17"/>
        <v>1888119.3206819056</v>
      </c>
    </row>
    <row r="133" spans="1:24" ht="15">
      <c r="A133" s="69">
        <v>63</v>
      </c>
      <c r="B133" s="75">
        <v>3815</v>
      </c>
      <c r="C133" s="55">
        <v>15.539543800000001</v>
      </c>
      <c r="D133" s="55">
        <v>49</v>
      </c>
      <c r="E133" s="70">
        <f t="shared" si="18"/>
        <v>29048.84620253</v>
      </c>
      <c r="F133" s="70">
        <f t="shared" si="18"/>
        <v>62611.750584096771</v>
      </c>
      <c r="G133" s="70">
        <f t="shared" si="18"/>
        <v>101390.17719258922</v>
      </c>
      <c r="H133" s="70">
        <f t="shared" si="18"/>
        <v>146194.59438885923</v>
      </c>
      <c r="I133" s="70">
        <f t="shared" si="18"/>
        <v>197961.41361967829</v>
      </c>
      <c r="J133" s="70">
        <f t="shared" si="18"/>
        <v>257772.56039873738</v>
      </c>
      <c r="K133" s="70">
        <f t="shared" si="18"/>
        <v>326878.08652881061</v>
      </c>
      <c r="L133" s="70">
        <f t="shared" si="18"/>
        <v>406722.29616008699</v>
      </c>
      <c r="M133" s="70">
        <f t="shared" si="18"/>
        <v>498973.93171877944</v>
      </c>
      <c r="N133" s="70">
        <f t="shared" si="18"/>
        <v>605561.05059133109</v>
      </c>
      <c r="O133" s="70">
        <f t="shared" si="18"/>
        <v>728711.32148624118</v>
      </c>
      <c r="P133" s="70">
        <f t="shared" si="18"/>
        <v>870998.58266668452</v>
      </c>
      <c r="Q133" s="70">
        <f t="shared" si="18"/>
        <v>1035396.6351200831</v>
      </c>
      <c r="R133" s="70">
        <f t="shared" si="18"/>
        <v>1225341.3949408245</v>
      </c>
      <c r="S133" s="70">
        <f t="shared" si="18"/>
        <v>1444802.7039097147</v>
      </c>
      <c r="T133" s="70">
        <f t="shared" si="18"/>
        <v>1698367.2991098792</v>
      </c>
      <c r="U133" s="70">
        <f t="shared" si="17"/>
        <v>1991334.6756424657</v>
      </c>
      <c r="V133" s="70">
        <f t="shared" si="17"/>
        <v>2329827.8459710442</v>
      </c>
      <c r="W133" s="70">
        <f t="shared" si="17"/>
        <v>2720921.3107628417</v>
      </c>
      <c r="X133" s="70">
        <f t="shared" si="17"/>
        <v>3172788.915814897</v>
      </c>
    </row>
    <row r="134" spans="1:24" ht="15">
      <c r="A134" s="69">
        <v>64</v>
      </c>
      <c r="B134" s="75">
        <v>3892</v>
      </c>
      <c r="C134" s="55">
        <v>16.852858900000001</v>
      </c>
      <c r="D134" s="55">
        <v>38</v>
      </c>
      <c r="E134" s="70">
        <f>$D134*((1+$C134/100)^E$2-1)*$B134</f>
        <v>24924.704198744017</v>
      </c>
      <c r="F134" s="70">
        <f>$D134*((1+$C134/100)^F$2-1)*$B134</f>
        <v>54049.933627344741</v>
      </c>
      <c r="G134" s="70">
        <f t="shared" si="18"/>
        <v>88083.596875848816</v>
      </c>
      <c r="H134" s="70">
        <f t="shared" si="18"/>
        <v>127852.90537012447</v>
      </c>
      <c r="I134" s="70">
        <f t="shared" si="18"/>
        <v>174324.47931044607</v>
      </c>
      <c r="J134" s="70">
        <f t="shared" si="18"/>
        <v>228627.8420355393</v>
      </c>
      <c r="K134" s="70">
        <f t="shared" si="18"/>
        <v>292082.87385864765</v>
      </c>
      <c r="L134" s="70">
        <f t="shared" si="18"/>
        <v>366231.89265985455</v>
      </c>
      <c r="M134" s="70">
        <f t="shared" si="18"/>
        <v>452877.14097536338</v>
      </c>
      <c r="N134" s="70">
        <f t="shared" si="18"/>
        <v>554124.59073303954</v>
      </c>
      <c r="O134" s="70">
        <f t="shared" si="18"/>
        <v>672435.13033822528</v>
      </c>
      <c r="P134" s="70">
        <f t="shared" si="18"/>
        <v>810684.37824690156</v>
      </c>
      <c r="Q134" s="70">
        <f t="shared" si="18"/>
        <v>972232.57683593815</v>
      </c>
      <c r="R134" s="70">
        <f t="shared" si="18"/>
        <v>1161006.2653886771</v>
      </c>
      <c r="S134" s="70">
        <f t="shared" si="18"/>
        <v>1381593.7173135346</v>
      </c>
      <c r="T134" s="70">
        <f t="shared" si="18"/>
        <v>1639356.4612623935</v>
      </c>
      <c r="U134" s="70">
        <f t="shared" si="17"/>
        <v>1940559.5967457222</v>
      </c>
      <c r="V134" s="70">
        <f t="shared" si="17"/>
        <v>2292524.0716544315</v>
      </c>
      <c r="W134" s="70">
        <f t="shared" si="17"/>
        <v>2703804.6228976324</v>
      </c>
      <c r="X134" s="70">
        <f t="shared" si="17"/>
        <v>3184397.7051249919</v>
      </c>
    </row>
    <row r="135" spans="1:24" ht="15">
      <c r="A135" s="69">
        <v>65</v>
      </c>
      <c r="B135">
        <v>3967.0087400000002</v>
      </c>
      <c r="C135" s="55">
        <v>15.0329374</v>
      </c>
      <c r="D135" s="55">
        <v>54</v>
      </c>
      <c r="E135" s="70">
        <f>$D135*((1+$C135/100)^E$2-1)*$B135</f>
        <v>32203.328788983359</v>
      </c>
      <c r="F135" s="70">
        <f t="shared" ref="F135:X135" si="19">$D135*((1+$C135/100)^F$2-1)*$B135</f>
        <v>69247.763835530757</v>
      </c>
      <c r="G135" s="70">
        <f t="shared" si="18"/>
        <v>111861.06561280931</v>
      </c>
      <c r="H135" s="70">
        <f t="shared" si="18"/>
        <v>160880.39837033922</v>
      </c>
      <c r="I135" s="70">
        <f t="shared" si="18"/>
        <v>217268.77673520631</v>
      </c>
      <c r="J135" s="70">
        <f t="shared" si="18"/>
        <v>282133.98472053895</v>
      </c>
      <c r="K135" s="70">
        <f t="shared" si="18"/>
        <v>356750.33881668648</v>
      </c>
      <c r="L135" s="70">
        <f t="shared" si="18"/>
        <v>442583.72271427029</v>
      </c>
      <c r="M135" s="70">
        <f t="shared" si="18"/>
        <v>541320.38548147946</v>
      </c>
      <c r="N135" s="70">
        <f t="shared" si="18"/>
        <v>654900.06895333237</v>
      </c>
      <c r="O135" s="70">
        <f t="shared" si="18"/>
        <v>785554.11514062691</v>
      </c>
      <c r="P135" s="70">
        <f t="shared" si="18"/>
        <v>935849.30230182467</v>
      </c>
      <c r="Q135" s="70">
        <f t="shared" si="18"/>
        <v>1108738.2708641784</v>
      </c>
      <c r="R135" s="70">
        <f t="shared" si="18"/>
        <v>1307617.5298420161</v>
      </c>
      <c r="S135" s="70">
        <f t="shared" si="18"/>
        <v>1536394.1833235759</v>
      </c>
      <c r="T135" s="70">
        <f t="shared" si="18"/>
        <v>1799562.6879088336</v>
      </c>
      <c r="U135" s="70">
        <f t="shared" si="17"/>
        <v>2102293.149044909</v>
      </c>
      <c r="V135" s="70">
        <f t="shared" si="17"/>
        <v>2450532.8908943026</v>
      </c>
      <c r="W135" s="70">
        <f t="shared" si="17"/>
        <v>2851123.2951378371</v>
      </c>
      <c r="X135" s="70">
        <f t="shared" si="17"/>
        <v>3311934.2040817086</v>
      </c>
    </row>
    <row r="136" spans="1:24">
      <c r="E136" s="69"/>
      <c r="F136" s="69"/>
      <c r="G136" s="69"/>
      <c r="H136" s="69"/>
      <c r="I136" s="70">
        <f>SUM(I105:I135)</f>
        <v>1451439.99909713</v>
      </c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70">
        <f>SUM(X105:X135)</f>
        <v>21048492.788094014</v>
      </c>
    </row>
    <row r="137" spans="1:24"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</row>
    <row r="138" spans="1:24">
      <c r="E138" s="69"/>
      <c r="F138" s="69"/>
      <c r="G138" s="69"/>
      <c r="H138" s="69"/>
      <c r="I138" s="70">
        <f>SUM(I34,I68,I102,I136)</f>
        <v>120856943.98044746</v>
      </c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70">
        <f>SUM(X34,X68,X102,X136)</f>
        <v>1623752742.831847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CB5E6-87AC-4758-B2B3-0ACF538ACABE}">
  <dimension ref="A1:X138"/>
  <sheetViews>
    <sheetView topLeftCell="A112" workbookViewId="0">
      <selection activeCell="E1" sqref="E1:X138"/>
    </sheetView>
  </sheetViews>
  <sheetFormatPr defaultRowHeight="12.75"/>
  <cols>
    <col min="3" max="3" width="9.140625" style="69"/>
    <col min="9" max="9" width="15.7109375" bestFit="1" customWidth="1"/>
    <col min="24" max="24" width="17.42578125" bestFit="1" customWidth="1"/>
  </cols>
  <sheetData>
    <row r="1" spans="1:24">
      <c r="A1" s="69" t="s">
        <v>131</v>
      </c>
      <c r="B1" s="69"/>
      <c r="E1" s="69" t="s">
        <v>31</v>
      </c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</row>
    <row r="2" spans="1:24">
      <c r="A2" s="69" t="s">
        <v>0</v>
      </c>
      <c r="B2" s="69" t="s">
        <v>32</v>
      </c>
      <c r="C2" s="69" t="s">
        <v>33</v>
      </c>
      <c r="E2" s="69">
        <v>1</v>
      </c>
      <c r="F2" s="69">
        <v>2</v>
      </c>
      <c r="G2" s="69">
        <v>3</v>
      </c>
      <c r="H2" s="69">
        <v>4</v>
      </c>
      <c r="I2" s="69">
        <v>5</v>
      </c>
      <c r="J2" s="69">
        <v>6</v>
      </c>
      <c r="K2" s="69">
        <v>7</v>
      </c>
      <c r="L2" s="69">
        <v>8</v>
      </c>
      <c r="M2" s="69">
        <v>9</v>
      </c>
      <c r="N2" s="69">
        <v>10</v>
      </c>
      <c r="O2" s="69">
        <v>11</v>
      </c>
      <c r="P2" s="69">
        <v>12</v>
      </c>
      <c r="Q2" s="69">
        <v>13</v>
      </c>
      <c r="R2" s="69">
        <v>14</v>
      </c>
      <c r="S2" s="69">
        <v>15</v>
      </c>
      <c r="T2" s="69">
        <v>16</v>
      </c>
      <c r="U2" s="69">
        <v>17</v>
      </c>
      <c r="V2" s="69">
        <v>18</v>
      </c>
      <c r="W2" s="69">
        <v>19</v>
      </c>
      <c r="X2" s="69">
        <v>20</v>
      </c>
    </row>
    <row r="3" spans="1:24" ht="15">
      <c r="A3" s="69">
        <v>35</v>
      </c>
      <c r="B3" s="75">
        <v>2242</v>
      </c>
      <c r="C3" s="55">
        <v>11.6415585</v>
      </c>
      <c r="D3" s="55">
        <v>1379</v>
      </c>
      <c r="E3" s="70">
        <f>$D3*((1+$C3/100)^E$2-1)*$B3</f>
        <v>359924.15962502983</v>
      </c>
      <c r="F3" s="70">
        <f>$D3*((1+$C3/100)^F$2-1)*$B3</f>
        <v>761749.1008484409</v>
      </c>
      <c r="G3" s="70">
        <f>$D3*((1+$C3/100)^G$2-1)*$B3</f>
        <v>1210352.727671966</v>
      </c>
      <c r="H3" s="70">
        <f>$D3*((1+$C3/100)^H$2-1)*$B3</f>
        <v>1711180.8081452732</v>
      </c>
      <c r="I3" s="70">
        <f>$D3*((1+$C3/100)^I$2-1)*$B3</f>
        <v>2270313.0825913073</v>
      </c>
      <c r="J3" s="70">
        <f t="shared" ref="J3:X18" si="0">$D3*((1+$C3/100)^J$2-1)*$B3</f>
        <v>2894537.0678593582</v>
      </c>
      <c r="K3" s="70">
        <f t="shared" si="0"/>
        <v>3591430.453543419</v>
      </c>
      <c r="L3" s="70">
        <f t="shared" si="0"/>
        <v>4369453.0904045226</v>
      </c>
      <c r="M3" s="70">
        <f t="shared" si="0"/>
        <v>5238049.6876790524</v>
      </c>
      <c r="N3" s="70">
        <f t="shared" si="0"/>
        <v>6207764.4659543065</v>
      </c>
      <c r="O3" s="70">
        <f t="shared" si="0"/>
        <v>7290369.1574256187</v>
      </c>
      <c r="P3" s="70">
        <f t="shared" si="0"/>
        <v>8499005.9073783085</v>
      </c>
      <c r="Q3" s="70">
        <f t="shared" si="0"/>
        <v>9848346.8116292413</v>
      </c>
      <c r="R3" s="70">
        <f t="shared" si="0"/>
        <v>11354772.026612973</v>
      </c>
      <c r="S3" s="70">
        <f t="shared" si="0"/>
        <v>13036568.614257785</v>
      </c>
      <c r="T3" s="70">
        <f t="shared" si="0"/>
        <v>14914152.535504274</v>
      </c>
      <c r="U3" s="70">
        <f t="shared" si="0"/>
        <v>17010316.487329267</v>
      </c>
      <c r="V3" s="70">
        <f t="shared" si="0"/>
        <v>19350506.591861874</v>
      </c>
      <c r="W3" s="70">
        <f t="shared" si="0"/>
        <v>21963131.296424866</v>
      </c>
      <c r="X3" s="70">
        <f t="shared" si="0"/>
        <v>24879906.234354999</v>
      </c>
    </row>
    <row r="4" spans="1:24" ht="15">
      <c r="A4" s="69">
        <v>36</v>
      </c>
      <c r="B4" s="75">
        <v>2323</v>
      </c>
      <c r="C4" s="55">
        <v>12.260639899999999</v>
      </c>
      <c r="D4" s="55">
        <v>1408</v>
      </c>
      <c r="E4" s="70">
        <f t="shared" ref="E4:T31" si="1">$D4*((1+$C4/100)^E$2-1)*$B4</f>
        <v>401019.04814681574</v>
      </c>
      <c r="F4" s="70">
        <f t="shared" si="1"/>
        <v>851205.59771732043</v>
      </c>
      <c r="G4" s="70">
        <f t="shared" si="1"/>
        <v>1356587.899008899</v>
      </c>
      <c r="H4" s="70">
        <f t="shared" si="1"/>
        <v>1923933.3043801717</v>
      </c>
      <c r="I4" s="70">
        <f t="shared" si="1"/>
        <v>2560838.8868932114</v>
      </c>
      <c r="J4" s="70">
        <f t="shared" si="1"/>
        <v>3275833.1693811719</v>
      </c>
      <c r="K4" s="70">
        <f t="shared" si="1"/>
        <v>4078490.3261505696</v>
      </c>
      <c r="L4" s="70">
        <f t="shared" si="1"/>
        <v>4979558.386543042</v>
      </c>
      <c r="M4" s="70">
        <f t="shared" si="1"/>
        <v>5991103.1570741497</v>
      </c>
      <c r="N4" s="70">
        <f t="shared" si="1"/>
        <v>7126669.789347358</v>
      </c>
      <c r="O4" s="70">
        <f t="shared" si="1"/>
        <v>8401464.1572281402</v>
      </c>
      <c r="P4" s="70">
        <f t="shared" si="1"/>
        <v>9832556.4720202684</v>
      </c>
      <c r="Q4" s="70">
        <f t="shared" si="1"/>
        <v>11439109.862165632</v>
      </c>
      <c r="R4" s="70">
        <f t="shared" si="1"/>
        <v>13242636.978277965</v>
      </c>
      <c r="S4" s="70">
        <f t="shared" si="1"/>
        <v>15267288.05959568</v>
      </c>
      <c r="T4" s="70">
        <f t="shared" si="1"/>
        <v>17540174.319225214</v>
      </c>
      <c r="U4" s="70">
        <f t="shared" si="0"/>
        <v>20091730.978484511</v>
      </c>
      <c r="V4" s="70">
        <f t="shared" si="0"/>
        <v>22956124.811580054</v>
      </c>
      <c r="W4" s="70">
        <f t="shared" si="0"/>
        <v>26171711.657869257</v>
      </c>
      <c r="X4" s="70">
        <f t="shared" si="0"/>
        <v>29781550.028053746</v>
      </c>
    </row>
    <row r="5" spans="1:24" ht="15">
      <c r="A5" s="69">
        <v>37</v>
      </c>
      <c r="B5" s="75">
        <v>2408</v>
      </c>
      <c r="C5" s="55">
        <v>12.666257</v>
      </c>
      <c r="D5" s="55">
        <v>1397</v>
      </c>
      <c r="E5" s="70">
        <f t="shared" si="1"/>
        <v>426089.84557831974</v>
      </c>
      <c r="F5" s="70">
        <f t="shared" si="1"/>
        <v>906149.32604849269</v>
      </c>
      <c r="G5" s="70">
        <f t="shared" si="1"/>
        <v>1447014.3740678825</v>
      </c>
      <c r="H5" s="70">
        <f t="shared" si="1"/>
        <v>2056386.7790925812</v>
      </c>
      <c r="I5" s="70">
        <f t="shared" si="1"/>
        <v>2742943.8590247896</v>
      </c>
      <c r="J5" s="70">
        <f t="shared" si="1"/>
        <v>3516462.0231529064</v>
      </c>
      <c r="K5" s="70">
        <f t="shared" si="1"/>
        <v>4387955.9858911736</v>
      </c>
      <c r="L5" s="70">
        <f t="shared" si="1"/>
        <v>5369835.6136893518</v>
      </c>
      <c r="M5" s="70">
        <f t="shared" si="1"/>
        <v>6476082.638575092</v>
      </c>
      <c r="N5" s="70">
        <f t="shared" si="1"/>
        <v>7722449.7546877135</v>
      </c>
      <c r="O5" s="70">
        <f t="shared" si="1"/>
        <v>9126684.932890648</v>
      </c>
      <c r="P5" s="70">
        <f t="shared" si="1"/>
        <v>10708784.147649173</v>
      </c>
      <c r="Q5" s="70">
        <f t="shared" si="1"/>
        <v>12491276.114943996</v>
      </c>
      <c r="R5" s="70">
        <f t="shared" si="1"/>
        <v>14499543.095820736</v>
      </c>
      <c r="S5" s="70">
        <f t="shared" si="1"/>
        <v>16762182.333741467</v>
      </c>
      <c r="T5" s="70">
        <f t="shared" si="1"/>
        <v>19311413.272520076</v>
      </c>
      <c r="U5" s="70">
        <f t="shared" si="0"/>
        <v>22183536.353527896</v>
      </c>
      <c r="V5" s="70">
        <f t="shared" si="0"/>
        <v>25419449.925332487</v>
      </c>
      <c r="W5" s="70">
        <f t="shared" si="0"/>
        <v>29065232.626439728</v>
      </c>
      <c r="X5" s="70">
        <f t="shared" si="0"/>
        <v>33172799.534130745</v>
      </c>
    </row>
    <row r="6" spans="1:24" ht="15">
      <c r="A6" s="69">
        <v>38</v>
      </c>
      <c r="B6" s="75">
        <v>2495</v>
      </c>
      <c r="C6" s="55">
        <v>12.4921723</v>
      </c>
      <c r="D6" s="55">
        <v>1438</v>
      </c>
      <c r="E6" s="70">
        <f t="shared" si="1"/>
        <v>448195.40699662972</v>
      </c>
      <c r="F6" s="70">
        <f t="shared" si="1"/>
        <v>952380.15647596447</v>
      </c>
      <c r="G6" s="70">
        <f t="shared" si="1"/>
        <v>1519548.5335705813</v>
      </c>
      <c r="H6" s="70">
        <f t="shared" si="1"/>
        <v>2157568.5615629707</v>
      </c>
      <c r="I6" s="70">
        <f t="shared" si="1"/>
        <v>2875291.1507606776</v>
      </c>
      <c r="J6" s="70">
        <f t="shared" si="1"/>
        <v>3682672.8824369838</v>
      </c>
      <c r="K6" s="70">
        <f t="shared" si="1"/>
        <v>4590914.1311530182</v>
      </c>
      <c r="L6" s="70">
        <f t="shared" si="1"/>
        <v>5612614.4415583303</v>
      </c>
      <c r="M6" s="70">
        <f t="shared" si="1"/>
        <v>6761947.3151291097</v>
      </c>
      <c r="N6" s="70">
        <f t="shared" si="1"/>
        <v>8054856.8315668907</v>
      </c>
      <c r="O6" s="70">
        <f t="shared" si="1"/>
        <v>9509278.8324811757</v>
      </c>
      <c r="P6" s="70">
        <f t="shared" si="1"/>
        <v>11145389.735718779</v>
      </c>
      <c r="Q6" s="70">
        <f t="shared" si="1"/>
        <v>12985886.432007913</v>
      </c>
      <c r="R6" s="70">
        <f t="shared" si="1"/>
        <v>15056301.146773292</v>
      </c>
      <c r="S6" s="70">
        <f t="shared" si="1"/>
        <v>17385355.635031719</v>
      </c>
      <c r="T6" s="70">
        <f t="shared" si="1"/>
        <v>20005359.622924268</v>
      </c>
      <c r="U6" s="70">
        <f t="shared" si="0"/>
        <v>22952659.023251228</v>
      </c>
      <c r="V6" s="70">
        <f t="shared" si="0"/>
        <v>26268140.142863896</v>
      </c>
      <c r="W6" s="70">
        <f t="shared" si="0"/>
        <v>29997796.876512542</v>
      </c>
      <c r="X6" s="70">
        <f t="shared" si="0"/>
        <v>34193368.755527131</v>
      </c>
    </row>
    <row r="7" spans="1:24" ht="15">
      <c r="A7" s="69">
        <v>39</v>
      </c>
      <c r="B7" s="75">
        <v>2584</v>
      </c>
      <c r="C7" s="55">
        <v>12.566598300000001</v>
      </c>
      <c r="D7" s="55">
        <v>1355</v>
      </c>
      <c r="E7" s="70">
        <f t="shared" si="1"/>
        <v>439996.81959755998</v>
      </c>
      <c r="F7" s="70">
        <f t="shared" si="1"/>
        <v>935286.27204672096</v>
      </c>
      <c r="G7" s="70">
        <f t="shared" si="1"/>
        <v>1492816.7604074371</v>
      </c>
      <c r="H7" s="70">
        <f t="shared" si="1"/>
        <v>2120409.865640474</v>
      </c>
      <c r="I7" s="70">
        <f t="shared" si="1"/>
        <v>2826870.0753666419</v>
      </c>
      <c r="J7" s="70">
        <f t="shared" si="1"/>
        <v>3622108.301798434</v>
      </c>
      <c r="K7" s="70">
        <f t="shared" si="1"/>
        <v>4517280.9216739554</v>
      </c>
      <c r="L7" s="70">
        <f t="shared" si="1"/>
        <v>5524946.2887808187</v>
      </c>
      <c r="M7" s="70">
        <f t="shared" si="1"/>
        <v>6659240.9147802228</v>
      </c>
      <c r="N7" s="70">
        <f t="shared" si="1"/>
        <v>7936077.7899674587</v>
      </c>
      <c r="O7" s="70">
        <f t="shared" si="1"/>
        <v>9373369.6262057461</v>
      </c>
      <c r="P7" s="70">
        <f t="shared" si="1"/>
        <v>10991280.153902795</v>
      </c>
      <c r="Q7" s="70">
        <f t="shared" si="1"/>
        <v>12812506.998468939</v>
      </c>
      <c r="R7" s="70">
        <f t="shared" si="1"/>
        <v>14862600.10472348</v>
      </c>
      <c r="S7" s="70">
        <f t="shared" si="1"/>
        <v>17170320.176417015</v>
      </c>
      <c r="T7" s="70">
        <f t="shared" si="1"/>
        <v>19768042.159408752</v>
      </c>
      <c r="U7" s="70">
        <f t="shared" si="0"/>
        <v>22692209.428953856</v>
      </c>
      <c r="V7" s="70">
        <f t="shared" si="0"/>
        <v>25983845.052882776</v>
      </c>
      <c r="W7" s="70">
        <f t="shared" si="0"/>
        <v>29689127.303170528</v>
      </c>
      <c r="X7" s="70">
        <f t="shared" si="0"/>
        <v>33860037.48973316</v>
      </c>
    </row>
    <row r="8" spans="1:24" ht="15">
      <c r="A8" s="69">
        <v>40</v>
      </c>
      <c r="B8" s="75">
        <v>2677</v>
      </c>
      <c r="C8" s="55">
        <v>13.5524577</v>
      </c>
      <c r="D8" s="55">
        <v>1429</v>
      </c>
      <c r="E8" s="70">
        <f t="shared" si="1"/>
        <v>518440.18916684092</v>
      </c>
      <c r="F8" s="70">
        <f t="shared" si="1"/>
        <v>1107141.7656703179</v>
      </c>
      <c r="G8" s="70">
        <f t="shared" si="1"/>
        <v>1775626.8743086618</v>
      </c>
      <c r="H8" s="70">
        <f t="shared" si="1"/>
        <v>2534708.144526016</v>
      </c>
      <c r="I8" s="70">
        <f t="shared" si="1"/>
        <v>3396663.5827982002</v>
      </c>
      <c r="J8" s="70">
        <f t="shared" si="1"/>
        <v>4375435.1672350718</v>
      </c>
      <c r="K8" s="70">
        <f t="shared" si="1"/>
        <v>5486854.3566323696</v>
      </c>
      <c r="L8" s="70">
        <f t="shared" si="1"/>
        <v>6748898.1615424203</v>
      </c>
      <c r="M8" s="70">
        <f t="shared" si="1"/>
        <v>8181979.9192683753</v>
      </c>
      <c r="N8" s="70">
        <f t="shared" si="1"/>
        <v>9809279.4760165568</v>
      </c>
      <c r="O8" s="70">
        <f t="shared" si="1"/>
        <v>11657118.116845325</v>
      </c>
      <c r="P8" s="70">
        <f t="shared" si="1"/>
        <v>13755384.307836661</v>
      </c>
      <c r="Q8" s="70">
        <f t="shared" si="1"/>
        <v>16138017.136795504</v>
      </c>
      <c r="R8" s="70">
        <f t="shared" si="1"/>
        <v>18843555.272045307</v>
      </c>
      <c r="S8" s="70">
        <f t="shared" si="1"/>
        <v>21915760.318632208</v>
      </c>
      <c r="T8" s="70">
        <f t="shared" si="1"/>
        <v>25404324.654615063</v>
      </c>
      <c r="U8" s="70">
        <f t="shared" si="0"/>
        <v>29365675.196569283</v>
      </c>
      <c r="V8" s="70">
        <f t="shared" si="0"/>
        <v>33863886.095070563</v>
      </c>
      <c r="W8" s="70">
        <f t="shared" si="0"/>
        <v>38971715.122848026</v>
      </c>
      <c r="X8" s="70">
        <f t="shared" si="0"/>
        <v>44771780.519003347</v>
      </c>
    </row>
    <row r="9" spans="1:24" ht="15">
      <c r="A9" s="69">
        <v>41</v>
      </c>
      <c r="B9" s="75">
        <v>2772</v>
      </c>
      <c r="C9" s="55">
        <v>11.8608305</v>
      </c>
      <c r="D9" s="55">
        <v>1383</v>
      </c>
      <c r="E9" s="70">
        <f t="shared" si="1"/>
        <v>454705.81227917987</v>
      </c>
      <c r="F9" s="70">
        <f t="shared" si="1"/>
        <v>963343.51022644178</v>
      </c>
      <c r="G9" s="70">
        <f t="shared" si="1"/>
        <v>1532309.8633863304</v>
      </c>
      <c r="H9" s="70">
        <f t="shared" si="1"/>
        <v>2168760.3512965445</v>
      </c>
      <c r="I9" s="70">
        <f t="shared" si="1"/>
        <v>2880699.1527942121</v>
      </c>
      <c r="J9" s="70">
        <f t="shared" si="1"/>
        <v>3677079.8088012491</v>
      </c>
      <c r="K9" s="70">
        <f t="shared" si="1"/>
        <v>4567917.8245520703</v>
      </c>
      <c r="L9" s="70">
        <f t="shared" si="1"/>
        <v>5564416.6273806579</v>
      </c>
      <c r="M9" s="70">
        <f t="shared" si="1"/>
        <v>6679108.4641472744</v>
      </c>
      <c r="N9" s="70">
        <f t="shared" si="1"/>
        <v>7926012.0102701159</v>
      </c>
      <c r="O9" s="70">
        <f t="shared" si="1"/>
        <v>9320808.6724970788</v>
      </c>
      <c r="P9" s="70">
        <f t="shared" si="1"/>
        <v>10881039.802650435</v>
      </c>
      <c r="Q9" s="70">
        <f t="shared" si="1"/>
        <v>12626327.302559519</v>
      </c>
      <c r="R9" s="70">
        <f t="shared" si="1"/>
        <v>14578620.394570505</v>
      </c>
      <c r="S9" s="70">
        <f t="shared" si="1"/>
        <v>16762471.661088126</v>
      </c>
      <c r="T9" s="70">
        <f t="shared" si="1"/>
        <v>19205345.824699502</v>
      </c>
      <c r="U9" s="70">
        <f t="shared" si="0"/>
        <v>21937965.152185116</v>
      </c>
      <c r="V9" s="70">
        <f t="shared" si="0"/>
        <v>24994695.82631404</v>
      </c>
      <c r="W9" s="70">
        <f t="shared" si="0"/>
        <v>28413980.144542906</v>
      </c>
      <c r="X9" s="70">
        <f t="shared" si="0"/>
        <v>32238819.980069973</v>
      </c>
    </row>
    <row r="10" spans="1:24" ht="15">
      <c r="A10" s="69">
        <v>42</v>
      </c>
      <c r="B10" s="75">
        <v>2870</v>
      </c>
      <c r="C10" s="55">
        <v>12.368753</v>
      </c>
      <c r="D10" s="55">
        <v>1378</v>
      </c>
      <c r="E10" s="70">
        <f t="shared" si="1"/>
        <v>489166.86489579995</v>
      </c>
      <c r="F10" s="70">
        <f t="shared" si="1"/>
        <v>1038837.5710684047</v>
      </c>
      <c r="G10" s="70">
        <f t="shared" si="1"/>
        <v>1656495.6892008551</v>
      </c>
      <c r="H10" s="70">
        <f t="shared" si="1"/>
        <v>2350550.414349556</v>
      </c>
      <c r="I10" s="70">
        <f t="shared" si="1"/>
        <v>3130451.0541367289</v>
      </c>
      <c r="J10" s="70">
        <f t="shared" si="1"/>
        <v>4006815.6777045969</v>
      </c>
      <c r="K10" s="70">
        <f t="shared" si="1"/>
        <v>4991575.6769409543</v>
      </c>
      <c r="L10" s="70">
        <f t="shared" si="1"/>
        <v>6098138.2081256574</v>
      </c>
      <c r="M10" s="70">
        <f t="shared" si="1"/>
        <v>7341568.7255831454</v>
      </c>
      <c r="N10" s="70">
        <f t="shared" si="1"/>
        <v>8738796.0924715716</v>
      </c>
      <c r="O10" s="70">
        <f t="shared" si="1"/>
        <v>10308843.061218832</v>
      </c>
      <c r="P10" s="70">
        <f t="shared" si="1"/>
        <v>12073085.261514425</v>
      </c>
      <c r="Q10" s="70">
        <f t="shared" si="1"/>
        <v>14055542.221886346</v>
      </c>
      <c r="R10" s="70">
        <f t="shared" si="1"/>
        <v>16283204.387017978</v>
      </c>
      <c r="S10" s="70">
        <f t="shared" si="1"/>
        <v>18786400.583029199</v>
      </c>
      <c r="T10" s="70">
        <f t="shared" si="1"/>
        <v>21599210.933630433</v>
      </c>
      <c r="U10" s="70">
        <f t="shared" si="0"/>
        <v>24759930.848855972</v>
      </c>
      <c r="V10" s="70">
        <f t="shared" si="0"/>
        <v>28311592.403417576</v>
      </c>
      <c r="W10" s="70">
        <f t="shared" si="0"/>
        <v>32302550.203058854</v>
      </c>
      <c r="X10" s="70">
        <f t="shared" si="0"/>
        <v>36787139.715271994</v>
      </c>
    </row>
    <row r="11" spans="1:24" ht="15">
      <c r="A11" s="69">
        <v>43</v>
      </c>
      <c r="B11" s="75">
        <v>2970</v>
      </c>
      <c r="C11" s="55">
        <v>12.4892573</v>
      </c>
      <c r="D11" s="55">
        <v>1389</v>
      </c>
      <c r="E11" s="70">
        <f t="shared" si="1"/>
        <v>515223.07817408955</v>
      </c>
      <c r="F11" s="70">
        <f t="shared" si="1"/>
        <v>1094793.6922503214</v>
      </c>
      <c r="G11" s="70">
        <f t="shared" si="1"/>
        <v>1746748.3715537235</v>
      </c>
      <c r="H11" s="70">
        <f t="shared" si="1"/>
        <v>2480127.3482347187</v>
      </c>
      <c r="I11" s="70">
        <f t="shared" si="1"/>
        <v>3305099.9122975087</v>
      </c>
      <c r="J11" s="70">
        <f t="shared" si="1"/>
        <v>4233105.4225405091</v>
      </c>
      <c r="K11" s="70">
        <f t="shared" si="1"/>
        <v>5277011.928715934</v>
      </c>
      <c r="L11" s="70">
        <f t="shared" si="1"/>
        <v>6451294.6044190498</v>
      </c>
      <c r="M11" s="70">
        <f t="shared" si="1"/>
        <v>7772236.4649200505</v>
      </c>
      <c r="N11" s="70">
        <f t="shared" si="1"/>
        <v>9258154.153162431</v>
      </c>
      <c r="O11" s="70">
        <f t="shared" si="1"/>
        <v>10929651.924755609</v>
      </c>
      <c r="P11" s="70">
        <f t="shared" si="1"/>
        <v>12809907.353806829</v>
      </c>
      <c r="Q11" s="70">
        <f t="shared" si="1"/>
        <v>14924992.721289475</v>
      </c>
      <c r="R11" s="70">
        <f t="shared" si="1"/>
        <v>17304236.542431679</v>
      </c>
      <c r="S11" s="70">
        <f t="shared" si="1"/>
        <v>19980630.246190682</v>
      </c>
      <c r="T11" s="70">
        <f t="shared" si="1"/>
        <v>22991285.645973153</v>
      </c>
      <c r="U11" s="70">
        <f t="shared" si="0"/>
        <v>26377949.545050796</v>
      </c>
      <c r="V11" s="70">
        <f t="shared" si="0"/>
        <v>30187582.612370454</v>
      </c>
      <c r="W11" s="70">
        <f t="shared" si="0"/>
        <v>34473010.55565355</v>
      </c>
      <c r="X11" s="70">
        <f t="shared" si="0"/>
        <v>39293656.621179372</v>
      </c>
    </row>
    <row r="12" spans="1:24" ht="15">
      <c r="A12" s="69">
        <v>44</v>
      </c>
      <c r="B12" s="75">
        <v>3074</v>
      </c>
      <c r="C12" s="55">
        <v>12.7418543</v>
      </c>
      <c r="D12" s="55">
        <v>1399</v>
      </c>
      <c r="E12" s="70">
        <f t="shared" si="1"/>
        <v>547966.75705361844</v>
      </c>
      <c r="F12" s="70">
        <f t="shared" si="1"/>
        <v>1165754.6399034441</v>
      </c>
      <c r="G12" s="70">
        <f t="shared" si="1"/>
        <v>1862260.154669049</v>
      </c>
      <c r="H12" s="70">
        <f t="shared" si="1"/>
        <v>2647513.3873175527</v>
      </c>
      <c r="I12" s="70">
        <f t="shared" si="1"/>
        <v>3532822.4427561681</v>
      </c>
      <c r="J12" s="70">
        <f t="shared" si="1"/>
        <v>4530936.2881434793</v>
      </c>
      <c r="K12" s="70">
        <f t="shared" si="1"/>
        <v>5656228.3454581695</v>
      </c>
      <c r="L12" s="70">
        <f t="shared" si="1"/>
        <v>6924903.4771653684</v>
      </c>
      <c r="M12" s="70">
        <f t="shared" si="1"/>
        <v>8355231.3456950318</v>
      </c>
      <c r="N12" s="70">
        <f t="shared" si="1"/>
        <v>9967809.5072450414</v>
      </c>
      <c r="O12" s="70">
        <f t="shared" si="1"/>
        <v>11785860.028613372</v>
      </c>
      <c r="P12" s="70">
        <f t="shared" si="1"/>
        <v>13835563.898514846</v>
      </c>
      <c r="Q12" s="70">
        <f t="shared" si="1"/>
        <v>16146438.049100624</v>
      </c>
      <c r="R12" s="70">
        <f t="shared" si="1"/>
        <v>18751760.417010412</v>
      </c>
      <c r="S12" s="70">
        <f t="shared" si="1"/>
        <v>21689049.165084571</v>
      </c>
      <c r="T12" s="70">
        <f t="shared" si="1"/>
        <v>25000602.965808634</v>
      </c>
      <c r="U12" s="70">
        <f t="shared" si="0"/>
        <v>28734110.126887068</v>
      </c>
      <c r="V12" s="70">
        <f t="shared" si="0"/>
        <v>32943335.330710184</v>
      </c>
      <c r="W12" s="70">
        <f t="shared" si="0"/>
        <v>37688893.877163328</v>
      </c>
      <c r="X12" s="70">
        <f t="shared" si="0"/>
        <v>43039124.579326719</v>
      </c>
    </row>
    <row r="13" spans="1:24" ht="15">
      <c r="A13" s="69">
        <v>45</v>
      </c>
      <c r="B13" s="75">
        <v>3180</v>
      </c>
      <c r="C13" s="55">
        <v>12.649166299999999</v>
      </c>
      <c r="D13" s="55">
        <v>1378</v>
      </c>
      <c r="E13" s="70">
        <f t="shared" si="1"/>
        <v>554291.52693251963</v>
      </c>
      <c r="F13" s="70">
        <f t="shared" si="1"/>
        <v>1178696.3108935428</v>
      </c>
      <c r="G13" s="70">
        <f t="shared" si="1"/>
        <v>1882083.0943629518</v>
      </c>
      <c r="H13" s="70">
        <f t="shared" si="1"/>
        <v>2674442.4418056267</v>
      </c>
      <c r="I13" s="70">
        <f t="shared" si="1"/>
        <v>3567028.640799921</v>
      </c>
      <c r="J13" s="70">
        <f t="shared" si="1"/>
        <v>4572519.552475851</v>
      </c>
      <c r="K13" s="70">
        <f t="shared" si="1"/>
        <v>5705196.6817010576</v>
      </c>
      <c r="L13" s="70">
        <f t="shared" si="1"/>
        <v>6981148.0246440247</v>
      </c>
      <c r="M13" s="70">
        <f t="shared" si="1"/>
        <v>8418496.5748629309</v>
      </c>
      <c r="N13" s="70">
        <f t="shared" si="1"/>
        <v>10037657.733509667</v>
      </c>
      <c r="O13" s="70">
        <f t="shared" si="1"/>
        <v>11861629.279778635</v>
      </c>
      <c r="P13" s="70">
        <f t="shared" si="1"/>
        <v>13916318.020199843</v>
      </c>
      <c r="Q13" s="70">
        <f t="shared" si="1"/>
        <v>16230907.756344311</v>
      </c>
      <c r="R13" s="70">
        <f t="shared" si="1"/>
        <v>18838273.797376417</v>
      </c>
      <c r="S13" s="70">
        <f t="shared" si="1"/>
        <v>21775449.904988404</v>
      </c>
      <c r="T13" s="70">
        <f t="shared" si="1"/>
        <v>25084154.302976098</v>
      </c>
      <c r="U13" s="70">
        <f t="shared" si="0"/>
        <v>28811382.222640667</v>
      </c>
      <c r="V13" s="70">
        <f t="shared" si="0"/>
        <v>33010073.400243636</v>
      </c>
      <c r="W13" s="70">
        <f t="shared" si="0"/>
        <v>37739864.007325031</v>
      </c>
      <c r="X13" s="70">
        <f t="shared" si="0"/>
        <v>43067933.693937942</v>
      </c>
    </row>
    <row r="14" spans="1:24" ht="15">
      <c r="A14" s="69">
        <v>46</v>
      </c>
      <c r="B14" s="75">
        <v>3290</v>
      </c>
      <c r="C14" s="55">
        <v>12.6890014</v>
      </c>
      <c r="D14" s="55">
        <v>1353</v>
      </c>
      <c r="E14" s="70">
        <f t="shared" si="1"/>
        <v>564834.40161917999</v>
      </c>
      <c r="F14" s="70">
        <f t="shared" si="1"/>
        <v>1201340.6483674997</v>
      </c>
      <c r="G14" s="70">
        <f t="shared" si="1"/>
        <v>1918613.1816768008</v>
      </c>
      <c r="H14" s="70">
        <f t="shared" si="1"/>
        <v>2726900.4367795354</v>
      </c>
      <c r="I14" s="70">
        <f t="shared" si="1"/>
        <v>3637751.2729982766</v>
      </c>
      <c r="J14" s="70">
        <f t="shared" si="1"/>
        <v>4664179.9845767263</v>
      </c>
      <c r="K14" s="70">
        <f t="shared" si="1"/>
        <v>5820852.249737367</v>
      </c>
      <c r="L14" s="70">
        <f t="shared" si="1"/>
        <v>7124294.6748176543</v>
      </c>
      <c r="M14" s="70">
        <f t="shared" si="1"/>
        <v>8593130.9274645709</v>
      </c>
      <c r="N14" s="70">
        <f t="shared" si="1"/>
        <v>10248347.832773564</v>
      </c>
      <c r="O14" s="70">
        <f t="shared" si="1"/>
        <v>12113595.234370252</v>
      </c>
      <c r="P14" s="70">
        <f t="shared" si="1"/>
        <v>14215523.904869013</v>
      </c>
      <c r="Q14" s="70">
        <f t="shared" si="1"/>
        <v>16584166.33379435</v>
      </c>
      <c r="R14" s="70">
        <f t="shared" si="1"/>
        <v>19253365.833687026</v>
      </c>
      <c r="S14" s="70">
        <f t="shared" si="1"/>
        <v>22261260.095489878</v>
      </c>
      <c r="T14" s="70">
        <f t="shared" si="1"/>
        <v>25650826.102283411</v>
      </c>
      <c r="U14" s="70">
        <f t="shared" si="0"/>
        <v>29470494.187132899</v>
      </c>
      <c r="V14" s="70">
        <f t="shared" si="0"/>
        <v>33774840.008744285</v>
      </c>
      <c r="W14" s="70">
        <f t="shared" si="0"/>
        <v>38625364.331920795</v>
      </c>
      <c r="X14" s="70">
        <f t="shared" si="0"/>
        <v>44091371.754372515</v>
      </c>
    </row>
    <row r="15" spans="1:24" ht="15">
      <c r="A15" s="69">
        <v>47</v>
      </c>
      <c r="B15" s="75">
        <v>3403</v>
      </c>
      <c r="C15" s="55">
        <v>12.8221977</v>
      </c>
      <c r="D15" s="55">
        <v>1421</v>
      </c>
      <c r="E15" s="70">
        <f t="shared" si="1"/>
        <v>620038.26996575075</v>
      </c>
      <c r="F15" s="70">
        <f t="shared" si="1"/>
        <v>1319579.0727221698</v>
      </c>
      <c r="G15" s="70">
        <f t="shared" si="1"/>
        <v>2108816.3802001835</v>
      </c>
      <c r="H15" s="70">
        <f t="shared" si="1"/>
        <v>2999251.255565186</v>
      </c>
      <c r="I15" s="70">
        <f t="shared" si="1"/>
        <v>4003859.4510392374</v>
      </c>
      <c r="J15" s="70">
        <f t="shared" si="1"/>
        <v>5137280.495447373</v>
      </c>
      <c r="K15" s="70">
        <f t="shared" si="1"/>
        <v>6416031.0269429227</v>
      </c>
      <c r="L15" s="70">
        <f t="shared" si="1"/>
        <v>7858745.4796766369</v>
      </c>
      <c r="M15" s="70">
        <f t="shared" si="1"/>
        <v>9486447.631786339</v>
      </c>
      <c r="N15" s="70">
        <f t="shared" si="1"/>
        <v>11322856.971806701</v>
      </c>
      <c r="O15" s="70">
        <f t="shared" si="1"/>
        <v>13394734.347985737</v>
      </c>
      <c r="P15" s="70">
        <f t="shared" si="1"/>
        <v>15732271.937440028</v>
      </c>
      <c r="Q15" s="70">
        <f t="shared" si="1"/>
        <v>18369533.217925962</v>
      </c>
      <c r="R15" s="70">
        <f t="shared" si="1"/>
        <v>21344949.353661343</v>
      </c>
      <c r="S15" s="70">
        <f t="shared" si="1"/>
        <v>24701879.228718422</v>
      </c>
      <c r="T15" s="70">
        <f t="shared" si="1"/>
        <v>28489241.289005686</v>
      </c>
      <c r="U15" s="70">
        <f t="shared" si="0"/>
        <v>32762226.400277771</v>
      </c>
      <c r="V15" s="70">
        <f t="shared" si="0"/>
        <v>37583102.110208735</v>
      </c>
      <c r="W15" s="70">
        <f t="shared" si="0"/>
        <v>43022120.034538306</v>
      </c>
      <c r="X15" s="70">
        <f t="shared" si="0"/>
        <v>49158539.590063885</v>
      </c>
    </row>
    <row r="16" spans="1:24" ht="15">
      <c r="A16" s="69">
        <v>48</v>
      </c>
      <c r="B16" s="75">
        <v>3519</v>
      </c>
      <c r="C16" s="55">
        <v>12.6767097</v>
      </c>
      <c r="D16" s="55">
        <v>1396</v>
      </c>
      <c r="E16" s="70">
        <f t="shared" si="1"/>
        <v>622746.40642282844</v>
      </c>
      <c r="F16" s="70">
        <f t="shared" si="1"/>
        <v>1324436.5669550609</v>
      </c>
      <c r="G16" s="70">
        <f t="shared" si="1"/>
        <v>2115077.9521314288</v>
      </c>
      <c r="H16" s="70">
        <f t="shared" si="1"/>
        <v>3005946.6504746634</v>
      </c>
      <c r="I16" s="70">
        <f t="shared" si="1"/>
        <v>4009748.187515039</v>
      </c>
      <c r="J16" s="70">
        <f t="shared" si="1"/>
        <v>5140798.7313701594</v>
      </c>
      <c r="K16" s="70">
        <f t="shared" si="1"/>
        <v>6415229.2692300687</v>
      </c>
      <c r="L16" s="70">
        <f t="shared" si="1"/>
        <v>7851215.6667026216</v>
      </c>
      <c r="M16" s="70">
        <f t="shared" si="1"/>
        <v>9469237.8911142629</v>
      </c>
      <c r="N16" s="70">
        <f t="shared" si="1"/>
        <v>11292372.095796049</v>
      </c>
      <c r="O16" s="70">
        <f t="shared" si="1"/>
        <v>13346619.731046749</v>
      </c>
      <c r="P16" s="70">
        <f t="shared" si="1"/>
        <v>15661278.375537295</v>
      </c>
      <c r="Q16" s="70">
        <f t="shared" si="1"/>
        <v>18269359.576935865</v>
      </c>
      <c r="R16" s="70">
        <f t="shared" si="1"/>
        <v>21208059.660975996</v>
      </c>
      <c r="S16" s="70">
        <f t="shared" si="1"/>
        <v>24519290.223623563</v>
      </c>
      <c r="T16" s="70">
        <f t="shared" si="1"/>
        <v>28250275.872195628</v>
      </c>
      <c r="U16" s="70">
        <f t="shared" si="0"/>
        <v>32454227.740385845</v>
      </c>
      <c r="V16" s="70">
        <f t="shared" si="0"/>
        <v>37191102.382834263</v>
      </c>
      <c r="W16" s="70">
        <f t="shared" si="0"/>
        <v>42528456.872558765</v>
      </c>
      <c r="X16" s="70">
        <f t="shared" si="0"/>
        <v>48542412.29660558</v>
      </c>
    </row>
    <row r="17" spans="1:24" ht="15">
      <c r="A17" s="69">
        <v>49</v>
      </c>
      <c r="B17" s="75">
        <v>3638</v>
      </c>
      <c r="C17" s="55">
        <v>13.766070600000001</v>
      </c>
      <c r="D17" s="55">
        <v>1377</v>
      </c>
      <c r="E17" s="70">
        <f t="shared" si="1"/>
        <v>689614.88588535658</v>
      </c>
      <c r="F17" s="70">
        <f t="shared" si="1"/>
        <v>1474162.6438298011</v>
      </c>
      <c r="G17" s="70">
        <f t="shared" si="1"/>
        <v>2366711.8000235949</v>
      </c>
      <c r="H17" s="70">
        <f t="shared" si="1"/>
        <v>3382129.9031987316</v>
      </c>
      <c r="I17" s="70">
        <f t="shared" si="1"/>
        <v>4537331.1793421376</v>
      </c>
      <c r="J17" s="70">
        <f t="shared" si="1"/>
        <v>5851558.2787315445</v>
      </c>
      <c r="K17" s="70">
        <f t="shared" si="1"/>
        <v>7346702.8084672326</v>
      </c>
      <c r="L17" s="70">
        <f t="shared" si="1"/>
        <v>9047669.9897383749</v>
      </c>
      <c r="M17" s="70">
        <f t="shared" si="1"/>
        <v>10982793.51406613</v>
      </c>
      <c r="N17" s="70">
        <f t="shared" si="1"/>
        <v>13184307.508950051</v>
      </c>
      <c r="O17" s="70">
        <f t="shared" si="1"/>
        <v>15688883.474638576</v>
      </c>
      <c r="P17" s="70">
        <f t="shared" si="1"/>
        <v>18538241.135994412</v>
      </c>
      <c r="Q17" s="70">
        <f t="shared" si="1"/>
        <v>21779843.384659003</v>
      </c>
      <c r="R17" s="70">
        <f t="shared" si="1"/>
        <v>25467686.887445953</v>
      </c>
      <c r="S17" s="70">
        <f t="shared" si="1"/>
        <v>29663201.530444067</v>
      </c>
      <c r="T17" s="70">
        <f t="shared" si="1"/>
        <v>34436273.681230642</v>
      </c>
      <c r="U17" s="70">
        <f t="shared" si="0"/>
        <v>39866410.314083427</v>
      </c>
      <c r="V17" s="70">
        <f t="shared" si="0"/>
        <v>46044063.3894912</v>
      </c>
      <c r="W17" s="70">
        <f t="shared" si="0"/>
        <v>53072136.548682675</v>
      </c>
      <c r="X17" s="70">
        <f t="shared" si="0"/>
        <v>61067699.220788106</v>
      </c>
    </row>
    <row r="18" spans="1:24" ht="15">
      <c r="A18" s="69">
        <v>50</v>
      </c>
      <c r="B18" s="75">
        <v>3760</v>
      </c>
      <c r="C18" s="55">
        <v>12.5287767</v>
      </c>
      <c r="D18" s="55">
        <v>1362</v>
      </c>
      <c r="E18" s="70">
        <f t="shared" si="1"/>
        <v>641613.68933904055</v>
      </c>
      <c r="F18" s="70">
        <f t="shared" si="1"/>
        <v>1363613.7250920008</v>
      </c>
      <c r="G18" s="70">
        <f t="shared" si="1"/>
        <v>2176071.5330983698</v>
      </c>
      <c r="H18" s="70">
        <f t="shared" si="1"/>
        <v>3090320.3656515712</v>
      </c>
      <c r="I18" s="70">
        <f t="shared" si="1"/>
        <v>4119113.3929177211</v>
      </c>
      <c r="J18" s="70">
        <f t="shared" si="1"/>
        <v>5276801.6012752177</v>
      </c>
      <c r="K18" s="70">
        <f t="shared" si="1"/>
        <v>6579533.9801400537</v>
      </c>
      <c r="L18" s="70">
        <f t="shared" si="1"/>
        <v>8045482.7897514617</v>
      </c>
      <c r="M18" s="70">
        <f t="shared" si="1"/>
        <v>9695097.0522553939</v>
      </c>
      <c r="N18" s="70">
        <f t="shared" si="1"/>
        <v>11551387.802119795</v>
      </c>
      <c r="O18" s="70">
        <f t="shared" si="1"/>
        <v>13640249.074937463</v>
      </c>
      <c r="P18" s="70">
        <f t="shared" si="1"/>
        <v>15990819.112199234</v>
      </c>
      <c r="Q18" s="70">
        <f t="shared" si="1"/>
        <v>18635886.820606638</v>
      </c>
      <c r="R18" s="70">
        <f t="shared" si="1"/>
        <v>21612349.155764215</v>
      </c>
      <c r="S18" s="70">
        <f t="shared" si="1"/>
        <v>24961725.810453296</v>
      </c>
      <c r="T18" s="70">
        <f t="shared" si="1"/>
        <v>28730738.387050286</v>
      </c>
      <c r="U18" s="70">
        <f t="shared" si="0"/>
        <v>32971962.133164041</v>
      </c>
      <c r="V18" s="70">
        <f t="shared" si="0"/>
        <v>37744559.331775755</v>
      </c>
      <c r="W18" s="70">
        <f t="shared" si="0"/>
        <v>43115104.576191999</v>
      </c>
      <c r="X18" s="70">
        <f t="shared" si="0"/>
        <v>49158513.44185362</v>
      </c>
    </row>
    <row r="19" spans="1:24" ht="15">
      <c r="A19" s="69">
        <v>51</v>
      </c>
      <c r="B19" s="75">
        <v>3885</v>
      </c>
      <c r="C19" s="55">
        <v>12.5532524</v>
      </c>
      <c r="D19" s="55">
        <v>1382</v>
      </c>
      <c r="E19" s="70">
        <f t="shared" si="1"/>
        <v>673992.90863268019</v>
      </c>
      <c r="F19" s="70">
        <f t="shared" si="1"/>
        <v>1432593.848244122</v>
      </c>
      <c r="G19" s="70">
        <f t="shared" si="1"/>
        <v>2286423.8785137604</v>
      </c>
      <c r="H19" s="70">
        <f t="shared" si="1"/>
        <v>3247437.3475501421</v>
      </c>
      <c r="I19" s="70">
        <f t="shared" si="1"/>
        <v>4329089.2629526574</v>
      </c>
      <c r="J19" s="70">
        <f t="shared" si="1"/>
        <v>5546523.6733850855</v>
      </c>
      <c r="K19" s="70">
        <f t="shared" si="1"/>
        <v>6916785.6981635476</v>
      </c>
      <c r="L19" s="70">
        <f t="shared" si="1"/>
        <v>8459060.1734537985</v>
      </c>
      <c r="M19" s="70">
        <f t="shared" si="1"/>
        <v>10194940.256328013</v>
      </c>
      <c r="N19" s="70">
        <f t="shared" si="1"/>
        <v>12148729.747366754</v>
      </c>
      <c r="O19" s="70">
        <f t="shared" si="1"/>
        <v>14347783.364580268</v>
      </c>
      <c r="P19" s="70">
        <f t="shared" si="1"/>
        <v>16822889.732773919</v>
      </c>
      <c r="Q19" s="70">
        <f t="shared" si="1"/>
        <v>19608702.450535398</v>
      </c>
      <c r="R19" s="70">
        <f t="shared" si="1"/>
        <v>22744225.270148776</v>
      </c>
      <c r="S19" s="70">
        <f t="shared" si="1"/>
        <v>26273358.183367815</v>
      </c>
      <c r="T19" s="70">
        <f t="shared" ref="T19:X46" si="2">$D19*((1+$C19/100)^T$2-1)*$B19</f>
        <v>30245512.058714706</v>
      </c>
      <c r="U19" s="70">
        <f t="shared" si="2"/>
        <v>34716300.435750276</v>
      </c>
      <c r="V19" s="70">
        <f t="shared" si="2"/>
        <v>39748318.16202499</v>
      </c>
      <c r="W19" s="70">
        <f t="shared" si="2"/>
        <v>45412017.774291717</v>
      </c>
      <c r="X19" s="70">
        <f t="shared" si="2"/>
        <v>51786695.894064099</v>
      </c>
    </row>
    <row r="20" spans="1:24" ht="15">
      <c r="A20" s="69">
        <v>52</v>
      </c>
      <c r="B20" s="75">
        <v>4014</v>
      </c>
      <c r="C20" s="55">
        <v>15.0600673</v>
      </c>
      <c r="D20" s="55">
        <v>1449</v>
      </c>
      <c r="E20" s="70">
        <f t="shared" ref="E20:T47" si="3">$D20*((1+$C20/100)^E$2-1)*$B20</f>
        <v>875936.58596047806</v>
      </c>
      <c r="F20" s="70">
        <f t="shared" si="3"/>
        <v>1883789.8112719262</v>
      </c>
      <c r="G20" s="70">
        <f t="shared" si="3"/>
        <v>3043426.4106004997</v>
      </c>
      <c r="H20" s="70">
        <f t="shared" si="3"/>
        <v>4377705.062223387</v>
      </c>
      <c r="I20" s="70">
        <f t="shared" si="3"/>
        <v>5912926.9767502137</v>
      </c>
      <c r="J20" s="70">
        <f t="shared" si="3"/>
        <v>7679354.344809128</v>
      </c>
      <c r="K20" s="70">
        <f t="shared" si="3"/>
        <v>9711806.8633033354</v>
      </c>
      <c r="L20" s="70">
        <f t="shared" si="3"/>
        <v>12050348.098923314</v>
      </c>
      <c r="M20" s="70">
        <f t="shared" si="3"/>
        <v>14741075.218465915</v>
      </c>
      <c r="N20" s="70">
        <f t="shared" si="3"/>
        <v>17837027.653070983</v>
      </c>
      <c r="O20" s="70">
        <f t="shared" si="3"/>
        <v>21399232.607903555</v>
      </c>
      <c r="P20" s="70">
        <f t="shared" si="3"/>
        <v>25497908.026297856</v>
      </c>
      <c r="Q20" s="70">
        <f t="shared" si="3"/>
        <v>30213846.721110895</v>
      </c>
      <c r="R20" s="70">
        <f t="shared" si="3"/>
        <v>35640008.957189515</v>
      </c>
      <c r="S20" s="70">
        <f t="shared" si="3"/>
        <v>41883354.877828769</v>
      </c>
      <c r="T20" s="70">
        <f t="shared" si="3"/>
        <v>49066952.89588809</v>
      </c>
      <c r="U20" s="70">
        <f t="shared" si="2"/>
        <v>57332405.61002861</v>
      </c>
      <c r="V20" s="70">
        <f t="shared" si="2"/>
        <v>66842641.065568373</v>
      </c>
      <c r="W20" s="70">
        <f t="shared" si="2"/>
        <v>77785124.381100878</v>
      </c>
      <c r="X20" s="70">
        <f t="shared" si="2"/>
        <v>90375553.04824385</v>
      </c>
    </row>
    <row r="21" spans="1:24" ht="15">
      <c r="A21" s="69">
        <v>53</v>
      </c>
      <c r="B21" s="75">
        <v>4146</v>
      </c>
      <c r="C21" s="55">
        <v>12.7088257</v>
      </c>
      <c r="D21" s="55">
        <v>1340</v>
      </c>
      <c r="E21" s="70">
        <f t="shared" si="3"/>
        <v>706056.60411948024</v>
      </c>
      <c r="F21" s="70">
        <f t="shared" si="3"/>
        <v>1501844.7113998441</v>
      </c>
      <c r="G21" s="70">
        <f t="shared" si="3"/>
        <v>2398768.1421757988</v>
      </c>
      <c r="H21" s="70">
        <f t="shared" si="3"/>
        <v>3409680.0084315292</v>
      </c>
      <c r="I21" s="70">
        <f t="shared" si="3"/>
        <v>4549066.9017503178</v>
      </c>
      <c r="J21" s="70">
        <f t="shared" si="3"/>
        <v>5833256.4893896366</v>
      </c>
      <c r="K21" s="70">
        <f t="shared" si="3"/>
        <v>7280651.4933795836</v>
      </c>
      <c r="L21" s="70">
        <f t="shared" si="3"/>
        <v>8911993.4056171216</v>
      </c>
      <c r="M21" s="70">
        <f t="shared" si="3"/>
        <v>10750659.718051977</v>
      </c>
      <c r="N21" s="70">
        <f t="shared" si="3"/>
        <v>12822998.927338794</v>
      </c>
      <c r="O21" s="70">
        <f t="shared" si="3"/>
        <v>15158708.114646632</v>
      </c>
      <c r="P21" s="70">
        <f t="shared" si="3"/>
        <v>17791258.511428304</v>
      </c>
      <c r="Q21" s="70">
        <f t="shared" si="3"/>
        <v>20758375.149601627</v>
      </c>
      <c r="R21" s="70">
        <f t="shared" si="3"/>
        <v>24102577.469636094</v>
      </c>
      <c r="S21" s="70">
        <f t="shared" si="3"/>
        <v>27871788.633579094</v>
      </c>
      <c r="T21" s="70">
        <f t="shared" si="3"/>
        <v>32120022.274612553</v>
      </c>
      <c r="U21" s="70">
        <f t="shared" si="2"/>
        <v>36908156.52441372</v>
      </c>
      <c r="V21" s="70">
        <f t="shared" si="2"/>
        <v>42304806.410304114</v>
      </c>
      <c r="W21" s="70">
        <f t="shared" si="2"/>
        <v>48387307.123831578</v>
      </c>
      <c r="X21" s="70">
        <f t="shared" si="2"/>
        <v>55242822.251242489</v>
      </c>
    </row>
    <row r="22" spans="1:24" ht="15">
      <c r="A22" s="69">
        <v>54</v>
      </c>
      <c r="B22" s="75">
        <v>4281</v>
      </c>
      <c r="C22" s="55">
        <v>13.548388900000001</v>
      </c>
      <c r="D22" s="55">
        <v>1287</v>
      </c>
      <c r="E22" s="70">
        <f t="shared" si="3"/>
        <v>746468.40257718344</v>
      </c>
      <c r="F22" s="70">
        <f t="shared" si="3"/>
        <v>1594071.2473511407</v>
      </c>
      <c r="G22" s="70">
        <f t="shared" si="3"/>
        <v>2556510.6218625377</v>
      </c>
      <c r="H22" s="70">
        <f t="shared" si="3"/>
        <v>3649345.0257594655</v>
      </c>
      <c r="I22" s="70">
        <f t="shared" si="3"/>
        <v>4890240.8847293472</v>
      </c>
      <c r="J22" s="70">
        <f t="shared" si="3"/>
        <v>6299258.1405164618</v>
      </c>
      <c r="K22" s="70">
        <f t="shared" si="3"/>
        <v>7899174.533785725</v>
      </c>
      <c r="L22" s="70">
        <f t="shared" si="3"/>
        <v>9715853.8220899608</v>
      </c>
      <c r="M22" s="70">
        <f t="shared" si="3"/>
        <v>11778663.885439407</v>
      </c>
      <c r="N22" s="70">
        <f t="shared" si="3"/>
        <v>14120951.478439773</v>
      </c>
      <c r="O22" s="70">
        <f t="shared" si="3"/>
        <v>16780581.303696275</v>
      </c>
      <c r="P22" s="70">
        <f t="shared" si="3"/>
        <v>19800548.120978922</v>
      </c>
      <c r="Q22" s="70">
        <f t="shared" si="3"/>
        <v>23229671.787317973</v>
      </c>
      <c r="R22" s="70">
        <f t="shared" si="3"/>
        <v>27123386.463834573</v>
      </c>
      <c r="S22" s="70">
        <f t="shared" si="3"/>
        <v>31544636.747382022</v>
      </c>
      <c r="T22" s="70">
        <f t="shared" si="3"/>
        <v>36564895.213586837</v>
      </c>
      <c r="U22" s="70">
        <f t="shared" si="2"/>
        <v>42265317.820578255</v>
      </c>
      <c r="V22" s="70">
        <f t="shared" si="2"/>
        <v>48738055.851308383</v>
      </c>
      <c r="W22" s="70">
        <f t="shared" si="2"/>
        <v>56087745.602920033</v>
      </c>
      <c r="X22" s="70">
        <f t="shared" si="2"/>
        <v>64433199.905023471</v>
      </c>
    </row>
    <row r="23" spans="1:24" ht="15">
      <c r="A23" s="69">
        <v>55</v>
      </c>
      <c r="B23" s="75">
        <v>4418</v>
      </c>
      <c r="C23" s="55">
        <v>12.105408499999999</v>
      </c>
      <c r="D23" s="55">
        <v>1395</v>
      </c>
      <c r="E23" s="70">
        <f t="shared" si="3"/>
        <v>746069.64180434949</v>
      </c>
      <c r="F23" s="70">
        <f t="shared" si="3"/>
        <v>1582454.061443602</v>
      </c>
      <c r="G23" s="70">
        <f t="shared" si="3"/>
        <v>2520086.2317105411</v>
      </c>
      <c r="H23" s="70">
        <f t="shared" si="3"/>
        <v>3571222.6064157067</v>
      </c>
      <c r="I23" s="70">
        <f t="shared" si="3"/>
        <v>4749603.333171024</v>
      </c>
      <c r="J23" s="70">
        <f t="shared" si="3"/>
        <v>6070631.8605853403</v>
      </c>
      <c r="K23" s="70">
        <f t="shared" si="3"/>
        <v>7551576.2876446964</v>
      </c>
      <c r="L23" s="70">
        <f t="shared" si="3"/>
        <v>9211795.0872575715</v>
      </c>
      <c r="M23" s="70">
        <f t="shared" si="3"/>
        <v>11072990.154557381</v>
      </c>
      <c r="N23" s="70">
        <f t="shared" si="3"/>
        <v>13159490.487735681</v>
      </c>
      <c r="O23" s="70">
        <f t="shared" si="3"/>
        <v>15498570.209599076</v>
      </c>
      <c r="P23" s="70">
        <f t="shared" si="3"/>
        <v>18120805.086934697</v>
      </c>
      <c r="Q23" s="70">
        <f t="shared" si="3"/>
        <v>21060472.208001267</v>
      </c>
      <c r="R23" s="70">
        <f t="shared" si="3"/>
        <v>24355998.042613141</v>
      </c>
      <c r="S23" s="70">
        <f t="shared" si="3"/>
        <v>28050460.741727818</v>
      </c>
      <c r="T23" s="70">
        <f t="shared" si="3"/>
        <v>32192153.242450442</v>
      </c>
      <c r="U23" s="70">
        <f t="shared" si="2"/>
        <v>36835214.539199412</v>
      </c>
      <c r="V23" s="70">
        <f t="shared" si="2"/>
        <v>42040337.372825228</v>
      </c>
      <c r="W23" s="70">
        <f t="shared" si="2"/>
        <v>47875561.588388242</v>
      </c>
      <c r="X23" s="70">
        <f t="shared" si="2"/>
        <v>54417163.532136068</v>
      </c>
    </row>
    <row r="24" spans="1:24" ht="15">
      <c r="A24" s="69">
        <v>56</v>
      </c>
      <c r="B24" s="75">
        <v>4559</v>
      </c>
      <c r="C24" s="55">
        <v>12.4480313</v>
      </c>
      <c r="D24" s="55">
        <v>1322</v>
      </c>
      <c r="E24" s="70">
        <f t="shared" si="3"/>
        <v>750242.59749037435</v>
      </c>
      <c r="F24" s="70">
        <f t="shared" si="3"/>
        <v>1593875.6283422832</v>
      </c>
      <c r="G24" s="70">
        <f t="shared" si="3"/>
        <v>2542524.3629317759</v>
      </c>
      <c r="H24" s="70">
        <f t="shared" si="3"/>
        <v>3609261.188930023</v>
      </c>
      <c r="I24" s="70">
        <f t="shared" si="3"/>
        <v>4808785.7489171587</v>
      </c>
      <c r="J24" s="70">
        <f t="shared" si="3"/>
        <v>6157627.5015826821</v>
      </c>
      <c r="K24" s="70">
        <f t="shared" si="3"/>
        <v>7674373.4978074739</v>
      </c>
      <c r="L24" s="70">
        <f t="shared" si="3"/>
        <v>9379924.5103838276</v>
      </c>
      <c r="M24" s="70">
        <f t="shared" si="3"/>
        <v>11297783.046843152</v>
      </c>
      <c r="N24" s="70">
        <f t="shared" si="3"/>
        <v>13454377.214210657</v>
      </c>
      <c r="O24" s="70">
        <f t="shared" si="3"/>
        <v>15879424.898546038</v>
      </c>
      <c r="P24" s="70">
        <f t="shared" si="3"/>
        <v>18606343.277667422</v>
      </c>
      <c r="Q24" s="70">
        <f t="shared" si="3"/>
        <v>21672709.310147282</v>
      </c>
      <c r="R24" s="70">
        <f t="shared" si="3"/>
        <v>25120777.546122804</v>
      </c>
      <c r="S24" s="70">
        <f t="shared" si="3"/>
        <v>28998062.395357911</v>
      </c>
      <c r="T24" s="70">
        <f t="shared" si="3"/>
        <v>33357992.876215968</v>
      </c>
      <c r="U24" s="70">
        <f t="shared" si="2"/>
        <v>38260648.86798948</v>
      </c>
      <c r="V24" s="70">
        <f t="shared" si="2"/>
        <v>43773589.01215028</v>
      </c>
      <c r="W24" s="70">
        <f t="shared" si="2"/>
        <v>49972781.671006486</v>
      </c>
      <c r="X24" s="70">
        <f t="shared" si="2"/>
        <v>56943651.772384405</v>
      </c>
    </row>
    <row r="25" spans="1:24" ht="15">
      <c r="A25" s="69">
        <v>57</v>
      </c>
      <c r="B25" s="75">
        <v>4704</v>
      </c>
      <c r="C25" s="55">
        <v>12.946932800000001</v>
      </c>
      <c r="D25" s="55">
        <v>1332</v>
      </c>
      <c r="E25" s="70">
        <f t="shared" si="3"/>
        <v>811219.5935907833</v>
      </c>
      <c r="F25" s="70">
        <f t="shared" si="3"/>
        <v>1727467.2428241984</v>
      </c>
      <c r="G25" s="70">
        <f t="shared" si="3"/>
        <v>2762340.8594854423</v>
      </c>
      <c r="H25" s="70">
        <f t="shared" si="3"/>
        <v>3931198.8678607494</v>
      </c>
      <c r="I25" s="70">
        <f t="shared" si="3"/>
        <v>5251388.1371078249</v>
      </c>
      <c r="J25" s="70">
        <f t="shared" si="3"/>
        <v>6742501.4238771293</v>
      </c>
      <c r="K25" s="70">
        <f t="shared" si="3"/>
        <v>8426668.1458563264</v>
      </c>
      <c r="L25" s="70">
        <f t="shared" si="3"/>
        <v>10328882.801570134</v>
      </c>
      <c r="M25" s="70">
        <f t="shared" si="3"/>
        <v>12477375.910470961</v>
      </c>
      <c r="N25" s="70">
        <f t="shared" si="3"/>
        <v>14904032.978393804</v>
      </c>
      <c r="O25" s="70">
        <f t="shared" si="3"/>
        <v>17644867.706187069</v>
      </c>
      <c r="P25" s="70">
        <f t="shared" si="3"/>
        <v>20740556.464346796</v>
      </c>
      <c r="Q25" s="70">
        <f t="shared" si="3"/>
        <v>24237041.965722613</v>
      </c>
      <c r="R25" s="70">
        <f t="shared" si="3"/>
        <v>28186215.095323298</v>
      </c>
      <c r="S25" s="70">
        <f t="shared" si="3"/>
        <v>32646685.016169041</v>
      </c>
      <c r="T25" s="70">
        <f t="shared" si="3"/>
        <v>37684648.980230905</v>
      </c>
      <c r="U25" s="70">
        <f t="shared" si="2"/>
        <v>43374874.753208056</v>
      </c>
      <c r="V25" s="70">
        <f t="shared" si="2"/>
        <v>49801810.233180858</v>
      </c>
      <c r="W25" s="70">
        <f t="shared" si="2"/>
        <v>57060836.730845079</v>
      </c>
      <c r="X25" s="70">
        <f t="shared" si="2"/>
        <v>65259684.511096083</v>
      </c>
    </row>
    <row r="26" spans="1:24" ht="15">
      <c r="A26" s="69">
        <v>58</v>
      </c>
      <c r="B26" s="75">
        <v>4852</v>
      </c>
      <c r="C26" s="55">
        <v>13.4630648</v>
      </c>
      <c r="D26" s="55">
        <v>1303</v>
      </c>
      <c r="E26" s="70">
        <f t="shared" si="3"/>
        <v>851155.95903708739</v>
      </c>
      <c r="F26" s="70">
        <f t="shared" si="3"/>
        <v>1816903.5963883996</v>
      </c>
      <c r="G26" s="70">
        <f t="shared" si="3"/>
        <v>2912670.4639607882</v>
      </c>
      <c r="H26" s="70">
        <f t="shared" si="3"/>
        <v>4155961.1349713765</v>
      </c>
      <c r="I26" s="70">
        <f t="shared" si="3"/>
        <v>5566636.8346724752</v>
      </c>
      <c r="J26" s="70">
        <f t="shared" si="3"/>
        <v>7167232.7179421876</v>
      </c>
      <c r="K26" s="70">
        <f t="shared" si="3"/>
        <v>8983317.8621626329</v>
      </c>
      <c r="L26" s="70">
        <f t="shared" si="3"/>
        <v>11043903.72617265</v>
      </c>
      <c r="M26" s="70">
        <f t="shared" si="3"/>
        <v>13381907.600313975</v>
      </c>
      <c r="N26" s="70">
        <f t="shared" si="3"/>
        <v>16034678.451057456</v>
      </c>
      <c r="O26" s="70">
        <f t="shared" si="3"/>
        <v>19044593.560432047</v>
      </c>
      <c r="P26" s="70">
        <f t="shared" si="3"/>
        <v>22459735.491406724</v>
      </c>
      <c r="Q26" s="70">
        <f t="shared" si="3"/>
        <v>26334660.1935605</v>
      </c>
      <c r="R26" s="70">
        <f t="shared" si="3"/>
        <v>30731268.519316435</v>
      </c>
      <c r="S26" s="70">
        <f t="shared" si="3"/>
        <v>35719795.072971098</v>
      </c>
      <c r="T26" s="70">
        <f t="shared" si="3"/>
        <v>41379930.189109489</v>
      </c>
      <c r="U26" s="70">
        <f t="shared" si="2"/>
        <v>47802092.963701144</v>
      </c>
      <c r="V26" s="70">
        <f t="shared" si="2"/>
        <v>55088875.674197555</v>
      </c>
      <c r="W26" s="70">
        <f t="shared" si="2"/>
        <v>63356682.662843294</v>
      </c>
      <c r="X26" s="70">
        <f t="shared" si="2"/>
        <v>72737589.863909334</v>
      </c>
    </row>
    <row r="27" spans="1:24" ht="15">
      <c r="A27" s="69">
        <v>59</v>
      </c>
      <c r="B27" s="75">
        <v>5004</v>
      </c>
      <c r="C27" s="55">
        <v>13.4545586</v>
      </c>
      <c r="D27" s="55">
        <v>1325</v>
      </c>
      <c r="E27" s="70">
        <f t="shared" si="3"/>
        <v>892077.5988558</v>
      </c>
      <c r="F27" s="70">
        <f t="shared" si="3"/>
        <v>1904180.3010071269</v>
      </c>
      <c r="G27" s="70">
        <f t="shared" si="3"/>
        <v>3052456.9543115874</v>
      </c>
      <c r="H27" s="70">
        <f t="shared" si="3"/>
        <v>4355229.1628250163</v>
      </c>
      <c r="I27" s="70">
        <f t="shared" si="3"/>
        <v>5833283.6215573968</v>
      </c>
      <c r="J27" s="70">
        <f t="shared" si="3"/>
        <v>7510203.7835798385</v>
      </c>
      <c r="K27" s="70">
        <f t="shared" si="3"/>
        <v>9412746.1514768079</v>
      </c>
      <c r="L27" s="70">
        <f t="shared" si="3"/>
        <v>11571267.197152302</v>
      </c>
      <c r="M27" s="70">
        <f t="shared" si="3"/>
        <v>14020207.721811535</v>
      </c>
      <c r="N27" s="70">
        <f t="shared" si="3"/>
        <v>16798642.384440191</v>
      </c>
      <c r="O27" s="70">
        <f t="shared" si="3"/>
        <v>19950903.16691494</v>
      </c>
      <c r="P27" s="70">
        <f t="shared" si="3"/>
        <v>23527286.723592564</v>
      </c>
      <c r="Q27" s="70">
        <f t="shared" si="3"/>
        <v>27584856.901664145</v>
      </c>
      <c r="R27" s="70">
        <f t="shared" si="3"/>
        <v>32188355.237080492</v>
      </c>
      <c r="S27" s="70">
        <f t="shared" si="3"/>
        <v>37411233.953685462</v>
      </c>
      <c r="T27" s="70">
        <f t="shared" si="3"/>
        <v>43336827.947822981</v>
      </c>
      <c r="U27" s="70">
        <f t="shared" si="2"/>
        <v>50059684.458299793</v>
      </c>
      <c r="V27" s="70">
        <f t="shared" si="2"/>
        <v>57687071.637572639</v>
      </c>
      <c r="W27" s="70">
        <f t="shared" si="2"/>
        <v>66340690.094529629</v>
      </c>
      <c r="X27" s="70">
        <f t="shared" si="2"/>
        <v>76158614.717798322</v>
      </c>
    </row>
    <row r="28" spans="1:24" ht="15">
      <c r="A28" s="69">
        <v>60</v>
      </c>
      <c r="B28" s="75">
        <v>5159</v>
      </c>
      <c r="C28" s="55">
        <v>14.5889551</v>
      </c>
      <c r="D28" s="55">
        <v>1350</v>
      </c>
      <c r="E28" s="70">
        <f t="shared" si="3"/>
        <v>1016069.6613721499</v>
      </c>
      <c r="F28" s="70">
        <f t="shared" si="3"/>
        <v>2180373.2694266047</v>
      </c>
      <c r="G28" s="70">
        <f t="shared" si="3"/>
        <v>3514536.6080878046</v>
      </c>
      <c r="H28" s="70">
        <f t="shared" si="3"/>
        <v>5043340.4371869462</v>
      </c>
      <c r="I28" s="70">
        <f t="shared" si="3"/>
        <v>6795180.7704804419</v>
      </c>
      <c r="J28" s="70">
        <f t="shared" si="3"/>
        <v>8802596.3034218196</v>
      </c>
      <c r="K28" s="70">
        <f t="shared" si="3"/>
        <v>11102872.787134437</v>
      </c>
      <c r="L28" s="70">
        <f t="shared" si="3"/>
        <v>13738735.574231746</v>
      </c>
      <c r="M28" s="70">
        <f t="shared" si="3"/>
        <v>16759143.199836291</v>
      </c>
      <c r="N28" s="70">
        <f t="shared" si="3"/>
        <v>20220196.737777259</v>
      </c>
      <c r="O28" s="70">
        <f t="shared" si="3"/>
        <v>24186181.822355401</v>
      </c>
      <c r="P28" s="70">
        <f t="shared" si="3"/>
        <v>28730762.690195341</v>
      </c>
      <c r="Q28" s="70">
        <f t="shared" si="3"/>
        <v>33938350.420327641</v>
      </c>
      <c r="R28" s="70">
        <f t="shared" si="3"/>
        <v>39905670.786202043</v>
      </c>
      <c r="S28" s="70">
        <f t="shared" si="3"/>
        <v>46743560.840927035</v>
      </c>
      <c r="T28" s="70">
        <f t="shared" si="3"/>
        <v>54579027.605523206</v>
      </c>
      <c r="U28" s="70">
        <f t="shared" si="2"/>
        <v>63557607.098281741</v>
      </c>
      <c r="V28" s="70">
        <f t="shared" si="2"/>
        <v>73846067.521856621</v>
      </c>
      <c r="W28" s="70">
        <f t="shared" si="2"/>
        <v>85635506.81710811</v>
      </c>
      <c r="X28" s="70">
        <f t="shared" si="2"/>
        <v>99144902.117685616</v>
      </c>
    </row>
    <row r="29" spans="1:24" ht="15">
      <c r="A29" s="69">
        <v>61</v>
      </c>
      <c r="B29" s="75">
        <v>5316</v>
      </c>
      <c r="C29" s="55">
        <v>14.3558314</v>
      </c>
      <c r="D29" s="55">
        <v>1345</v>
      </c>
      <c r="E29" s="70">
        <f t="shared" si="3"/>
        <v>1026444.8162662806</v>
      </c>
      <c r="F29" s="70">
        <f t="shared" si="3"/>
        <v>2200244.3197697881</v>
      </c>
      <c r="G29" s="70">
        <f t="shared" si="3"/>
        <v>3542552.5009702956</v>
      </c>
      <c r="H29" s="70">
        <f t="shared" si="3"/>
        <v>5077560.1815323569</v>
      </c>
      <c r="I29" s="70">
        <f t="shared" si="3"/>
        <v>6832930.9766929559</v>
      </c>
      <c r="J29" s="70">
        <f t="shared" si="3"/>
        <v>8840299.8436516542</v>
      </c>
      <c r="K29" s="70">
        <f t="shared" si="3"/>
        <v>11135843.200727027</v>
      </c>
      <c r="L29" s="70">
        <f t="shared" si="3"/>
        <v>13760930.891858047</v>
      </c>
      <c r="M29" s="70">
        <f t="shared" si="3"/>
        <v>16762871.746029984</v>
      </c>
      <c r="N29" s="70">
        <f t="shared" si="3"/>
        <v>20195766.167954568</v>
      </c>
      <c r="O29" s="70">
        <f t="shared" si="3"/>
        <v>24121481.125230644</v>
      </c>
      <c r="P29" s="70">
        <f t="shared" si="3"/>
        <v>28610765.103017867</v>
      </c>
      <c r="Q29" s="70">
        <f t="shared" si="3"/>
        <v>33744523.119723432</v>
      </c>
      <c r="R29" s="70">
        <f t="shared" si="3"/>
        <v>39615274.781791233</v>
      </c>
      <c r="S29" s="70">
        <f t="shared" si="3"/>
        <v>46328821.654378176</v>
      </c>
      <c r="T29" s="70">
        <f t="shared" si="3"/>
        <v>54006153.996953689</v>
      </c>
      <c r="U29" s="70">
        <f t="shared" si="2"/>
        <v>62785631.226646997</v>
      </c>
      <c r="V29" s="70">
        <f t="shared" si="2"/>
        <v>72825475.405236483</v>
      </c>
      <c r="W29" s="70">
        <f t="shared" si="2"/>
        <v>84306622.686926976</v>
      </c>
      <c r="X29" s="70">
        <f t="shared" si="2"/>
        <v>97435984.115162656</v>
      </c>
    </row>
    <row r="30" spans="1:24" ht="15">
      <c r="A30" s="69">
        <v>62</v>
      </c>
      <c r="B30" s="75">
        <v>5477</v>
      </c>
      <c r="C30" s="55">
        <v>13.695024800000001</v>
      </c>
      <c r="D30" s="55">
        <v>1313</v>
      </c>
      <c r="E30" s="70">
        <f t="shared" si="3"/>
        <v>984850.455392648</v>
      </c>
      <c r="F30" s="70">
        <f t="shared" si="3"/>
        <v>2104576.4248942328</v>
      </c>
      <c r="G30" s="70">
        <f t="shared" si="3"/>
        <v>3377649.1436110986</v>
      </c>
      <c r="H30" s="70">
        <f t="shared" si="3"/>
        <v>4825069.4868782768</v>
      </c>
      <c r="I30" s="70">
        <f t="shared" si="3"/>
        <v>6470714.4051161362</v>
      </c>
      <c r="J30" s="70">
        <f t="shared" si="3"/>
        <v>8341730.8030266119</v>
      </c>
      <c r="K30" s="70">
        <f t="shared" si="3"/>
        <v>10468983.360642996</v>
      </c>
      <c r="L30" s="70">
        <f t="shared" si="3"/>
        <v>12887563.68358358</v>
      </c>
      <c r="M30" s="70">
        <f t="shared" si="3"/>
        <v>15637369.18155879</v>
      </c>
      <c r="N30" s="70">
        <f t="shared" si="3"/>
        <v>18763761.224433478</v>
      </c>
      <c r="O30" s="70">
        <f t="shared" si="3"/>
        <v>22318313.432925068</v>
      </c>
      <c r="P30" s="70">
        <f t="shared" si="3"/>
        <v>26359662.447898541</v>
      </c>
      <c r="Q30" s="70">
        <f t="shared" si="3"/>
        <v>30954475.212727185</v>
      </c>
      <c r="R30" s="70">
        <f t="shared" si="3"/>
        <v>36178548.725212671</v>
      </c>
      <c r="S30" s="70">
        <f t="shared" si="3"/>
        <v>42118060.400803283</v>
      </c>
      <c r="T30" s="70">
        <f t="shared" si="3"/>
        <v>48870989.673364922</v>
      </c>
      <c r="U30" s="70">
        <f t="shared" si="2"/>
        <v>56548734.284530334</v>
      </c>
      <c r="V30" s="70">
        <f t="shared" si="2"/>
        <v>65277947.924275525</v>
      </c>
      <c r="W30" s="70">
        <f t="shared" si="2"/>
        <v>75202629.536828786</v>
      </c>
      <c r="X30" s="70">
        <f t="shared" si="2"/>
        <v>86486498.757542282</v>
      </c>
    </row>
    <row r="31" spans="1:24" ht="15">
      <c r="A31" s="69">
        <v>63</v>
      </c>
      <c r="B31" s="75">
        <v>5641</v>
      </c>
      <c r="C31" s="55">
        <v>15.539543800000001</v>
      </c>
      <c r="D31" s="55">
        <v>1315</v>
      </c>
      <c r="E31" s="70">
        <f t="shared" si="3"/>
        <v>1152710.15047177</v>
      </c>
      <c r="F31" s="70">
        <f t="shared" si="3"/>
        <v>2484546.1996631455</v>
      </c>
      <c r="G31" s="70">
        <f t="shared" si="3"/>
        <v>4023343.4950628052</v>
      </c>
      <c r="H31" s="70">
        <f t="shared" si="3"/>
        <v>5801262.8701743092</v>
      </c>
      <c r="I31" s="70">
        <f t="shared" si="3"/>
        <v>7855462.8053099522</v>
      </c>
      <c r="J31" s="70">
        <f t="shared" si="3"/>
        <v>10228876.039105572</v>
      </c>
      <c r="K31" s="70">
        <f t="shared" si="3"/>
        <v>12971106.861921858</v>
      </c>
      <c r="L31" s="70">
        <f t="shared" si="3"/>
        <v>16139467.844546778</v>
      </c>
      <c r="M31" s="70">
        <f t="shared" si="3"/>
        <v>19800177.669808809</v>
      </c>
      <c r="N31" s="70">
        <f t="shared" si="3"/>
        <v>24029745.101758335</v>
      </c>
      <c r="O31" s="70">
        <f t="shared" si="3"/>
        <v>28916568.017346196</v>
      </c>
      <c r="P31" s="70">
        <f t="shared" si="3"/>
        <v>34562780.920330271</v>
      </c>
      <c r="Q31" s="70">
        <f t="shared" si="3"/>
        <v>41086389.550414801</v>
      </c>
      <c r="R31" s="70">
        <f t="shared" si="3"/>
        <v>48623737.200911894</v>
      </c>
      <c r="S31" s="70">
        <f t="shared" si="3"/>
        <v>57332354.290916264</v>
      </c>
      <c r="T31" s="70">
        <f t="shared" si="3"/>
        <v>67394250.747996151</v>
      </c>
      <c r="U31" s="70">
        <f t="shared" si="2"/>
        <v>79019720.012134612</v>
      </c>
      <c r="V31" s="70">
        <f t="shared" si="2"/>
        <v>92451734.164529383</v>
      </c>
      <c r="W31" s="70">
        <f t="shared" si="2"/>
        <v>107971022.03935777</v>
      </c>
      <c r="X31" s="70">
        <f t="shared" si="2"/>
        <v>125901936.45094316</v>
      </c>
    </row>
    <row r="32" spans="1:24" ht="15">
      <c r="A32" s="69">
        <v>64</v>
      </c>
      <c r="B32" s="75">
        <v>5808</v>
      </c>
      <c r="C32" s="55">
        <v>16.852858900000001</v>
      </c>
      <c r="D32" s="55">
        <v>1329</v>
      </c>
      <c r="E32" s="70">
        <f>$D32*((1+$C32/100)^E$2-1)*$B32</f>
        <v>1300843.8656880488</v>
      </c>
      <c r="F32" s="70">
        <f>$D32*((1+$C32/100)^F$2-1)*$B32</f>
        <v>2820917.1125698104</v>
      </c>
      <c r="G32" s="70">
        <f t="shared" si="3"/>
        <v>4597166.1589252036</v>
      </c>
      <c r="H32" s="70">
        <f t="shared" si="3"/>
        <v>6672763.9507754678</v>
      </c>
      <c r="I32" s="70">
        <f t="shared" si="3"/>
        <v>9098159.3098177705</v>
      </c>
      <c r="J32" s="70">
        <f t="shared" si="3"/>
        <v>11932303.126486624</v>
      </c>
      <c r="K32" s="70">
        <f t="shared" si="3"/>
        <v>15244081.201601755</v>
      </c>
      <c r="L32" s="70">
        <f t="shared" si="3"/>
        <v>19113988.562797174</v>
      </c>
      <c r="M32" s="70">
        <f t="shared" si="3"/>
        <v>23636085.951135568</v>
      </c>
      <c r="N32" s="70">
        <f t="shared" si="3"/>
        <v>28920286.031651221</v>
      </c>
      <c r="O32" s="70">
        <f t="shared" si="3"/>
        <v>35095024.895729862</v>
      </c>
      <c r="P32" s="70">
        <f t="shared" si="3"/>
        <v>42310383.788015142</v>
      </c>
      <c r="Q32" s="70">
        <f t="shared" si="3"/>
        <v>50741736.933545858</v>
      </c>
      <c r="R32" s="70">
        <f t="shared" si="3"/>
        <v>60594014.128053591</v>
      </c>
      <c r="S32" s="70">
        <f t="shared" si="3"/>
        <v>72106681.696588591</v>
      </c>
      <c r="T32" s="70">
        <f t="shared" si="3"/>
        <v>85559562.886074841</v>
      </c>
      <c r="U32" s="70">
        <f t="shared" si="2"/>
        <v>101279639.16040987</v>
      </c>
      <c r="V32" s="70">
        <f t="shared" si="2"/>
        <v>119648997.70823093</v>
      </c>
      <c r="W32" s="70">
        <f t="shared" si="2"/>
        <v>141114118.3329514</v>
      </c>
      <c r="X32" s="70">
        <f t="shared" si="2"/>
        <v>166196725.44927078</v>
      </c>
    </row>
    <row r="33" spans="1:24" ht="15">
      <c r="A33" s="69">
        <v>65</v>
      </c>
      <c r="B33" s="75">
        <v>5979</v>
      </c>
      <c r="C33" s="55">
        <v>15.0329374</v>
      </c>
      <c r="D33" s="55">
        <v>1242</v>
      </c>
      <c r="E33" s="70">
        <f>$D33*((1+$C33/100)^E$2-1)*$B33</f>
        <v>1116333.6043153321</v>
      </c>
      <c r="F33" s="70">
        <f t="shared" ref="F33:X33" si="4">$D33*((1+$C33/100)^F$2-1)*$B33</f>
        <v>2400484.9405425522</v>
      </c>
      <c r="G33" s="70">
        <f t="shared" si="3"/>
        <v>3877681.9432660737</v>
      </c>
      <c r="H33" s="70">
        <f t="shared" si="3"/>
        <v>5576945.046683697</v>
      </c>
      <c r="I33" s="70">
        <f t="shared" si="3"/>
        <v>7531657.3086993918</v>
      </c>
      <c r="J33" s="70">
        <f t="shared" si="3"/>
        <v>9780220.2414140254</v>
      </c>
      <c r="K33" s="70">
        <f t="shared" si="3"/>
        <v>12366808.23220326</v>
      </c>
      <c r="L33" s="70">
        <f t="shared" si="3"/>
        <v>15342236.376443753</v>
      </c>
      <c r="M33" s="70">
        <f t="shared" si="3"/>
        <v>18764958.770989902</v>
      </c>
      <c r="N33" s="70">
        <f t="shared" si="3"/>
        <v>22702216.880483959</v>
      </c>
      <c r="O33" s="70">
        <f t="shared" si="3"/>
        <v>27231360.536854677</v>
      </c>
      <c r="P33" s="70">
        <f t="shared" si="3"/>
        <v>32441367.523843676</v>
      </c>
      <c r="Q33" s="70">
        <f t="shared" si="3"/>
        <v>38434591.599722363</v>
      </c>
      <c r="R33" s="70">
        <f t="shared" si="3"/>
        <v>45328773.299169615</v>
      </c>
      <c r="S33" s="70">
        <f t="shared" si="3"/>
        <v>53259353.017737038</v>
      </c>
      <c r="T33" s="70">
        <f t="shared" si="3"/>
        <v>62382131.820853777</v>
      </c>
      <c r="U33" s="70">
        <f t="shared" si="2"/>
        <v>72876332.250583529</v>
      </c>
      <c r="V33" s="70">
        <f t="shared" si="2"/>
        <v>84948119.261545107</v>
      </c>
      <c r="W33" s="70">
        <f t="shared" si="2"/>
        <v>98834650.456925854</v>
      </c>
      <c r="X33" s="70">
        <f t="shared" si="2"/>
        <v>114808735.19393967</v>
      </c>
    </row>
    <row r="34" spans="1:24">
      <c r="A34" s="69"/>
      <c r="B34" s="69"/>
      <c r="E34" s="69"/>
      <c r="F34" s="69"/>
      <c r="G34" s="69"/>
      <c r="H34" s="69"/>
      <c r="I34" s="70">
        <f>SUM(I3:I33)</f>
        <v>143871952.60175684</v>
      </c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70">
        <f>SUM(X3:X33)</f>
        <v>1924434411.0347149</v>
      </c>
    </row>
    <row r="35" spans="1:24">
      <c r="A35" s="69" t="s">
        <v>132</v>
      </c>
      <c r="B35" s="69"/>
      <c r="E35" s="69" t="s">
        <v>31</v>
      </c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</row>
    <row r="36" spans="1:24">
      <c r="A36" s="69" t="s">
        <v>0</v>
      </c>
      <c r="B36" s="69" t="s">
        <v>32</v>
      </c>
      <c r="C36" s="69" t="s">
        <v>33</v>
      </c>
      <c r="E36" s="69">
        <v>1</v>
      </c>
      <c r="F36" s="69">
        <v>2</v>
      </c>
      <c r="G36" s="69">
        <v>3</v>
      </c>
      <c r="H36" s="69">
        <v>4</v>
      </c>
      <c r="I36" s="69">
        <v>5</v>
      </c>
      <c r="J36" s="69">
        <v>6</v>
      </c>
      <c r="K36" s="69">
        <v>7</v>
      </c>
      <c r="L36" s="69">
        <v>8</v>
      </c>
      <c r="M36" s="69">
        <v>9</v>
      </c>
      <c r="N36" s="69">
        <v>10</v>
      </c>
      <c r="O36" s="69">
        <v>11</v>
      </c>
      <c r="P36" s="69">
        <v>12</v>
      </c>
      <c r="Q36" s="69">
        <v>13</v>
      </c>
      <c r="R36" s="69">
        <v>14</v>
      </c>
      <c r="S36" s="69">
        <v>15</v>
      </c>
      <c r="T36" s="69">
        <v>16</v>
      </c>
      <c r="U36" s="69">
        <v>17</v>
      </c>
      <c r="V36" s="69">
        <v>18</v>
      </c>
      <c r="W36" s="69">
        <v>19</v>
      </c>
      <c r="X36" s="69">
        <v>20</v>
      </c>
    </row>
    <row r="37" spans="1:24" ht="15">
      <c r="A37" s="69">
        <v>35</v>
      </c>
      <c r="B37" s="75">
        <v>3484</v>
      </c>
      <c r="C37" s="55">
        <v>11.6415585</v>
      </c>
      <c r="D37" s="55">
        <v>89</v>
      </c>
      <c r="E37" s="70">
        <f>$D37*((1+$C37/100)^E$2-1)*$B37</f>
        <v>36097.678934459982</v>
      </c>
      <c r="F37" s="70">
        <f>$D37*((1+$C37/100)^F$2-1)*$B37</f>
        <v>76397.690279217291</v>
      </c>
      <c r="G37" s="70">
        <f>$D37*((1+$C37/100)^G$2-1)*$B37</f>
        <v>121389.25102018115</v>
      </c>
      <c r="H37" s="70">
        <f>$D37*((1+$C37/100)^H$2-1)*$B37</f>
        <v>171618.53062486742</v>
      </c>
      <c r="I37" s="70">
        <f>$D37*((1+$C37/100)^I$2-1)*$B37</f>
        <v>227695.28119886169</v>
      </c>
      <c r="J37" s="70">
        <f t="shared" ref="J37:X52" si="5">$D37*((1+$C37/100)^J$2-1)*$B37</f>
        <v>290300.23949582671</v>
      </c>
      <c r="K37" s="70">
        <f t="shared" si="5"/>
        <v>360193.39063683338</v>
      </c>
      <c r="L37" s="70">
        <f t="shared" si="5"/>
        <v>438223.19385541393</v>
      </c>
      <c r="M37" s="70">
        <f t="shared" si="5"/>
        <v>525336.88226312026</v>
      </c>
      <c r="N37" s="70">
        <f t="shared" si="5"/>
        <v>622591.96166831756</v>
      </c>
      <c r="O37" s="70">
        <f t="shared" si="5"/>
        <v>731169.04803669231</v>
      </c>
      <c r="P37" s="70">
        <f t="shared" si="5"/>
        <v>852386.19943223684</v>
      </c>
      <c r="Q37" s="70">
        <f t="shared" si="5"/>
        <v>987714.91641952738</v>
      </c>
      <c r="R37" s="70">
        <f t="shared" si="5"/>
        <v>1138798.0051621927</v>
      </c>
      <c r="S37" s="70">
        <f t="shared" si="5"/>
        <v>1307469.520064442</v>
      </c>
      <c r="T37" s="70">
        <f t="shared" si="5"/>
        <v>1495777.0280468734</v>
      </c>
      <c r="U37" s="70">
        <f t="shared" si="5"/>
        <v>1706006.4647309715</v>
      </c>
      <c r="V37" s="70">
        <f t="shared" si="5"/>
        <v>1940709.8842708694</v>
      </c>
      <c r="W37" s="70">
        <f t="shared" si="5"/>
        <v>2202736.4396980051</v>
      </c>
      <c r="X37" s="70">
        <f t="shared" si="5"/>
        <v>2495266.9698607251</v>
      </c>
    </row>
    <row r="38" spans="1:24" ht="15">
      <c r="A38" s="69">
        <v>36</v>
      </c>
      <c r="B38" s="75">
        <v>3600</v>
      </c>
      <c r="C38" s="55">
        <v>12.260639899999999</v>
      </c>
      <c r="D38" s="55">
        <v>67</v>
      </c>
      <c r="E38" s="70">
        <f t="shared" ref="E38:T66" si="6">$D38*((1+$C38/100)^E$2-1)*$B38</f>
        <v>29572.66343879998</v>
      </c>
      <c r="F38" s="70">
        <f t="shared" si="6"/>
        <v>62771.124650670201</v>
      </c>
      <c r="G38" s="70">
        <f t="shared" si="6"/>
        <v>100039.92964406896</v>
      </c>
      <c r="H38" s="70">
        <f t="shared" si="6"/>
        <v>141878.1286127416</v>
      </c>
      <c r="I38" s="70">
        <f t="shared" si="6"/>
        <v>188845.95849760869</v>
      </c>
      <c r="J38" s="70">
        <f t="shared" si="6"/>
        <v>241572.34487350393</v>
      </c>
      <c r="K38" s="70">
        <f t="shared" si="6"/>
        <v>300763.32361523027</v>
      </c>
      <c r="L38" s="70">
        <f t="shared" si="6"/>
        <v>367211.49511376524</v>
      </c>
      <c r="M38" s="70">
        <f t="shared" si="6"/>
        <v>441806.63763987005</v>
      </c>
      <c r="N38" s="70">
        <f t="shared" si="6"/>
        <v>525547.62197399233</v>
      </c>
      <c r="O38" s="70">
        <f t="shared" si="6"/>
        <v>619555.78684603679</v>
      </c>
      <c r="P38" s="70">
        <f t="shared" si="6"/>
        <v>725089.95428964077</v>
      </c>
      <c r="Q38" s="70">
        <f t="shared" si="6"/>
        <v>843563.28597496834</v>
      </c>
      <c r="R38" s="70">
        <f t="shared" si="6"/>
        <v>976562.20623576618</v>
      </c>
      <c r="S38" s="70">
        <f t="shared" si="6"/>
        <v>1125867.6451806289</v>
      </c>
      <c r="T38" s="70">
        <f t="shared" si="6"/>
        <v>1293478.8863456352</v>
      </c>
      <c r="U38" s="70">
        <f t="shared" si="5"/>
        <v>1481640.3382218038</v>
      </c>
      <c r="V38" s="70">
        <f t="shared" si="5"/>
        <v>1692871.588143121</v>
      </c>
      <c r="W38" s="70">
        <f t="shared" si="5"/>
        <v>1930001.14097356</v>
      </c>
      <c r="X38" s="70">
        <f t="shared" si="5"/>
        <v>2196204.2943730196</v>
      </c>
    </row>
    <row r="39" spans="1:24" ht="15">
      <c r="A39" s="69">
        <v>37</v>
      </c>
      <c r="B39" s="75">
        <v>3719</v>
      </c>
      <c r="C39" s="55">
        <v>12.666257</v>
      </c>
      <c r="D39" s="55">
        <v>74</v>
      </c>
      <c r="E39" s="70">
        <f t="shared" si="6"/>
        <v>34858.299239419975</v>
      </c>
      <c r="F39" s="70">
        <f t="shared" si="6"/>
        <v>74131.840246333944</v>
      </c>
      <c r="G39" s="70">
        <f t="shared" si="6"/>
        <v>118379.86889018401</v>
      </c>
      <c r="H39" s="70">
        <f t="shared" si="6"/>
        <v>168232.46655949773</v>
      </c>
      <c r="I39" s="70">
        <f t="shared" si="6"/>
        <v>224399.52237078274</v>
      </c>
      <c r="J39" s="70">
        <f t="shared" si="6"/>
        <v>287680.84182045847</v>
      </c>
      <c r="K39" s="70">
        <f t="shared" si="6"/>
        <v>358977.53582462133</v>
      </c>
      <c r="L39" s="70">
        <f t="shared" si="6"/>
        <v>439304.85232385481</v>
      </c>
      <c r="M39" s="70">
        <f t="shared" si="6"/>
        <v>529806.63317208469</v>
      </c>
      <c r="N39" s="70">
        <f t="shared" si="6"/>
        <v>631771.60217212804</v>
      </c>
      <c r="O39" s="70">
        <f t="shared" si="6"/>
        <v>746651.7161956873</v>
      </c>
      <c r="P39" s="70">
        <f t="shared" si="6"/>
        <v>876082.84070336365</v>
      </c>
      <c r="Q39" s="70">
        <f t="shared" si="6"/>
        <v>1021908.0440791721</v>
      </c>
      <c r="R39" s="70">
        <f t="shared" si="6"/>
        <v>1186203.8424853333</v>
      </c>
      <c r="S39" s="70">
        <f t="shared" si="6"/>
        <v>1371309.768957821</v>
      </c>
      <c r="T39" s="70">
        <f t="shared" si="6"/>
        <v>1579861.6877995443</v>
      </c>
      <c r="U39" s="70">
        <f t="shared" si="5"/>
        <v>1814829.3286601922</v>
      </c>
      <c r="V39" s="70">
        <f t="shared" si="5"/>
        <v>2079558.5747790865</v>
      </c>
      <c r="W39" s="70">
        <f t="shared" si="5"/>
        <v>2377819.1075655627</v>
      </c>
      <c r="X39" s="70">
        <f t="shared" si="5"/>
        <v>2713858.085964343</v>
      </c>
    </row>
    <row r="40" spans="1:24" ht="15">
      <c r="A40" s="69">
        <v>38</v>
      </c>
      <c r="B40" s="75">
        <v>3841</v>
      </c>
      <c r="C40" s="55">
        <v>12.4921723</v>
      </c>
      <c r="D40" s="55">
        <v>65</v>
      </c>
      <c r="E40" s="70">
        <f t="shared" si="6"/>
        <v>31188.581972794982</v>
      </c>
      <c r="F40" s="70">
        <f t="shared" si="6"/>
        <v>66273.295343558231</v>
      </c>
      <c r="G40" s="70">
        <f t="shared" si="6"/>
        <v>105740.85155955837</v>
      </c>
      <c r="H40" s="70">
        <f t="shared" si="6"/>
        <v>150138.7629006606</v>
      </c>
      <c r="I40" s="70">
        <f t="shared" si="6"/>
        <v>200082.93782409455</v>
      </c>
      <c r="J40" s="70">
        <f t="shared" si="6"/>
        <v>256266.22513277727</v>
      </c>
      <c r="K40" s="70">
        <f t="shared" si="6"/>
        <v>319468.02549586468</v>
      </c>
      <c r="L40" s="70">
        <f t="shared" si="6"/>
        <v>390565.103657011</v>
      </c>
      <c r="M40" s="70">
        <f t="shared" si="6"/>
        <v>470543.75132231339</v>
      </c>
      <c r="N40" s="70">
        <f t="shared" si="6"/>
        <v>560513.46945717523</v>
      </c>
      <c r="O40" s="70">
        <f t="shared" si="6"/>
        <v>661722.35979926831</v>
      </c>
      <c r="P40" s="70">
        <f t="shared" si="6"/>
        <v>775574.43910581362</v>
      </c>
      <c r="Q40" s="70">
        <f t="shared" si="6"/>
        <v>903649.11632646539</v>
      </c>
      <c r="R40" s="70">
        <f t="shared" si="6"/>
        <v>1047723.1028981897</v>
      </c>
      <c r="S40" s="70">
        <f t="shared" si="6"/>
        <v>1209795.0601119327</v>
      </c>
      <c r="T40" s="70">
        <f t="shared" si="6"/>
        <v>1392113.3254707991</v>
      </c>
      <c r="U40" s="70">
        <f t="shared" si="5"/>
        <v>1597207.1026726661</v>
      </c>
      <c r="V40" s="70">
        <f t="shared" si="5"/>
        <v>1827921.5478991682</v>
      </c>
      <c r="W40" s="70">
        <f t="shared" si="5"/>
        <v>2087457.2391443541</v>
      </c>
      <c r="X40" s="70">
        <f t="shared" si="5"/>
        <v>2379414.5761198844</v>
      </c>
    </row>
    <row r="41" spans="1:24" ht="15">
      <c r="A41" s="69">
        <v>39</v>
      </c>
      <c r="B41" s="75">
        <v>3966</v>
      </c>
      <c r="C41" s="55">
        <v>12.566598300000001</v>
      </c>
      <c r="D41" s="55">
        <v>67</v>
      </c>
      <c r="E41" s="70">
        <f t="shared" si="6"/>
        <v>33392.216334725992</v>
      </c>
      <c r="F41" s="70">
        <f t="shared" si="6"/>
        <v>70980.698359704009</v>
      </c>
      <c r="G41" s="70">
        <f t="shared" si="6"/>
        <v>113292.77392782866</v>
      </c>
      <c r="H41" s="70">
        <f t="shared" si="6"/>
        <v>160922.03806499206</v>
      </c>
      <c r="I41" s="70">
        <f t="shared" si="6"/>
        <v>214536.68049951867</v>
      </c>
      <c r="J41" s="70">
        <f t="shared" si="6"/>
        <v>274888.85967877362</v>
      </c>
      <c r="K41" s="70">
        <f t="shared" si="6"/>
        <v>342825.25478078175</v>
      </c>
      <c r="L41" s="70">
        <f t="shared" si="6"/>
        <v>419298.94375476014</v>
      </c>
      <c r="M41" s="70">
        <f t="shared" si="6"/>
        <v>505382.77402728982</v>
      </c>
      <c r="N41" s="70">
        <f t="shared" si="6"/>
        <v>602284.41345142201</v>
      </c>
      <c r="O41" s="70">
        <f t="shared" si="6"/>
        <v>711363.29264809936</v>
      </c>
      <c r="P41" s="70">
        <f t="shared" si="6"/>
        <v>834149.6764235656</v>
      </c>
      <c r="Q41" s="70">
        <f t="shared" si="6"/>
        <v>972366.13181519066</v>
      </c>
      <c r="R41" s="70">
        <f t="shared" si="6"/>
        <v>1127951.6939403801</v>
      </c>
      <c r="S41" s="70">
        <f t="shared" si="6"/>
        <v>1303089.0686706393</v>
      </c>
      <c r="T41" s="70">
        <f t="shared" si="6"/>
        <v>1500235.2537564156</v>
      </c>
      <c r="U41" s="70">
        <f t="shared" si="5"/>
        <v>1722156.0079856957</v>
      </c>
      <c r="V41" s="70">
        <f t="shared" si="5"/>
        <v>1971964.6519433006</v>
      </c>
      <c r="W41" s="70">
        <f t="shared" si="5"/>
        <v>2253165.7447057334</v>
      </c>
      <c r="X41" s="70">
        <f t="shared" si="5"/>
        <v>2569704.2492108331</v>
      </c>
    </row>
    <row r="42" spans="1:24" ht="15">
      <c r="A42" s="69">
        <v>40</v>
      </c>
      <c r="B42" s="75">
        <v>4094</v>
      </c>
      <c r="C42" s="55">
        <v>13.5524577</v>
      </c>
      <c r="D42" s="55">
        <v>44</v>
      </c>
      <c r="E42" s="70">
        <f t="shared" si="6"/>
        <v>24412.855202471997</v>
      </c>
      <c r="F42" s="70">
        <f t="shared" si="6"/>
        <v>52134.252279621265</v>
      </c>
      <c r="G42" s="70">
        <f t="shared" si="6"/>
        <v>83612.579969500206</v>
      </c>
      <c r="H42" s="70">
        <f t="shared" si="6"/>
        <v>119356.99470421739</v>
      </c>
      <c r="I42" s="70">
        <f t="shared" si="6"/>
        <v>159945.65612596969</v>
      </c>
      <c r="J42" s="70">
        <f t="shared" si="6"/>
        <v>206035.07871790117</v>
      </c>
      <c r="K42" s="70">
        <f t="shared" si="6"/>
        <v>258370.75081077841</v>
      </c>
      <c r="L42" s="70">
        <f t="shared" si="6"/>
        <v>317799.19272605359</v>
      </c>
      <c r="M42" s="70">
        <f t="shared" si="6"/>
        <v>385281.64909366547</v>
      </c>
      <c r="N42" s="70">
        <f t="shared" si="6"/>
        <v>461909.63681541895</v>
      </c>
      <c r="O42" s="70">
        <f t="shared" si="6"/>
        <v>548922.60015952424</v>
      </c>
      <c r="P42" s="70">
        <f t="shared" si="6"/>
        <v>647727.95855435578</v>
      </c>
      <c r="Q42" s="70">
        <f t="shared" si="6"/>
        <v>759923.87135098036</v>
      </c>
      <c r="R42" s="70">
        <f t="shared" si="6"/>
        <v>887325.0877704965</v>
      </c>
      <c r="S42" s="70">
        <f t="shared" si="6"/>
        <v>1031992.3001545527</v>
      </c>
      <c r="T42" s="70">
        <f t="shared" si="6"/>
        <v>1196265.4753027274</v>
      </c>
      <c r="U42" s="70">
        <f t="shared" si="5"/>
        <v>1382801.7030253059</v>
      </c>
      <c r="V42" s="70">
        <f t="shared" si="5"/>
        <v>1594618.1741051618</v>
      </c>
      <c r="W42" s="70">
        <f t="shared" si="5"/>
        <v>1835140.982829748</v>
      </c>
      <c r="X42" s="70">
        <f t="shared" si="5"/>
        <v>2108260.5434655859</v>
      </c>
    </row>
    <row r="43" spans="1:24" ht="15">
      <c r="A43" s="69">
        <v>41</v>
      </c>
      <c r="B43" s="75">
        <v>4224</v>
      </c>
      <c r="C43" s="55">
        <v>11.8608305</v>
      </c>
      <c r="D43" s="55">
        <v>54</v>
      </c>
      <c r="E43" s="70">
        <f t="shared" si="6"/>
        <v>27054.079937279992</v>
      </c>
      <c r="F43" s="70">
        <f t="shared" si="6"/>
        <v>57316.998439255287</v>
      </c>
      <c r="G43" s="70">
        <f t="shared" si="6"/>
        <v>91169.350409103019</v>
      </c>
      <c r="H43" s="70">
        <f t="shared" si="6"/>
        <v>129036.87246635777</v>
      </c>
      <c r="I43" s="70">
        <f t="shared" si="6"/>
        <v>171395.79712937359</v>
      </c>
      <c r="J43" s="70">
        <f t="shared" si="6"/>
        <v>218778.84204829248</v>
      </c>
      <c r="K43" s="70">
        <f t="shared" si="6"/>
        <v>271781.90961078322</v>
      </c>
      <c r="L43" s="70">
        <f t="shared" si="6"/>
        <v>331071.58117666142</v>
      </c>
      <c r="M43" s="70">
        <f t="shared" si="6"/>
        <v>397393.50019097514</v>
      </c>
      <c r="N43" s="70">
        <f t="shared" si="6"/>
        <v>471581.74960392388</v>
      </c>
      <c r="O43" s="70">
        <f t="shared" si="6"/>
        <v>554569.34153065982</v>
      </c>
      <c r="P43" s="70">
        <f t="shared" si="6"/>
        <v>647399.95107185736</v>
      </c>
      <c r="Q43" s="70">
        <f t="shared" si="6"/>
        <v>751241.04186285334</v>
      </c>
      <c r="R43" s="70">
        <f t="shared" si="6"/>
        <v>867398.54842192028</v>
      </c>
      <c r="S43" s="70">
        <f t="shared" si="6"/>
        <v>997333.29994698486</v>
      </c>
      <c r="T43" s="70">
        <f t="shared" si="6"/>
        <v>1142679.3921110332</v>
      </c>
      <c r="U43" s="70">
        <f t="shared" si="5"/>
        <v>1305264.7379050334</v>
      </c>
      <c r="V43" s="70">
        <f t="shared" si="5"/>
        <v>1487134.0559814984</v>
      </c>
      <c r="W43" s="70">
        <f t="shared" si="5"/>
        <v>1690574.5856065191</v>
      </c>
      <c r="X43" s="70">
        <f t="shared" si="5"/>
        <v>1918144.8516186657</v>
      </c>
    </row>
    <row r="44" spans="1:24" ht="15">
      <c r="A44" s="69">
        <v>42</v>
      </c>
      <c r="B44" s="75">
        <v>4358</v>
      </c>
      <c r="C44" s="55">
        <v>12.368753</v>
      </c>
      <c r="D44" s="55">
        <v>37</v>
      </c>
      <c r="E44" s="70">
        <f t="shared" si="6"/>
        <v>19944.119462379997</v>
      </c>
      <c r="F44" s="70">
        <f t="shared" si="6"/>
        <v>42355.077799086692</v>
      </c>
      <c r="G44" s="70">
        <f t="shared" si="6"/>
        <v>67537.992217393563</v>
      </c>
      <c r="H44" s="70">
        <f t="shared" si="6"/>
        <v>95835.71911830215</v>
      </c>
      <c r="I44" s="70">
        <f t="shared" si="6"/>
        <v>127633.52196419872</v>
      </c>
      <c r="J44" s="70">
        <f t="shared" si="6"/>
        <v>163364.31650353118</v>
      </c>
      <c r="K44" s="70">
        <f t="shared" si="6"/>
        <v>203514.5647643712</v>
      </c>
      <c r="L44" s="70">
        <f t="shared" si="6"/>
        <v>248630.89806148125</v>
      </c>
      <c r="M44" s="70">
        <f t="shared" si="6"/>
        <v>299327.55918676767</v>
      </c>
      <c r="N44" s="70">
        <f t="shared" si="6"/>
        <v>356294.76510588767</v>
      </c>
      <c r="O44" s="70">
        <f t="shared" si="6"/>
        <v>420308.10401614511</v>
      </c>
      <c r="P44" s="70">
        <f t="shared" si="6"/>
        <v>492239.09470326506</v>
      </c>
      <c r="Q44" s="70">
        <f t="shared" si="6"/>
        <v>573067.05195892788</v>
      </c>
      <c r="R44" s="70">
        <f t="shared" si="6"/>
        <v>663892.41960248945</v>
      </c>
      <c r="S44" s="70">
        <f t="shared" si="6"/>
        <v>765951.75263122504</v>
      </c>
      <c r="T44" s="70">
        <f t="shared" si="6"/>
        <v>880634.55247573182</v>
      </c>
      <c r="U44" s="70">
        <f t="shared" si="5"/>
        <v>1009502.1845664906</v>
      </c>
      <c r="V44" s="70">
        <f t="shared" si="5"/>
        <v>1154309.1357675039</v>
      </c>
      <c r="W44" s="70">
        <f t="shared" si="5"/>
        <v>1317026.9010894008</v>
      </c>
      <c r="X44" s="70">
        <f t="shared" si="5"/>
        <v>1499870.8248910829</v>
      </c>
    </row>
    <row r="45" spans="1:24" ht="15">
      <c r="A45" s="69">
        <v>43</v>
      </c>
      <c r="B45" s="75">
        <v>4495</v>
      </c>
      <c r="C45" s="55">
        <v>12.4892573</v>
      </c>
      <c r="D45" s="55">
        <v>62</v>
      </c>
      <c r="E45" s="70">
        <f t="shared" si="6"/>
        <v>34806.311169369968</v>
      </c>
      <c r="F45" s="70">
        <f t="shared" si="6"/>
        <v>73959.672097321207</v>
      </c>
      <c r="G45" s="70">
        <f t="shared" si="6"/>
        <v>118002.9970131619</v>
      </c>
      <c r="H45" s="70">
        <f t="shared" si="6"/>
        <v>167547.00610121706</v>
      </c>
      <c r="I45" s="70">
        <f t="shared" si="6"/>
        <v>223278.69396101468</v>
      </c>
      <c r="J45" s="70">
        <f t="shared" si="6"/>
        <v>285970.85571525537</v>
      </c>
      <c r="K45" s="70">
        <f t="shared" si="6"/>
        <v>356492.80285791529</v>
      </c>
      <c r="L45" s="70">
        <f t="shared" si="6"/>
        <v>435822.41743219207</v>
      </c>
      <c r="M45" s="70">
        <f t="shared" si="6"/>
        <v>525059.71168574854</v>
      </c>
      <c r="N45" s="70">
        <f t="shared" si="6"/>
        <v>625442.08122618985</v>
      </c>
      <c r="O45" s="70">
        <f t="shared" si="6"/>
        <v>738361.46318237344</v>
      </c>
      <c r="P45" s="70">
        <f t="shared" si="6"/>
        <v>865383.63729263493</v>
      </c>
      <c r="Q45" s="70">
        <f t="shared" si="6"/>
        <v>1008269.9375555807</v>
      </c>
      <c r="R45" s="70">
        <f t="shared" si="6"/>
        <v>1169001.6755048165</v>
      </c>
      <c r="S45" s="70">
        <f t="shared" si="6"/>
        <v>1349807.613769294</v>
      </c>
      <c r="T45" s="70">
        <f t="shared" si="6"/>
        <v>1553194.8708773013</v>
      </c>
      <c r="U45" s="70">
        <f t="shared" si="5"/>
        <v>1781983.6858409401</v>
      </c>
      <c r="V45" s="70">
        <f t="shared" si="5"/>
        <v>2039346.5245790086</v>
      </c>
      <c r="W45" s="70">
        <f t="shared" si="5"/>
        <v>2328852.0704416586</v>
      </c>
      <c r="X45" s="70">
        <f t="shared" si="5"/>
        <v>2654514.7088248641</v>
      </c>
    </row>
    <row r="46" spans="1:24" ht="15">
      <c r="A46" s="69">
        <v>44</v>
      </c>
      <c r="B46" s="75">
        <v>4635</v>
      </c>
      <c r="C46" s="55">
        <v>12.7418543</v>
      </c>
      <c r="D46" s="55">
        <v>44</v>
      </c>
      <c r="E46" s="70">
        <f t="shared" si="6"/>
        <v>25985.737659420021</v>
      </c>
      <c r="F46" s="70">
        <f t="shared" si="6"/>
        <v>55282.54015018358</v>
      </c>
      <c r="G46" s="70">
        <f t="shared" si="6"/>
        <v>88312.298528879008</v>
      </c>
      <c r="H46" s="70">
        <f t="shared" si="6"/>
        <v>125550.66059582983</v>
      </c>
      <c r="I46" s="70">
        <f t="shared" si="6"/>
        <v>167533.88050105801</v>
      </c>
      <c r="J46" s="70">
        <f t="shared" si="6"/>
        <v>214866.54111705895</v>
      </c>
      <c r="K46" s="70">
        <f t="shared" si="6"/>
        <v>268230.26038506429</v>
      </c>
      <c r="L46" s="70">
        <f t="shared" si="6"/>
        <v>328393.50701125985</v>
      </c>
      <c r="M46" s="70">
        <f t="shared" si="6"/>
        <v>396222.66686471488</v>
      </c>
      <c r="N46" s="70">
        <f t="shared" si="6"/>
        <v>472694.51943961129</v>
      </c>
      <c r="O46" s="70">
        <f t="shared" si="6"/>
        <v>558910.30405011179</v>
      </c>
      <c r="P46" s="70">
        <f t="shared" si="6"/>
        <v>656111.57831928413</v>
      </c>
      <c r="Q46" s="70">
        <f t="shared" si="6"/>
        <v>765698.09733357769</v>
      </c>
      <c r="R46" s="70">
        <f t="shared" si="6"/>
        <v>889247.97093311453</v>
      </c>
      <c r="S46" s="70">
        <f t="shared" si="6"/>
        <v>1028540.3894145385</v>
      </c>
      <c r="T46" s="70">
        <f t="shared" si="6"/>
        <v>1185581.2449098115</v>
      </c>
      <c r="U46" s="70">
        <f t="shared" si="5"/>
        <v>1362632.0174037663</v>
      </c>
      <c r="V46" s="70">
        <f t="shared" si="5"/>
        <v>1562242.3413659246</v>
      </c>
      <c r="W46" s="70">
        <f t="shared" si="5"/>
        <v>1787286.7219751</v>
      </c>
      <c r="X46" s="70">
        <f t="shared" si="5"/>
        <v>2041005.9296718335</v>
      </c>
    </row>
    <row r="47" spans="1:24" ht="15">
      <c r="A47" s="69">
        <v>45</v>
      </c>
      <c r="B47" s="75">
        <v>4777</v>
      </c>
      <c r="C47" s="55">
        <v>12.649166299999999</v>
      </c>
      <c r="D47" s="55">
        <v>33</v>
      </c>
      <c r="E47" s="70">
        <f t="shared" si="6"/>
        <v>19940.272246982986</v>
      </c>
      <c r="F47" s="70">
        <f t="shared" si="6"/>
        <v>42402.822691159592</v>
      </c>
      <c r="G47" s="70">
        <f t="shared" si="6"/>
        <v>67706.698496241486</v>
      </c>
      <c r="H47" s="70">
        <f t="shared" si="6"/>
        <v>96211.30363225365</v>
      </c>
      <c r="I47" s="70">
        <f t="shared" si="6"/>
        <v>128321.50367507835</v>
      </c>
      <c r="J47" s="70">
        <f t="shared" si="6"/>
        <v>164493.37632058255</v>
      </c>
      <c r="K47" s="70">
        <f t="shared" si="6"/>
        <v>205240.68929084088</v>
      </c>
      <c r="L47" s="70">
        <f t="shared" si="6"/>
        <v>251142.19764148863</v>
      </c>
      <c r="M47" s="70">
        <f t="shared" si="6"/>
        <v>302849.86411761813</v>
      </c>
      <c r="N47" s="70">
        <f t="shared" si="6"/>
        <v>361098.11931616266</v>
      </c>
      <c r="O47" s="70">
        <f t="shared" si="6"/>
        <v>426714.29318161943</v>
      </c>
      <c r="P47" s="70">
        <f t="shared" si="6"/>
        <v>500630.36599901493</v>
      </c>
      <c r="Q47" s="70">
        <f t="shared" si="6"/>
        <v>583896.20578951202</v>
      </c>
      <c r="R47" s="70">
        <f t="shared" si="6"/>
        <v>677694.48012620059</v>
      </c>
      <c r="S47" s="70">
        <f t="shared" si="6"/>
        <v>783357.45417026698</v>
      </c>
      <c r="T47" s="70">
        <f t="shared" si="6"/>
        <v>902385.91351869341</v>
      </c>
      <c r="U47" s="70">
        <f t="shared" si="5"/>
        <v>1036470.48063443</v>
      </c>
      <c r="V47" s="70">
        <f t="shared" si="5"/>
        <v>1187515.627627271</v>
      </c>
      <c r="W47" s="70">
        <f t="shared" si="5"/>
        <v>1357666.7264513161</v>
      </c>
      <c r="X47" s="70">
        <f t="shared" si="5"/>
        <v>1549340.5207268919</v>
      </c>
    </row>
    <row r="48" spans="1:24" ht="15">
      <c r="A48" s="69">
        <v>46</v>
      </c>
      <c r="B48" s="75">
        <v>4924</v>
      </c>
      <c r="C48" s="55">
        <v>12.6890014</v>
      </c>
      <c r="D48" s="55">
        <v>19</v>
      </c>
      <c r="E48" s="70">
        <f t="shared" si="6"/>
        <v>11871.322149784</v>
      </c>
      <c r="F48" s="70">
        <f t="shared" si="6"/>
        <v>25248.996533352609</v>
      </c>
      <c r="G48" s="70">
        <f t="shared" si="6"/>
        <v>40324.164206739668</v>
      </c>
      <c r="H48" s="70">
        <f t="shared" si="6"/>
        <v>57312.220117255187</v>
      </c>
      <c r="I48" s="70">
        <f t="shared" si="6"/>
        <v>76455.890680088778</v>
      </c>
      <c r="J48" s="70">
        <f t="shared" si="6"/>
        <v>98028.701868651711</v>
      </c>
      <c r="K48" s="70">
        <f t="shared" si="6"/>
        <v>122338.88737095076</v>
      </c>
      <c r="L48" s="70">
        <f t="shared" si="6"/>
        <v>149733.79265197917</v>
      </c>
      <c r="M48" s="70">
        <f t="shared" si="6"/>
        <v>180604.83784764586</v>
      </c>
      <c r="N48" s="70">
        <f t="shared" si="6"/>
        <v>215393.11040038543</v>
      </c>
      <c r="O48" s="70">
        <f t="shared" si="6"/>
        <v>254595.6673443779</v>
      </c>
      <c r="P48" s="70">
        <f t="shared" si="6"/>
        <v>298772.63728782942</v>
      </c>
      <c r="Q48" s="70">
        <f t="shared" si="6"/>
        <v>348555.22356588294</v>
      </c>
      <c r="R48" s="70">
        <f t="shared" si="6"/>
        <v>404654.722913715</v>
      </c>
      <c r="S48" s="70">
        <f t="shared" si="6"/>
        <v>467872.68851918646</v>
      </c>
      <c r="T48" s="70">
        <f t="shared" si="6"/>
        <v>539112.3826653877</v>
      </c>
      <c r="U48" s="70">
        <f t="shared" si="5"/>
        <v>619391.68259915605</v>
      </c>
      <c r="V48" s="70">
        <f t="shared" si="5"/>
        <v>709857.62402543053</v>
      </c>
      <c r="W48" s="70">
        <f t="shared" si="5"/>
        <v>811802.79002580827</v>
      </c>
      <c r="X48" s="70">
        <f t="shared" si="5"/>
        <v>926683.77956720639</v>
      </c>
    </row>
    <row r="49" spans="1:24" ht="15">
      <c r="A49" s="69">
        <v>47</v>
      </c>
      <c r="B49" s="75">
        <v>5074</v>
      </c>
      <c r="C49" s="55">
        <v>12.8221977</v>
      </c>
      <c r="D49" s="55">
        <v>21</v>
      </c>
      <c r="E49" s="70">
        <f t="shared" si="6"/>
        <v>13662.564537257993</v>
      </c>
      <c r="F49" s="70">
        <f t="shared" si="6"/>
        <v>29076.970110373295</v>
      </c>
      <c r="G49" s="70">
        <f t="shared" si="6"/>
        <v>46467.841240353249</v>
      </c>
      <c r="H49" s="70">
        <f t="shared" si="6"/>
        <v>66088.604248371485</v>
      </c>
      <c r="I49" s="70">
        <f t="shared" si="6"/>
        <v>88225.180279526277</v>
      </c>
      <c r="J49" s="70">
        <f t="shared" si="6"/>
        <v>113200.15185340651</v>
      </c>
      <c r="K49" s="70">
        <f t="shared" si="6"/>
        <v>141377.46365800849</v>
      </c>
      <c r="L49" s="70">
        <f t="shared" si="6"/>
        <v>173167.72608874197</v>
      </c>
      <c r="M49" s="70">
        <f t="shared" si="6"/>
        <v>209034.19881769296</v>
      </c>
      <c r="N49" s="70">
        <f t="shared" si="6"/>
        <v>249499.54158796658</v>
      </c>
      <c r="O49" s="70">
        <f t="shared" si="6"/>
        <v>295153.43060822733</v>
      </c>
      <c r="P49" s="70">
        <f t="shared" si="6"/>
        <v>346661.15153640462</v>
      </c>
      <c r="Q49" s="70">
        <f t="shared" si="6"/>
        <v>404773.29427275702</v>
      </c>
      <c r="R49" s="70">
        <f t="shared" si="6"/>
        <v>470336.69083847053</v>
      </c>
      <c r="S49" s="70">
        <f t="shared" si="6"/>
        <v>544306.75573067495</v>
      </c>
      <c r="T49" s="70">
        <f t="shared" si="6"/>
        <v>627761.4085821762</v>
      </c>
      <c r="U49" s="70">
        <f t="shared" si="5"/>
        <v>721916.7820121455</v>
      </c>
      <c r="V49" s="70">
        <f t="shared" si="5"/>
        <v>828144.9435684788</v>
      </c>
      <c r="W49" s="70">
        <f t="shared" si="5"/>
        <v>947993.89001264039</v>
      </c>
      <c r="X49" s="70">
        <f t="shared" si="5"/>
        <v>1083210.1053112401</v>
      </c>
    </row>
    <row r="50" spans="1:24" ht="15">
      <c r="A50" s="69">
        <v>48</v>
      </c>
      <c r="B50" s="75">
        <v>5226</v>
      </c>
      <c r="C50" s="55">
        <v>12.6767097</v>
      </c>
      <c r="D50" s="55">
        <v>28</v>
      </c>
      <c r="E50" s="70">
        <f t="shared" si="6"/>
        <v>18549.575769816016</v>
      </c>
      <c r="F50" s="70">
        <f t="shared" si="6"/>
        <v>39450.627410553141</v>
      </c>
      <c r="G50" s="70">
        <f t="shared" si="6"/>
        <v>63001.244692033615</v>
      </c>
      <c r="H50" s="70">
        <f t="shared" si="6"/>
        <v>89537.305358845377</v>
      </c>
      <c r="I50" s="70">
        <f t="shared" si="6"/>
        <v>119437.26540220476</v>
      </c>
      <c r="J50" s="70">
        <f t="shared" si="6"/>
        <v>153127.55658067678</v>
      </c>
      <c r="K50" s="70">
        <f t="shared" si="6"/>
        <v>191088.66816892853</v>
      </c>
      <c r="L50" s="70">
        <f t="shared" si="6"/>
        <v>233861.99967211587</v>
      </c>
      <c r="M50" s="70">
        <f t="shared" si="6"/>
        <v>282057.58223898098</v>
      </c>
      <c r="N50" s="70">
        <f t="shared" si="6"/>
        <v>336362.77889607137</v>
      </c>
      <c r="O50" s="70">
        <f t="shared" si="6"/>
        <v>397552.08768539526</v>
      </c>
      <c r="P50" s="70">
        <f t="shared" si="6"/>
        <v>466498.1875173783</v>
      </c>
      <c r="Q50" s="70">
        <f t="shared" si="6"/>
        <v>544184.38427453407</v>
      </c>
      <c r="R50" s="70">
        <f t="shared" si="6"/>
        <v>631718.63467156503</v>
      </c>
      <c r="S50" s="70">
        <f t="shared" si="6"/>
        <v>730349.3478794992</v>
      </c>
      <c r="T50" s="70">
        <f t="shared" si="6"/>
        <v>841483.19027584232</v>
      </c>
      <c r="U50" s="70">
        <f t="shared" si="5"/>
        <v>966705.14725122554</v>
      </c>
      <c r="V50" s="70">
        <f t="shared" si="5"/>
        <v>1107801.1281930371</v>
      </c>
      <c r="W50" s="70">
        <f t="shared" si="5"/>
        <v>1266783.4370372093</v>
      </c>
      <c r="X50" s="70">
        <f t="shared" si="5"/>
        <v>1445919.4716479147</v>
      </c>
    </row>
    <row r="51" spans="1:24" ht="15">
      <c r="A51" s="69">
        <v>49</v>
      </c>
      <c r="B51" s="75">
        <v>5381</v>
      </c>
      <c r="C51" s="55">
        <v>13.766070600000001</v>
      </c>
      <c r="D51" s="55">
        <v>31</v>
      </c>
      <c r="E51" s="70">
        <f t="shared" si="6"/>
        <v>22963.32002856602</v>
      </c>
      <c r="F51" s="70">
        <f t="shared" si="6"/>
        <v>49087.786904368382</v>
      </c>
      <c r="G51" s="70">
        <f t="shared" si="6"/>
        <v>78808.566334167321</v>
      </c>
      <c r="H51" s="70">
        <f t="shared" si="6"/>
        <v>112620.72924314268</v>
      </c>
      <c r="I51" s="70">
        <f t="shared" si="6"/>
        <v>151087.49836955458</v>
      </c>
      <c r="J51" s="70">
        <f t="shared" si="6"/>
        <v>194849.63009144732</v>
      </c>
      <c r="K51" s="70">
        <f t="shared" si="6"/>
        <v>244636.08776224087</v>
      </c>
      <c r="L51" s="70">
        <f t="shared" si="6"/>
        <v>301276.184345235</v>
      </c>
      <c r="M51" s="70">
        <f t="shared" si="6"/>
        <v>365713.39661175228</v>
      </c>
      <c r="N51" s="70">
        <f t="shared" si="6"/>
        <v>439021.08101155009</v>
      </c>
      <c r="O51" s="70">
        <f t="shared" si="6"/>
        <v>522420.35300104949</v>
      </c>
      <c r="P51" s="70">
        <f t="shared" si="6"/>
        <v>617300.4276525093</v>
      </c>
      <c r="Q51" s="70">
        <f t="shared" si="6"/>
        <v>725241.76036582165</v>
      </c>
      <c r="R51" s="70">
        <f t="shared" si="6"/>
        <v>848042.37314702955</v>
      </c>
      <c r="S51" s="70">
        <f t="shared" si="6"/>
        <v>987747.80498093134</v>
      </c>
      <c r="T51" s="70">
        <f t="shared" si="6"/>
        <v>1146685.1851931228</v>
      </c>
      <c r="U51" s="70">
        <f t="shared" si="5"/>
        <v>1327501.9973751153</v>
      </c>
      <c r="V51" s="70">
        <f t="shared" si="5"/>
        <v>1533210.1795787499</v>
      </c>
      <c r="W51" s="70">
        <f t="shared" si="5"/>
        <v>1767236.2953745136</v>
      </c>
      <c r="X51" s="70">
        <f t="shared" si="5"/>
        <v>2033478.61149316</v>
      </c>
    </row>
    <row r="52" spans="1:24" ht="15">
      <c r="A52" s="69">
        <v>50</v>
      </c>
      <c r="B52" s="75">
        <v>5539</v>
      </c>
      <c r="C52" s="55">
        <v>12.5287767</v>
      </c>
      <c r="D52" s="55">
        <v>25</v>
      </c>
      <c r="E52" s="70">
        <f t="shared" si="6"/>
        <v>17349.223535325014</v>
      </c>
      <c r="F52" s="70">
        <f t="shared" si="6"/>
        <v>36872.092546574735</v>
      </c>
      <c r="G52" s="70">
        <f t="shared" si="6"/>
        <v>58840.938221677454</v>
      </c>
      <c r="H52" s="70">
        <f t="shared" si="6"/>
        <v>83562.211514981362</v>
      </c>
      <c r="I52" s="70">
        <f t="shared" si="6"/>
        <v>111380.75793660007</v>
      </c>
      <c r="J52" s="70">
        <f t="shared" si="6"/>
        <v>142684.62792056927</v>
      </c>
      <c r="K52" s="70">
        <f t="shared" si="6"/>
        <v>177910.48987328826</v>
      </c>
      <c r="L52" s="70">
        <f t="shared" si="6"/>
        <v>217549.7214107136</v>
      </c>
      <c r="M52" s="70">
        <f t="shared" si="6"/>
        <v>262155.26375305903</v>
      </c>
      <c r="N52" s="70">
        <f t="shared" si="6"/>
        <v>312349.33489130088</v>
      </c>
      <c r="O52" s="70">
        <f t="shared" si="6"/>
        <v>368832.10911909217</v>
      </c>
      <c r="P52" s="70">
        <f t="shared" si="6"/>
        <v>432391.48400384851</v>
      </c>
      <c r="Q52" s="70">
        <f t="shared" si="6"/>
        <v>503914.07103983191</v>
      </c>
      <c r="R52" s="70">
        <f t="shared" si="6"/>
        <v>584397.563295617</v>
      </c>
      <c r="S52" s="70">
        <f t="shared" si="6"/>
        <v>674964.65257649112</v>
      </c>
      <c r="T52" s="70">
        <f t="shared" si="6"/>
        <v>776878.6902370553</v>
      </c>
      <c r="U52" s="70">
        <f t="shared" si="5"/>
        <v>891561.31010206568</v>
      </c>
      <c r="V52" s="70">
        <f t="shared" si="5"/>
        <v>1020612.259323673</v>
      </c>
      <c r="W52" s="70">
        <f t="shared" si="5"/>
        <v>1165831.7138024862</v>
      </c>
      <c r="X52" s="70">
        <f t="shared" si="5"/>
        <v>1329245.3894579078</v>
      </c>
    </row>
    <row r="53" spans="1:24" ht="15">
      <c r="A53" s="69">
        <v>51</v>
      </c>
      <c r="B53" s="75">
        <v>5700</v>
      </c>
      <c r="C53" s="55">
        <v>12.5532524</v>
      </c>
      <c r="D53" s="55">
        <v>29</v>
      </c>
      <c r="E53" s="70">
        <f t="shared" si="6"/>
        <v>20750.526217200004</v>
      </c>
      <c r="F53" s="70">
        <f t="shared" si="6"/>
        <v>44105.918364773301</v>
      </c>
      <c r="G53" s="70">
        <f t="shared" si="6"/>
        <v>70393.171837641275</v>
      </c>
      <c r="H53" s="70">
        <f t="shared" si="6"/>
        <v>99980.3305879861</v>
      </c>
      <c r="I53" s="70">
        <f t="shared" si="6"/>
        <v>133281.64005425043</v>
      </c>
      <c r="J53" s="70">
        <f t="shared" si="6"/>
        <v>170763.34695032</v>
      </c>
      <c r="K53" s="70">
        <f t="shared" si="6"/>
        <v>212950.2271168814</v>
      </c>
      <c r="L53" s="70">
        <f t="shared" si="6"/>
        <v>260432.93283043671</v>
      </c>
      <c r="M53" s="70">
        <f t="shared" si="6"/>
        <v>313876.26243856392</v>
      </c>
      <c r="N53" s="70">
        <f t="shared" si="6"/>
        <v>374028.46810336324</v>
      </c>
      <c r="O53" s="70">
        <f t="shared" si="6"/>
        <v>441731.73196943203</v>
      </c>
      <c r="P53" s="70">
        <f t="shared" si="6"/>
        <v>517933.95743164624</v>
      </c>
      <c r="Q53" s="70">
        <f t="shared" si="6"/>
        <v>603702.04059054947</v>
      </c>
      <c r="R53" s="70">
        <f t="shared" si="6"/>
        <v>700236.80770703172</v>
      </c>
      <c r="S53" s="70">
        <f t="shared" si="6"/>
        <v>808889.82779339817</v>
      </c>
      <c r="T53" s="70">
        <f t="shared" ref="T53:X67" si="7">$D53*((1+$C53/100)^T$2-1)*$B53</f>
        <v>931182.33573142847</v>
      </c>
      <c r="U53" s="70">
        <f t="shared" si="7"/>
        <v>1068826.53085721</v>
      </c>
      <c r="V53" s="70">
        <f t="shared" si="7"/>
        <v>1223749.5492110795</v>
      </c>
      <c r="W53" s="70">
        <f t="shared" si="7"/>
        <v>1398120.4450846089</v>
      </c>
      <c r="X53" s="70">
        <f t="shared" si="7"/>
        <v>1594380.5596292831</v>
      </c>
    </row>
    <row r="54" spans="1:24" ht="15">
      <c r="A54" s="69">
        <v>52</v>
      </c>
      <c r="B54" s="75">
        <v>5863</v>
      </c>
      <c r="C54" s="55">
        <v>15.0600673</v>
      </c>
      <c r="D54" s="55">
        <v>40</v>
      </c>
      <c r="E54" s="70">
        <f t="shared" ref="E54:T67" si="8">$D54*((1+$C54/100)^E$2-1)*$B54</f>
        <v>35318.869831960001</v>
      </c>
      <c r="F54" s="70">
        <f t="shared" si="8"/>
        <v>75956.785230212568</v>
      </c>
      <c r="G54" s="70">
        <f t="shared" si="8"/>
        <v>122714.79803675904</v>
      </c>
      <c r="H54" s="70">
        <f t="shared" si="8"/>
        <v>176514.59904011403</v>
      </c>
      <c r="I54" s="70">
        <f t="shared" si="8"/>
        <v>238416.68628184035</v>
      </c>
      <c r="J54" s="70">
        <f t="shared" si="8"/>
        <v>309641.26952227531</v>
      </c>
      <c r="K54" s="70">
        <f t="shared" si="8"/>
        <v>391592.32293286448</v>
      </c>
      <c r="L54" s="70">
        <f t="shared" si="8"/>
        <v>485885.26014014712</v>
      </c>
      <c r="M54" s="70">
        <f t="shared" si="8"/>
        <v>594378.77714999346</v>
      </c>
      <c r="N54" s="70">
        <f t="shared" si="8"/>
        <v>719211.49083765945</v>
      </c>
      <c r="O54" s="70">
        <f t="shared" si="8"/>
        <v>862844.0952191042</v>
      </c>
      <c r="P54" s="70">
        <f t="shared" si="8"/>
        <v>1028107.8664851374</v>
      </c>
      <c r="Q54" s="70">
        <f t="shared" si="8"/>
        <v>1218260.4729263531</v>
      </c>
      <c r="R54" s="70">
        <f t="shared" si="8"/>
        <v>1437050.18987032</v>
      </c>
      <c r="S54" s="70">
        <f t="shared" si="8"/>
        <v>1688789.7854315285</v>
      </c>
      <c r="T54" s="70">
        <f t="shared" si="8"/>
        <v>1978441.533505002</v>
      </c>
      <c r="U54" s="70">
        <f t="shared" si="7"/>
        <v>2311715.0297739673</v>
      </c>
      <c r="V54" s="70">
        <f t="shared" si="7"/>
        <v>2695179.738874102</v>
      </c>
      <c r="W54" s="70">
        <f t="shared" si="7"/>
        <v>3136394.491236466</v>
      </c>
      <c r="X54" s="70">
        <f t="shared" si="7"/>
        <v>3644056.4822421297</v>
      </c>
    </row>
    <row r="55" spans="1:24" ht="15">
      <c r="A55" s="69">
        <v>53</v>
      </c>
      <c r="B55" s="75">
        <v>6029</v>
      </c>
      <c r="C55" s="55">
        <v>12.7088257</v>
      </c>
      <c r="D55" s="55">
        <v>44</v>
      </c>
      <c r="E55" s="70">
        <f t="shared" si="8"/>
        <v>33713.46446393201</v>
      </c>
      <c r="F55" s="70">
        <f t="shared" si="8"/>
        <v>71711.514364016577</v>
      </c>
      <c r="G55" s="70">
        <f t="shared" si="8"/>
        <v>114538.67019530195</v>
      </c>
      <c r="H55" s="70">
        <f t="shared" si="8"/>
        <v>162808.65461345267</v>
      </c>
      <c r="I55" s="70">
        <f t="shared" si="8"/>
        <v>217213.18721672343</v>
      </c>
      <c r="J55" s="70">
        <f t="shared" si="8"/>
        <v>278531.8970414435</v>
      </c>
      <c r="K55" s="70">
        <f t="shared" si="8"/>
        <v>347643.49481927598</v>
      </c>
      <c r="L55" s="70">
        <f t="shared" si="8"/>
        <v>425538.36509717826</v>
      </c>
      <c r="M55" s="70">
        <f t="shared" si="8"/>
        <v>513332.75866794033</v>
      </c>
      <c r="N55" s="70">
        <f t="shared" si="8"/>
        <v>612284.78869198251</v>
      </c>
      <c r="O55" s="70">
        <f t="shared" si="8"/>
        <v>723812.45973839192</v>
      </c>
      <c r="P55" s="70">
        <f t="shared" si="8"/>
        <v>849513.98810535879</v>
      </c>
      <c r="Q55" s="70">
        <f t="shared" si="8"/>
        <v>991190.70461471961</v>
      </c>
      <c r="R55" s="70">
        <f t="shared" si="8"/>
        <v>1150872.8680827385</v>
      </c>
      <c r="S55" s="70">
        <f t="shared" si="8"/>
        <v>1330848.7593798966</v>
      </c>
      <c r="T55" s="70">
        <f t="shared" si="8"/>
        <v>1533697.4730040319</v>
      </c>
      <c r="U55" s="70">
        <f t="shared" si="7"/>
        <v>1762325.8760773509</v>
      </c>
      <c r="V55" s="70">
        <f t="shared" si="7"/>
        <v>2020010.2643979515</v>
      </c>
      <c r="W55" s="70">
        <f t="shared" si="7"/>
        <v>2310443.3124863282</v>
      </c>
      <c r="X55" s="70">
        <f t="shared" si="7"/>
        <v>2637786.990431454</v>
      </c>
    </row>
    <row r="56" spans="1:24" ht="15">
      <c r="A56" s="69">
        <v>54</v>
      </c>
      <c r="B56" s="75">
        <v>6196</v>
      </c>
      <c r="C56" s="55">
        <v>13.548388900000001</v>
      </c>
      <c r="D56" s="55">
        <v>46</v>
      </c>
      <c r="E56" s="70">
        <f t="shared" si="8"/>
        <v>38615.07610722402</v>
      </c>
      <c r="F56" s="70">
        <f t="shared" si="8"/>
        <v>82461.872899485723</v>
      </c>
      <c r="G56" s="70">
        <f t="shared" si="8"/>
        <v>132249.20424135574</v>
      </c>
      <c r="H56" s="70">
        <f t="shared" si="8"/>
        <v>188781.91685635393</v>
      </c>
      <c r="I56" s="70">
        <f t="shared" si="8"/>
        <v>252973.90123215149</v>
      </c>
      <c r="J56" s="70">
        <f t="shared" si="8"/>
        <v>325862.86529380921</v>
      </c>
      <c r="K56" s="70">
        <f t="shared" si="8"/>
        <v>408627.1096717217</v>
      </c>
      <c r="L56" s="70">
        <f t="shared" si="8"/>
        <v>502604.57574810006</v>
      </c>
      <c r="M56" s="70">
        <f t="shared" si="8"/>
        <v>609314.47440687183</v>
      </c>
      <c r="N56" s="70">
        <f t="shared" si="8"/>
        <v>730481.84513072972</v>
      </c>
      <c r="O56" s="70">
        <f t="shared" si="8"/>
        <v>868065.44246016059</v>
      </c>
      <c r="P56" s="70">
        <f t="shared" si="8"/>
        <v>1024289.4006183932</v>
      </c>
      <c r="Q56" s="70">
        <f t="shared" si="8"/>
        <v>1201679.1881828762</v>
      </c>
      <c r="R56" s="70">
        <f t="shared" si="8"/>
        <v>1403102.4340354791</v>
      </c>
      <c r="S56" s="70">
        <f t="shared" si="8"/>
        <v>1631815.2845711957</v>
      </c>
      <c r="T56" s="70">
        <f t="shared" si="8"/>
        <v>1891515.0415617672</v>
      </c>
      <c r="U56" s="70">
        <f t="shared" si="7"/>
        <v>2186399.9316017763</v>
      </c>
      <c r="V56" s="70">
        <f t="shared" si="7"/>
        <v>2521236.9733517426</v>
      </c>
      <c r="W56" s="70">
        <f t="shared" si="7"/>
        <v>2901439.0396992504</v>
      </c>
      <c r="X56" s="70">
        <f t="shared" si="7"/>
        <v>3333152.3606013544</v>
      </c>
    </row>
    <row r="57" spans="1:24" ht="15">
      <c r="A57" s="69">
        <v>55</v>
      </c>
      <c r="B57" s="75">
        <v>6366</v>
      </c>
      <c r="C57" s="55">
        <v>12.105408499999999</v>
      </c>
      <c r="D57" s="55">
        <v>38</v>
      </c>
      <c r="E57" s="70">
        <f t="shared" si="8"/>
        <v>29283.95159417998</v>
      </c>
      <c r="F57" s="70">
        <f t="shared" si="8"/>
        <v>62112.8451537777</v>
      </c>
      <c r="G57" s="70">
        <f t="shared" si="8"/>
        <v>98915.810384794939</v>
      </c>
      <c r="H57" s="70">
        <f t="shared" si="8"/>
        <v>140173.92489713972</v>
      </c>
      <c r="I57" s="70">
        <f t="shared" si="8"/>
        <v>186426.50271060164</v>
      </c>
      <c r="J57" s="70">
        <f t="shared" si="8"/>
        <v>238278.14401016347</v>
      </c>
      <c r="K57" s="70">
        <f t="shared" si="8"/>
        <v>296406.63830299204</v>
      </c>
      <c r="L57" s="70">
        <f t="shared" si="8"/>
        <v>361571.82428486669</v>
      </c>
      <c r="M57" s="70">
        <f t="shared" si="8"/>
        <v>434625.52222963201</v>
      </c>
      <c r="N57" s="70">
        <f t="shared" si="8"/>
        <v>516522.66873496718</v>
      </c>
      <c r="O57" s="70">
        <f t="shared" si="8"/>
        <v>608333.79937461659</v>
      </c>
      <c r="P57" s="70">
        <f t="shared" si="8"/>
        <v>711259.04242666427</v>
      </c>
      <c r="Q57" s="70">
        <f t="shared" si="8"/>
        <v>826643.8065997801</v>
      </c>
      <c r="R57" s="70">
        <f t="shared" si="8"/>
        <v>955996.36782281345</v>
      </c>
      <c r="S57" s="70">
        <f t="shared" si="8"/>
        <v>1101007.5849871074</v>
      </c>
      <c r="T57" s="70">
        <f t="shared" si="8"/>
        <v>1263573.0023599612</v>
      </c>
      <c r="U57" s="70">
        <f t="shared" si="7"/>
        <v>1445817.6275855291</v>
      </c>
      <c r="V57" s="70">
        <f t="shared" si="7"/>
        <v>1650123.7091639459</v>
      </c>
      <c r="W57" s="70">
        <f t="shared" si="7"/>
        <v>1879161.8765077733</v>
      </c>
      <c r="X57" s="70">
        <f t="shared" si="7"/>
        <v>2135926.0496294843</v>
      </c>
    </row>
    <row r="58" spans="1:24" ht="15">
      <c r="A58" s="69">
        <v>56</v>
      </c>
      <c r="B58" s="75">
        <v>6540</v>
      </c>
      <c r="C58" s="55">
        <v>12.4480313</v>
      </c>
      <c r="D58" s="55">
        <v>53</v>
      </c>
      <c r="E58" s="70">
        <f t="shared" si="8"/>
        <v>43147.366092060023</v>
      </c>
      <c r="F58" s="70">
        <f t="shared" si="8"/>
        <v>91665.729820385226</v>
      </c>
      <c r="G58" s="70">
        <f t="shared" si="8"/>
        <v>146223.6746518602</v>
      </c>
      <c r="H58" s="70">
        <f t="shared" si="8"/>
        <v>207573.00953259395</v>
      </c>
      <c r="I58" s="70">
        <f t="shared" si="8"/>
        <v>276559.12882162328</v>
      </c>
      <c r="J58" s="70">
        <f t="shared" si="8"/>
        <v>354132.6618324063</v>
      </c>
      <c r="K58" s="70">
        <f t="shared" si="8"/>
        <v>441362.57251288736</v>
      </c>
      <c r="L58" s="70">
        <f t="shared" si="8"/>
        <v>539450.88977783674</v>
      </c>
      <c r="M58" s="70">
        <f t="shared" si="8"/>
        <v>649749.27147757041</v>
      </c>
      <c r="N58" s="70">
        <f t="shared" si="8"/>
        <v>773777.63025468029</v>
      </c>
      <c r="O58" s="70">
        <f t="shared" si="8"/>
        <v>913245.07795324118</v>
      </c>
      <c r="P58" s="70">
        <f t="shared" si="8"/>
        <v>1070073.4771946303</v>
      </c>
      <c r="Q58" s="70">
        <f t="shared" si="8"/>
        <v>1246423.9246608762</v>
      </c>
      <c r="R58" s="70">
        <f t="shared" si="8"/>
        <v>1444726.5310254104</v>
      </c>
      <c r="S58" s="70">
        <f t="shared" si="8"/>
        <v>1667713.9078989173</v>
      </c>
      <c r="T58" s="70">
        <f t="shared" si="8"/>
        <v>1918458.8232406878</v>
      </c>
      <c r="U58" s="70">
        <f t="shared" si="7"/>
        <v>2200416.5441273605</v>
      </c>
      <c r="V58" s="70">
        <f t="shared" si="7"/>
        <v>2517472.4503627727</v>
      </c>
      <c r="W58" s="70">
        <f t="shared" si="7"/>
        <v>2873995.5750448676</v>
      </c>
      <c r="X58" s="70">
        <f t="shared" si="7"/>
        <v>3274898.8098791279</v>
      </c>
    </row>
    <row r="59" spans="1:24" ht="15">
      <c r="A59" s="69">
        <v>57</v>
      </c>
      <c r="B59" s="75">
        <v>6716</v>
      </c>
      <c r="C59" s="55">
        <v>12.946932800000001</v>
      </c>
      <c r="D59" s="55">
        <v>59</v>
      </c>
      <c r="E59" s="70">
        <f t="shared" si="8"/>
        <v>51301.44440403195</v>
      </c>
      <c r="F59" s="70">
        <f t="shared" si="8"/>
        <v>109244.8523404833</v>
      </c>
      <c r="G59" s="70">
        <f t="shared" si="8"/>
        <v>174690.15436449679</v>
      </c>
      <c r="H59" s="70">
        <f t="shared" si="8"/>
        <v>248608.6156623165</v>
      </c>
      <c r="I59" s="70">
        <f t="shared" si="8"/>
        <v>332097.25047115877</v>
      </c>
      <c r="J59" s="70">
        <f t="shared" si="8"/>
        <v>426395.10272433935</v>
      </c>
      <c r="K59" s="70">
        <f t="shared" si="8"/>
        <v>532901.63454058231</v>
      </c>
      <c r="L59" s="70">
        <f t="shared" si="8"/>
        <v>653197.49545868521</v>
      </c>
      <c r="M59" s="70">
        <f t="shared" si="8"/>
        <v>789067.98065103614</v>
      </c>
      <c r="N59" s="70">
        <f t="shared" si="8"/>
        <v>942529.52625627455</v>
      </c>
      <c r="O59" s="70">
        <f t="shared" si="8"/>
        <v>1115859.6350448646</v>
      </c>
      <c r="P59" s="70">
        <f t="shared" si="8"/>
        <v>1311630.6765404805</v>
      </c>
      <c r="Q59" s="70">
        <f t="shared" si="8"/>
        <v>1532748.0632203936</v>
      </c>
      <c r="R59" s="70">
        <f t="shared" si="8"/>
        <v>1782493.3693628714</v>
      </c>
      <c r="S59" s="70">
        <f t="shared" si="8"/>
        <v>2064573.0324627697</v>
      </c>
      <c r="T59" s="70">
        <f t="shared" si="8"/>
        <v>2383173.3599866792</v>
      </c>
      <c r="U59" s="70">
        <f t="shared" si="7"/>
        <v>2743022.6578156878</v>
      </c>
      <c r="V59" s="70">
        <f t="shared" si="7"/>
        <v>3149461.4024158907</v>
      </c>
      <c r="W59" s="70">
        <f t="shared" si="7"/>
        <v>3608521.4981526453</v>
      </c>
      <c r="X59" s="70">
        <f t="shared" si="7"/>
        <v>4127015.7959960531</v>
      </c>
    </row>
    <row r="60" spans="1:24" ht="15">
      <c r="A60" s="69">
        <v>58</v>
      </c>
      <c r="B60" s="75">
        <v>6894</v>
      </c>
      <c r="C60" s="55">
        <v>13.4630648</v>
      </c>
      <c r="D60" s="55">
        <v>49</v>
      </c>
      <c r="E60" s="70">
        <f t="shared" si="8"/>
        <v>45479.040678287965</v>
      </c>
      <c r="F60" s="70">
        <f t="shared" si="8"/>
        <v>97080.954073512228</v>
      </c>
      <c r="G60" s="70">
        <f t="shared" si="8"/>
        <v>155630.06650717539</v>
      </c>
      <c r="H60" s="70">
        <f t="shared" si="8"/>
        <v>222061.68388760745</v>
      </c>
      <c r="I60" s="70">
        <f t="shared" si="8"/>
        <v>297437.03296365519</v>
      </c>
      <c r="J60" s="70">
        <f t="shared" si="8"/>
        <v>382960.21412903734</v>
      </c>
      <c r="K60" s="70">
        <f t="shared" si="8"/>
        <v>479997.43659373635</v>
      </c>
      <c r="L60" s="70">
        <f t="shared" si="8"/>
        <v>590098.84319897799</v>
      </c>
      <c r="M60" s="70">
        <f t="shared" si="8"/>
        <v>715023.2735211947</v>
      </c>
      <c r="N60" s="70">
        <f t="shared" si="8"/>
        <v>856766.3608487224</v>
      </c>
      <c r="O60" s="70">
        <f t="shared" si="8"/>
        <v>1017592.4118726756</v>
      </c>
      <c r="P60" s="70">
        <f t="shared" si="8"/>
        <v>1200070.5783612647</v>
      </c>
      <c r="Q60" s="70">
        <f t="shared" si="8"/>
        <v>1407115.8986500646</v>
      </c>
      <c r="R60" s="70">
        <f t="shared" si="8"/>
        <v>1642035.8645747127</v>
      </c>
      <c r="S60" s="70">
        <f t="shared" si="8"/>
        <v>1908583.2577399348</v>
      </c>
      <c r="T60" s="70">
        <f t="shared" si="8"/>
        <v>2211016.0991697009</v>
      </c>
      <c r="U60" s="70">
        <f t="shared" si="7"/>
        <v>2554165.6700176378</v>
      </c>
      <c r="V60" s="70">
        <f t="shared" si="7"/>
        <v>2943513.6899497551</v>
      </c>
      <c r="W60" s="70">
        <f t="shared" si="7"/>
        <v>3385279.8861028487</v>
      </c>
      <c r="X60" s="70">
        <f t="shared" si="7"/>
        <v>3886521.3515085294</v>
      </c>
    </row>
    <row r="61" spans="1:24" ht="15">
      <c r="A61" s="69">
        <v>59</v>
      </c>
      <c r="B61" s="75">
        <v>7074</v>
      </c>
      <c r="C61" s="55">
        <v>13.4545586</v>
      </c>
      <c r="D61" s="55">
        <v>80</v>
      </c>
      <c r="E61" s="70">
        <f t="shared" si="8"/>
        <v>76142.038029119998</v>
      </c>
      <c r="F61" s="70">
        <f t="shared" si="8"/>
        <v>162528.65118410226</v>
      </c>
      <c r="G61" s="70">
        <f t="shared" si="8"/>
        <v>260538.20182857689</v>
      </c>
      <c r="H61" s="70">
        <f t="shared" si="8"/>
        <v>371734.50489810912</v>
      </c>
      <c r="I61" s="70">
        <f t="shared" si="8"/>
        <v>497891.77972516511</v>
      </c>
      <c r="J61" s="70">
        <f t="shared" si="8"/>
        <v>641022.9590219903</v>
      </c>
      <c r="K61" s="70">
        <f t="shared" si="8"/>
        <v>803411.80671217816</v>
      </c>
      <c r="L61" s="70">
        <f t="shared" si="8"/>
        <v>987649.35707470716</v>
      </c>
      <c r="M61" s="70">
        <f t="shared" si="8"/>
        <v>1196675.2566139668</v>
      </c>
      <c r="N61" s="70">
        <f t="shared" si="8"/>
        <v>1433824.6682959134</v>
      </c>
      <c r="O61" s="70">
        <f t="shared" si="8"/>
        <v>1702881.486542163</v>
      </c>
      <c r="P61" s="70">
        <f t="shared" si="8"/>
        <v>2008138.7120666495</v>
      </c>
      <c r="Q61" s="70">
        <f t="shared" si="8"/>
        <v>2354466.9498800617</v>
      </c>
      <c r="R61" s="70">
        <f t="shared" si="8"/>
        <v>2747392.1233984274</v>
      </c>
      <c r="S61" s="70">
        <f t="shared" si="8"/>
        <v>3193183.6446419735</v>
      </c>
      <c r="T61" s="70">
        <f t="shared" si="8"/>
        <v>3698954.4473450645</v>
      </c>
      <c r="U61" s="70">
        <f t="shared" si="7"/>
        <v>4272774.4790795324</v>
      </c>
      <c r="V61" s="70">
        <f t="shared" si="7"/>
        <v>4923799.4632422524</v>
      </c>
      <c r="W61" s="70">
        <f t="shared" si="7"/>
        <v>5662416.9853997873</v>
      </c>
      <c r="X61" s="70">
        <f t="shared" si="7"/>
        <v>6500412.2349058762</v>
      </c>
    </row>
    <row r="62" spans="1:24" ht="15">
      <c r="A62" s="69">
        <v>60</v>
      </c>
      <c r="B62" s="75">
        <v>7255</v>
      </c>
      <c r="C62" s="55">
        <v>14.5889551</v>
      </c>
      <c r="D62" s="55">
        <v>70</v>
      </c>
      <c r="E62" s="70">
        <f t="shared" si="8"/>
        <v>74090.008475350012</v>
      </c>
      <c r="F62" s="70">
        <f t="shared" si="8"/>
        <v>158988.97502075497</v>
      </c>
      <c r="G62" s="70">
        <f t="shared" si="8"/>
        <v>256273.8136758332</v>
      </c>
      <c r="H62" s="70">
        <f t="shared" si="8"/>
        <v>367751.49376140803</v>
      </c>
      <c r="I62" s="70">
        <f t="shared" si="8"/>
        <v>495492.60254118906</v>
      </c>
      <c r="J62" s="70">
        <f t="shared" si="8"/>
        <v>641869.80432509468</v>
      </c>
      <c r="K62" s="70">
        <f t="shared" si="8"/>
        <v>809601.91035389062</v>
      </c>
      <c r="L62" s="70">
        <f t="shared" si="8"/>
        <v>1001804.3780195118</v>
      </c>
      <c r="M62" s="70">
        <f t="shared" si="8"/>
        <v>1222047.1773939624</v>
      </c>
      <c r="N62" s="70">
        <f t="shared" si="8"/>
        <v>1474421.0998801352</v>
      </c>
      <c r="O62" s="70">
        <f t="shared" si="8"/>
        <v>1763613.7406019242</v>
      </c>
      <c r="P62" s="70">
        <f t="shared" si="8"/>
        <v>2094996.565831119</v>
      </c>
      <c r="Q62" s="70">
        <f t="shared" si="8"/>
        <v>2474724.682642113</v>
      </c>
      <c r="R62" s="70">
        <f t="shared" si="8"/>
        <v>2909851.1639167382</v>
      </c>
      <c r="S62" s="70">
        <f t="shared" si="8"/>
        <v>3408458.0521727283</v>
      </c>
      <c r="T62" s="70">
        <f t="shared" si="8"/>
        <v>3979806.475481892</v>
      </c>
      <c r="U62" s="70">
        <f t="shared" si="7"/>
        <v>4634508.6637321878</v>
      </c>
      <c r="V62" s="70">
        <f t="shared" si="7"/>
        <v>5384725.0602650354</v>
      </c>
      <c r="W62" s="70">
        <f t="shared" si="7"/>
        <v>6244390.1900409013</v>
      </c>
      <c r="X62" s="70">
        <f t="shared" si="7"/>
        <v>7229471.4796101218</v>
      </c>
    </row>
    <row r="63" spans="1:24" ht="15">
      <c r="A63" s="69">
        <v>61</v>
      </c>
      <c r="B63" s="75">
        <v>7438</v>
      </c>
      <c r="C63" s="55">
        <v>14.3558314</v>
      </c>
      <c r="D63" s="55">
        <v>79</v>
      </c>
      <c r="E63" s="70">
        <f t="shared" si="8"/>
        <v>84355.152423028048</v>
      </c>
      <c r="F63" s="70">
        <f t="shared" si="8"/>
        <v>180820.18830511905</v>
      </c>
      <c r="G63" s="70">
        <f t="shared" si="8"/>
        <v>291133.58209839248</v>
      </c>
      <c r="H63" s="70">
        <f t="shared" si="8"/>
        <v>417283.38071624638</v>
      </c>
      <c r="I63" s="70">
        <f t="shared" si="8"/>
        <v>561543.03173511883</v>
      </c>
      <c r="J63" s="70">
        <f t="shared" si="8"/>
        <v>726512.35503248929</v>
      </c>
      <c r="K63" s="70">
        <f t="shared" si="8"/>
        <v>915164.39624415082</v>
      </c>
      <c r="L63" s="70">
        <f t="shared" si="8"/>
        <v>1130899.0064248173</v>
      </c>
      <c r="M63" s="70">
        <f t="shared" si="8"/>
        <v>1377604.1135144671</v>
      </c>
      <c r="N63" s="70">
        <f t="shared" si="8"/>
        <v>1659725.789833097</v>
      </c>
      <c r="O63" s="70">
        <f t="shared" si="8"/>
        <v>1982348.3783468825</v>
      </c>
      <c r="P63" s="70">
        <f t="shared" si="8"/>
        <v>2351286.1217260235</v>
      </c>
      <c r="Q63" s="70">
        <f t="shared" si="8"/>
        <v>2773187.9455156387</v>
      </c>
      <c r="R63" s="70">
        <f t="shared" si="8"/>
        <v>3255657.2838020166</v>
      </c>
      <c r="S63" s="70">
        <f t="shared" si="8"/>
        <v>3807389.1068494809</v>
      </c>
      <c r="T63" s="70">
        <f t="shared" si="8"/>
        <v>4438326.6201937869</v>
      </c>
      <c r="U63" s="70">
        <f t="shared" si="7"/>
        <v>5159840.4591931533</v>
      </c>
      <c r="V63" s="70">
        <f t="shared" si="7"/>
        <v>5984933.6084469371</v>
      </c>
      <c r="W63" s="70">
        <f t="shared" si="7"/>
        <v>6928475.7391005429</v>
      </c>
      <c r="X63" s="70">
        <f t="shared" si="7"/>
        <v>8007471.1872187508</v>
      </c>
    </row>
    <row r="64" spans="1:24" ht="15">
      <c r="A64" s="69">
        <v>62</v>
      </c>
      <c r="B64" s="75">
        <v>7624</v>
      </c>
      <c r="C64" s="55">
        <v>13.695024800000001</v>
      </c>
      <c r="D64" s="55">
        <v>85</v>
      </c>
      <c r="E64" s="70">
        <f t="shared" si="8"/>
        <v>88749.23871392</v>
      </c>
      <c r="F64" s="70">
        <f t="shared" si="8"/>
        <v>189652.70767952263</v>
      </c>
      <c r="G64" s="70">
        <f t="shared" si="8"/>
        <v>304374.93174402462</v>
      </c>
      <c r="H64" s="70">
        <f t="shared" si="8"/>
        <v>434808.39284527209</v>
      </c>
      <c r="I64" s="70">
        <f t="shared" si="8"/>
        <v>583104.74879183352</v>
      </c>
      <c r="J64" s="70">
        <f t="shared" si="8"/>
        <v>751710.32746277284</v>
      </c>
      <c r="K64" s="70">
        <f t="shared" si="8"/>
        <v>943406.48194688093</v>
      </c>
      <c r="L64" s="70">
        <f t="shared" si="8"/>
        <v>1161355.4723282342</v>
      </c>
      <c r="M64" s="70">
        <f t="shared" si="8"/>
        <v>1409152.6309936629</v>
      </c>
      <c r="N64" s="70">
        <f t="shared" si="8"/>
        <v>1690885.6719920177</v>
      </c>
      <c r="O64" s="70">
        <f t="shared" si="8"/>
        <v>2011202.1228248908</v>
      </c>
      <c r="P64" s="70">
        <f t="shared" si="8"/>
        <v>2375385.991037807</v>
      </c>
      <c r="Q64" s="70">
        <f t="shared" si="8"/>
        <v>2789444.9303200804</v>
      </c>
      <c r="R64" s="70">
        <f t="shared" si="8"/>
        <v>3260209.344023678</v>
      </c>
      <c r="S64" s="70">
        <f t="shared" si="8"/>
        <v>3795445.0609335583</v>
      </c>
      <c r="T64" s="70">
        <f t="shared" si="8"/>
        <v>4403981.4420127049</v>
      </c>
      <c r="U64" s="70">
        <f t="shared" si="7"/>
        <v>5095857.0313976621</v>
      </c>
      <c r="V64" s="70">
        <f t="shared" si="7"/>
        <v>5882485.1543340366</v>
      </c>
      <c r="W64" s="70">
        <f t="shared" si="7"/>
        <v>6776842.1937903203</v>
      </c>
      <c r="X64" s="70">
        <f t="shared" si="7"/>
        <v>7793681.6516006915</v>
      </c>
    </row>
    <row r="65" spans="1:24" ht="15">
      <c r="A65" s="69">
        <v>63</v>
      </c>
      <c r="B65" s="75">
        <v>7811</v>
      </c>
      <c r="C65" s="55">
        <v>15.539543800000001</v>
      </c>
      <c r="D65" s="55">
        <v>83</v>
      </c>
      <c r="E65" s="70">
        <f t="shared" si="8"/>
        <v>100744.882596094</v>
      </c>
      <c r="F65" s="70">
        <f t="shared" si="8"/>
        <v>217145.06034946654</v>
      </c>
      <c r="G65" s="70">
        <f t="shared" si="8"/>
        <v>351633.29470810224</v>
      </c>
      <c r="H65" s="70">
        <f t="shared" si="8"/>
        <v>507020.38715074485</v>
      </c>
      <c r="I65" s="70">
        <f t="shared" si="8"/>
        <v>686553.92488305818</v>
      </c>
      <c r="J65" s="70">
        <f t="shared" si="8"/>
        <v>893986.15534697426</v>
      </c>
      <c r="K65" s="70">
        <f t="shared" si="8"/>
        <v>1133652.4081191474</v>
      </c>
      <c r="L65" s="70">
        <f t="shared" si="8"/>
        <v>1410561.7032146708</v>
      </c>
      <c r="M65" s="70">
        <f t="shared" si="8"/>
        <v>1730501.4395078346</v>
      </c>
      <c r="N65" s="70">
        <f t="shared" si="8"/>
        <v>2100158.3512558788</v>
      </c>
      <c r="O65" s="70">
        <f t="shared" si="8"/>
        <v>2527258.2607147382</v>
      </c>
      <c r="P65" s="70">
        <f t="shared" si="8"/>
        <v>3020727.5476737162</v>
      </c>
      <c r="Q65" s="70">
        <f t="shared" si="8"/>
        <v>3590879.7106192335</v>
      </c>
      <c r="R65" s="70">
        <f t="shared" si="8"/>
        <v>4249630.9186523156</v>
      </c>
      <c r="S65" s="70">
        <f t="shared" si="8"/>
        <v>5010749.0591907296</v>
      </c>
      <c r="T65" s="70">
        <f t="shared" si="8"/>
        <v>5890141.4865478538</v>
      </c>
      <c r="U65" s="70">
        <f t="shared" si="7"/>
        <v>6906187.4853280233</v>
      </c>
      <c r="V65" s="70">
        <f t="shared" si="7"/>
        <v>8080122.3971167821</v>
      </c>
      <c r="W65" s="70">
        <f t="shared" si="7"/>
        <v>9436481.4387064483</v>
      </c>
      <c r="X65" s="70">
        <f t="shared" si="7"/>
        <v>11003612.487649199</v>
      </c>
    </row>
    <row r="66" spans="1:24" ht="15">
      <c r="A66" s="69">
        <v>64</v>
      </c>
      <c r="B66" s="75">
        <v>8002</v>
      </c>
      <c r="C66" s="55">
        <v>16.852858900000001</v>
      </c>
      <c r="D66" s="55">
        <v>118</v>
      </c>
      <c r="E66" s="70">
        <f>$D66*((1+$C66/100)^E$2-1)*$B66</f>
        <v>159130.7607630041</v>
      </c>
      <c r="F66" s="70">
        <f>$D66*((1+$C66/100)^F$2-1)*$B66</f>
        <v>345079.60410389386</v>
      </c>
      <c r="G66" s="70">
        <f t="shared" si="8"/>
        <v>562366.14363920584</v>
      </c>
      <c r="H66" s="70">
        <f t="shared" si="8"/>
        <v>816271.67709109676</v>
      </c>
      <c r="I66" s="70">
        <f t="shared" si="8"/>
        <v>1112967.5518349269</v>
      </c>
      <c r="J66" s="70">
        <f t="shared" si="8"/>
        <v>1459665.1637114559</v>
      </c>
      <c r="K66" s="70">
        <f t="shared" si="8"/>
        <v>1864791.2349272058</v>
      </c>
      <c r="L66" s="70">
        <f t="shared" si="8"/>
        <v>2338192.6312920596</v>
      </c>
      <c r="M66" s="70">
        <f t="shared" si="8"/>
        <v>2891375.697016912</v>
      </c>
      <c r="N66" s="70">
        <f t="shared" si="8"/>
        <v>3537785.9242670685</v>
      </c>
      <c r="O66" s="70">
        <f t="shared" si="8"/>
        <v>4293134.7550308621</v>
      </c>
      <c r="P66" s="70">
        <f t="shared" si="8"/>
        <v>5175781.4584460789</v>
      </c>
      <c r="Q66" s="70">
        <f t="shared" si="8"/>
        <v>6207179.3653733628</v>
      </c>
      <c r="R66" s="70">
        <f t="shared" si="8"/>
        <v>7412397.3062526574</v>
      </c>
      <c r="S66" s="70">
        <f t="shared" si="8"/>
        <v>8820728.9261458237</v>
      </c>
      <c r="T66" s="70">
        <f t="shared" si="8"/>
        <v>10466404.68678367</v>
      </c>
      <c r="U66" s="70">
        <f t="shared" si="7"/>
        <v>12389423.861313313</v>
      </c>
      <c r="V66" s="70">
        <f t="shared" si="7"/>
        <v>14636526.743946383</v>
      </c>
      <c r="W66" s="70">
        <f t="shared" si="7"/>
        <v>17262330.704727437</v>
      </c>
      <c r="X66" s="70">
        <f t="shared" si="7"/>
        <v>20330657.702009533</v>
      </c>
    </row>
    <row r="67" spans="1:24" ht="15">
      <c r="A67" s="69">
        <v>65</v>
      </c>
      <c r="B67" s="75">
        <v>8190</v>
      </c>
      <c r="C67" s="55">
        <v>15.0329374</v>
      </c>
      <c r="D67" s="55">
        <v>103</v>
      </c>
      <c r="E67" s="70">
        <f>$D67*((1+$C67/100)^E$2-1)*$B67</f>
        <v>126813.35002518001</v>
      </c>
      <c r="F67" s="70">
        <f t="shared" ref="F67:X67" si="9">$D67*((1+$C67/100)^F$2-1)*$B67</f>
        <v>272690.47157448821</v>
      </c>
      <c r="G67" s="70">
        <f t="shared" si="8"/>
        <v>440497.20948722586</v>
      </c>
      <c r="H67" s="70">
        <f t="shared" si="8"/>
        <v>633530.22926336736</v>
      </c>
      <c r="I67" s="70">
        <f t="shared" si="8"/>
        <v>855581.78206378606</v>
      </c>
      <c r="J67" s="70">
        <f t="shared" si="8"/>
        <v>1111014.2057924191</v>
      </c>
      <c r="K67" s="70">
        <f t="shared" si="8"/>
        <v>1404845.625879481</v>
      </c>
      <c r="L67" s="70">
        <f t="shared" si="8"/>
        <v>1742848.5394097615</v>
      </c>
      <c r="M67" s="70">
        <f t="shared" si="8"/>
        <v>2131663.2193412255</v>
      </c>
      <c r="N67" s="70">
        <f t="shared" si="8"/>
        <v>2578928.1667087968</v>
      </c>
      <c r="O67" s="70">
        <f t="shared" si="8"/>
        <v>3093430.1736262776</v>
      </c>
      <c r="P67" s="70">
        <f t="shared" si="8"/>
        <v>3685276.9451654069</v>
      </c>
      <c r="Q67" s="70">
        <f t="shared" si="8"/>
        <v>4366095.6713739354</v>
      </c>
      <c r="R67" s="70">
        <f t="shared" si="8"/>
        <v>5149261.4505008692</v>
      </c>
      <c r="S67" s="70">
        <f t="shared" si="8"/>
        <v>6050160.050942177</v>
      </c>
      <c r="T67" s="70">
        <f t="shared" si="8"/>
        <v>7086490.1740253018</v>
      </c>
      <c r="U67" s="70">
        <f t="shared" si="7"/>
        <v>8278611.1557688564</v>
      </c>
      <c r="V67" s="70">
        <f t="shared" si="7"/>
        <v>9649942.9384301845</v>
      </c>
      <c r="W67" s="70">
        <f t="shared" si="7"/>
        <v>11227426.169525297</v>
      </c>
      <c r="X67" s="70">
        <f t="shared" si="7"/>
        <v>13042051.467246432</v>
      </c>
    </row>
    <row r="68" spans="1:24">
      <c r="A68" s="69"/>
      <c r="B68" s="69"/>
      <c r="E68" s="69"/>
      <c r="F68" s="69"/>
      <c r="G68" s="69"/>
      <c r="H68" s="69"/>
      <c r="I68" s="70">
        <f>SUM(I37:I67)</f>
        <v>9307796.777742615</v>
      </c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70">
        <f>SUM(X37:X67)</f>
        <v>129485219.52236319</v>
      </c>
    </row>
    <row r="69" spans="1:24">
      <c r="A69" s="69" t="s">
        <v>133</v>
      </c>
      <c r="B69" s="69"/>
      <c r="E69" s="69" t="s">
        <v>31</v>
      </c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</row>
    <row r="70" spans="1:24" ht="15">
      <c r="A70" s="69" t="s">
        <v>0</v>
      </c>
      <c r="B70" s="69" t="s">
        <v>32</v>
      </c>
      <c r="C70" s="69" t="s">
        <v>33</v>
      </c>
      <c r="D70" s="55">
        <v>1120</v>
      </c>
      <c r="E70" s="69">
        <v>1</v>
      </c>
      <c r="F70" s="69">
        <v>2</v>
      </c>
      <c r="G70" s="69">
        <v>3</v>
      </c>
      <c r="H70" s="69">
        <v>4</v>
      </c>
      <c r="I70" s="69">
        <v>5</v>
      </c>
      <c r="J70" s="69">
        <v>6</v>
      </c>
      <c r="K70" s="69">
        <v>7</v>
      </c>
      <c r="L70" s="69">
        <v>8</v>
      </c>
      <c r="M70" s="69">
        <v>9</v>
      </c>
      <c r="N70" s="69">
        <v>10</v>
      </c>
      <c r="O70" s="69">
        <v>11</v>
      </c>
      <c r="P70" s="69">
        <v>12</v>
      </c>
      <c r="Q70" s="69">
        <v>13</v>
      </c>
      <c r="R70" s="69">
        <v>14</v>
      </c>
      <c r="S70" s="69">
        <v>15</v>
      </c>
      <c r="T70" s="69">
        <v>16</v>
      </c>
      <c r="U70" s="69">
        <v>17</v>
      </c>
      <c r="V70" s="69">
        <v>18</v>
      </c>
      <c r="W70" s="69">
        <v>19</v>
      </c>
      <c r="X70" s="69">
        <v>20</v>
      </c>
    </row>
    <row r="71" spans="1:24" ht="15">
      <c r="A71" s="69">
        <v>35</v>
      </c>
      <c r="B71">
        <v>2328.9313809999999</v>
      </c>
      <c r="C71" s="55">
        <v>11.6415585</v>
      </c>
      <c r="D71" s="55">
        <v>1127</v>
      </c>
      <c r="E71" s="70">
        <f>$D71*((1+$C71/100)^E$2-1)*$B71</f>
        <v>305556.64560525725</v>
      </c>
      <c r="F71" s="70">
        <f>$D71*((1+$C71/100)^F$2-1)*$B71</f>
        <v>646684.84685928817</v>
      </c>
      <c r="G71" s="70">
        <f>$D71*((1+$C71/100)^G$2-1)*$B71</f>
        <v>1027525.6872223049</v>
      </c>
      <c r="H71" s="70">
        <f>$D71*((1+$C71/100)^H$2-1)*$B71</f>
        <v>1452702.336808074</v>
      </c>
      <c r="I71" s="70">
        <f>$D71*((1+$C71/100)^I$2-1)*$B71</f>
        <v>1927376.1747837099</v>
      </c>
      <c r="J71" s="70">
        <f t="shared" ref="J71:X86" si="10">$D71*((1+$C71/100)^J$2-1)*$B71</f>
        <v>2457309.4452914754</v>
      </c>
      <c r="K71" s="70">
        <f t="shared" si="10"/>
        <v>3048935.2074963641</v>
      </c>
      <c r="L71" s="70">
        <f t="shared" si="10"/>
        <v>3709435.4289094079</v>
      </c>
      <c r="M71" s="70">
        <f t="shared" si="10"/>
        <v>4446828.1699908804</v>
      </c>
      <c r="N71" s="70">
        <f t="shared" si="10"/>
        <v>5270064.9184001051</v>
      </c>
      <c r="O71" s="70">
        <f t="shared" si="10"/>
        <v>6189139.2544688871</v>
      </c>
      <c r="P71" s="70">
        <f t="shared" si="10"/>
        <v>7215208.1670296034</v>
      </c>
      <c r="Q71" s="70">
        <f t="shared" si="10"/>
        <v>8360727.4922963893</v>
      </c>
      <c r="R71" s="70">
        <f t="shared" si="10"/>
        <v>9639603.1199429147</v>
      </c>
      <c r="S71" s="70">
        <f t="shared" si="10"/>
        <v>11067359.801924149</v>
      </c>
      <c r="T71" s="70">
        <f t="shared" si="10"/>
        <v>12661329.613275893</v>
      </c>
      <c r="U71" s="70">
        <f t="shared" si="10"/>
        <v>14440862.352688484</v>
      </c>
      <c r="V71" s="70">
        <f t="shared" si="10"/>
        <v>16427560.436986446</v>
      </c>
      <c r="W71" s="70">
        <f t="shared" si="10"/>
        <v>18645541.140986338</v>
      </c>
      <c r="X71" s="70">
        <f t="shared" si="10"/>
        <v>21121729.366161086</v>
      </c>
    </row>
    <row r="72" spans="1:24" ht="15">
      <c r="A72" s="69">
        <v>36</v>
      </c>
      <c r="B72">
        <v>2414.968789</v>
      </c>
      <c r="C72" s="55">
        <v>12.260639899999999</v>
      </c>
      <c r="D72" s="55">
        <v>1076</v>
      </c>
      <c r="E72" s="70">
        <f t="shared" ref="E72:T100" si="11">$D72*((1+$C72/100)^E$2-1)*$B72</f>
        <v>318593.51456234831</v>
      </c>
      <c r="F72" s="70">
        <f t="shared" si="11"/>
        <v>676248.63268994051</v>
      </c>
      <c r="G72" s="70">
        <f t="shared" si="11"/>
        <v>1077754.5569350759</v>
      </c>
      <c r="H72" s="70">
        <f t="shared" si="11"/>
        <v>1528487.6767290742</v>
      </c>
      <c r="I72" s="70">
        <f t="shared" si="11"/>
        <v>2034483.5612510508</v>
      </c>
      <c r="J72" s="70">
        <f t="shared" si="11"/>
        <v>2602517.7790830862</v>
      </c>
      <c r="K72" s="70">
        <f t="shared" si="11"/>
        <v>3240196.6268722885</v>
      </c>
      <c r="L72" s="70">
        <f t="shared" si="11"/>
        <v>3956058.9819073947</v>
      </c>
      <c r="M72" s="70">
        <f t="shared" si="11"/>
        <v>4759690.6424730141</v>
      </c>
      <c r="N72" s="70">
        <f t="shared" si="11"/>
        <v>5661852.687062976</v>
      </c>
      <c r="O72" s="70">
        <f t="shared" si="11"/>
        <v>6674625.5712545887</v>
      </c>
      <c r="P72" s="70">
        <f t="shared" si="11"/>
        <v>7811570.891781779</v>
      </c>
      <c r="Q72" s="70">
        <f t="shared" si="11"/>
        <v>9087912.9839187097</v>
      </c>
      <c r="R72" s="70">
        <f t="shared" si="11"/>
        <v>10520742.783864677</v>
      </c>
      <c r="S72" s="70">
        <f t="shared" si="11"/>
        <v>12129246.685961908</v>
      </c>
      <c r="T72" s="70">
        <f t="shared" si="11"/>
        <v>13934963.459272726</v>
      </c>
      <c r="U72" s="70">
        <f t="shared" si="10"/>
        <v>15962072.663773086</v>
      </c>
      <c r="V72" s="70">
        <f t="shared" si="10"/>
        <v>18237718.42821699</v>
      </c>
      <c r="W72" s="70">
        <f t="shared" si="10"/>
        <v>20792372.925238959</v>
      </c>
      <c r="X72" s="70">
        <f t="shared" si="10"/>
        <v>23660244.410829954</v>
      </c>
    </row>
    <row r="73" spans="1:24" ht="15">
      <c r="A73" s="69">
        <v>37</v>
      </c>
      <c r="B73">
        <v>2503.6649950000001</v>
      </c>
      <c r="C73" s="55">
        <v>12.666257</v>
      </c>
      <c r="D73" s="55">
        <v>1137</v>
      </c>
      <c r="E73" s="70">
        <f t="shared" si="11"/>
        <v>360566.17073368293</v>
      </c>
      <c r="F73" s="70">
        <f t="shared" si="11"/>
        <v>766802.57930755301</v>
      </c>
      <c r="G73" s="70">
        <f t="shared" si="11"/>
        <v>1224493.9354189595</v>
      </c>
      <c r="H73" s="70">
        <f t="shared" si="11"/>
        <v>1740157.6549622216</v>
      </c>
      <c r="I73" s="70">
        <f t="shared" si="11"/>
        <v>2321136.6664785929</v>
      </c>
      <c r="J73" s="70">
        <f t="shared" si="11"/>
        <v>2975703.9727096865</v>
      </c>
      <c r="K73" s="70">
        <f t="shared" si="11"/>
        <v>3713180.4561859891</v>
      </c>
      <c r="L73" s="70">
        <f t="shared" si="11"/>
        <v>4544067.6063739602</v>
      </c>
      <c r="M73" s="70">
        <f t="shared" si="11"/>
        <v>5480197.0583847174</v>
      </c>
      <c r="N73" s="70">
        <f t="shared" si="11"/>
        <v>6534899.072639849</v>
      </c>
      <c r="O73" s="70">
        <f t="shared" si="11"/>
        <v>7723192.3546047108</v>
      </c>
      <c r="P73" s="70">
        <f t="shared" si="11"/>
        <v>9061997.9175769761</v>
      </c>
      <c r="Q73" s="70">
        <f t="shared" si="11"/>
        <v>10570380.033885606</v>
      </c>
      <c r="R73" s="70">
        <f t="shared" si="11"/>
        <v>12269817.705587929</v>
      </c>
      <c r="S73" s="70">
        <f t="shared" si="11"/>
        <v>14184510.520342881</v>
      </c>
      <c r="T73" s="70">
        <f t="shared" si="11"/>
        <v>16341723.247775229</v>
      </c>
      <c r="U73" s="70">
        <f t="shared" si="10"/>
        <v>18772174.083300866</v>
      </c>
      <c r="V73" s="70">
        <f t="shared" si="10"/>
        <v>21510472.067912828</v>
      </c>
      <c r="W73" s="70">
        <f t="shared" si="10"/>
        <v>24595609.912681561</v>
      </c>
      <c r="X73" s="70">
        <f t="shared" si="10"/>
        <v>28071519.245672964</v>
      </c>
    </row>
    <row r="74" spans="1:24" ht="15">
      <c r="A74" s="69">
        <v>38</v>
      </c>
      <c r="B74">
        <v>2595.0722019999998</v>
      </c>
      <c r="C74" s="55">
        <v>12.4921723</v>
      </c>
      <c r="D74" s="55">
        <v>1118</v>
      </c>
      <c r="E74" s="70">
        <f t="shared" si="11"/>
        <v>362434.23589566664</v>
      </c>
      <c r="F74" s="70">
        <f t="shared" si="11"/>
        <v>770144.38101360807</v>
      </c>
      <c r="G74" s="70">
        <f t="shared" si="11"/>
        <v>1228786.379944263</v>
      </c>
      <c r="H74" s="70">
        <f t="shared" si="11"/>
        <v>1744722.7276214992</v>
      </c>
      <c r="I74" s="70">
        <f t="shared" si="11"/>
        <v>2325110.7328089029</v>
      </c>
      <c r="J74" s="70">
        <f t="shared" si="11"/>
        <v>2978001.8076128503</v>
      </c>
      <c r="K74" s="70">
        <f t="shared" si="11"/>
        <v>3712453.1604126282</v>
      </c>
      <c r="L74" s="70">
        <f t="shared" si="11"/>
        <v>4538653.4416638352</v>
      </c>
      <c r="M74" s="70">
        <f t="shared" si="11"/>
        <v>5468064.0855920287</v>
      </c>
      <c r="N74" s="70">
        <f t="shared" si="11"/>
        <v>6513578.3085342692</v>
      </c>
      <c r="O74" s="70">
        <f t="shared" si="11"/>
        <v>7689699.9696274614</v>
      </c>
      <c r="P74" s="70">
        <f t="shared" si="11"/>
        <v>9012744.7750820369</v>
      </c>
      <c r="Q74" s="70">
        <f t="shared" si="11"/>
        <v>10501066.617240198</v>
      </c>
      <c r="R74" s="70">
        <f t="shared" si="11"/>
        <v>12175312.188299289</v>
      </c>
      <c r="S74" s="70">
        <f t="shared" si="11"/>
        <v>14058707.400820205</v>
      </c>
      <c r="T74" s="70">
        <f t="shared" si="11"/>
        <v>16177379.588379184</v>
      </c>
      <c r="U74" s="70">
        <f t="shared" si="10"/>
        <v>18560719.956080209</v>
      </c>
      <c r="V74" s="70">
        <f t="shared" si="10"/>
        <v>21241791.309009898</v>
      </c>
      <c r="W74" s="70">
        <f t="shared" si="10"/>
        <v>24257786.714833502</v>
      </c>
      <c r="X74" s="70">
        <f t="shared" si="10"/>
        <v>27650545.463312671</v>
      </c>
    </row>
    <row r="75" spans="1:24" ht="15">
      <c r="A75" s="69">
        <v>39</v>
      </c>
      <c r="B75">
        <v>2689.2871220000002</v>
      </c>
      <c r="C75" s="55">
        <v>12.566598300000001</v>
      </c>
      <c r="D75" s="55">
        <v>1028</v>
      </c>
      <c r="E75" s="70">
        <f t="shared" si="11"/>
        <v>347414.56322852126</v>
      </c>
      <c r="F75" s="70">
        <f t="shared" si="11"/>
        <v>738487.31905367039</v>
      </c>
      <c r="G75" s="70">
        <f t="shared" si="11"/>
        <v>1178704.6171641056</v>
      </c>
      <c r="H75" s="70">
        <f t="shared" si="11"/>
        <v>1674242.2547751931</v>
      </c>
      <c r="I75" s="70">
        <f t="shared" si="11"/>
        <v>2232052.1167301754</v>
      </c>
      <c r="J75" s="70">
        <f t="shared" si="11"/>
        <v>2859959.7033148245</v>
      </c>
      <c r="K75" s="70">
        <f t="shared" si="11"/>
        <v>3566773.914000792</v>
      </c>
      <c r="L75" s="70">
        <f t="shared" si="11"/>
        <v>4362410.6272709807</v>
      </c>
      <c r="M75" s="70">
        <f t="shared" si="11"/>
        <v>5258031.8102251561</v>
      </c>
      <c r="N75" s="70">
        <f t="shared" si="11"/>
        <v>6266202.1095308913</v>
      </c>
      <c r="O75" s="70">
        <f t="shared" si="11"/>
        <v>7401065.1205302859</v>
      </c>
      <c r="P75" s="70">
        <f t="shared" si="11"/>
        <v>8678541.8073772602</v>
      </c>
      <c r="Q75" s="70">
        <f t="shared" si="11"/>
        <v>10116553.857836438</v>
      </c>
      <c r="R75" s="70">
        <f t="shared" si="11"/>
        <v>11735275.106182419</v>
      </c>
      <c r="S75" s="70">
        <f t="shared" si="11"/>
        <v>13557414.551404784</v>
      </c>
      <c r="T75" s="70">
        <f t="shared" si="11"/>
        <v>15608534.94117409</v>
      </c>
      <c r="U75" s="70">
        <f t="shared" si="10"/>
        <v>17917411.390975099</v>
      </c>
      <c r="V75" s="70">
        <f t="shared" si="10"/>
        <v>20516435.069465909</v>
      </c>
      <c r="W75" s="70">
        <f t="shared" si="10"/>
        <v>23442067.61335453</v>
      </c>
      <c r="X75" s="70">
        <f t="shared" si="10"/>
        <v>26735352.646767717</v>
      </c>
    </row>
    <row r="76" spans="1:24" ht="15">
      <c r="A76" s="69">
        <v>40</v>
      </c>
      <c r="B76">
        <v>2786.4005940000002</v>
      </c>
      <c r="C76" s="55">
        <v>13.5524577</v>
      </c>
      <c r="D76" s="55">
        <v>1148</v>
      </c>
      <c r="E76" s="70">
        <f t="shared" si="11"/>
        <v>433514.37460884976</v>
      </c>
      <c r="F76" s="70">
        <f t="shared" si="11"/>
        <v>925780.60145998339</v>
      </c>
      <c r="G76" s="70">
        <f t="shared" si="11"/>
        <v>1484761.0004765028</v>
      </c>
      <c r="H76" s="70">
        <f t="shared" si="11"/>
        <v>2119496.9816210275</v>
      </c>
      <c r="I76" s="70">
        <f t="shared" si="11"/>
        <v>2840255.2881168434</v>
      </c>
      <c r="J76" s="70">
        <f t="shared" si="11"/>
        <v>3658694.0592197417</v>
      </c>
      <c r="K76" s="70">
        <f t="shared" si="11"/>
        <v>4588051.3985767588</v>
      </c>
      <c r="L76" s="70">
        <f t="shared" si="11"/>
        <v>5643359.4982319828</v>
      </c>
      <c r="M76" s="70">
        <f t="shared" si="11"/>
        <v>6841687.7816976542</v>
      </c>
      <c r="N76" s="70">
        <f t="shared" si="11"/>
        <v>8202418.9988871478</v>
      </c>
      <c r="O76" s="70">
        <f t="shared" si="11"/>
        <v>9747562.7386969402</v>
      </c>
      <c r="P76" s="70">
        <f t="shared" si="11"/>
        <v>11502111.430248655</v>
      </c>
      <c r="Q76" s="70">
        <f t="shared" si="11"/>
        <v>13494444.591048816</v>
      </c>
      <c r="R76" s="70">
        <f t="shared" si="11"/>
        <v>15756787.860709496</v>
      </c>
      <c r="S76" s="70">
        <f t="shared" si="11"/>
        <v>18325734.245019734</v>
      </c>
      <c r="T76" s="70">
        <f t="shared" si="11"/>
        <v>21242836.001399297</v>
      </c>
      <c r="U76" s="70">
        <f t="shared" si="10"/>
        <v>24555276.739378162</v>
      </c>
      <c r="V76" s="70">
        <f t="shared" si="10"/>
        <v>28316634.607209172</v>
      </c>
      <c r="W76" s="70">
        <f t="shared" si="10"/>
        <v>32587748.909023602</v>
      </c>
      <c r="X76" s="70">
        <f t="shared" si="10"/>
        <v>37437704.169910088</v>
      </c>
    </row>
    <row r="77" spans="1:24" ht="15">
      <c r="A77" s="69">
        <v>41</v>
      </c>
      <c r="B77">
        <v>2886.42344</v>
      </c>
      <c r="C77" s="55">
        <v>11.8608305</v>
      </c>
      <c r="D77" s="55">
        <v>1100</v>
      </c>
      <c r="E77" s="70">
        <f t="shared" si="11"/>
        <v>376589.17090373603</v>
      </c>
      <c r="F77" s="70">
        <f t="shared" si="11"/>
        <v>797844.94504971977</v>
      </c>
      <c r="G77" s="70">
        <f t="shared" si="11"/>
        <v>1269065.1525386213</v>
      </c>
      <c r="H77" s="70">
        <f t="shared" si="11"/>
        <v>1796175.9901195297</v>
      </c>
      <c r="I77" s="70">
        <f t="shared" si="11"/>
        <v>2385806.5506930398</v>
      </c>
      <c r="J77" s="70">
        <f t="shared" si="11"/>
        <v>3045372.1926323739</v>
      </c>
      <c r="K77" s="70">
        <f t="shared" si="11"/>
        <v>3783167.7973983702</v>
      </c>
      <c r="L77" s="70">
        <f t="shared" si="11"/>
        <v>4608472.0882821102</v>
      </c>
      <c r="M77" s="70">
        <f t="shared" si="11"/>
        <v>5531664.3222167967</v>
      </c>
      <c r="N77" s="70">
        <f t="shared" si="11"/>
        <v>6564354.8222076409</v>
      </c>
      <c r="O77" s="70">
        <f t="shared" si="11"/>
        <v>7719530.9919920033</v>
      </c>
      <c r="P77" s="70">
        <f t="shared" si="11"/>
        <v>9011720.649250878</v>
      </c>
      <c r="Q77" s="70">
        <f t="shared" si="11"/>
        <v>10457174.73149576</v>
      </c>
      <c r="R77" s="70">
        <f t="shared" si="11"/>
        <v>12074071.672391038</v>
      </c>
      <c r="S77" s="70">
        <f t="shared" si="11"/>
        <v>13882746.018805593</v>
      </c>
      <c r="T77" s="70">
        <f t="shared" si="11"/>
        <v>15905944.163745359</v>
      </c>
      <c r="U77" s="70">
        <f t="shared" si="10"/>
        <v>18169110.411335573</v>
      </c>
      <c r="V77" s="70">
        <f t="shared" si="10"/>
        <v>20700706.971485674</v>
      </c>
      <c r="W77" s="70">
        <f t="shared" si="10"/>
        <v>23532571.908579014</v>
      </c>
      <c r="X77" s="70">
        <f t="shared" si="10"/>
        <v>26700319.545849919</v>
      </c>
    </row>
    <row r="78" spans="1:24" ht="15">
      <c r="A78" s="69">
        <v>42</v>
      </c>
      <c r="B78">
        <v>2989.4883279999999</v>
      </c>
      <c r="C78" s="55">
        <v>12.368753</v>
      </c>
      <c r="D78" s="55">
        <v>1097</v>
      </c>
      <c r="E78" s="70">
        <f t="shared" si="11"/>
        <v>405629.38269780239</v>
      </c>
      <c r="F78" s="70">
        <f t="shared" si="11"/>
        <v>861430.06183692033</v>
      </c>
      <c r="G78" s="70">
        <f t="shared" si="11"/>
        <v>1373607.6011510785</v>
      </c>
      <c r="H78" s="70">
        <f t="shared" si="11"/>
        <v>1949135.1152244823</v>
      </c>
      <c r="I78" s="70">
        <f t="shared" si="11"/>
        <v>2595848.2059606658</v>
      </c>
      <c r="J78" s="70">
        <f t="shared" si="11"/>
        <v>3322551.6415086747</v>
      </c>
      <c r="K78" s="70">
        <f t="shared" si="11"/>
        <v>4139139.2300421298</v>
      </c>
      <c r="L78" s="70">
        <f t="shared" si="11"/>
        <v>5056728.5204299428</v>
      </c>
      <c r="M78" s="70">
        <f t="shared" si="11"/>
        <v>6087812.1637002798</v>
      </c>
      <c r="N78" s="70">
        <f t="shared" si="11"/>
        <v>7246427.9960301258</v>
      </c>
      <c r="O78" s="70">
        <f t="shared" si="11"/>
        <v>8548350.158879742</v>
      </c>
      <c r="P78" s="70">
        <f t="shared" si="11"/>
        <v>10011303.858304486</v>
      </c>
      <c r="Q78" s="70">
        <f t="shared" si="11"/>
        <v>11655206.68731544</v>
      </c>
      <c r="R78" s="70">
        <f t="shared" si="11"/>
        <v>13502439.796806769</v>
      </c>
      <c r="S78" s="70">
        <f t="shared" si="11"/>
        <v>15578152.606945308</v>
      </c>
      <c r="T78" s="70">
        <f t="shared" si="11"/>
        <v>17910605.207559228</v>
      </c>
      <c r="U78" s="70">
        <f t="shared" si="10"/>
        <v>20531553.109185167</v>
      </c>
      <c r="V78" s="70">
        <f t="shared" si="10"/>
        <v>23476679.583021902</v>
      </c>
      <c r="W78" s="70">
        <f t="shared" si="10"/>
        <v>26786081.475945115</v>
      </c>
      <c r="X78" s="70">
        <f t="shared" si="10"/>
        <v>30504815.114781313</v>
      </c>
    </row>
    <row r="79" spans="1:24" ht="15">
      <c r="A79" s="69">
        <v>43</v>
      </c>
      <c r="B79">
        <v>3095.6208900000001</v>
      </c>
      <c r="C79" s="55">
        <v>12.4892573</v>
      </c>
      <c r="D79" s="55">
        <v>1082</v>
      </c>
      <c r="E79" s="70">
        <f t="shared" si="11"/>
        <v>418322.90273939091</v>
      </c>
      <c r="F79" s="70">
        <f t="shared" si="11"/>
        <v>888891.2291467333</v>
      </c>
      <c r="G79" s="70">
        <f t="shared" si="11"/>
        <v>1418230.0446113921</v>
      </c>
      <c r="H79" s="70">
        <f t="shared" si="11"/>
        <v>2013679.3467282052</v>
      </c>
      <c r="I79" s="70">
        <f t="shared" si="11"/>
        <v>2683495.8442774406</v>
      </c>
      <c r="J79" s="70">
        <f t="shared" si="11"/>
        <v>3436967.4476434486</v>
      </c>
      <c r="K79" s="70">
        <f t="shared" si="11"/>
        <v>4284542.058236273</v>
      </c>
      <c r="L79" s="70">
        <f t="shared" si="11"/>
        <v>5237972.4427555073</v>
      </c>
      <c r="M79" s="70">
        <f t="shared" si="11"/>
        <v>6310479.2011737274</v>
      </c>
      <c r="N79" s="70">
        <f t="shared" si="11"/>
        <v>7516934.0882106908</v>
      </c>
      <c r="O79" s="70">
        <f t="shared" si="11"/>
        <v>8874066.2302981224</v>
      </c>
      <c r="P79" s="70">
        <f t="shared" si="11"/>
        <v>10400694.097511858</v>
      </c>
      <c r="Q79" s="70">
        <f t="shared" si="11"/>
        <v>12117986.447075417</v>
      </c>
      <c r="R79" s="70">
        <f t="shared" si="11"/>
        <v>14049755.856769184</v>
      </c>
      <c r="S79" s="70">
        <f t="shared" si="11"/>
        <v>16222788.918482294</v>
      </c>
      <c r="T79" s="70">
        <f t="shared" si="11"/>
        <v>18667217.670486826</v>
      </c>
      <c r="U79" s="70">
        <f t="shared" si="10"/>
        <v>21416937.418844383</v>
      </c>
      <c r="V79" s="70">
        <f t="shared" si="10"/>
        <v>24510076.741603225</v>
      </c>
      <c r="W79" s="70">
        <f t="shared" si="10"/>
        <v>27989526.193028897</v>
      </c>
      <c r="X79" s="70">
        <f t="shared" si="10"/>
        <v>31903533.039066564</v>
      </c>
    </row>
    <row r="80" spans="1:24" ht="15">
      <c r="A80" s="69">
        <v>44</v>
      </c>
      <c r="B80">
        <v>3204.8911880000001</v>
      </c>
      <c r="C80" s="55">
        <v>12.7418543</v>
      </c>
      <c r="D80" s="55">
        <v>982</v>
      </c>
      <c r="E80" s="70">
        <f t="shared" si="11"/>
        <v>401012.03946682642</v>
      </c>
      <c r="F80" s="70">
        <f t="shared" si="11"/>
        <v>853120.44872797432</v>
      </c>
      <c r="G80" s="70">
        <f t="shared" si="11"/>
        <v>1362835.8527752256</v>
      </c>
      <c r="H80" s="70">
        <f t="shared" si="11"/>
        <v>1937498.4509508342</v>
      </c>
      <c r="I80" s="70">
        <f t="shared" si="11"/>
        <v>2585383.7201025728</v>
      </c>
      <c r="J80" s="70">
        <f t="shared" si="11"/>
        <v>3315821.5862807888</v>
      </c>
      <c r="K80" s="70">
        <f t="shared" si="11"/>
        <v>4139330.7811194635</v>
      </c>
      <c r="L80" s="70">
        <f t="shared" si="11"/>
        <v>5067770.3177115833</v>
      </c>
      <c r="M80" s="70">
        <f t="shared" si="11"/>
        <v>6114510.2673198674</v>
      </c>
      <c r="N80" s="70">
        <f t="shared" si="11"/>
        <v>7294624.2962071327</v>
      </c>
      <c r="O80" s="70">
        <f t="shared" si="11"/>
        <v>8625106.7352290731</v>
      </c>
      <c r="P80" s="70">
        <f t="shared" si="11"/>
        <v>10125117.308118276</v>
      </c>
      <c r="Q80" s="70">
        <f t="shared" si="11"/>
        <v>11816257.042689616</v>
      </c>
      <c r="R80" s="70">
        <f t="shared" si="11"/>
        <v>13722879.338249443</v>
      </c>
      <c r="S80" s="70">
        <f t="shared" si="11"/>
        <v>15872440.668760819</v>
      </c>
      <c r="T80" s="70">
        <f t="shared" si="11"/>
        <v>18295895.972095098</v>
      </c>
      <c r="U80" s="70">
        <f t="shared" si="10"/>
        <v>21028144.419205848</v>
      </c>
      <c r="V80" s="70">
        <f t="shared" si="10"/>
        <v>24108531.982561469</v>
      </c>
      <c r="W80" s="70">
        <f t="shared" si="10"/>
        <v>27581418.041115183</v>
      </c>
      <c r="X80" s="70">
        <f t="shared" si="10"/>
        <v>31496814.181254823</v>
      </c>
    </row>
    <row r="81" spans="1:24" ht="15">
      <c r="A81" s="69">
        <v>45</v>
      </c>
      <c r="B81">
        <v>3317.3605870000001</v>
      </c>
      <c r="C81" s="55">
        <v>12.649166299999999</v>
      </c>
      <c r="D81" s="55">
        <v>1038</v>
      </c>
      <c r="E81" s="70">
        <f t="shared" si="11"/>
        <v>435563.95880225679</v>
      </c>
      <c r="F81" s="70">
        <f t="shared" si="11"/>
        <v>926223.1270962744</v>
      </c>
      <c r="G81" s="70">
        <f t="shared" si="11"/>
        <v>1478946.5895539995</v>
      </c>
      <c r="H81" s="70">
        <f t="shared" si="11"/>
        <v>2101584.9619571199</v>
      </c>
      <c r="I81" s="70">
        <f t="shared" si="11"/>
        <v>2802981.8975331243</v>
      </c>
      <c r="J81" s="70">
        <f t="shared" si="11"/>
        <v>3593099.6979132406</v>
      </c>
      <c r="K81" s="70">
        <f t="shared" si="11"/>
        <v>4483160.8128293408</v>
      </c>
      <c r="L81" s="70">
        <f t="shared" si="11"/>
        <v>5485807.2383428132</v>
      </c>
      <c r="M81" s="70">
        <f t="shared" si="11"/>
        <v>6615280.0776204886</v>
      </c>
      <c r="N81" s="70">
        <f t="shared" si="11"/>
        <v>7887621.8146517295</v>
      </c>
      <c r="O81" s="70">
        <f t="shared" si="11"/>
        <v>9320904.1739043612</v>
      </c>
      <c r="P81" s="70">
        <f t="shared" si="11"/>
        <v>10935484.802327419</v>
      </c>
      <c r="Q81" s="70">
        <f t="shared" si="11"/>
        <v>12754296.419487299</v>
      </c>
      <c r="R81" s="70">
        <f t="shared" si="11"/>
        <v>14803172.542785449</v>
      </c>
      <c r="S81" s="70">
        <f t="shared" si="11"/>
        <v>17111214.414200574</v>
      </c>
      <c r="T81" s="70">
        <f t="shared" si="11"/>
        <v>19711204.34020463</v>
      </c>
      <c r="U81" s="70">
        <f t="shared" si="10"/>
        <v>22640071.315732185</v>
      </c>
      <c r="V81" s="70">
        <f t="shared" si="10"/>
        <v>25939415.545700002</v>
      </c>
      <c r="W81" s="70">
        <f t="shared" si="10"/>
        <v>29656099.314125903</v>
      </c>
      <c r="X81" s="70">
        <f t="shared" si="10"/>
        <v>33842912.593265101</v>
      </c>
    </row>
    <row r="82" spans="1:24" ht="15">
      <c r="A82" s="69">
        <v>46</v>
      </c>
      <c r="B82">
        <v>3433.4407980000001</v>
      </c>
      <c r="C82" s="55">
        <v>12.6890014</v>
      </c>
      <c r="D82" s="55">
        <v>1040</v>
      </c>
      <c r="E82" s="70">
        <f t="shared" si="11"/>
        <v>453096.12496344687</v>
      </c>
      <c r="F82" s="70">
        <f t="shared" si="11"/>
        <v>963685.62356685149</v>
      </c>
      <c r="G82" s="70">
        <f t="shared" si="11"/>
        <v>1539063.8307962946</v>
      </c>
      <c r="H82" s="70">
        <f t="shared" si="11"/>
        <v>2187451.786796378</v>
      </c>
      <c r="I82" s="70">
        <f t="shared" si="11"/>
        <v>2918113.6996107418</v>
      </c>
      <c r="J82" s="70">
        <f t="shared" si="11"/>
        <v>3741489.3127713874</v>
      </c>
      <c r="K82" s="70">
        <f t="shared" si="11"/>
        <v>4669343.0690132463</v>
      </c>
      <c r="L82" s="70">
        <f t="shared" si="11"/>
        <v>5714932.2013745885</v>
      </c>
      <c r="M82" s="70">
        <f t="shared" si="11"/>
        <v>6893196.1533795064</v>
      </c>
      <c r="N82" s="70">
        <f t="shared" si="11"/>
        <v>8220970.0347500267</v>
      </c>
      <c r="O82" s="70">
        <f t="shared" si="11"/>
        <v>9717225.1625164859</v>
      </c>
      <c r="P82" s="70">
        <f t="shared" si="11"/>
        <v>11403340.124392804</v>
      </c>
      <c r="Q82" s="70">
        <f t="shared" si="11"/>
        <v>13303406.237387212</v>
      </c>
      <c r="R82" s="70">
        <f t="shared" si="11"/>
        <v>15444571.766060412</v>
      </c>
      <c r="S82" s="70">
        <f t="shared" si="11"/>
        <v>17857429.818643272</v>
      </c>
      <c r="T82" s="70">
        <f t="shared" si="11"/>
        <v>20576455.46329838</v>
      </c>
      <c r="U82" s="70">
        <f t="shared" si="10"/>
        <v>23640498.310070138</v>
      </c>
      <c r="V82" s="70">
        <f t="shared" si="10"/>
        <v>27093337.596565358</v>
      </c>
      <c r="W82" s="70">
        <f t="shared" si="10"/>
        <v>30984307.708463714</v>
      </c>
      <c r="X82" s="70">
        <f t="shared" si="10"/>
        <v>35369003.072334431</v>
      </c>
    </row>
    <row r="83" spans="1:24" ht="15">
      <c r="A83" s="69">
        <v>47</v>
      </c>
      <c r="B83">
        <v>3552.8192730000001</v>
      </c>
      <c r="C83" s="55">
        <v>12.8221977</v>
      </c>
      <c r="D83" s="55">
        <v>1043</v>
      </c>
      <c r="E83" s="70">
        <f t="shared" si="11"/>
        <v>475138.14008539624</v>
      </c>
      <c r="F83" s="70">
        <f t="shared" si="11"/>
        <v>1011199.4318406451</v>
      </c>
      <c r="G83" s="70">
        <f t="shared" si="11"/>
        <v>1615995.5622179252</v>
      </c>
      <c r="H83" s="70">
        <f t="shared" si="11"/>
        <v>2298339.8481141306</v>
      </c>
      <c r="I83" s="70">
        <f t="shared" si="11"/>
        <v>3068175.6673426009</v>
      </c>
      <c r="J83" s="70">
        <f t="shared" si="11"/>
        <v>3936721.3572779591</v>
      </c>
      <c r="K83" s="70">
        <f t="shared" si="11"/>
        <v>4916633.6926916577</v>
      </c>
      <c r="L83" s="70">
        <f t="shared" si="11"/>
        <v>6022192.3250387888</v>
      </c>
      <c r="M83" s="70">
        <f t="shared" si="11"/>
        <v>7269507.8709148858</v>
      </c>
      <c r="N83" s="70">
        <f t="shared" si="11"/>
        <v>8676756.6820260491</v>
      </c>
      <c r="O83" s="70">
        <f t="shared" si="11"/>
        <v>10264445.717828784</v>
      </c>
      <c r="P83" s="70">
        <f t="shared" si="11"/>
        <v>12055711.380663373</v>
      </c>
      <c r="Q83" s="70">
        <f t="shared" si="11"/>
        <v>14076656.668118827</v>
      </c>
      <c r="R83" s="70">
        <f t="shared" si="11"/>
        <v>16356731.555740647</v>
      </c>
      <c r="S83" s="70">
        <f t="shared" si="11"/>
        <v>18929162.153161392</v>
      </c>
      <c r="T83" s="70">
        <f t="shared" si="11"/>
        <v>21831434.88747872</v>
      </c>
      <c r="U83" s="70">
        <f t="shared" si="10"/>
        <v>25105842.769583412</v>
      </c>
      <c r="V83" s="70">
        <f t="shared" si="10"/>
        <v>28800101.703835946</v>
      </c>
      <c r="W83" s="70">
        <f t="shared" si="10"/>
        <v>32968045.822188251</v>
      </c>
      <c r="X83" s="70">
        <f t="shared" si="10"/>
        <v>37670411.97542122</v>
      </c>
    </row>
    <row r="84" spans="1:24" ht="15">
      <c r="A84" s="69">
        <v>48</v>
      </c>
      <c r="B84">
        <v>3675.4832510000001</v>
      </c>
      <c r="C84" s="55">
        <v>12.6767097</v>
      </c>
      <c r="D84" s="55">
        <v>1005</v>
      </c>
      <c r="E84" s="70">
        <f t="shared" si="11"/>
        <v>468259.99351039971</v>
      </c>
      <c r="F84" s="70">
        <f t="shared" si="11"/>
        <v>995879.94703935133</v>
      </c>
      <c r="G84" s="70">
        <f t="shared" si="11"/>
        <v>1590384.7503964435</v>
      </c>
      <c r="H84" s="70">
        <f t="shared" si="11"/>
        <v>2260253.20182767</v>
      </c>
      <c r="I84" s="70">
        <f t="shared" si="11"/>
        <v>3015038.9322187188</v>
      </c>
      <c r="J84" s="70">
        <f t="shared" si="11"/>
        <v>3865506.6585084638</v>
      </c>
      <c r="K84" s="70">
        <f t="shared" si="11"/>
        <v>4823785.7095521549</v>
      </c>
      <c r="L84" s="70">
        <f t="shared" si="11"/>
        <v>5903543.014012564</v>
      </c>
      <c r="M84" s="70">
        <f t="shared" si="11"/>
        <v>7120178.0174239669</v>
      </c>
      <c r="N84" s="70">
        <f t="shared" si="11"/>
        <v>8491042.3083264194</v>
      </c>
      <c r="O84" s="70">
        <f t="shared" si="11"/>
        <v>10035687.085767539</v>
      </c>
      <c r="P84" s="70">
        <f t="shared" si="11"/>
        <v>11776141.997541081</v>
      </c>
      <c r="Q84" s="70">
        <f t="shared" si="11"/>
        <v>13737229.325939545</v>
      </c>
      <c r="R84" s="70">
        <f t="shared" si="11"/>
        <v>15946918.001922565</v>
      </c>
      <c r="S84" s="70">
        <f t="shared" si="11"/>
        <v>18436722.496633735</v>
      </c>
      <c r="T84" s="70">
        <f t="shared" si="11"/>
        <v>21242152.279236984</v>
      </c>
      <c r="U84" s="70">
        <f t="shared" si="10"/>
        <v>24403218.251218189</v>
      </c>
      <c r="V84" s="70">
        <f t="shared" si="10"/>
        <v>27965003.379892942</v>
      </c>
      <c r="W84" s="70">
        <f t="shared" si="10"/>
        <v>31978305.669467557</v>
      </c>
      <c r="X84" s="70">
        <f t="shared" si="10"/>
        <v>36500362.639674999</v>
      </c>
    </row>
    <row r="85" spans="1:24" ht="15">
      <c r="A85" s="69">
        <v>49</v>
      </c>
      <c r="B85">
        <v>3801.519992</v>
      </c>
      <c r="C85" s="55">
        <v>13.766070600000001</v>
      </c>
      <c r="D85" s="55">
        <v>989</v>
      </c>
      <c r="E85" s="70">
        <f t="shared" si="11"/>
        <v>517563.40678614465</v>
      </c>
      <c r="F85" s="70">
        <f t="shared" si="11"/>
        <v>1106374.9575502351</v>
      </c>
      <c r="G85" s="70">
        <f t="shared" si="11"/>
        <v>1776242.7220934655</v>
      </c>
      <c r="H85" s="70">
        <f t="shared" si="11"/>
        <v>2538324.956030359</v>
      </c>
      <c r="I85" s="70">
        <f t="shared" si="11"/>
        <v>3405315.9683210622</v>
      </c>
      <c r="J85" s="70">
        <f t="shared" si="11"/>
        <v>4391657.5754593574</v>
      </c>
      <c r="K85" s="70">
        <f t="shared" si="11"/>
        <v>5513779.664593487</v>
      </c>
      <c r="L85" s="70">
        <f t="shared" si="11"/>
        <v>6790373.8727360163</v>
      </c>
      <c r="M85" s="70">
        <f t="shared" si="11"/>
        <v>8242704.9408469563</v>
      </c>
      <c r="N85" s="70">
        <f t="shared" si="11"/>
        <v>9894964.9291397817</v>
      </c>
      <c r="O85" s="70">
        <f t="shared" si="11"/>
        <v>11774676.19391655</v>
      </c>
      <c r="P85" s="70">
        <f t="shared" si="11"/>
        <v>13913149.838478642</v>
      </c>
      <c r="Q85" s="70">
        <f t="shared" si="11"/>
        <v>16346007.274713542</v>
      </c>
      <c r="R85" s="70">
        <f t="shared" si="11"/>
        <v>19113773.583217893</v>
      </c>
      <c r="S85" s="70">
        <f t="shared" si="11"/>
        <v>22262552.555793967</v>
      </c>
      <c r="T85" s="70">
        <f t="shared" si="11"/>
        <v>25844794.66477282</v>
      </c>
      <c r="U85" s="70">
        <f t="shared" si="10"/>
        <v>29920170.751536626</v>
      </c>
      <c r="V85" s="70">
        <f t="shared" si="10"/>
        <v>34556565.987619862</v>
      </c>
      <c r="W85" s="70">
        <f t="shared" si="10"/>
        <v>39831210.665197343</v>
      </c>
      <c r="X85" s="70">
        <f t="shared" si="10"/>
        <v>45831966.652989291</v>
      </c>
    </row>
    <row r="86" spans="1:24" ht="15">
      <c r="A86" s="69">
        <v>50</v>
      </c>
      <c r="B86">
        <v>3930.9722769999998</v>
      </c>
      <c r="C86" s="55">
        <v>12.5287767</v>
      </c>
      <c r="D86" s="55">
        <v>1013</v>
      </c>
      <c r="E86" s="70">
        <f t="shared" si="11"/>
        <v>498905.2743276509</v>
      </c>
      <c r="F86" s="70">
        <f t="shared" si="11"/>
        <v>1060317.2764203355</v>
      </c>
      <c r="G86" s="70">
        <f t="shared" si="11"/>
        <v>1692067.3346222122</v>
      </c>
      <c r="H86" s="70">
        <f t="shared" si="11"/>
        <v>2402967.9469183213</v>
      </c>
      <c r="I86" s="70">
        <f t="shared" si="11"/>
        <v>3202935.709487943</v>
      </c>
      <c r="J86" s="70">
        <f t="shared" si="11"/>
        <v>4103129.6467018998</v>
      </c>
      <c r="K86" s="70">
        <f t="shared" si="11"/>
        <v>5116106.8721763305</v>
      </c>
      <c r="L86" s="70">
        <f t="shared" si="11"/>
        <v>6255997.7522523059</v>
      </c>
      <c r="M86" s="70">
        <f t="shared" si="11"/>
        <v>7538703.015316668</v>
      </c>
      <c r="N86" s="70">
        <f t="shared" si="11"/>
        <v>8982115.5565095115</v>
      </c>
      <c r="O86" s="70">
        <f t="shared" si="11"/>
        <v>10606370.031848202</v>
      </c>
      <c r="P86" s="70">
        <f t="shared" si="11"/>
        <v>12434123.723441832</v>
      </c>
      <c r="Q86" s="70">
        <f t="shared" si="11"/>
        <v>14490872.593681237</v>
      </c>
      <c r="R86" s="70">
        <f t="shared" si="11"/>
        <v>16805306.93715271</v>
      </c>
      <c r="S86" s="70">
        <f t="shared" si="11"/>
        <v>19409711.591385838</v>
      </c>
      <c r="T86" s="70">
        <f t="shared" si="11"/>
        <v>22340416.289112225</v>
      </c>
      <c r="U86" s="70">
        <f t="shared" si="10"/>
        <v>25638302.434153181</v>
      </c>
      <c r="V86" s="70">
        <f t="shared" si="10"/>
        <v>29349373.370126542</v>
      </c>
      <c r="W86" s="70">
        <f t="shared" si="10"/>
        <v>33525396.096846625</v>
      </c>
      <c r="X86" s="70">
        <f t="shared" si="10"/>
        <v>38224623.385938697</v>
      </c>
    </row>
    <row r="87" spans="1:24" ht="15">
      <c r="A87" s="69">
        <v>51</v>
      </c>
      <c r="B87">
        <v>4063.9168180000001</v>
      </c>
      <c r="C87" s="55">
        <v>12.5532524</v>
      </c>
      <c r="D87" s="55">
        <v>971</v>
      </c>
      <c r="E87" s="70">
        <f t="shared" si="11"/>
        <v>495359.27716039069</v>
      </c>
      <c r="F87" s="70">
        <f t="shared" si="11"/>
        <v>1052902.2546695408</v>
      </c>
      <c r="G87" s="70">
        <f t="shared" si="11"/>
        <v>1680435.0093838901</v>
      </c>
      <c r="H87" s="70">
        <f t="shared" si="11"/>
        <v>2386743.5346902041</v>
      </c>
      <c r="I87" s="70">
        <f t="shared" si="11"/>
        <v>3181716.7519009383</v>
      </c>
      <c r="J87" s="70">
        <f t="shared" si="11"/>
        <v>4076484.9635805362</v>
      </c>
      <c r="K87" s="70">
        <f t="shared" si="11"/>
        <v>5083575.6872672401</v>
      </c>
      <c r="L87" s="70">
        <f t="shared" si="11"/>
        <v>6217089.0513953203</v>
      </c>
      <c r="M87" s="70">
        <f t="shared" si="11"/>
        <v>7492895.2091101324</v>
      </c>
      <c r="N87" s="70">
        <f t="shared" si="11"/>
        <v>8928856.5339376256</v>
      </c>
      <c r="O87" s="70">
        <f t="shared" si="11"/>
        <v>10545077.7082371</v>
      </c>
      <c r="P87" s="70">
        <f t="shared" si="11"/>
        <v>12364187.205888627</v>
      </c>
      <c r="Q87" s="70">
        <f t="shared" si="11"/>
        <v>14411654.110212728</v>
      </c>
      <c r="R87" s="70">
        <f t="shared" si="11"/>
        <v>16716144.7028431</v>
      </c>
      <c r="S87" s="70">
        <f t="shared" si="11"/>
        <v>19309923.816100616</v>
      </c>
      <c r="T87" s="70">
        <f t="shared" ref="T87:X101" si="12">$D87*((1+$C87/100)^T$2-1)*$B87</f>
        <v>22229306.568143822</v>
      </c>
      <c r="U87" s="70">
        <f t="shared" si="12"/>
        <v>25515166.805573083</v>
      </c>
      <c r="V87" s="70">
        <f t="shared" si="12"/>
        <v>29213509.372118082</v>
      </c>
      <c r="W87" s="70">
        <f t="shared" si="12"/>
        <v>33376114.215658117</v>
      </c>
      <c r="X87" s="70">
        <f t="shared" si="12"/>
        <v>38061261.351622358</v>
      </c>
    </row>
    <row r="88" spans="1:24" ht="15">
      <c r="A88" s="69">
        <v>52</v>
      </c>
      <c r="B88">
        <v>4200.3084220000001</v>
      </c>
      <c r="C88" s="55">
        <v>15.0600673</v>
      </c>
      <c r="D88" s="55">
        <v>950</v>
      </c>
      <c r="E88" s="70">
        <f t="shared" ref="E88:T101" si="13">$D88*((1+$C88/100)^E$2-1)*$B88</f>
        <v>600940.81140272971</v>
      </c>
      <c r="F88" s="70">
        <f t="shared" si="13"/>
        <v>1292383.7134358762</v>
      </c>
      <c r="G88" s="70">
        <f t="shared" si="13"/>
        <v>2087958.3818562878</v>
      </c>
      <c r="H88" s="70">
        <f t="shared" si="13"/>
        <v>3003347.1307625654</v>
      </c>
      <c r="I88" s="70">
        <f t="shared" si="13"/>
        <v>4056594.0413107565</v>
      </c>
      <c r="J88" s="70">
        <f t="shared" si="13"/>
        <v>5268460.6454226756</v>
      </c>
      <c r="K88" s="70">
        <f t="shared" si="13"/>
        <v>6662835.175700075</v>
      </c>
      <c r="L88" s="70">
        <f t="shared" si="13"/>
        <v>8267203.4486513091</v>
      </c>
      <c r="M88" s="70">
        <f t="shared" si="13"/>
        <v>10113190.663248846</v>
      </c>
      <c r="N88" s="70">
        <f t="shared" si="13"/>
        <v>12237184.79471417</v>
      </c>
      <c r="O88" s="70">
        <f t="shared" si="13"/>
        <v>14681053.871826218</v>
      </c>
      <c r="P88" s="70">
        <f t="shared" si="13"/>
        <v>17492971.276675232</v>
      </c>
      <c r="Q88" s="70">
        <f t="shared" si="13"/>
        <v>20728365.335114922</v>
      </c>
      <c r="R88" s="70">
        <f t="shared" si="13"/>
        <v>24451011.916175824</v>
      </c>
      <c r="S88" s="70">
        <f t="shared" si="13"/>
        <v>28734291.577685658</v>
      </c>
      <c r="T88" s="70">
        <f t="shared" si="13"/>
        <v>33662636.03886608</v>
      </c>
      <c r="U88" s="70">
        <f t="shared" si="12"/>
        <v>39333192.492676094</v>
      </c>
      <c r="V88" s="70">
        <f t="shared" si="12"/>
        <v>45857738.564714387</v>
      </c>
      <c r="W88" s="70">
        <f t="shared" si="12"/>
        <v>53364885.666221164</v>
      </c>
      <c r="X88" s="70">
        <f t="shared" si="12"/>
        <v>62002614.173524842</v>
      </c>
    </row>
    <row r="89" spans="1:24" ht="15">
      <c r="A89" s="69">
        <v>53</v>
      </c>
      <c r="B89">
        <v>4340.0980339999996</v>
      </c>
      <c r="C89" s="55">
        <v>12.7088257</v>
      </c>
      <c r="D89" s="55">
        <v>995</v>
      </c>
      <c r="E89" s="70">
        <f t="shared" si="13"/>
        <v>548817.61687843595</v>
      </c>
      <c r="F89" s="70">
        <f t="shared" si="13"/>
        <v>1167383.5080968461</v>
      </c>
      <c r="G89" s="70">
        <f t="shared" si="13"/>
        <v>1864561.8602698557</v>
      </c>
      <c r="H89" s="70">
        <f t="shared" si="13"/>
        <v>2650343.3940386646</v>
      </c>
      <c r="I89" s="70">
        <f t="shared" si="13"/>
        <v>3535988.5333169387</v>
      </c>
      <c r="J89" s="70">
        <f t="shared" si="13"/>
        <v>4534188.7696666121</v>
      </c>
      <c r="K89" s="70">
        <f t="shared" si="13"/>
        <v>5659248.53419095</v>
      </c>
      <c r="L89" s="70">
        <f t="shared" si="13"/>
        <v>6927290.1832095198</v>
      </c>
      <c r="M89" s="70">
        <f t="shared" si="13"/>
        <v>8356485.0352052636</v>
      </c>
      <c r="N89" s="70">
        <f t="shared" si="13"/>
        <v>9967313.7698545195</v>
      </c>
      <c r="O89" s="70">
        <f t="shared" si="13"/>
        <v>11782859.920715867</v>
      </c>
      <c r="P89" s="70">
        <f t="shared" si="13"/>
        <v>13829140.667393239</v>
      </c>
      <c r="Q89" s="70">
        <f t="shared" si="13"/>
        <v>16135479.667498501</v>
      </c>
      <c r="R89" s="70">
        <f t="shared" si="13"/>
        <v>18734927.271178264</v>
      </c>
      <c r="S89" s="70">
        <f t="shared" si="13"/>
        <v>21664734.139972512</v>
      </c>
      <c r="T89" s="70">
        <f t="shared" si="13"/>
        <v>24966885.057068445</v>
      </c>
      <c r="U89" s="70">
        <f t="shared" si="12"/>
        <v>28688700.578569055</v>
      </c>
      <c r="V89" s="70">
        <f t="shared" si="12"/>
        <v>32883515.147572722</v>
      </c>
      <c r="W89" s="70">
        <f t="shared" si="12"/>
        <v>37611441.38858927</v>
      </c>
      <c r="X89" s="70">
        <f t="shared" si="12"/>
        <v>42940231.534801178</v>
      </c>
    </row>
    <row r="90" spans="1:24" ht="15">
      <c r="A90" s="69">
        <v>54</v>
      </c>
      <c r="B90">
        <v>4483.2929720000002</v>
      </c>
      <c r="C90" s="55">
        <v>13.548388900000001</v>
      </c>
      <c r="D90" s="55">
        <v>994</v>
      </c>
      <c r="E90" s="70">
        <f t="shared" si="13"/>
        <v>603769.48356869095</v>
      </c>
      <c r="F90" s="70">
        <f t="shared" si="13"/>
        <v>1289340.0048307895</v>
      </c>
      <c r="G90" s="70">
        <f t="shared" si="13"/>
        <v>2067794.2864972341</v>
      </c>
      <c r="H90" s="70">
        <f t="shared" si="13"/>
        <v>2951716.5816525505</v>
      </c>
      <c r="I90" s="70">
        <f t="shared" si="13"/>
        <v>3955396.1069293153</v>
      </c>
      <c r="J90" s="70">
        <f t="shared" si="13"/>
        <v>5095058.0376002481</v>
      </c>
      <c r="K90" s="70">
        <f t="shared" si="13"/>
        <v>6389125.7987837307</v>
      </c>
      <c r="L90" s="70">
        <f t="shared" si="13"/>
        <v>7858518.8928818731</v>
      </c>
      <c r="M90" s="70">
        <f t="shared" si="13"/>
        <v>9526991.0778381731</v>
      </c>
      <c r="N90" s="70">
        <f t="shared" si="13"/>
        <v>11421514.363100683</v>
      </c>
      <c r="O90" s="70">
        <f t="shared" si="13"/>
        <v>13572715.03085161</v>
      </c>
      <c r="P90" s="70">
        <f t="shared" si="13"/>
        <v>16015368.731088836</v>
      </c>
      <c r="Q90" s="70">
        <f t="shared" si="13"/>
        <v>18788962.65411444</v>
      </c>
      <c r="R90" s="70">
        <f t="shared" si="13"/>
        <v>21938333.868338317</v>
      </c>
      <c r="S90" s="70">
        <f t="shared" si="13"/>
        <v>25514394.142569892</v>
      </c>
      <c r="T90" s="70">
        <f t="shared" si="13"/>
        <v>29574952.970052779</v>
      </c>
      <c r="U90" s="70">
        <f t="shared" si="12"/>
        <v>34185652.098996319</v>
      </c>
      <c r="V90" s="70">
        <f t="shared" si="12"/>
        <v>39421026.676938042</v>
      </c>
      <c r="W90" s="70">
        <f t="shared" si="12"/>
        <v>45365710.163071051</v>
      </c>
      <c r="X90" s="70">
        <f t="shared" si="12"/>
        <v>52115802.486779429</v>
      </c>
    </row>
    <row r="91" spans="1:24" ht="15">
      <c r="A91" s="69">
        <v>55</v>
      </c>
      <c r="B91">
        <v>4629.8176169999997</v>
      </c>
      <c r="C91" s="55">
        <v>12.105408499999999</v>
      </c>
      <c r="D91" s="55">
        <v>990</v>
      </c>
      <c r="E91" s="70">
        <f t="shared" si="13"/>
        <v>554853.75198938698</v>
      </c>
      <c r="F91" s="70">
        <f t="shared" si="13"/>
        <v>1176874.8172346656</v>
      </c>
      <c r="G91" s="70">
        <f t="shared" si="13"/>
        <v>1874194.0733839376</v>
      </c>
      <c r="H91" s="70">
        <f t="shared" si="13"/>
        <v>2655926.6740392391</v>
      </c>
      <c r="I91" s="70">
        <f t="shared" si="13"/>
        <v>3532291.1993815391</v>
      </c>
      <c r="J91" s="70">
        <f t="shared" si="13"/>
        <v>4514743.2304656096</v>
      </c>
      <c r="K91" s="70">
        <f t="shared" si="13"/>
        <v>5616125.0932289548</v>
      </c>
      <c r="L91" s="70">
        <f t="shared" si="13"/>
        <v>6850833.7296247119</v>
      </c>
      <c r="M91" s="70">
        <f t="shared" si="13"/>
        <v>8235008.8902409561</v>
      </c>
      <c r="N91" s="70">
        <f t="shared" si="13"/>
        <v>9786744.1084053274</v>
      </c>
      <c r="O91" s="70">
        <f t="shared" si="13"/>
        <v>11526323.21356686</v>
      </c>
      <c r="P91" s="70">
        <f t="shared" si="13"/>
        <v>13476485.475588841</v>
      </c>
      <c r="Q91" s="70">
        <f t="shared" si="13"/>
        <v>15662722.845841421</v>
      </c>
      <c r="R91" s="70">
        <f t="shared" si="13"/>
        <v>18113613.180542737</v>
      </c>
      <c r="S91" s="70">
        <f t="shared" si="13"/>
        <v>20861193.802146669</v>
      </c>
      <c r="T91" s="70">
        <f t="shared" si="13"/>
        <v>23941380.281862583</v>
      </c>
      <c r="U91" s="70">
        <f t="shared" si="12"/>
        <v>27394435.917509887</v>
      </c>
      <c r="V91" s="70">
        <f t="shared" si="12"/>
        <v>31265498.043584559</v>
      </c>
      <c r="W91" s="70">
        <f t="shared" si="12"/>
        <v>35605168.053309374</v>
      </c>
      <c r="X91" s="70">
        <f t="shared" si="12"/>
        <v>40470172.84526334</v>
      </c>
    </row>
    <row r="92" spans="1:24" ht="15">
      <c r="A92" s="69">
        <v>56</v>
      </c>
      <c r="B92">
        <v>4780.8968880000002</v>
      </c>
      <c r="C92" s="55">
        <v>12.4480313</v>
      </c>
      <c r="D92" s="55">
        <v>990</v>
      </c>
      <c r="E92" s="70">
        <f t="shared" si="13"/>
        <v>589176.26562857663</v>
      </c>
      <c r="F92" s="70">
        <f t="shared" si="13"/>
        <v>1251693.3772147694</v>
      </c>
      <c r="G92" s="70">
        <f t="shared" si="13"/>
        <v>1996680.826219067</v>
      </c>
      <c r="H92" s="70">
        <f t="shared" si="13"/>
        <v>2834404.5460564913</v>
      </c>
      <c r="I92" s="70">
        <f t="shared" si="13"/>
        <v>3776408.3767468035</v>
      </c>
      <c r="J92" s="70">
        <f t="shared" si="13"/>
        <v>4835673.139128644</v>
      </c>
      <c r="K92" s="70">
        <f t="shared" si="13"/>
        <v>6026795.5106816459</v>
      </c>
      <c r="L92" s="70">
        <f t="shared" si="13"/>
        <v>7366189.167866868</v>
      </c>
      <c r="M92" s="70">
        <f t="shared" si="13"/>
        <v>8872310.9667287227</v>
      </c>
      <c r="N92" s="70">
        <f t="shared" si="13"/>
        <v>10565915.278529024</v>
      </c>
      <c r="O92" s="70">
        <f t="shared" si="13"/>
        <v>12470339.985160373</v>
      </c>
      <c r="P92" s="70">
        <f t="shared" si="13"/>
        <v>14611828.07535813</v>
      </c>
      <c r="Q92" s="70">
        <f t="shared" si="13"/>
        <v>17019889.273309473</v>
      </c>
      <c r="R92" s="70">
        <f t="shared" si="13"/>
        <v>19727706.682904959</v>
      </c>
      <c r="S92" s="70">
        <f t="shared" si="13"/>
        <v>22772594.051193733</v>
      </c>
      <c r="T92" s="70">
        <f t="shared" si="13"/>
        <v>26196509.952136841</v>
      </c>
      <c r="U92" s="70">
        <f t="shared" si="12"/>
        <v>30046635.976115029</v>
      </c>
      <c r="V92" s="70">
        <f t="shared" si="12"/>
        <v>34376026.89264746</v>
      </c>
      <c r="W92" s="70">
        <f t="shared" si="12"/>
        <v>39244341.745569214</v>
      </c>
      <c r="X92" s="70">
        <f t="shared" si="12"/>
        <v>44718665.955165215</v>
      </c>
    </row>
    <row r="93" spans="1:24" ht="15">
      <c r="A93" s="69">
        <v>57</v>
      </c>
      <c r="B93">
        <v>4935.513809</v>
      </c>
      <c r="C93" s="55">
        <v>12.946932800000001</v>
      </c>
      <c r="D93" s="55">
        <v>1034</v>
      </c>
      <c r="E93" s="70">
        <f t="shared" si="13"/>
        <v>660723.576496272</v>
      </c>
      <c r="F93" s="70">
        <f t="shared" si="13"/>
        <v>1406990.5904352732</v>
      </c>
      <c r="G93" s="70">
        <f t="shared" si="13"/>
        <v>2249876.2931775227</v>
      </c>
      <c r="H93" s="70">
        <f t="shared" si="13"/>
        <v>3201889.8414346203</v>
      </c>
      <c r="I93" s="70">
        <f t="shared" si="13"/>
        <v>4277159.9440314593</v>
      </c>
      <c r="J93" s="70">
        <f t="shared" si="13"/>
        <v>5491644.544230002</v>
      </c>
      <c r="K93" s="70">
        <f t="shared" si="13"/>
        <v>6863367.6494825976</v>
      </c>
      <c r="L93" s="70">
        <f t="shared" si="13"/>
        <v>8412686.8233743217</v>
      </c>
      <c r="M93" s="70">
        <f t="shared" si="13"/>
        <v>10162595.309567321</v>
      </c>
      <c r="N93" s="70">
        <f t="shared" si="13"/>
        <v>12139063.271529224</v>
      </c>
      <c r="O93" s="70">
        <f t="shared" si="13"/>
        <v>14371423.212339863</v>
      </c>
      <c r="P93" s="70">
        <f t="shared" si="13"/>
        <v>16892805.294541381</v>
      </c>
      <c r="Q93" s="70">
        <f t="shared" si="13"/>
        <v>19740629.020556763</v>
      </c>
      <c r="R93" s="70">
        <f t="shared" si="13"/>
        <v>22957158.570641819</v>
      </c>
      <c r="S93" s="70">
        <f t="shared" si="13"/>
        <v>26590130.040068526</v>
      </c>
      <c r="T93" s="70">
        <f t="shared" si="13"/>
        <v>30693459.884285085</v>
      </c>
      <c r="U93" s="70">
        <f t="shared" si="12"/>
        <v>35328045.085994698</v>
      </c>
      <c r="V93" s="70">
        <f t="shared" si="12"/>
        <v>40562666.919328406</v>
      </c>
      <c r="W93" s="70">
        <f t="shared" si="12"/>
        <v>46475011.723757945</v>
      </c>
      <c r="X93" s="70">
        <f t="shared" si="12"/>
        <v>53152823.836921282</v>
      </c>
    </row>
    <row r="94" spans="1:24" ht="15">
      <c r="A94" s="69">
        <v>58</v>
      </c>
      <c r="B94">
        <v>5093.7515430000003</v>
      </c>
      <c r="C94" s="55">
        <v>13.4630648</v>
      </c>
      <c r="D94" s="55">
        <v>1000</v>
      </c>
      <c r="E94" s="70">
        <f t="shared" si="13"/>
        <v>685775.07098508941</v>
      </c>
      <c r="F94" s="70">
        <f t="shared" si="13"/>
        <v>1463876.4841591478</v>
      </c>
      <c r="G94" s="70">
        <f t="shared" si="13"/>
        <v>2346734.1947985454</v>
      </c>
      <c r="H94" s="70">
        <f t="shared" si="13"/>
        <v>3348451.6111131208</v>
      </c>
      <c r="I94" s="70">
        <f t="shared" si="13"/>
        <v>4485030.8922990132</v>
      </c>
      <c r="J94" s="70">
        <f t="shared" si="13"/>
        <v>5774628.5786143374</v>
      </c>
      <c r="K94" s="70">
        <f t="shared" si="13"/>
        <v>7237845.6370975934</v>
      </c>
      <c r="L94" s="70">
        <f t="shared" si="13"/>
        <v>8898056.556329105</v>
      </c>
      <c r="M94" s="70">
        <f t="shared" si="13"/>
        <v>10781782.747433428</v>
      </c>
      <c r="N94" s="70">
        <f t="shared" si="13"/>
        <v>12919116.216300702</v>
      </c>
      <c r="O94" s="70">
        <f t="shared" si="13"/>
        <v>15344200.275073662</v>
      </c>
      <c r="P94" s="70">
        <f t="shared" si="13"/>
        <v>18095774.972133696</v>
      </c>
      <c r="Q94" s="70">
        <f t="shared" si="13"/>
        <v>21217795.953679327</v>
      </c>
      <c r="R94" s="70">
        <f t="shared" si="13"/>
        <v>24760136.643040039</v>
      </c>
      <c r="S94" s="70">
        <f t="shared" si="13"/>
        <v>28779384.954846155</v>
      </c>
      <c r="T94" s="70">
        <f t="shared" si="13"/>
        <v>33339747.271343626</v>
      </c>
      <c r="U94" s="70">
        <f t="shared" si="12"/>
        <v>38514074.121625938</v>
      </c>
      <c r="V94" s="70">
        <f t="shared" si="12"/>
        <v>44385023.948725559</v>
      </c>
      <c r="W94" s="70">
        <f t="shared" si="12"/>
        <v>51046383.555423088</v>
      </c>
      <c r="X94" s="70">
        <f t="shared" si="12"/>
        <v>58604566.322531328</v>
      </c>
    </row>
    <row r="95" spans="1:24" ht="15">
      <c r="A95" s="69">
        <v>59</v>
      </c>
      <c r="B95">
        <v>5255.621776</v>
      </c>
      <c r="C95" s="55">
        <v>13.4545586</v>
      </c>
      <c r="D95" s="55">
        <v>982</v>
      </c>
      <c r="E95" s="70">
        <f t="shared" si="13"/>
        <v>694392.53883664764</v>
      </c>
      <c r="F95" s="70">
        <f t="shared" si="13"/>
        <v>1482212.5287251002</v>
      </c>
      <c r="G95" s="70">
        <f t="shared" si="13"/>
        <v>2376030.2208156083</v>
      </c>
      <c r="H95" s="70">
        <f t="shared" si="13"/>
        <v>3390107.1380656022</v>
      </c>
      <c r="I95" s="70">
        <f t="shared" si="13"/>
        <v>4540623.6283960696</v>
      </c>
      <c r="J95" s="70">
        <f t="shared" si="13"/>
        <v>5845937.0341207115</v>
      </c>
      <c r="K95" s="70">
        <f t="shared" si="13"/>
        <v>7326874.5969322342</v>
      </c>
      <c r="L95" s="70">
        <f t="shared" si="13"/>
        <v>9007065.7719616443</v>
      </c>
      <c r="M95" s="70">
        <f t="shared" si="13"/>
        <v>10913319.253227415</v>
      </c>
      <c r="N95" s="70">
        <f t="shared" si="13"/>
        <v>13076050.726194628</v>
      </c>
      <c r="O95" s="70">
        <f t="shared" si="13"/>
        <v>15529768.172552858</v>
      </c>
      <c r="P95" s="70">
        <f t="shared" si="13"/>
        <v>18313622.47060978</v>
      </c>
      <c r="Q95" s="70">
        <f t="shared" si="13"/>
        <v>21472032.076537386</v>
      </c>
      <c r="R95" s="70">
        <f t="shared" si="13"/>
        <v>25055391.753722552</v>
      </c>
      <c r="S95" s="70">
        <f t="shared" si="13"/>
        <v>29120876.658523373</v>
      </c>
      <c r="T95" s="70">
        <f t="shared" si="13"/>
        <v>33733354.612214774</v>
      </c>
      <c r="U95" s="70">
        <f t="shared" si="12"/>
        <v>38966421.115097664</v>
      </c>
      <c r="V95" s="70">
        <f t="shared" si="12"/>
        <v>44903573.61718791</v>
      </c>
      <c r="W95" s="70">
        <f t="shared" si="12"/>
        <v>51639543.781843245</v>
      </c>
      <c r="X95" s="70">
        <f t="shared" si="12"/>
        <v>59281808.999580652</v>
      </c>
    </row>
    <row r="96" spans="1:24" ht="15">
      <c r="A96" s="69">
        <v>60</v>
      </c>
      <c r="B96">
        <v>5420.8526840000004</v>
      </c>
      <c r="C96" s="55">
        <v>14.5889551</v>
      </c>
      <c r="D96" s="55">
        <v>1021</v>
      </c>
      <c r="E96" s="70">
        <f t="shared" si="13"/>
        <v>807453.525152129</v>
      </c>
      <c r="F96" s="70">
        <f t="shared" si="13"/>
        <v>1732706.0825420688</v>
      </c>
      <c r="G96" s="70">
        <f t="shared" si="13"/>
        <v>2792943.3200912299</v>
      </c>
      <c r="H96" s="70">
        <f t="shared" si="13"/>
        <v>4007858.0921799163</v>
      </c>
      <c r="I96" s="70">
        <f t="shared" si="13"/>
        <v>5400016.2348718895</v>
      </c>
      <c r="J96" s="70">
        <f t="shared" si="13"/>
        <v>6995275.7039221888</v>
      </c>
      <c r="K96" s="70">
        <f t="shared" si="13"/>
        <v>8823266.8606407344</v>
      </c>
      <c r="L96" s="70">
        <f t="shared" si="13"/>
        <v>10917942.826444918</v>
      </c>
      <c r="M96" s="70">
        <f t="shared" si="13"/>
        <v>13318210.128390767</v>
      </c>
      <c r="N96" s="70">
        <f t="shared" si="13"/>
        <v>16068651.349297477</v>
      </c>
      <c r="O96" s="70">
        <f t="shared" si="13"/>
        <v>19220353.20497416</v>
      </c>
      <c r="P96" s="70">
        <f t="shared" si="13"/>
        <v>22831855.429261375</v>
      </c>
      <c r="Q96" s="70">
        <f t="shared" si="13"/>
        <v>26970238.091485362</v>
      </c>
      <c r="R96" s="70">
        <f t="shared" si="13"/>
        <v>31712367.54216738</v>
      </c>
      <c r="S96" s="70">
        <f t="shared" si="13"/>
        <v>37146324.129193291</v>
      </c>
      <c r="T96" s="70">
        <f t="shared" si="13"/>
        <v>43373038.202853881</v>
      </c>
      <c r="U96" s="70">
        <f t="shared" si="12"/>
        <v>50508164.796926215</v>
      </c>
      <c r="V96" s="70">
        <f t="shared" si="12"/>
        <v>58684231.806135908</v>
      </c>
      <c r="W96" s="70">
        <f t="shared" si="12"/>
        <v>68053101.560265124</v>
      </c>
      <c r="X96" s="70">
        <f t="shared" si="12"/>
        <v>78788791.51620172</v>
      </c>
    </row>
    <row r="97" spans="1:24" ht="15">
      <c r="A97" s="69">
        <v>61</v>
      </c>
      <c r="B97">
        <v>5589.5416139999998</v>
      </c>
      <c r="C97" s="55">
        <v>14.3558314</v>
      </c>
      <c r="D97" s="55">
        <v>1012</v>
      </c>
      <c r="E97" s="70">
        <f t="shared" si="13"/>
        <v>812054.27218034328</v>
      </c>
      <c r="F97" s="70">
        <f t="shared" si="13"/>
        <v>1740685.6865513939</v>
      </c>
      <c r="G97" s="70">
        <f t="shared" si="13"/>
        <v>2802629.8610969875</v>
      </c>
      <c r="H97" s="70">
        <f t="shared" si="13"/>
        <v>4017024.9509024695</v>
      </c>
      <c r="I97" s="70">
        <f t="shared" si="13"/>
        <v>5405756.5523303039</v>
      </c>
      <c r="J97" s="70">
        <f t="shared" si="13"/>
        <v>6993852.1210576408</v>
      </c>
      <c r="K97" s="70">
        <f t="shared" si="13"/>
        <v>8809932.0121023413</v>
      </c>
      <c r="L97" s="70">
        <f t="shared" si="13"/>
        <v>10886725.270394726</v>
      </c>
      <c r="M97" s="70">
        <f t="shared" si="13"/>
        <v>13261659.467374131</v>
      </c>
      <c r="N97" s="70">
        <f t="shared" si="13"/>
        <v>15977535.213532846</v>
      </c>
      <c r="O97" s="70">
        <f t="shared" si="13"/>
        <v>19083297.502843592</v>
      </c>
      <c r="P97" s="70">
        <f t="shared" si="13"/>
        <v>22634917.790092576</v>
      </c>
      <c r="Q97" s="70">
        <f t="shared" si="13"/>
        <v>26696402.697747219</v>
      </c>
      <c r="R97" s="70">
        <f t="shared" si="13"/>
        <v>31340947.531081211</v>
      </c>
      <c r="S97" s="70">
        <f t="shared" si="13"/>
        <v>36652255.389986031</v>
      </c>
      <c r="T97" s="70">
        <f t="shared" si="13"/>
        <v>42726045.650250182</v>
      </c>
      <c r="U97" s="70">
        <f t="shared" si="12"/>
        <v>49671778.999867477</v>
      </c>
      <c r="V97" s="70">
        <f t="shared" si="12"/>
        <v>57614630.118649416</v>
      </c>
      <c r="W97" s="70">
        <f t="shared" si="12"/>
        <v>66697743.552396677</v>
      </c>
      <c r="X97" s="70">
        <f t="shared" si="12"/>
        <v>77084813.436563477</v>
      </c>
    </row>
    <row r="98" spans="1:24" ht="15">
      <c r="A98" s="69">
        <v>62</v>
      </c>
      <c r="B98">
        <v>5762.0495959999998</v>
      </c>
      <c r="C98" s="55">
        <v>13.695024800000001</v>
      </c>
      <c r="D98" s="55">
        <v>944</v>
      </c>
      <c r="E98" s="70">
        <f t="shared" si="13"/>
        <v>744923.73037551169</v>
      </c>
      <c r="F98" s="70">
        <f t="shared" si="13"/>
        <v>1591864.9503670353</v>
      </c>
      <c r="G98" s="70">
        <f t="shared" si="13"/>
        <v>2554794.9804778202</v>
      </c>
      <c r="H98" s="70">
        <f t="shared" si="13"/>
        <v>3649598.5170189259</v>
      </c>
      <c r="I98" s="70">
        <f t="shared" si="13"/>
        <v>4894335.669400611</v>
      </c>
      <c r="J98" s="70">
        <f t="shared" si="13"/>
        <v>6309539.8834957834</v>
      </c>
      <c r="K98" s="70">
        <f t="shared" si="13"/>
        <v>7918556.6656819349</v>
      </c>
      <c r="L98" s="70">
        <f t="shared" si="13"/>
        <v>9747928.6952246428</v>
      </c>
      <c r="M98" s="70">
        <f t="shared" si="13"/>
        <v>11827833.677897485</v>
      </c>
      <c r="N98" s="70">
        <f t="shared" si="13"/>
        <v>14192582.163763814</v>
      </c>
      <c r="O98" s="70">
        <f t="shared" si="13"/>
        <v>16881183.541227154</v>
      </c>
      <c r="P98" s="70">
        <f t="shared" si="13"/>
        <v>19937989.544107247</v>
      </c>
      <c r="Q98" s="70">
        <f t="shared" si="13"/>
        <v>23413425.887169655</v>
      </c>
      <c r="R98" s="70">
        <f t="shared" si="13"/>
        <v>27364824.099322669</v>
      </c>
      <c r="S98" s="70">
        <f t="shared" si="13"/>
        <v>31857367.276576798</v>
      </c>
      <c r="T98" s="70">
        <f t="shared" si="13"/>
        <v>36965165.356106594</v>
      </c>
      <c r="U98" s="70">
        <f t="shared" si="12"/>
        <v>42772477.649361916</v>
      </c>
      <c r="V98" s="70">
        <f t="shared" si="12"/>
        <v>49375102.801391996</v>
      </c>
      <c r="W98" s="70">
        <f t="shared" si="12"/>
        <v>56881959.105443634</v>
      </c>
      <c r="X98" s="70">
        <f t="shared" si="12"/>
        <v>65416881.242035531</v>
      </c>
    </row>
    <row r="99" spans="1:24" ht="15">
      <c r="A99" s="69">
        <v>63</v>
      </c>
      <c r="B99">
        <v>5938.401339</v>
      </c>
      <c r="C99" s="55">
        <v>15.539543800000001</v>
      </c>
      <c r="D99" s="55">
        <v>1005</v>
      </c>
      <c r="E99" s="70">
        <f t="shared" si="13"/>
        <v>927414.47947916004</v>
      </c>
      <c r="F99" s="70">
        <f t="shared" si="13"/>
        <v>1998944.9382045253</v>
      </c>
      <c r="G99" s="70">
        <f t="shared" si="13"/>
        <v>3236986.3418938597</v>
      </c>
      <c r="H99" s="70">
        <f t="shared" si="13"/>
        <v>4667413.731771633</v>
      </c>
      <c r="I99" s="70">
        <f t="shared" si="13"/>
        <v>6320123.0124266585</v>
      </c>
      <c r="J99" s="70">
        <f t="shared" si="13"/>
        <v>8229655.7756357407</v>
      </c>
      <c r="K99" s="70">
        <f t="shared" si="13"/>
        <v>10435921.218959047</v>
      </c>
      <c r="L99" s="70">
        <f t="shared" si="13"/>
        <v>12985030.247191837</v>
      </c>
      <c r="M99" s="70">
        <f t="shared" si="13"/>
        <v>15930259.189376622</v>
      </c>
      <c r="N99" s="70">
        <f t="shared" si="13"/>
        <v>19333163.273042485</v>
      </c>
      <c r="O99" s="70">
        <f t="shared" si="13"/>
        <v>23264863.127261594</v>
      </c>
      <c r="P99" s="70">
        <f t="shared" si="13"/>
        <v>27807531.202411618</v>
      </c>
      <c r="Q99" s="70">
        <f t="shared" si="13"/>
        <v>33056109.172788199</v>
      </c>
      <c r="R99" s="70">
        <f t="shared" si="13"/>
        <v>39120292.215748593</v>
      </c>
      <c r="S99" s="70">
        <f t="shared" si="13"/>
        <v>46126821.638781995</v>
      </c>
      <c r="T99" s="70">
        <f t="shared" si="13"/>
        <v>54222133.770367555</v>
      </c>
      <c r="U99" s="70">
        <f t="shared" si="12"/>
        <v>63575420.476387575</v>
      </c>
      <c r="V99" s="70">
        <f t="shared" si="12"/>
        <v>74382165.266829148</v>
      </c>
      <c r="W99" s="70">
        <f t="shared" si="12"/>
        <v>86868228.897335604</v>
      </c>
      <c r="X99" s="70">
        <f t="shared" si="12"/>
        <v>101294569.85460046</v>
      </c>
    </row>
    <row r="100" spans="1:24" ht="15">
      <c r="A100" s="69">
        <v>64</v>
      </c>
      <c r="B100">
        <v>6118.7628569999997</v>
      </c>
      <c r="C100" s="55">
        <v>16.852858900000001</v>
      </c>
      <c r="D100" s="55">
        <v>949</v>
      </c>
      <c r="E100" s="70">
        <f>$D100*((1+$C100/100)^E$2-1)*$B100</f>
        <v>978595.9607093127</v>
      </c>
      <c r="F100" s="70">
        <f>$D100*((1+$C100/100)^F$2-1)*$B100</f>
        <v>2122113.3178780652</v>
      </c>
      <c r="G100" s="70">
        <f t="shared" si="13"/>
        <v>3458346.0417474764</v>
      </c>
      <c r="H100" s="70">
        <f t="shared" si="13"/>
        <v>5019772.1811462268</v>
      </c>
      <c r="I100" s="70">
        <f t="shared" si="13"/>
        <v>6844343.2646455653</v>
      </c>
      <c r="J100" s="70">
        <f t="shared" si="13"/>
        <v>8976406.7383772507</v>
      </c>
      <c r="K100" s="70">
        <f t="shared" si="13"/>
        <v>11467783.860995375</v>
      </c>
      <c r="L100" s="70">
        <f t="shared" si="13"/>
        <v>14379029.25475521</v>
      </c>
      <c r="M100" s="70">
        <f t="shared" si="13"/>
        <v>17780902.726958141</v>
      </c>
      <c r="N100" s="70">
        <f t="shared" si="13"/>
        <v>21756089.135387965</v>
      </c>
      <c r="O100" s="70">
        <f t="shared" si="13"/>
        <v>26401208.100242443</v>
      </c>
      <c r="P100" s="70">
        <f t="shared" si="13"/>
        <v>31829162.40998099</v>
      </c>
      <c r="Q100" s="70">
        <f t="shared" si="13"/>
        <v>38171882.200696237</v>
      </c>
      <c r="R100" s="70">
        <f t="shared" si="13"/>
        <v>45583531.608163111</v>
      </c>
      <c r="S100" s="70">
        <f t="shared" si="13"/>
        <v>54244255.83243306</v>
      </c>
      <c r="T100" s="70">
        <f t="shared" si="13"/>
        <v>64364559.689937338</v>
      </c>
      <c r="U100" s="70">
        <f t="shared" si="12"/>
        <v>76190424.076798081</v>
      </c>
      <c r="V100" s="70">
        <f t="shared" si="12"/>
        <v>90009284.702481791</v>
      </c>
      <c r="W100" s="70">
        <f t="shared" si="12"/>
        <v>106157018.41099967</v>
      </c>
      <c r="X100" s="70">
        <f t="shared" si="12"/>
        <v>125026106.89696179</v>
      </c>
    </row>
    <row r="101" spans="1:24" ht="15">
      <c r="A101" s="69">
        <v>65</v>
      </c>
      <c r="B101">
        <v>6301.1469070000003</v>
      </c>
      <c r="C101" s="55">
        <v>15.0329374</v>
      </c>
      <c r="E101" s="70">
        <f>$D101*((1+$C101/100)^E$2-1)*$B101</f>
        <v>0</v>
      </c>
      <c r="F101" s="70">
        <f t="shared" ref="F101:X101" si="14">$D101*((1+$C101/100)^F$2-1)*$B101</f>
        <v>0</v>
      </c>
      <c r="G101" s="70">
        <f t="shared" si="13"/>
        <v>0</v>
      </c>
      <c r="H101" s="70">
        <f t="shared" si="13"/>
        <v>0</v>
      </c>
      <c r="I101" s="70">
        <f t="shared" si="13"/>
        <v>0</v>
      </c>
      <c r="J101" s="70">
        <f t="shared" si="13"/>
        <v>0</v>
      </c>
      <c r="K101" s="70">
        <f t="shared" si="13"/>
        <v>0</v>
      </c>
      <c r="L101" s="70">
        <f t="shared" si="13"/>
        <v>0</v>
      </c>
      <c r="M101" s="70">
        <f t="shared" si="13"/>
        <v>0</v>
      </c>
      <c r="N101" s="70">
        <f t="shared" si="13"/>
        <v>0</v>
      </c>
      <c r="O101" s="70">
        <f t="shared" si="13"/>
        <v>0</v>
      </c>
      <c r="P101" s="70">
        <f t="shared" si="13"/>
        <v>0</v>
      </c>
      <c r="Q101" s="70">
        <f t="shared" si="13"/>
        <v>0</v>
      </c>
      <c r="R101" s="70">
        <f t="shared" si="13"/>
        <v>0</v>
      </c>
      <c r="S101" s="70">
        <f t="shared" si="13"/>
        <v>0</v>
      </c>
      <c r="T101" s="70">
        <f t="shared" si="13"/>
        <v>0</v>
      </c>
      <c r="U101" s="70">
        <f t="shared" si="12"/>
        <v>0</v>
      </c>
      <c r="V101" s="70">
        <f t="shared" si="12"/>
        <v>0</v>
      </c>
      <c r="W101" s="70">
        <f t="shared" si="12"/>
        <v>0</v>
      </c>
      <c r="X101" s="70">
        <f t="shared" si="12"/>
        <v>0</v>
      </c>
    </row>
    <row r="102" spans="1:24">
      <c r="A102" s="69"/>
      <c r="B102" s="69"/>
      <c r="E102" s="69"/>
      <c r="F102" s="69"/>
      <c r="G102" s="69"/>
      <c r="H102" s="69"/>
      <c r="I102" s="70">
        <f>SUM(I71:I101)</f>
        <v>106549294.94370505</v>
      </c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70">
        <f>SUM(X71:X101)</f>
        <v>1411680967.9557836</v>
      </c>
    </row>
    <row r="103" spans="1:24">
      <c r="A103" s="69" t="s">
        <v>134</v>
      </c>
      <c r="B103" s="69"/>
      <c r="E103" s="69" t="s">
        <v>31</v>
      </c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</row>
    <row r="104" spans="1:24">
      <c r="A104" s="69" t="s">
        <v>0</v>
      </c>
      <c r="B104" s="69" t="s">
        <v>32</v>
      </c>
      <c r="C104" s="69" t="s">
        <v>33</v>
      </c>
      <c r="E104" s="69">
        <v>1</v>
      </c>
      <c r="F104" s="69">
        <v>2</v>
      </c>
      <c r="G104" s="69">
        <v>3</v>
      </c>
      <c r="H104" s="69">
        <v>4</v>
      </c>
      <c r="I104" s="69">
        <v>5</v>
      </c>
      <c r="J104" s="69">
        <v>6</v>
      </c>
      <c r="K104" s="69">
        <v>7</v>
      </c>
      <c r="L104" s="69">
        <v>8</v>
      </c>
      <c r="M104" s="69">
        <v>9</v>
      </c>
      <c r="N104" s="69">
        <v>10</v>
      </c>
      <c r="O104" s="69">
        <v>11</v>
      </c>
      <c r="P104" s="69">
        <v>12</v>
      </c>
      <c r="Q104" s="69">
        <v>13</v>
      </c>
      <c r="R104" s="69">
        <v>14</v>
      </c>
      <c r="S104" s="69">
        <v>15</v>
      </c>
      <c r="T104" s="69">
        <v>16</v>
      </c>
      <c r="U104" s="69">
        <v>17</v>
      </c>
      <c r="V104" s="69">
        <v>18</v>
      </c>
      <c r="W104" s="69">
        <v>19</v>
      </c>
      <c r="X104" s="69">
        <v>20</v>
      </c>
    </row>
    <row r="105" spans="1:24" ht="15">
      <c r="A105" s="69">
        <v>35</v>
      </c>
      <c r="B105" s="75">
        <v>3238</v>
      </c>
      <c r="C105" s="55">
        <v>11.6415585</v>
      </c>
      <c r="D105">
        <v>0</v>
      </c>
      <c r="E105" s="70">
        <f>$D105*((1+$C105/100)^E$2-1)*$B105</f>
        <v>0</v>
      </c>
      <c r="F105" s="70">
        <f>$D105*((1+$C105/100)^F$2-1)*$B105</f>
        <v>0</v>
      </c>
      <c r="G105" s="70">
        <f>$D105*((1+$C105/100)^G$2-1)*$B105</f>
        <v>0</v>
      </c>
      <c r="H105" s="70">
        <f>$D105*((1+$C105/100)^H$2-1)*$B105</f>
        <v>0</v>
      </c>
      <c r="I105" s="70">
        <f>$D105*((1+$C105/100)^I$2-1)*$B105</f>
        <v>0</v>
      </c>
      <c r="J105" s="70">
        <f t="shared" ref="J105:X120" si="15">$D105*((1+$C105/100)^J$2-1)*$B105</f>
        <v>0</v>
      </c>
      <c r="K105" s="70">
        <f t="shared" si="15"/>
        <v>0</v>
      </c>
      <c r="L105" s="70">
        <f t="shared" si="15"/>
        <v>0</v>
      </c>
      <c r="M105" s="70">
        <f t="shared" si="15"/>
        <v>0</v>
      </c>
      <c r="N105" s="70">
        <f t="shared" si="15"/>
        <v>0</v>
      </c>
      <c r="O105" s="70">
        <f t="shared" si="15"/>
        <v>0</v>
      </c>
      <c r="P105" s="70">
        <f t="shared" si="15"/>
        <v>0</v>
      </c>
      <c r="Q105" s="70">
        <f t="shared" si="15"/>
        <v>0</v>
      </c>
      <c r="R105" s="70">
        <f t="shared" si="15"/>
        <v>0</v>
      </c>
      <c r="S105" s="70">
        <f t="shared" si="15"/>
        <v>0</v>
      </c>
      <c r="T105" s="70">
        <f t="shared" si="15"/>
        <v>0</v>
      </c>
      <c r="U105" s="70">
        <f t="shared" si="15"/>
        <v>0</v>
      </c>
      <c r="V105" s="70">
        <f t="shared" si="15"/>
        <v>0</v>
      </c>
      <c r="W105" s="70">
        <f t="shared" si="15"/>
        <v>0</v>
      </c>
      <c r="X105" s="70">
        <f t="shared" si="15"/>
        <v>0</v>
      </c>
    </row>
    <row r="106" spans="1:24" ht="15">
      <c r="A106" s="69">
        <v>36</v>
      </c>
      <c r="B106" s="75">
        <v>3348</v>
      </c>
      <c r="C106" s="55">
        <v>12.260639899999999</v>
      </c>
      <c r="D106">
        <v>0</v>
      </c>
      <c r="E106" s="70">
        <f t="shared" ref="E106:T134" si="16">$D106*((1+$C106/100)^E$2-1)*$B106</f>
        <v>0</v>
      </c>
      <c r="F106" s="70">
        <f t="shared" si="16"/>
        <v>0</v>
      </c>
      <c r="G106" s="70">
        <f t="shared" si="16"/>
        <v>0</v>
      </c>
      <c r="H106" s="70">
        <f t="shared" si="16"/>
        <v>0</v>
      </c>
      <c r="I106" s="70">
        <f t="shared" si="16"/>
        <v>0</v>
      </c>
      <c r="J106" s="70">
        <f t="shared" si="16"/>
        <v>0</v>
      </c>
      <c r="K106" s="70">
        <f t="shared" si="16"/>
        <v>0</v>
      </c>
      <c r="L106" s="70">
        <f t="shared" si="16"/>
        <v>0</v>
      </c>
      <c r="M106" s="70">
        <f t="shared" si="16"/>
        <v>0</v>
      </c>
      <c r="N106" s="70">
        <f t="shared" si="16"/>
        <v>0</v>
      </c>
      <c r="O106" s="70">
        <f t="shared" si="16"/>
        <v>0</v>
      </c>
      <c r="P106" s="70">
        <f t="shared" si="16"/>
        <v>0</v>
      </c>
      <c r="Q106" s="70">
        <f t="shared" si="16"/>
        <v>0</v>
      </c>
      <c r="R106" s="70">
        <f t="shared" si="16"/>
        <v>0</v>
      </c>
      <c r="S106" s="70">
        <f t="shared" si="16"/>
        <v>0</v>
      </c>
      <c r="T106" s="70">
        <f t="shared" si="16"/>
        <v>0</v>
      </c>
      <c r="U106" s="70">
        <f t="shared" si="15"/>
        <v>0</v>
      </c>
      <c r="V106" s="70">
        <f t="shared" si="15"/>
        <v>0</v>
      </c>
      <c r="W106" s="70">
        <f t="shared" si="15"/>
        <v>0</v>
      </c>
      <c r="X106" s="70">
        <f t="shared" si="15"/>
        <v>0</v>
      </c>
    </row>
    <row r="107" spans="1:24" ht="15">
      <c r="A107" s="69">
        <v>37</v>
      </c>
      <c r="B107" s="75">
        <v>3462</v>
      </c>
      <c r="C107" s="55">
        <v>12.666257</v>
      </c>
      <c r="D107">
        <v>0</v>
      </c>
      <c r="E107" s="70">
        <f t="shared" si="16"/>
        <v>0</v>
      </c>
      <c r="F107" s="70">
        <f t="shared" si="16"/>
        <v>0</v>
      </c>
      <c r="G107" s="70">
        <f t="shared" si="16"/>
        <v>0</v>
      </c>
      <c r="H107" s="70">
        <f t="shared" si="16"/>
        <v>0</v>
      </c>
      <c r="I107" s="70">
        <f t="shared" si="16"/>
        <v>0</v>
      </c>
      <c r="J107" s="70">
        <f t="shared" si="16"/>
        <v>0</v>
      </c>
      <c r="K107" s="70">
        <f t="shared" si="16"/>
        <v>0</v>
      </c>
      <c r="L107" s="70">
        <f t="shared" si="16"/>
        <v>0</v>
      </c>
      <c r="M107" s="70">
        <f t="shared" si="16"/>
        <v>0</v>
      </c>
      <c r="N107" s="70">
        <f t="shared" si="16"/>
        <v>0</v>
      </c>
      <c r="O107" s="70">
        <f t="shared" si="16"/>
        <v>0</v>
      </c>
      <c r="P107" s="70">
        <f t="shared" si="16"/>
        <v>0</v>
      </c>
      <c r="Q107" s="70">
        <f t="shared" si="16"/>
        <v>0</v>
      </c>
      <c r="R107" s="70">
        <f t="shared" si="16"/>
        <v>0</v>
      </c>
      <c r="S107" s="70">
        <f t="shared" si="16"/>
        <v>0</v>
      </c>
      <c r="T107" s="70">
        <f t="shared" si="16"/>
        <v>0</v>
      </c>
      <c r="U107" s="70">
        <f t="shared" si="15"/>
        <v>0</v>
      </c>
      <c r="V107" s="70">
        <f t="shared" si="15"/>
        <v>0</v>
      </c>
      <c r="W107" s="70">
        <f t="shared" si="15"/>
        <v>0</v>
      </c>
      <c r="X107" s="70">
        <f t="shared" si="15"/>
        <v>0</v>
      </c>
    </row>
    <row r="108" spans="1:24" ht="15">
      <c r="A108" s="69">
        <v>38</v>
      </c>
      <c r="B108" s="75">
        <v>3578</v>
      </c>
      <c r="C108" s="55">
        <v>12.4921723</v>
      </c>
      <c r="D108">
        <v>0</v>
      </c>
      <c r="E108" s="70">
        <f t="shared" si="16"/>
        <v>0</v>
      </c>
      <c r="F108" s="70">
        <f t="shared" si="16"/>
        <v>0</v>
      </c>
      <c r="G108" s="70">
        <f t="shared" si="16"/>
        <v>0</v>
      </c>
      <c r="H108" s="70">
        <f t="shared" si="16"/>
        <v>0</v>
      </c>
      <c r="I108" s="70">
        <f t="shared" si="16"/>
        <v>0</v>
      </c>
      <c r="J108" s="70">
        <f t="shared" si="16"/>
        <v>0</v>
      </c>
      <c r="K108" s="70">
        <f t="shared" si="16"/>
        <v>0</v>
      </c>
      <c r="L108" s="70">
        <f t="shared" si="16"/>
        <v>0</v>
      </c>
      <c r="M108" s="70">
        <f t="shared" si="16"/>
        <v>0</v>
      </c>
      <c r="N108" s="70">
        <f t="shared" si="16"/>
        <v>0</v>
      </c>
      <c r="O108" s="70">
        <f t="shared" si="16"/>
        <v>0</v>
      </c>
      <c r="P108" s="70">
        <f t="shared" si="16"/>
        <v>0</v>
      </c>
      <c r="Q108" s="70">
        <f t="shared" si="16"/>
        <v>0</v>
      </c>
      <c r="R108" s="70">
        <f t="shared" si="16"/>
        <v>0</v>
      </c>
      <c r="S108" s="70">
        <f t="shared" si="16"/>
        <v>0</v>
      </c>
      <c r="T108" s="70">
        <f t="shared" si="16"/>
        <v>0</v>
      </c>
      <c r="U108" s="70">
        <f t="shared" si="15"/>
        <v>0</v>
      </c>
      <c r="V108" s="70">
        <f t="shared" si="15"/>
        <v>0</v>
      </c>
      <c r="W108" s="70">
        <f t="shared" si="15"/>
        <v>0</v>
      </c>
      <c r="X108" s="70">
        <f t="shared" si="15"/>
        <v>0</v>
      </c>
    </row>
    <row r="109" spans="1:24" ht="15">
      <c r="A109" s="69">
        <v>39</v>
      </c>
      <c r="B109" s="75">
        <v>3697</v>
      </c>
      <c r="C109" s="55">
        <v>12.566598300000001</v>
      </c>
      <c r="D109">
        <v>0</v>
      </c>
      <c r="E109" s="70">
        <f t="shared" si="16"/>
        <v>0</v>
      </c>
      <c r="F109" s="70">
        <f t="shared" si="16"/>
        <v>0</v>
      </c>
      <c r="G109" s="70">
        <f t="shared" si="16"/>
        <v>0</v>
      </c>
      <c r="H109" s="70">
        <f t="shared" si="16"/>
        <v>0</v>
      </c>
      <c r="I109" s="70">
        <f t="shared" si="16"/>
        <v>0</v>
      </c>
      <c r="J109" s="70">
        <f t="shared" si="16"/>
        <v>0</v>
      </c>
      <c r="K109" s="70">
        <f t="shared" si="16"/>
        <v>0</v>
      </c>
      <c r="L109" s="70">
        <f t="shared" si="16"/>
        <v>0</v>
      </c>
      <c r="M109" s="70">
        <f t="shared" si="16"/>
        <v>0</v>
      </c>
      <c r="N109" s="70">
        <f t="shared" si="16"/>
        <v>0</v>
      </c>
      <c r="O109" s="70">
        <f t="shared" si="16"/>
        <v>0</v>
      </c>
      <c r="P109" s="70">
        <f t="shared" si="16"/>
        <v>0</v>
      </c>
      <c r="Q109" s="70">
        <f t="shared" si="16"/>
        <v>0</v>
      </c>
      <c r="R109" s="70">
        <f t="shared" si="16"/>
        <v>0</v>
      </c>
      <c r="S109" s="70">
        <f t="shared" si="16"/>
        <v>0</v>
      </c>
      <c r="T109" s="70">
        <f t="shared" si="16"/>
        <v>0</v>
      </c>
      <c r="U109" s="70">
        <f t="shared" si="15"/>
        <v>0</v>
      </c>
      <c r="V109" s="70">
        <f t="shared" si="15"/>
        <v>0</v>
      </c>
      <c r="W109" s="70">
        <f t="shared" si="15"/>
        <v>0</v>
      </c>
      <c r="X109" s="70">
        <f t="shared" si="15"/>
        <v>0</v>
      </c>
    </row>
    <row r="110" spans="1:24" ht="15">
      <c r="A110" s="69">
        <v>40</v>
      </c>
      <c r="B110" s="75">
        <v>3819</v>
      </c>
      <c r="C110" s="55">
        <v>13.5524577</v>
      </c>
      <c r="D110">
        <v>0</v>
      </c>
      <c r="E110" s="70">
        <f t="shared" si="16"/>
        <v>0</v>
      </c>
      <c r="F110" s="70">
        <f t="shared" si="16"/>
        <v>0</v>
      </c>
      <c r="G110" s="70">
        <f t="shared" si="16"/>
        <v>0</v>
      </c>
      <c r="H110" s="70">
        <f t="shared" si="16"/>
        <v>0</v>
      </c>
      <c r="I110" s="70">
        <f t="shared" si="16"/>
        <v>0</v>
      </c>
      <c r="J110" s="70">
        <f t="shared" si="16"/>
        <v>0</v>
      </c>
      <c r="K110" s="70">
        <f t="shared" si="16"/>
        <v>0</v>
      </c>
      <c r="L110" s="70">
        <f t="shared" si="16"/>
        <v>0</v>
      </c>
      <c r="M110" s="70">
        <f t="shared" si="16"/>
        <v>0</v>
      </c>
      <c r="N110" s="70">
        <f t="shared" si="16"/>
        <v>0</v>
      </c>
      <c r="O110" s="70">
        <f t="shared" si="16"/>
        <v>0</v>
      </c>
      <c r="P110" s="70">
        <f t="shared" si="16"/>
        <v>0</v>
      </c>
      <c r="Q110" s="70">
        <f t="shared" si="16"/>
        <v>0</v>
      </c>
      <c r="R110" s="70">
        <f t="shared" si="16"/>
        <v>0</v>
      </c>
      <c r="S110" s="70">
        <f t="shared" si="16"/>
        <v>0</v>
      </c>
      <c r="T110" s="70">
        <f t="shared" si="16"/>
        <v>0</v>
      </c>
      <c r="U110" s="70">
        <f t="shared" si="15"/>
        <v>0</v>
      </c>
      <c r="V110" s="70">
        <f t="shared" si="15"/>
        <v>0</v>
      </c>
      <c r="W110" s="70">
        <f t="shared" si="15"/>
        <v>0</v>
      </c>
      <c r="X110" s="70">
        <f t="shared" si="15"/>
        <v>0</v>
      </c>
    </row>
    <row r="111" spans="1:24" ht="15">
      <c r="A111" s="69">
        <v>41</v>
      </c>
      <c r="B111" s="75">
        <v>3945</v>
      </c>
      <c r="C111" s="55">
        <v>11.8608305</v>
      </c>
      <c r="D111" s="55">
        <v>3</v>
      </c>
      <c r="E111" s="70">
        <f t="shared" si="16"/>
        <v>1403.7292896749996</v>
      </c>
      <c r="F111" s="70">
        <f t="shared" si="16"/>
        <v>2973.9525310772055</v>
      </c>
      <c r="G111" s="70">
        <f t="shared" si="16"/>
        <v>4730.4172896137334</v>
      </c>
      <c r="H111" s="70">
        <f t="shared" si="16"/>
        <v>6695.2133559525118</v>
      </c>
      <c r="I111" s="70">
        <f t="shared" si="16"/>
        <v>8893.0505533903997</v>
      </c>
      <c r="J111" s="70">
        <f t="shared" si="16"/>
        <v>11351.569495482348</v>
      </c>
      <c r="K111" s="70">
        <f t="shared" si="16"/>
        <v>14101.689202106216</v>
      </c>
      <c r="L111" s="70">
        <f t="shared" si="16"/>
        <v>17177.995945679839</v>
      </c>
      <c r="M111" s="70">
        <f t="shared" si="16"/>
        <v>20619.178217768793</v>
      </c>
      <c r="N111" s="70">
        <f t="shared" si="16"/>
        <v>24468.513286346268</v>
      </c>
      <c r="O111" s="70">
        <f t="shared" si="16"/>
        <v>28774.411462784785</v>
      </c>
      <c r="P111" s="70">
        <f t="shared" si="16"/>
        <v>33591.024923433251</v>
      </c>
      <c r="Q111" s="70">
        <f t="shared" si="16"/>
        <v>38978.928742489428</v>
      </c>
      <c r="R111" s="70">
        <f t="shared" si="16"/>
        <v>45005.88270102688</v>
      </c>
      <c r="S111" s="70">
        <f t="shared" si="16"/>
        <v>51747.683452899502</v>
      </c>
      <c r="T111" s="70">
        <f t="shared" si="16"/>
        <v>59289.117764599461</v>
      </c>
      <c r="U111" s="70">
        <f t="shared" si="15"/>
        <v>67725.028817278988</v>
      </c>
      <c r="V111" s="70">
        <f t="shared" si="15"/>
        <v>77161.508981047606</v>
      </c>
      <c r="W111" s="70">
        <f t="shared" si="15"/>
        <v>87717.234062206946</v>
      </c>
      <c r="X111" s="70">
        <f t="shared" si="15"/>
        <v>99524.955803288554</v>
      </c>
    </row>
    <row r="112" spans="1:24" ht="15">
      <c r="A112" s="69">
        <v>42</v>
      </c>
      <c r="B112" s="75">
        <v>4073</v>
      </c>
      <c r="C112" s="55">
        <v>12.368753</v>
      </c>
      <c r="D112" s="55">
        <v>9</v>
      </c>
      <c r="E112" s="70">
        <f t="shared" si="16"/>
        <v>4534.0137872099995</v>
      </c>
      <c r="F112" s="70">
        <f t="shared" si="16"/>
        <v>9628.828540745948</v>
      </c>
      <c r="G112" s="70">
        <f t="shared" si="16"/>
        <v>15353.808346954318</v>
      </c>
      <c r="H112" s="70">
        <f t="shared" si="16"/>
        <v>21786.896764692468</v>
      </c>
      <c r="I112" s="70">
        <f t="shared" si="16"/>
        <v>29015.677999092273</v>
      </c>
      <c r="J112" s="70">
        <f t="shared" si="16"/>
        <v>37138.569329285339</v>
      </c>
      <c r="K112" s="70">
        <f t="shared" si="16"/>
        <v>46266.161024568391</v>
      </c>
      <c r="L112" s="70">
        <f t="shared" si="16"/>
        <v>56522.721991489503</v>
      </c>
      <c r="M112" s="70">
        <f t="shared" si="16"/>
        <v>68047.891650703532</v>
      </c>
      <c r="N112" s="70">
        <f t="shared" si="16"/>
        <v>80998.581077896655</v>
      </c>
      <c r="O112" s="70">
        <f t="shared" si="16"/>
        <v>95551.109292136432</v>
      </c>
      <c r="P112" s="70">
        <f t="shared" si="16"/>
        <v>111903.60377645081</v>
      </c>
      <c r="Q112" s="70">
        <f t="shared" si="16"/>
        <v>130278.69791286868</v>
      </c>
      <c r="R112" s="70">
        <f t="shared" si="16"/>
        <v>150926.56205653757</v>
      </c>
      <c r="S112" s="70">
        <f t="shared" si="16"/>
        <v>174128.30951591244</v>
      </c>
      <c r="T112" s="70">
        <f t="shared" si="16"/>
        <v>200199.82381022105</v>
      </c>
      <c r="U112" s="70">
        <f t="shared" si="15"/>
        <v>229496.05931095246</v>
      </c>
      <c r="V112" s="70">
        <f t="shared" si="15"/>
        <v>262415.87381906767</v>
      </c>
      <c r="W112" s="70">
        <f t="shared" si="15"/>
        <v>299407.45887174981</v>
      </c>
      <c r="X112" s="70">
        <f t="shared" si="15"/>
        <v>340974.44171038311</v>
      </c>
    </row>
    <row r="113" spans="1:24" ht="15">
      <c r="A113" s="69">
        <v>43</v>
      </c>
      <c r="B113" s="75">
        <v>4205</v>
      </c>
      <c r="C113" s="55">
        <v>12.4892573</v>
      </c>
      <c r="D113" s="55">
        <v>2</v>
      </c>
      <c r="E113" s="70">
        <f t="shared" si="16"/>
        <v>1050.346538929999</v>
      </c>
      <c r="F113" s="70">
        <f t="shared" si="16"/>
        <v>2231.8735596486108</v>
      </c>
      <c r="G113" s="70">
        <f t="shared" si="16"/>
        <v>3560.9645300537932</v>
      </c>
      <c r="H113" s="70">
        <f t="shared" si="16"/>
        <v>5056.0490915039481</v>
      </c>
      <c r="I113" s="70">
        <f t="shared" si="16"/>
        <v>6737.8586106861867</v>
      </c>
      <c r="J113" s="70">
        <f t="shared" si="16"/>
        <v>8629.7136480149893</v>
      </c>
      <c r="K113" s="70">
        <f t="shared" si="16"/>
        <v>10757.847328698797</v>
      </c>
      <c r="L113" s="70">
        <f t="shared" si="16"/>
        <v>13151.769100451165</v>
      </c>
      <c r="M113" s="70">
        <f t="shared" si="16"/>
        <v>15844.673921838405</v>
      </c>
      <c r="N113" s="70">
        <f t="shared" si="16"/>
        <v>18873.902555212804</v>
      </c>
      <c r="O113" s="70">
        <f t="shared" si="16"/>
        <v>22281.459346814601</v>
      </c>
      <c r="P113" s="70">
        <f t="shared" si="16"/>
        <v>26114.594673763175</v>
      </c>
      <c r="Q113" s="70">
        <f t="shared" si="16"/>
        <v>30426.460134351553</v>
      </c>
      <c r="R113" s="70">
        <f t="shared" si="16"/>
        <v>35276.845566742639</v>
      </c>
      <c r="S113" s="70">
        <f t="shared" si="16"/>
        <v>40733.008115826771</v>
      </c>
      <c r="T113" s="70">
        <f t="shared" si="16"/>
        <v>46870.604844372254</v>
      </c>
      <c r="U113" s="70">
        <f t="shared" si="15"/>
        <v>53774.741820382165</v>
      </c>
      <c r="V113" s="70">
        <f t="shared" si="15"/>
        <v>61541.154227670391</v>
      </c>
      <c r="W113" s="70">
        <f t="shared" si="15"/>
        <v>70277.533863483972</v>
      </c>
      <c r="X113" s="70">
        <f t="shared" si="15"/>
        <v>80105.022430719109</v>
      </c>
    </row>
    <row r="114" spans="1:24" ht="15">
      <c r="A114" s="69">
        <v>44</v>
      </c>
      <c r="B114" s="75">
        <v>4339</v>
      </c>
      <c r="C114" s="55">
        <v>12.7418543</v>
      </c>
      <c r="D114" s="55">
        <v>3</v>
      </c>
      <c r="E114" s="70">
        <f t="shared" si="16"/>
        <v>1658.6071742310014</v>
      </c>
      <c r="F114" s="70">
        <f t="shared" si="16"/>
        <v>3528.5516580118642</v>
      </c>
      <c r="G114" s="70">
        <f t="shared" si="16"/>
        <v>5636.7617434069725</v>
      </c>
      <c r="H114" s="70">
        <f t="shared" si="16"/>
        <v>8013.5968862210302</v>
      </c>
      <c r="I114" s="70">
        <f t="shared" si="16"/>
        <v>10693.284899883653</v>
      </c>
      <c r="J114" s="70">
        <f t="shared" si="16"/>
        <v>13714.414855941732</v>
      </c>
      <c r="K114" s="70">
        <f t="shared" si="16"/>
        <v>17120.492789214386</v>
      </c>
      <c r="L114" s="70">
        <f t="shared" si="16"/>
        <v>20960.568210089092</v>
      </c>
      <c r="M114" s="70">
        <f t="shared" si="16"/>
        <v>25289.940446101766</v>
      </c>
      <c r="N114" s="70">
        <f t="shared" si="16"/>
        <v>30170.954984531829</v>
      </c>
      <c r="O114" s="70">
        <f t="shared" si="16"/>
        <v>35673.901283810461</v>
      </c>
      <c r="P114" s="70">
        <f t="shared" si="16"/>
        <v>41878.02498275043</v>
      </c>
      <c r="Q114" s="70">
        <f t="shared" si="16"/>
        <v>48872.669084001092</v>
      </c>
      <c r="R114" s="70">
        <f t="shared" si="16"/>
        <v>56758.560545436652</v>
      </c>
      <c r="S114" s="70">
        <f t="shared" si="16"/>
        <v>65649.260807144485</v>
      </c>
      <c r="T114" s="70">
        <f t="shared" si="16"/>
        <v>75672.801142448836</v>
      </c>
      <c r="U114" s="70">
        <f t="shared" si="15"/>
        <v>86973.526382979442</v>
      </c>
      <c r="V114" s="70">
        <f t="shared" si="15"/>
        <v>99714.173568501734</v>
      </c>
      <c r="W114" s="70">
        <f t="shared" si="15"/>
        <v>114078.21545528035</v>
      </c>
      <c r="X114" s="70">
        <f t="shared" si="15"/>
        <v>130272.50263086327</v>
      </c>
    </row>
    <row r="115" spans="1:24" ht="15">
      <c r="A115" s="69">
        <v>45</v>
      </c>
      <c r="B115" s="75">
        <v>4477</v>
      </c>
      <c r="C115" s="55">
        <v>12.649166299999999</v>
      </c>
      <c r="D115" s="55">
        <v>9</v>
      </c>
      <c r="E115" s="70">
        <f t="shared" si="16"/>
        <v>5096.7285772589967</v>
      </c>
      <c r="F115" s="70">
        <f t="shared" si="16"/>
        <v>10838.150828115105</v>
      </c>
      <c r="G115" s="70">
        <f t="shared" si="16"/>
        <v>17305.815127467209</v>
      </c>
      <c r="H115" s="70">
        <f t="shared" si="16"/>
        <v>24591.585039770092</v>
      </c>
      <c r="I115" s="70">
        <f t="shared" si="16"/>
        <v>32798.944104515525</v>
      </c>
      <c r="J115" s="70">
        <f t="shared" si="16"/>
        <v>42044.465666198725</v>
      </c>
      <c r="K115" s="70">
        <f t="shared" si="16"/>
        <v>52459.468625521607</v>
      </c>
      <c r="L115" s="70">
        <f t="shared" si="16"/>
        <v>64191.882629319145</v>
      </c>
      <c r="M115" s="70">
        <f t="shared" si="16"/>
        <v>77408.349191461544</v>
      </c>
      <c r="N115" s="70">
        <f t="shared" si="16"/>
        <v>92296.588588033192</v>
      </c>
      <c r="O115" s="70">
        <f t="shared" si="16"/>
        <v>109068.06614501934</v>
      </c>
      <c r="P115" s="70">
        <f t="shared" si="16"/>
        <v>127960.9957891558</v>
      </c>
      <c r="Q115" s="70">
        <f t="shared" si="16"/>
        <v>149243.72352292112</v>
      </c>
      <c r="R115" s="70">
        <f t="shared" si="16"/>
        <v>173218.53888090659</v>
      </c>
      <c r="S115" s="70">
        <f t="shared" si="16"/>
        <v>200225.96850364163</v>
      </c>
      <c r="T115" s="70">
        <f t="shared" si="16"/>
        <v>230649.61281271186</v>
      </c>
      <c r="U115" s="70">
        <f t="shared" si="15"/>
        <v>264921.59448495688</v>
      </c>
      <c r="V115" s="70">
        <f t="shared" si="15"/>
        <v>303528.69611322967</v>
      </c>
      <c r="W115" s="70">
        <f t="shared" si="15"/>
        <v>347019.27423007268</v>
      </c>
      <c r="X115" s="70">
        <f t="shared" si="15"/>
        <v>396011.04789774655</v>
      </c>
    </row>
    <row r="116" spans="1:24" ht="15">
      <c r="A116" s="69">
        <v>46</v>
      </c>
      <c r="B116" s="75">
        <v>4618</v>
      </c>
      <c r="C116" s="55">
        <v>12.6890014</v>
      </c>
      <c r="D116" s="55">
        <v>9</v>
      </c>
      <c r="E116" s="70">
        <f t="shared" si="16"/>
        <v>5273.8027618679998</v>
      </c>
      <c r="F116" s="70">
        <f t="shared" si="16"/>
        <v>11216.798430022673</v>
      </c>
      <c r="G116" s="70">
        <f t="shared" si="16"/>
        <v>17913.900901711426</v>
      </c>
      <c r="H116" s="70">
        <f t="shared" si="16"/>
        <v>25460.79879979221</v>
      </c>
      <c r="I116" s="70">
        <f t="shared" si="16"/>
        <v>33965.322677817028</v>
      </c>
      <c r="J116" s="70">
        <f t="shared" si="16"/>
        <v>43548.985709787739</v>
      </c>
      <c r="K116" s="70">
        <f t="shared" si="16"/>
        <v>54348.719878056523</v>
      </c>
      <c r="L116" s="70">
        <f t="shared" si="16"/>
        <v>66518.832466133201</v>
      </c>
      <c r="M116" s="70">
        <f t="shared" si="16"/>
        <v>80233.210810892488</v>
      </c>
      <c r="N116" s="70">
        <f t="shared" si="16"/>
        <v>95687.806815819597</v>
      </c>
      <c r="O116" s="70">
        <f t="shared" si="16"/>
        <v>113103.43672417625</v>
      </c>
      <c r="P116" s="70">
        <f t="shared" si="16"/>
        <v>132728.93615542314</v>
      </c>
      <c r="Q116" s="70">
        <f t="shared" si="16"/>
        <v>154844.71548425782</v>
      </c>
      <c r="R116" s="70">
        <f t="shared" si="16"/>
        <v>179766.76636174935</v>
      </c>
      <c r="S116" s="70">
        <f t="shared" si="16"/>
        <v>207851.17662399446</v>
      </c>
      <c r="T116" s="70">
        <f t="shared" si="16"/>
        <v>239499.21809759762</v>
      </c>
      <c r="U116" s="70">
        <f t="shared" si="15"/>
        <v>275163.07999685884</v>
      </c>
      <c r="V116" s="70">
        <f t="shared" si="15"/>
        <v>315352.32983181137</v>
      </c>
      <c r="W116" s="70">
        <f t="shared" si="15"/>
        <v>360641.19414097053</v>
      </c>
      <c r="X116" s="70">
        <f t="shared" si="15"/>
        <v>411676.76307636313</v>
      </c>
    </row>
    <row r="117" spans="1:24" ht="15">
      <c r="A117" s="69">
        <v>47</v>
      </c>
      <c r="B117" s="75">
        <v>4763</v>
      </c>
      <c r="C117" s="55">
        <v>12.8221977</v>
      </c>
      <c r="D117" s="55">
        <v>4</v>
      </c>
      <c r="E117" s="70">
        <f t="shared" si="16"/>
        <v>2442.8851058039986</v>
      </c>
      <c r="F117" s="70">
        <f t="shared" si="16"/>
        <v>5199.0017694580401</v>
      </c>
      <c r="G117" s="70">
        <f t="shared" si="16"/>
        <v>8308.5131605684455</v>
      </c>
      <c r="H117" s="70">
        <f t="shared" si="16"/>
        <v>11816.732249751052</v>
      </c>
      <c r="I117" s="70">
        <f t="shared" si="16"/>
        <v>15774.782126297789</v>
      </c>
      <c r="J117" s="70">
        <f t="shared" si="16"/>
        <v>20240.34098307995</v>
      </c>
      <c r="K117" s="70">
        <f t="shared" si="16"/>
        <v>25278.482624888577</v>
      </c>
      <c r="L117" s="70">
        <f t="shared" si="16"/>
        <v>30962.624748415943</v>
      </c>
      <c r="M117" s="70">
        <f t="shared" si="16"/>
        <v>37375.598812570963</v>
      </c>
      <c r="N117" s="70">
        <f t="shared" si="16"/>
        <v>44610.85708968166</v>
      </c>
      <c r="O117" s="70">
        <f t="shared" si="16"/>
        <v>52773.834487189095</v>
      </c>
      <c r="P117" s="70">
        <f t="shared" si="16"/>
        <v>61983.484984811272</v>
      </c>
      <c r="Q117" s="70">
        <f t="shared" si="16"/>
        <v>72374.015076717595</v>
      </c>
      <c r="R117" s="70">
        <f t="shared" si="16"/>
        <v>84096.839479086106</v>
      </c>
      <c r="S117" s="70">
        <f t="shared" si="16"/>
        <v>97322.787602350159</v>
      </c>
      <c r="T117" s="70">
        <f t="shared" si="16"/>
        <v>112244.59294167859</v>
      </c>
      <c r="U117" s="70">
        <f t="shared" si="15"/>
        <v>129079.70166202486</v>
      </c>
      <c r="V117" s="70">
        <f t="shared" si="15"/>
        <v>148073.44130550386</v>
      </c>
      <c r="W117" s="70">
        <f t="shared" si="15"/>
        <v>169502.595796693</v>
      </c>
      <c r="X117" s="70">
        <f t="shared" si="15"/>
        <v>193679.43884218091</v>
      </c>
    </row>
    <row r="118" spans="1:24" ht="15">
      <c r="A118" s="69">
        <v>48</v>
      </c>
      <c r="B118" s="75">
        <v>4911</v>
      </c>
      <c r="C118" s="55">
        <v>12.6767097</v>
      </c>
      <c r="D118" s="55">
        <v>4</v>
      </c>
      <c r="E118" s="70">
        <f t="shared" si="16"/>
        <v>2490.2128534680019</v>
      </c>
      <c r="F118" s="70">
        <f t="shared" si="16"/>
        <v>5296.1027612822281</v>
      </c>
      <c r="G118" s="70">
        <f t="shared" si="16"/>
        <v>8457.6871872116626</v>
      </c>
      <c r="H118" s="70">
        <f t="shared" si="16"/>
        <v>12020.056492736581</v>
      </c>
      <c r="I118" s="70">
        <f t="shared" si="16"/>
        <v>16034.017013564804</v>
      </c>
      <c r="J118" s="70">
        <f t="shared" si="16"/>
        <v>20556.815657091021</v>
      </c>
      <c r="K118" s="70">
        <f t="shared" si="16"/>
        <v>25652.956354972608</v>
      </c>
      <c r="L118" s="70">
        <f t="shared" si="16"/>
        <v>31395.120015028184</v>
      </c>
      <c r="M118" s="70">
        <f t="shared" si="16"/>
        <v>37865.201092767908</v>
      </c>
      <c r="N118" s="70">
        <f t="shared" si="16"/>
        <v>45155.475566087327</v>
      </c>
      <c r="O118" s="70">
        <f t="shared" si="16"/>
        <v>53369.916970722654</v>
      </c>
      <c r="P118" s="70">
        <f t="shared" si="16"/>
        <v>62625.679265700208</v>
      </c>
      <c r="Q118" s="70">
        <f t="shared" si="16"/>
        <v>73054.767677334123</v>
      </c>
      <c r="R118" s="70">
        <f t="shared" si="16"/>
        <v>84805.921351267185</v>
      </c>
      <c r="S118" s="70">
        <f t="shared" si="16"/>
        <v>98046.734662845673</v>
      </c>
      <c r="T118" s="70">
        <f t="shared" si="16"/>
        <v>112966.04743985189</v>
      </c>
      <c r="U118" s="70">
        <f t="shared" si="15"/>
        <v>129776.6381868342</v>
      </c>
      <c r="V118" s="70">
        <f t="shared" si="15"/>
        <v>148718.25872166653</v>
      </c>
      <c r="W118" s="70">
        <f t="shared" si="15"/>
        <v>170061.05350417513</v>
      </c>
      <c r="X118" s="70">
        <f t="shared" si="15"/>
        <v>194109.41242312911</v>
      </c>
    </row>
    <row r="119" spans="1:24" ht="15">
      <c r="A119" s="69">
        <v>49</v>
      </c>
      <c r="B119" s="75">
        <v>5062</v>
      </c>
      <c r="C119" s="55">
        <v>13.766070600000001</v>
      </c>
      <c r="D119" s="55">
        <v>4</v>
      </c>
      <c r="E119" s="70">
        <f t="shared" si="16"/>
        <v>2787.3539750880027</v>
      </c>
      <c r="F119" s="70">
        <f t="shared" si="16"/>
        <v>5958.4170662585266</v>
      </c>
      <c r="G119" s="70">
        <f t="shared" si="16"/>
        <v>9566.010941330127</v>
      </c>
      <c r="H119" s="70">
        <f t="shared" si="16"/>
        <v>13670.228736205363</v>
      </c>
      <c r="I119" s="70">
        <f t="shared" si="16"/>
        <v>18339.436050300887</v>
      </c>
      <c r="J119" s="70">
        <f t="shared" si="16"/>
        <v>23651.40973971516</v>
      </c>
      <c r="K119" s="70">
        <f t="shared" si="16"/>
        <v>29694.633477467632</v>
      </c>
      <c r="L119" s="70">
        <f t="shared" si="16"/>
        <v>36569.771661475075</v>
      </c>
      <c r="M119" s="70">
        <f t="shared" si="16"/>
        <v>44391.346221740539</v>
      </c>
      <c r="N119" s="70">
        <f t="shared" si="16"/>
        <v>53289.644258003776</v>
      </c>
      <c r="O119" s="70">
        <f t="shared" si="16"/>
        <v>63412.888284137436</v>
      </c>
      <c r="P119" s="70">
        <f t="shared" si="16"/>
        <v>74929.705229918938</v>
      </c>
      <c r="Q119" s="70">
        <f t="shared" si="16"/>
        <v>88031.935327329484</v>
      </c>
      <c r="R119" s="70">
        <f t="shared" si="16"/>
        <v>102937.82767012401</v>
      </c>
      <c r="S119" s="70">
        <f t="shared" si="16"/>
        <v>119895.67567638763</v>
      </c>
      <c r="T119" s="70">
        <f t="shared" si="16"/>
        <v>139187.95301143423</v>
      </c>
      <c r="U119" s="70">
        <f t="shared" si="15"/>
        <v>161136.01886477112</v>
      </c>
      <c r="V119" s="70">
        <f t="shared" si="15"/>
        <v>186105.47095881283</v>
      </c>
      <c r="W119" s="70">
        <f t="shared" si="15"/>
        <v>214512.23545655352</v>
      </c>
      <c r="X119" s="70">
        <f t="shared" si="15"/>
        <v>246829.49521022898</v>
      </c>
    </row>
    <row r="120" spans="1:24" ht="15">
      <c r="A120" s="69">
        <v>50</v>
      </c>
      <c r="B120" s="75">
        <v>5216</v>
      </c>
      <c r="C120" s="55">
        <v>12.5287767</v>
      </c>
      <c r="D120" s="55">
        <v>13</v>
      </c>
      <c r="E120" s="70">
        <f t="shared" si="16"/>
        <v>8495.5129047360078</v>
      </c>
      <c r="F120" s="70">
        <f t="shared" si="16"/>
        <v>18055.409650826066</v>
      </c>
      <c r="G120" s="70">
        <f t="shared" si="16"/>
        <v>28813.044512984325</v>
      </c>
      <c r="H120" s="70">
        <f t="shared" si="16"/>
        <v>40918.479425223726</v>
      </c>
      <c r="I120" s="70">
        <f t="shared" si="16"/>
        <v>54540.577246181456</v>
      </c>
      <c r="J120" s="70">
        <f t="shared" si="16"/>
        <v>69869.357284982572</v>
      </c>
      <c r="K120" s="70">
        <f t="shared" si="16"/>
        <v>87118.645945679222</v>
      </c>
      <c r="L120" s="70">
        <f t="shared" si="16"/>
        <v>106529.05946501295</v>
      </c>
      <c r="M120" s="70">
        <f t="shared" si="16"/>
        <v>128371.36035073065</v>
      </c>
      <c r="N120" s="70">
        <f t="shared" si="16"/>
        <v>152950.23434056205</v>
      </c>
      <c r="O120" s="70">
        <f t="shared" si="16"/>
        <v>180608.54056795381</v>
      </c>
      <c r="P120" s="70">
        <f t="shared" si="16"/>
        <v>211732.09422157763</v>
      </c>
      <c r="Q120" s="70">
        <f t="shared" si="16"/>
        <v>246755.0484135687</v>
      </c>
      <c r="R120" s="70">
        <f t="shared" si="16"/>
        <v>286165.95033001766</v>
      </c>
      <c r="S120" s="70">
        <f t="shared" si="16"/>
        <v>330514.55614303454</v>
      </c>
      <c r="T120" s="70">
        <f t="shared" si="16"/>
        <v>380419.49974792742</v>
      </c>
      <c r="U120" s="70">
        <f t="shared" si="15"/>
        <v>436576.92229933827</v>
      </c>
      <c r="V120" s="70">
        <f t="shared" si="15"/>
        <v>499770.18292269082</v>
      </c>
      <c r="W120" s="70">
        <f t="shared" si="15"/>
        <v>570880.7860589925</v>
      </c>
      <c r="X120" s="70">
        <f t="shared" si="15"/>
        <v>650900.67787226429</v>
      </c>
    </row>
    <row r="121" spans="1:24" ht="15">
      <c r="A121" s="69">
        <v>51</v>
      </c>
      <c r="B121" s="75">
        <v>5372</v>
      </c>
      <c r="C121" s="55">
        <v>12.5532524</v>
      </c>
      <c r="D121" s="55">
        <v>12</v>
      </c>
      <c r="E121" s="70">
        <f t="shared" si="16"/>
        <v>8092.3286271360021</v>
      </c>
      <c r="F121" s="70">
        <f t="shared" si="16"/>
        <v>17200.507691873841</v>
      </c>
      <c r="G121" s="70">
        <f t="shared" si="16"/>
        <v>27452.059463652189</v>
      </c>
      <c r="H121" s="70">
        <f t="shared" si="16"/>
        <v>38990.514404258531</v>
      </c>
      <c r="I121" s="70">
        <f t="shared" si="16"/>
        <v>51977.420716619476</v>
      </c>
      <c r="J121" s="70">
        <f t="shared" si="16"/>
        <v>66594.606157322618</v>
      </c>
      <c r="K121" s="70">
        <f t="shared" si="16"/>
        <v>83046.72378017327</v>
      </c>
      <c r="L121" s="70">
        <f t="shared" si="16"/>
        <v>101564.11725336523</v>
      </c>
      <c r="M121" s="70">
        <f t="shared" si="16"/>
        <v>122406.04586714813</v>
      </c>
      <c r="N121" s="70">
        <f t="shared" si="16"/>
        <v>145864.31438484701</v>
      </c>
      <c r="O121" s="70">
        <f t="shared" si="16"/>
        <v>172267.35855824238</v>
      </c>
      <c r="P121" s="70">
        <f t="shared" si="16"/>
        <v>201984.8435080075</v>
      </c>
      <c r="Q121" s="70">
        <f t="shared" si="16"/>
        <v>235432.83935044878</v>
      </c>
      <c r="R121" s="70">
        <f t="shared" si="16"/>
        <v>273079.64653373312</v>
      </c>
      <c r="S121" s="70">
        <f t="shared" si="16"/>
        <v>315452.35244327656</v>
      </c>
      <c r="T121" s="70">
        <f t="shared" ref="T121:X135" si="17">$D121*((1+$C121/100)^T$2-1)*$B121</f>
        <v>363144.21107435459</v>
      </c>
      <c r="U121" s="70">
        <f t="shared" si="17"/>
        <v>416822.94909364305</v>
      </c>
      <c r="V121" s="70">
        <f t="shared" si="17"/>
        <v>477240.11458162754</v>
      </c>
      <c r="W121" s="70">
        <f t="shared" si="17"/>
        <v>545241.59934624459</v>
      </c>
      <c r="X121" s="70">
        <f t="shared" si="17"/>
        <v>621779.48212911142</v>
      </c>
    </row>
    <row r="122" spans="1:24" ht="15">
      <c r="A122" s="69">
        <v>52</v>
      </c>
      <c r="B122" s="75">
        <v>5532</v>
      </c>
      <c r="C122" s="55">
        <v>15.0600673</v>
      </c>
      <c r="D122" s="55">
        <v>17</v>
      </c>
      <c r="E122" s="70">
        <f t="shared" ref="E122:T135" si="18">$D122*((1+$C122/100)^E$2-1)*$B122</f>
        <v>14163.089691612002</v>
      </c>
      <c r="F122" s="70">
        <f t="shared" si="18"/>
        <v>30459.150222540127</v>
      </c>
      <c r="G122" s="70">
        <f t="shared" si="18"/>
        <v>49209.40843667477</v>
      </c>
      <c r="H122" s="70">
        <f t="shared" si="18"/>
        <v>70783.468156781862</v>
      </c>
      <c r="I122" s="70">
        <f t="shared" si="18"/>
        <v>95606.595790079271</v>
      </c>
      <c r="J122" s="70">
        <f t="shared" si="18"/>
        <v>124168.10315091617</v>
      </c>
      <c r="K122" s="70">
        <f t="shared" si="18"/>
        <v>157030.99274218958</v>
      </c>
      <c r="L122" s="70">
        <f t="shared" si="18"/>
        <v>194843.05562263343</v>
      </c>
      <c r="M122" s="70">
        <f t="shared" si="18"/>
        <v>238349.64062039051</v>
      </c>
      <c r="N122" s="70">
        <f t="shared" si="18"/>
        <v>288408.34659874142</v>
      </c>
      <c r="O122" s="70">
        <f t="shared" si="18"/>
        <v>346005.92738694116</v>
      </c>
      <c r="P122" s="70">
        <f t="shared" si="18"/>
        <v>412277.74260501564</v>
      </c>
      <c r="Q122" s="70">
        <f t="shared" si="18"/>
        <v>488530.13779586373</v>
      </c>
      <c r="R122" s="70">
        <f t="shared" si="18"/>
        <v>576266.19502031547</v>
      </c>
      <c r="S122" s="70">
        <f t="shared" si="18"/>
        <v>677215.36150913639</v>
      </c>
      <c r="T122" s="70">
        <f t="shared" si="18"/>
        <v>793367.54040996253</v>
      </c>
      <c r="U122" s="70">
        <f t="shared" si="17"/>
        <v>927012.31562366954</v>
      </c>
      <c r="V122" s="70">
        <f t="shared" si="17"/>
        <v>1080784.0839274945</v>
      </c>
      <c r="W122" s="70">
        <f t="shared" si="17"/>
        <v>1257713.9840262758</v>
      </c>
      <c r="X122" s="70">
        <f t="shared" si="17"/>
        <v>1461289.6461537562</v>
      </c>
    </row>
    <row r="123" spans="1:24" ht="15">
      <c r="A123" s="69">
        <v>53</v>
      </c>
      <c r="B123" s="75">
        <v>5694</v>
      </c>
      <c r="C123" s="55">
        <v>12.7088257</v>
      </c>
      <c r="D123" s="55">
        <v>16</v>
      </c>
      <c r="E123" s="70">
        <f t="shared" si="18"/>
        <v>11578.248565728003</v>
      </c>
      <c r="F123" s="70">
        <f t="shared" si="18"/>
        <v>24627.95656078713</v>
      </c>
      <c r="G123" s="70">
        <f t="shared" si="18"/>
        <v>39336.129199297291</v>
      </c>
      <c r="H123" s="70">
        <f t="shared" si="18"/>
        <v>55913.53786209078</v>
      </c>
      <c r="I123" s="70">
        <f t="shared" si="18"/>
        <v>74597.740497415405</v>
      </c>
      <c r="J123" s="70">
        <f t="shared" si="18"/>
        <v>95656.485879098254</v>
      </c>
      <c r="K123" s="70">
        <f t="shared" si="18"/>
        <v>119391.55050594595</v>
      </c>
      <c r="L123" s="70">
        <f t="shared" si="18"/>
        <v>146143.06312600209</v>
      </c>
      <c r="M123" s="70">
        <f t="shared" si="18"/>
        <v>176294.37885705469</v>
      </c>
      <c r="N123" s="70">
        <f t="shared" si="18"/>
        <v>210277.5727506234</v>
      </c>
      <c r="O123" s="70">
        <f t="shared" si="18"/>
        <v>248579.63152341885</v>
      </c>
      <c r="P123" s="70">
        <f t="shared" si="18"/>
        <v>291749.43218516035</v>
      </c>
      <c r="Q123" s="70">
        <f t="shared" si="18"/>
        <v>340405.60756804014</v>
      </c>
      <c r="R123" s="70">
        <f t="shared" si="18"/>
        <v>395245.41147261648</v>
      </c>
      <c r="S123" s="70">
        <f t="shared" si="18"/>
        <v>457054.71046964708</v>
      </c>
      <c r="T123" s="70">
        <f t="shared" si="18"/>
        <v>526719.24554260215</v>
      </c>
      <c r="U123" s="70">
        <f t="shared" si="17"/>
        <v>605237.32495269447</v>
      </c>
      <c r="V123" s="70">
        <f t="shared" si="17"/>
        <v>693734.13021800306</v>
      </c>
      <c r="W123" s="70">
        <f t="shared" si="17"/>
        <v>793477.84021454805</v>
      </c>
      <c r="X123" s="70">
        <f t="shared" si="17"/>
        <v>905897.80446126743</v>
      </c>
    </row>
    <row r="124" spans="1:24" ht="15">
      <c r="A124" s="69">
        <v>54</v>
      </c>
      <c r="B124" s="75">
        <v>5859</v>
      </c>
      <c r="C124" s="55">
        <v>13.548388900000001</v>
      </c>
      <c r="D124" s="55">
        <v>16</v>
      </c>
      <c r="E124" s="70">
        <f t="shared" si="18"/>
        <v>12700.801690416007</v>
      </c>
      <c r="F124" s="70">
        <f t="shared" si="18"/>
        <v>27122.357387267344</v>
      </c>
      <c r="G124" s="70">
        <f t="shared" si="18"/>
        <v>43497.801535358201</v>
      </c>
      <c r="H124" s="70">
        <f t="shared" si="18"/>
        <v>62091.854540734712</v>
      </c>
      <c r="I124" s="70">
        <f t="shared" si="18"/>
        <v>83205.102159551767</v>
      </c>
      <c r="J124" s="70">
        <f t="shared" si="18"/>
        <v>107178.85467518613</v>
      </c>
      <c r="K124" s="70">
        <f t="shared" si="18"/>
        <v>134400.66441556221</v>
      </c>
      <c r="L124" s="70">
        <f t="shared" si="18"/>
        <v>165310.5908051825</v>
      </c>
      <c r="M124" s="70">
        <f t="shared" si="18"/>
        <v>200408.31423077226</v>
      </c>
      <c r="N124" s="70">
        <f t="shared" si="18"/>
        <v>240261.21372110737</v>
      </c>
      <c r="O124" s="70">
        <f t="shared" si="18"/>
        <v>285513.53902231914</v>
      </c>
      <c r="P124" s="70">
        <f t="shared" si="18"/>
        <v>336896.82534163224</v>
      </c>
      <c r="Q124" s="70">
        <f t="shared" si="18"/>
        <v>395241.71912108635</v>
      </c>
      <c r="R124" s="70">
        <f t="shared" si="18"/>
        <v>461491.40601307276</v>
      </c>
      <c r="S124" s="70">
        <f t="shared" si="18"/>
        <v>536716.85813021788</v>
      </c>
      <c r="T124" s="70">
        <f t="shared" si="18"/>
        <v>622134.14705197711</v>
      </c>
      <c r="U124" s="70">
        <f t="shared" si="17"/>
        <v>719124.1024646929</v>
      </c>
      <c r="V124" s="70">
        <f t="shared" si="17"/>
        <v>829254.63423065993</v>
      </c>
      <c r="W124" s="70">
        <f t="shared" si="17"/>
        <v>954306.0787379184</v>
      </c>
      <c r="X124" s="70">
        <f t="shared" si="17"/>
        <v>1096299.9792720878</v>
      </c>
    </row>
    <row r="125" spans="1:24" ht="15">
      <c r="A125" s="69">
        <v>55</v>
      </c>
      <c r="B125" s="75">
        <v>6026</v>
      </c>
      <c r="C125" s="55">
        <v>12.105408499999999</v>
      </c>
      <c r="D125" s="55">
        <v>16</v>
      </c>
      <c r="E125" s="70">
        <f t="shared" si="18"/>
        <v>11671.550659359993</v>
      </c>
      <c r="F125" s="70">
        <f t="shared" si="18"/>
        <v>24755.990204319951</v>
      </c>
      <c r="G125" s="70">
        <f t="shared" si="18"/>
        <v>39424.35460613286</v>
      </c>
      <c r="H125" s="70">
        <f t="shared" si="18"/>
        <v>55868.384439053785</v>
      </c>
      <c r="I125" s="70">
        <f t="shared" si="18"/>
        <v>74303.031257111666</v>
      </c>
      <c r="J125" s="70">
        <f t="shared" si="18"/>
        <v>94969.267378027682</v>
      </c>
      <c r="K125" s="70">
        <f t="shared" si="18"/>
        <v>118137.23580295518</v>
      </c>
      <c r="L125" s="70">
        <f t="shared" si="18"/>
        <v>144109.78144687114</v>
      </c>
      <c r="M125" s="70">
        <f t="shared" si="18"/>
        <v>173226.4098388321</v>
      </c>
      <c r="N125" s="70">
        <f t="shared" si="18"/>
        <v>205867.72503906689</v>
      </c>
      <c r="O125" s="70">
        <f t="shared" si="18"/>
        <v>242460.40478406267</v>
      </c>
      <c r="P125" s="70">
        <f t="shared" si="18"/>
        <v>283482.77789328696</v>
      </c>
      <c r="Q125" s="70">
        <f t="shared" si="18"/>
        <v>329471.07684377697</v>
      </c>
      <c r="R125" s="70">
        <f t="shared" si="18"/>
        <v>381026.44724442507</v>
      </c>
      <c r="S125" s="70">
        <f t="shared" si="18"/>
        <v>438822.80583575973</v>
      </c>
      <c r="T125" s="70">
        <f t="shared" si="18"/>
        <v>503615.64973270014</v>
      </c>
      <c r="U125" s="70">
        <f t="shared" si="17"/>
        <v>576251.93206213263</v>
      </c>
      <c r="V125" s="70">
        <f t="shared" si="17"/>
        <v>657681.1330867561</v>
      </c>
      <c r="W125" s="70">
        <f t="shared" si="17"/>
        <v>748967.6715336967</v>
      </c>
      <c r="X125" s="70">
        <f t="shared" si="17"/>
        <v>851304.81836514862</v>
      </c>
    </row>
    <row r="126" spans="1:24" ht="15">
      <c r="A126" s="69">
        <v>56</v>
      </c>
      <c r="B126" s="75">
        <v>6197</v>
      </c>
      <c r="C126" s="55">
        <v>12.4480313</v>
      </c>
      <c r="D126" s="55">
        <v>23</v>
      </c>
      <c r="E126" s="70">
        <f t="shared" si="18"/>
        <v>17742.303492203009</v>
      </c>
      <c r="F126" s="70">
        <f t="shared" si="18"/>
        <v>37693.174476456428</v>
      </c>
      <c r="G126" s="70">
        <f t="shared" si="18"/>
        <v>60127.536125452338</v>
      </c>
      <c r="H126" s="70">
        <f t="shared" si="18"/>
        <v>85354.53413447045</v>
      </c>
      <c r="I126" s="70">
        <f t="shared" si="18"/>
        <v>113721.79675170153</v>
      </c>
      <c r="J126" s="70">
        <f t="shared" si="18"/>
        <v>145620.22509847875</v>
      </c>
      <c r="K126" s="70">
        <f t="shared" si="18"/>
        <v>181489.37979007082</v>
      </c>
      <c r="L126" s="70">
        <f t="shared" si="18"/>
        <v>221823.5380847177</v>
      </c>
      <c r="M126" s="70">
        <f t="shared" si="18"/>
        <v>267178.50502847374</v>
      </c>
      <c r="N126" s="70">
        <f t="shared" si="18"/>
        <v>318179.27245349332</v>
      </c>
      <c r="O126" s="70">
        <f t="shared" si="18"/>
        <v>375528.63137081941</v>
      </c>
      <c r="P126" s="70">
        <f t="shared" si="18"/>
        <v>440016.85643652367</v>
      </c>
      <c r="Q126" s="70">
        <f t="shared" si="18"/>
        <v>512532.59594322112</v>
      </c>
      <c r="R126" s="70">
        <f t="shared" si="18"/>
        <v>594075.11740113888</v>
      </c>
      <c r="S126" s="70">
        <f t="shared" si="18"/>
        <v>685768.07745294727</v>
      </c>
      <c r="T126" s="70">
        <f t="shared" si="18"/>
        <v>788875.00587190152</v>
      </c>
      <c r="U126" s="70">
        <f t="shared" si="17"/>
        <v>904816.71701291576</v>
      </c>
      <c r="V126" s="70">
        <f t="shared" si="17"/>
        <v>1035190.8886465187</v>
      </c>
      <c r="W126" s="70">
        <f t="shared" si="17"/>
        <v>1181794.0779721886</v>
      </c>
      <c r="X126" s="70">
        <f t="shared" si="17"/>
        <v>1346646.4781919161</v>
      </c>
    </row>
    <row r="127" spans="1:24" ht="15">
      <c r="A127" s="69">
        <v>57</v>
      </c>
      <c r="B127" s="75">
        <v>6371</v>
      </c>
      <c r="C127" s="55">
        <v>12.946932800000001</v>
      </c>
      <c r="D127" s="55">
        <v>19</v>
      </c>
      <c r="E127" s="70">
        <f t="shared" si="18"/>
        <v>15672.132685071985</v>
      </c>
      <c r="F127" s="70">
        <f t="shared" si="18"/>
        <v>33373.325857207077</v>
      </c>
      <c r="G127" s="70">
        <f t="shared" si="18"/>
        <v>53366.280614136675</v>
      </c>
      <c r="H127" s="70">
        <f t="shared" si="18"/>
        <v>75947.709788180378</v>
      </c>
      <c r="I127" s="70">
        <f t="shared" si="18"/>
        <v>101452.7414226671</v>
      </c>
      <c r="J127" s="70">
        <f t="shared" si="18"/>
        <v>130259.89236348956</v>
      </c>
      <c r="K127" s="70">
        <f t="shared" si="18"/>
        <v>162796.68577821483</v>
      </c>
      <c r="L127" s="70">
        <f t="shared" si="18"/>
        <v>199545.99597161944</v>
      </c>
      <c r="M127" s="70">
        <f t="shared" si="18"/>
        <v>241053.21466022774</v>
      </c>
      <c r="N127" s="70">
        <f t="shared" si="18"/>
        <v>287934.34505959909</v>
      </c>
      <c r="O127" s="70">
        <f t="shared" si="18"/>
        <v>340885.14390765742</v>
      </c>
      <c r="P127" s="70">
        <f t="shared" si="18"/>
        <v>400691.44709963718</v>
      </c>
      <c r="Q127" s="70">
        <f t="shared" si="18"/>
        <v>468240.83217604668</v>
      </c>
      <c r="R127" s="70">
        <f t="shared" si="18"/>
        <v>544535.79074511223</v>
      </c>
      <c r="S127" s="70">
        <f t="shared" si="18"/>
        <v>630708.60632990231</v>
      </c>
      <c r="T127" s="70">
        <f t="shared" si="18"/>
        <v>728038.15844032331</v>
      </c>
      <c r="U127" s="70">
        <f t="shared" si="17"/>
        <v>837968.90225702128</v>
      </c>
      <c r="V127" s="70">
        <f t="shared" si="17"/>
        <v>962132.30560220766</v>
      </c>
      <c r="W127" s="70">
        <f t="shared" si="17"/>
        <v>1102371.061340688</v>
      </c>
      <c r="X127" s="70">
        <f t="shared" si="17"/>
        <v>1260766.4345441856</v>
      </c>
    </row>
    <row r="128" spans="1:24" ht="15">
      <c r="A128" s="69">
        <v>58</v>
      </c>
      <c r="B128" s="75">
        <v>6548</v>
      </c>
      <c r="C128" s="55">
        <v>13.4630648</v>
      </c>
      <c r="D128" s="55">
        <v>28</v>
      </c>
      <c r="E128" s="70">
        <f t="shared" si="18"/>
        <v>24683.721526911984</v>
      </c>
      <c r="F128" s="70">
        <f t="shared" si="18"/>
        <v>52690.628478043691</v>
      </c>
      <c r="G128" s="70">
        <f t="shared" si="18"/>
        <v>84468.123460481947</v>
      </c>
      <c r="H128" s="70">
        <f t="shared" si="18"/>
        <v>120523.8431842226</v>
      </c>
      <c r="I128" s="70">
        <f t="shared" si="18"/>
        <v>161433.76781847686</v>
      </c>
      <c r="J128" s="70">
        <f t="shared" si="18"/>
        <v>207851.42211587192</v>
      </c>
      <c r="K128" s="70">
        <f t="shared" si="18"/>
        <v>260518.31528996525</v>
      </c>
      <c r="L128" s="70">
        <f t="shared" si="18"/>
        <v>320275.78642023361</v>
      </c>
      <c r="M128" s="70">
        <f t="shared" si="18"/>
        <v>388078.44461161114</v>
      </c>
      <c r="N128" s="70">
        <f t="shared" si="18"/>
        <v>465009.41861141648</v>
      </c>
      <c r="O128" s="70">
        <f t="shared" si="18"/>
        <v>552297.65949208662</v>
      </c>
      <c r="P128" s="70">
        <f t="shared" si="18"/>
        <v>651337.57280530152</v>
      </c>
      <c r="Q128" s="70">
        <f t="shared" si="18"/>
        <v>763711.2938257386</v>
      </c>
      <c r="R128" s="70">
        <f t="shared" si="18"/>
        <v>891213.961725328</v>
      </c>
      <c r="S128" s="70">
        <f t="shared" si="18"/>
        <v>1035882.396425968</v>
      </c>
      <c r="T128" s="70">
        <f t="shared" si="18"/>
        <v>1200027.6362355009</v>
      </c>
      <c r="U128" s="70">
        <f t="shared" si="17"/>
        <v>1386271.8560467064</v>
      </c>
      <c r="V128" s="70">
        <f t="shared" si="17"/>
        <v>1597590.2558573496</v>
      </c>
      <c r="W128" s="70">
        <f t="shared" si="17"/>
        <v>1837358.5887688219</v>
      </c>
      <c r="X128" s="70">
        <f t="shared" si="17"/>
        <v>2109407.0877100462</v>
      </c>
    </row>
    <row r="129" spans="1:24" ht="15">
      <c r="A129" s="69">
        <v>59</v>
      </c>
      <c r="B129" s="75">
        <v>6727</v>
      </c>
      <c r="C129" s="55">
        <v>13.4545586</v>
      </c>
      <c r="D129" s="55">
        <v>27</v>
      </c>
      <c r="E129" s="70">
        <f t="shared" si="18"/>
        <v>24437.380239594</v>
      </c>
      <c r="F129" s="70">
        <f t="shared" si="18"/>
        <v>52162.702123829011</v>
      </c>
      <c r="G129" s="70">
        <f t="shared" si="18"/>
        <v>83618.343688017019</v>
      </c>
      <c r="H129" s="70">
        <f t="shared" si="18"/>
        <v>119306.20297946471</v>
      </c>
      <c r="I129" s="70">
        <f t="shared" si="18"/>
        <v>159795.70621236571</v>
      </c>
      <c r="J129" s="70">
        <f t="shared" si="18"/>
        <v>205732.89338458629</v>
      </c>
      <c r="K129" s="70">
        <f t="shared" si="18"/>
        <v>257850.72632408503</v>
      </c>
      <c r="L129" s="70">
        <f t="shared" si="18"/>
        <v>316980.78363747877</v>
      </c>
      <c r="M129" s="70">
        <f t="shared" si="18"/>
        <v>384066.52916231652</v>
      </c>
      <c r="N129" s="70">
        <f t="shared" si="18"/>
        <v>460178.36563104053</v>
      </c>
      <c r="O129" s="70">
        <f t="shared" si="18"/>
        <v>546530.71373898524</v>
      </c>
      <c r="P129" s="70">
        <f t="shared" si="18"/>
        <v>644501.38912558928</v>
      </c>
      <c r="Q129" s="70">
        <f t="shared" si="18"/>
        <v>755653.58644289966</v>
      </c>
      <c r="R129" s="70">
        <f t="shared" si="18"/>
        <v>881760.82128345524</v>
      </c>
      <c r="S129" s="70">
        <f t="shared" si="18"/>
        <v>1024835.2279344732</v>
      </c>
      <c r="T129" s="70">
        <f t="shared" si="18"/>
        <v>1187159.6644699546</v>
      </c>
      <c r="U129" s="70">
        <f t="shared" si="17"/>
        <v>1371324.1374412221</v>
      </c>
      <c r="V129" s="70">
        <f t="shared" si="17"/>
        <v>1580267.1273487899</v>
      </c>
      <c r="W129" s="70">
        <f t="shared" si="17"/>
        <v>1817322.4742740635</v>
      </c>
      <c r="X129" s="70">
        <f t="shared" si="17"/>
        <v>2086272.5717658314</v>
      </c>
    </row>
    <row r="130" spans="1:24" ht="15">
      <c r="A130" s="69">
        <v>60</v>
      </c>
      <c r="B130" s="75">
        <v>6908</v>
      </c>
      <c r="C130" s="55">
        <v>14.5889551</v>
      </c>
      <c r="D130" s="55">
        <v>29</v>
      </c>
      <c r="E130" s="70">
        <f t="shared" si="18"/>
        <v>29226.345530931998</v>
      </c>
      <c r="F130" s="70">
        <f t="shared" si="18"/>
        <v>62716.509488742508</v>
      </c>
      <c r="G130" s="70">
        <f t="shared" si="18"/>
        <v>101092.53842927443</v>
      </c>
      <c r="H130" s="70">
        <f t="shared" si="18"/>
        <v>145067.22900110346</v>
      </c>
      <c r="I130" s="70">
        <f t="shared" si="18"/>
        <v>195457.36743582063</v>
      </c>
      <c r="J130" s="70">
        <f t="shared" si="18"/>
        <v>253198.9005416065</v>
      </c>
      <c r="K130" s="70">
        <f t="shared" si="18"/>
        <v>319364.31998624717</v>
      </c>
      <c r="L130" s="70">
        <f t="shared" si="18"/>
        <v>395182.58276539296</v>
      </c>
      <c r="M130" s="70">
        <f t="shared" si="18"/>
        <v>482061.93785898847</v>
      </c>
      <c r="N130" s="70">
        <f t="shared" si="18"/>
        <v>581616.08305835817</v>
      </c>
      <c r="O130" s="70">
        <f t="shared" si="18"/>
        <v>695694.13780105289</v>
      </c>
      <c r="P130" s="70">
        <f t="shared" si="18"/>
        <v>826414.98872911243</v>
      </c>
      <c r="Q130" s="70">
        <f t="shared" si="18"/>
        <v>976206.64590540482</v>
      </c>
      <c r="R130" s="70">
        <f t="shared" si="18"/>
        <v>1147851.340690692</v>
      </c>
      <c r="S130" s="70">
        <f t="shared" si="18"/>
        <v>1344537.2029297373</v>
      </c>
      <c r="T130" s="70">
        <f t="shared" si="18"/>
        <v>1569917.4772988844</v>
      </c>
      <c r="U130" s="70">
        <f t="shared" si="17"/>
        <v>1828178.378700003</v>
      </c>
      <c r="V130" s="70">
        <f t="shared" si="17"/>
        <v>2124116.8470473867</v>
      </c>
      <c r="W130" s="70">
        <f t="shared" si="17"/>
        <v>2463229.6456655976</v>
      </c>
      <c r="X130" s="70">
        <f t="shared" si="17"/>
        <v>2851815.4582125726</v>
      </c>
    </row>
    <row r="131" spans="1:24" ht="15">
      <c r="A131" s="69">
        <v>61</v>
      </c>
      <c r="B131" s="75">
        <v>7091</v>
      </c>
      <c r="C131" s="55">
        <v>14.3558314</v>
      </c>
      <c r="D131" s="55">
        <v>26</v>
      </c>
      <c r="E131" s="70">
        <f t="shared" si="18"/>
        <v>26467.272118924015</v>
      </c>
      <c r="F131" s="70">
        <f t="shared" si="18"/>
        <v>56734.141199419973</v>
      </c>
      <c r="G131" s="70">
        <f t="shared" si="18"/>
        <v>91346.070975170645</v>
      </c>
      <c r="H131" s="70">
        <f t="shared" si="18"/>
        <v>130926.83103381452</v>
      </c>
      <c r="I131" s="70">
        <f t="shared" si="18"/>
        <v>176189.73827331583</v>
      </c>
      <c r="J131" s="70">
        <f t="shared" si="18"/>
        <v>227950.51216285842</v>
      </c>
      <c r="K131" s="70">
        <f t="shared" si="18"/>
        <v>287141.97548331885</v>
      </c>
      <c r="L131" s="70">
        <f t="shared" si="18"/>
        <v>354830.86548125744</v>
      </c>
      <c r="M131" s="70">
        <f t="shared" si="18"/>
        <v>432237.05840383162</v>
      </c>
      <c r="N131" s="70">
        <f t="shared" si="18"/>
        <v>520755.55387552932</v>
      </c>
      <c r="O131" s="70">
        <f t="shared" si="18"/>
        <v>621981.61531496036</v>
      </c>
      <c r="P131" s="70">
        <f t="shared" si="18"/>
        <v>737739.51946749678</v>
      </c>
      <c r="Q131" s="70">
        <f t="shared" si="18"/>
        <v>870115.43317234493</v>
      </c>
      <c r="R131" s="70">
        <f t="shared" si="18"/>
        <v>1021495.0098628706</v>
      </c>
      <c r="S131" s="70">
        <f t="shared" si="18"/>
        <v>1194606.3833571216</v>
      </c>
      <c r="T131" s="70">
        <f t="shared" si="18"/>
        <v>1392569.3337644318</v>
      </c>
      <c r="U131" s="70">
        <f t="shared" si="17"/>
        <v>1618951.5115666809</v>
      </c>
      <c r="V131" s="70">
        <f t="shared" si="17"/>
        <v>1877832.7331338697</v>
      </c>
      <c r="W131" s="70">
        <f t="shared" si="17"/>
        <v>2173878.5063955039</v>
      </c>
      <c r="X131" s="70">
        <f t="shared" si="17"/>
        <v>2512424.1117334045</v>
      </c>
    </row>
    <row r="132" spans="1:24" ht="15">
      <c r="A132" s="69">
        <v>62</v>
      </c>
      <c r="B132" s="75">
        <v>7276</v>
      </c>
      <c r="C132" s="55">
        <v>13.695024800000001</v>
      </c>
      <c r="D132" s="55">
        <v>24</v>
      </c>
      <c r="E132" s="70">
        <f t="shared" si="18"/>
        <v>23914.800106751998</v>
      </c>
      <c r="F132" s="70">
        <f t="shared" si="18"/>
        <v>51104.738018994132</v>
      </c>
      <c r="G132" s="70">
        <f t="shared" si="18"/>
        <v>82018.344671422383</v>
      </c>
      <c r="H132" s="70">
        <f t="shared" si="18"/>
        <v>117165.5774214752</v>
      </c>
      <c r="I132" s="70">
        <f t="shared" si="18"/>
        <v>157126.23241316143</v>
      </c>
      <c r="J132" s="70">
        <f t="shared" si="18"/>
        <v>202559.50901620154</v>
      </c>
      <c r="K132" s="70">
        <f t="shared" si="18"/>
        <v>254214.8841174806</v>
      </c>
      <c r="L132" s="70">
        <f t="shared" si="18"/>
        <v>312944.4756494129</v>
      </c>
      <c r="M132" s="70">
        <f t="shared" si="18"/>
        <v>379717.09930658195</v>
      </c>
      <c r="N132" s="70">
        <f t="shared" si="18"/>
        <v>455634.25033321109</v>
      </c>
      <c r="O132" s="70">
        <f t="shared" si="18"/>
        <v>541948.27402039035</v>
      </c>
      <c r="P132" s="70">
        <f t="shared" si="18"/>
        <v>640083.02465740696</v>
      </c>
      <c r="Q132" s="70">
        <f t="shared" si="18"/>
        <v>751657.35373158089</v>
      </c>
      <c r="R132" s="70">
        <f t="shared" si="18"/>
        <v>878511.81484289665</v>
      </c>
      <c r="S132" s="70">
        <f t="shared" si="18"/>
        <v>1022739.0258633135</v>
      </c>
      <c r="T132" s="70">
        <f t="shared" si="18"/>
        <v>1186718.1892013249</v>
      </c>
      <c r="U132" s="70">
        <f t="shared" si="17"/>
        <v>1373154.339625309</v>
      </c>
      <c r="V132" s="70">
        <f t="shared" si="17"/>
        <v>1585122.9670860237</v>
      </c>
      <c r="W132" s="70">
        <f t="shared" si="17"/>
        <v>1826120.7506457022</v>
      </c>
      <c r="X132" s="70">
        <f t="shared" si="17"/>
        <v>2100123.2404313302</v>
      </c>
    </row>
    <row r="133" spans="1:24" ht="15">
      <c r="A133" s="69">
        <v>63</v>
      </c>
      <c r="B133" s="75">
        <v>7464</v>
      </c>
      <c r="C133" s="55">
        <v>15.539543800000001</v>
      </c>
      <c r="D133" s="55">
        <v>44</v>
      </c>
      <c r="E133" s="70">
        <f t="shared" si="18"/>
        <v>51034.348166208001</v>
      </c>
      <c r="F133" s="70">
        <f t="shared" si="18"/>
        <v>109999.20121874835</v>
      </c>
      <c r="G133" s="70">
        <f t="shared" si="18"/>
        <v>178126.92343799386</v>
      </c>
      <c r="H133" s="70">
        <f t="shared" si="18"/>
        <v>256841.38289144132</v>
      </c>
      <c r="I133" s="70">
        <f t="shared" si="18"/>
        <v>347787.71024859051</v>
      </c>
      <c r="J133" s="70">
        <f t="shared" si="18"/>
        <v>452866.68197989539</v>
      </c>
      <c r="K133" s="70">
        <f t="shared" si="18"/>
        <v>574274.446547976</v>
      </c>
      <c r="L133" s="70">
        <f t="shared" si="18"/>
        <v>714548.42386771413</v>
      </c>
      <c r="M133" s="70">
        <f t="shared" si="18"/>
        <v>876620.33733305521</v>
      </c>
      <c r="N133" s="70">
        <f t="shared" si="18"/>
        <v>1063877.4867788409</v>
      </c>
      <c r="O133" s="70">
        <f t="shared" si="18"/>
        <v>1280233.542981386</v>
      </c>
      <c r="P133" s="70">
        <f t="shared" si="18"/>
        <v>1530210.3433014783</v>
      </c>
      <c r="Q133" s="70">
        <f t="shared" si="18"/>
        <v>1819032.3979971497</v>
      </c>
      <c r="R133" s="70">
        <f t="shared" si="18"/>
        <v>2152736.0823863149</v>
      </c>
      <c r="S133" s="70">
        <f t="shared" si="18"/>
        <v>2538295.7969733481</v>
      </c>
      <c r="T133" s="70">
        <f t="shared" si="18"/>
        <v>2983769.7322837887</v>
      </c>
      <c r="U133" s="70">
        <f t="shared" si="17"/>
        <v>3498468.2848893791</v>
      </c>
      <c r="V133" s="70">
        <f t="shared" si="17"/>
        <v>4093148.6445150804</v>
      </c>
      <c r="W133" s="70">
        <f t="shared" si="17"/>
        <v>4780239.6190948151</v>
      </c>
      <c r="X133" s="70">
        <f t="shared" si="17"/>
        <v>5574101.3966152137</v>
      </c>
    </row>
    <row r="134" spans="1:24" ht="15">
      <c r="A134" s="69">
        <v>64</v>
      </c>
      <c r="B134" s="75">
        <v>7656</v>
      </c>
      <c r="C134" s="55">
        <v>16.852858900000001</v>
      </c>
      <c r="D134" s="55">
        <v>37</v>
      </c>
      <c r="E134" s="70">
        <f>$D134*((1+$C134/100)^E$2-1)*$B134</f>
        <v>47739.430463208031</v>
      </c>
      <c r="F134" s="70">
        <f>$D134*((1+$C134/100)^F$2-1)*$B134</f>
        <v>103524.31978204413</v>
      </c>
      <c r="G134" s="70">
        <f t="shared" si="18"/>
        <v>168710.55778530485</v>
      </c>
      <c r="H134" s="70">
        <f t="shared" si="18"/>
        <v>244882.54050147333</v>
      </c>
      <c r="I134" s="70">
        <f t="shared" si="18"/>
        <v>333891.67998612998</v>
      </c>
      <c r="J134" s="70">
        <f t="shared" si="18"/>
        <v>437901.40415624011</v>
      </c>
      <c r="K134" s="70">
        <f t="shared" si="18"/>
        <v>559439.74038301804</v>
      </c>
      <c r="L134" s="70">
        <f t="shared" si="18"/>
        <v>701460.7609235025</v>
      </c>
      <c r="M134" s="70">
        <f t="shared" si="18"/>
        <v>867416.38366401475</v>
      </c>
      <c r="N134" s="70">
        <f t="shared" si="18"/>
        <v>1061340.2733416019</v>
      </c>
      <c r="O134" s="70">
        <f t="shared" si="18"/>
        <v>1287945.8825199446</v>
      </c>
      <c r="P134" s="70">
        <f t="shared" si="18"/>
        <v>1552741.0152725989</v>
      </c>
      <c r="Q134" s="70">
        <f t="shared" si="18"/>
        <v>1862161.6981221256</v>
      </c>
      <c r="R134" s="70">
        <f t="shared" si="18"/>
        <v>2223728.6120596998</v>
      </c>
      <c r="S134" s="70">
        <f t="shared" si="18"/>
        <v>2646229.8878322574</v>
      </c>
      <c r="T134" s="70">
        <f t="shared" si="18"/>
        <v>3139934.7074614647</v>
      </c>
      <c r="U134" s="70">
        <f t="shared" si="17"/>
        <v>3716842.9037252814</v>
      </c>
      <c r="V134" s="70">
        <f t="shared" si="17"/>
        <v>4390976.6242879732</v>
      </c>
      <c r="W134" s="70">
        <f t="shared" si="17"/>
        <v>5178721.1495744176</v>
      </c>
      <c r="X134" s="70">
        <f t="shared" si="17"/>
        <v>6099223.1481998609</v>
      </c>
    </row>
    <row r="135" spans="1:24" ht="15">
      <c r="A135" s="69">
        <v>65</v>
      </c>
      <c r="B135">
        <v>7846.1004849999999</v>
      </c>
      <c r="C135" s="55">
        <v>15.0329374</v>
      </c>
      <c r="D135" s="55">
        <v>43</v>
      </c>
      <c r="E135" s="70">
        <f>$D135*((1+$C135/100)^E$2-1)*$B135</f>
        <v>50718.473092799301</v>
      </c>
      <c r="F135" s="70">
        <f t="shared" ref="F135:X135" si="19">$D135*((1+$C135/100)^F$2-1)*$B135</f>
        <v>109061.42249587497</v>
      </c>
      <c r="G135" s="70">
        <f t="shared" si="18"/>
        <v>176175.03096002867</v>
      </c>
      <c r="H135" s="70">
        <f t="shared" si="18"/>
        <v>253377.7861714797</v>
      </c>
      <c r="I135" s="70">
        <f t="shared" si="18"/>
        <v>342186.3832449434</v>
      </c>
      <c r="J135" s="70">
        <f t="shared" si="18"/>
        <v>444345.52112227911</v>
      </c>
      <c r="K135" s="70">
        <f t="shared" si="18"/>
        <v>561862.17824509437</v>
      </c>
      <c r="L135" s="70">
        <f t="shared" si="18"/>
        <v>697045.04086775519</v>
      </c>
      <c r="M135" s="70">
        <f t="shared" si="18"/>
        <v>852549.85860400856</v>
      </c>
      <c r="N135" s="70">
        <f t="shared" si="18"/>
        <v>1031431.618244537</v>
      </c>
      <c r="O135" s="70">
        <f t="shared" si="18"/>
        <v>1237204.5608318446</v>
      </c>
      <c r="P135" s="70">
        <f t="shared" si="18"/>
        <v>1473911.22106444</v>
      </c>
      <c r="Q135" s="70">
        <f t="shared" si="18"/>
        <v>1746201.8453514322</v>
      </c>
      <c r="R135" s="70">
        <f t="shared" si="18"/>
        <v>2059425.7487335573</v>
      </c>
      <c r="S135" s="70">
        <f t="shared" si="18"/>
        <v>2419736.405432954</v>
      </c>
      <c r="T135" s="70">
        <f t="shared" si="18"/>
        <v>2834212.3375994987</v>
      </c>
      <c r="U135" s="70">
        <f t="shared" si="17"/>
        <v>3310996.1771867075</v>
      </c>
      <c r="V135" s="70">
        <f t="shared" si="17"/>
        <v>3859454.6329123778</v>
      </c>
      <c r="W135" s="70">
        <f t="shared" si="17"/>
        <v>4490362.5049522948</v>
      </c>
      <c r="X135" s="70">
        <f t="shared" si="17"/>
        <v>5216114.3624476446</v>
      </c>
    </row>
    <row r="136" spans="1:24">
      <c r="E136" s="69"/>
      <c r="F136" s="69"/>
      <c r="G136" s="69"/>
      <c r="H136" s="69"/>
      <c r="I136" s="70">
        <f>SUM(I105:I135)</f>
        <v>2695525.9655096806</v>
      </c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70">
        <f>SUM(X105:X135)</f>
        <v>38837549.778130539</v>
      </c>
    </row>
    <row r="137" spans="1:24"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</row>
    <row r="138" spans="1:24">
      <c r="E138" s="69"/>
      <c r="F138" s="69"/>
      <c r="G138" s="69"/>
      <c r="H138" s="69"/>
      <c r="I138" s="70">
        <f>SUM(I34,I68,I102,I136)</f>
        <v>262424570.2887142</v>
      </c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70">
        <f>SUM(X34,X68,X102,X136)</f>
        <v>3504438148.2909923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E4DC3-5297-4B5F-A993-255D2AAC68E3}">
  <dimension ref="A1:X138"/>
  <sheetViews>
    <sheetView topLeftCell="A122" workbookViewId="0">
      <selection activeCell="E1" sqref="E1:X138"/>
    </sheetView>
  </sheetViews>
  <sheetFormatPr defaultRowHeight="12.75"/>
  <cols>
    <col min="3" max="3" width="9.140625" style="69"/>
    <col min="9" max="9" width="15.7109375" bestFit="1" customWidth="1"/>
    <col min="24" max="24" width="17.42578125" bestFit="1" customWidth="1"/>
  </cols>
  <sheetData>
    <row r="1" spans="1:24">
      <c r="A1" s="69" t="s">
        <v>131</v>
      </c>
      <c r="B1" s="69"/>
      <c r="E1" s="69" t="s">
        <v>31</v>
      </c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</row>
    <row r="2" spans="1:24">
      <c r="A2" s="69" t="s">
        <v>0</v>
      </c>
      <c r="B2" s="69" t="s">
        <v>32</v>
      </c>
      <c r="C2" s="69" t="s">
        <v>33</v>
      </c>
      <c r="E2" s="69">
        <v>1</v>
      </c>
      <c r="F2" s="69">
        <v>2</v>
      </c>
      <c r="G2" s="69">
        <v>3</v>
      </c>
      <c r="H2" s="69">
        <v>4</v>
      </c>
      <c r="I2" s="69">
        <v>5</v>
      </c>
      <c r="J2" s="69">
        <v>6</v>
      </c>
      <c r="K2" s="69">
        <v>7</v>
      </c>
      <c r="L2" s="69">
        <v>8</v>
      </c>
      <c r="M2" s="69">
        <v>9</v>
      </c>
      <c r="N2" s="69">
        <v>10</v>
      </c>
      <c r="O2" s="69">
        <v>11</v>
      </c>
      <c r="P2" s="69">
        <v>12</v>
      </c>
      <c r="Q2" s="69">
        <v>13</v>
      </c>
      <c r="R2" s="69">
        <v>14</v>
      </c>
      <c r="S2" s="69">
        <v>15</v>
      </c>
      <c r="T2" s="69">
        <v>16</v>
      </c>
      <c r="U2" s="69">
        <v>17</v>
      </c>
      <c r="V2" s="69">
        <v>18</v>
      </c>
      <c r="W2" s="69">
        <v>19</v>
      </c>
      <c r="X2" s="69">
        <v>20</v>
      </c>
    </row>
    <row r="3" spans="1:24" ht="15">
      <c r="A3" s="69">
        <v>35</v>
      </c>
      <c r="B3" s="75">
        <v>2542</v>
      </c>
      <c r="C3" s="55">
        <v>11.6415585</v>
      </c>
      <c r="D3" s="55">
        <v>1379</v>
      </c>
      <c r="E3" s="70">
        <f>$D3*((1+$C3/100)^E$2-1)*$B3</f>
        <v>408085.28713952977</v>
      </c>
      <c r="F3" s="70">
        <f>$D3*((1+$C3/100)^F$2-1)*$B3</f>
        <v>863678.06171130098</v>
      </c>
      <c r="G3" s="70">
        <f>$D3*((1+$C3/100)^G$2-1)*$B3</f>
        <v>1372308.9356566179</v>
      </c>
      <c r="H3" s="70">
        <f>$D3*((1+$C3/100)^H$2-1)*$B3</f>
        <v>1940152.3703413403</v>
      </c>
      <c r="I3" s="70">
        <f>$D3*((1+$C3/100)^I$2-1)*$B3</f>
        <v>2574101.6306632934</v>
      </c>
      <c r="J3" s="70">
        <f t="shared" ref="J3:X18" si="0">$D3*((1+$C3/100)^J$2-1)*$B3</f>
        <v>3281852.4649859448</v>
      </c>
      <c r="K3" s="70">
        <f t="shared" si="0"/>
        <v>4071996.5267205043</v>
      </c>
      <c r="L3" s="70">
        <f t="shared" si="0"/>
        <v>4954125.6716361707</v>
      </c>
      <c r="M3" s="70">
        <f t="shared" si="0"/>
        <v>5938948.3970027436</v>
      </c>
      <c r="N3" s="70">
        <f t="shared" si="0"/>
        <v>7038419.8360641599</v>
      </c>
      <c r="O3" s="70">
        <f t="shared" si="0"/>
        <v>8265886.8858947018</v>
      </c>
      <c r="P3" s="70">
        <f t="shared" si="0"/>
        <v>9636250.2303994913</v>
      </c>
      <c r="Q3" s="70">
        <f t="shared" si="0"/>
        <v>11166145.225317365</v>
      </c>
      <c r="R3" s="70">
        <f t="shared" si="0"/>
        <v>12874143.84105717</v>
      </c>
      <c r="S3" s="70">
        <f t="shared" si="0"/>
        <v>14780980.114827516</v>
      </c>
      <c r="T3" s="70">
        <f t="shared" si="0"/>
        <v>16909801.848908059</v>
      </c>
      <c r="U3" s="70">
        <f t="shared" si="0"/>
        <v>19286451.6105223</v>
      </c>
      <c r="V3" s="70">
        <f t="shared" si="0"/>
        <v>21939780.444474973</v>
      </c>
      <c r="W3" s="70">
        <f t="shared" si="0"/>
        <v>24901998.106829617</v>
      </c>
      <c r="X3" s="70">
        <f t="shared" si="0"/>
        <v>28209064.071244609</v>
      </c>
    </row>
    <row r="4" spans="1:24" ht="15">
      <c r="A4" s="69">
        <v>36</v>
      </c>
      <c r="B4" s="75">
        <v>2627</v>
      </c>
      <c r="C4" s="55">
        <v>12.260639899999999</v>
      </c>
      <c r="D4" s="55">
        <v>1408</v>
      </c>
      <c r="E4" s="70">
        <f t="shared" ref="E4:T31" si="1">$D4*((1+$C4/100)^E$2-1)*$B4</f>
        <v>453498.51032358373</v>
      </c>
      <c r="F4" s="70">
        <f t="shared" si="1"/>
        <v>962598.83994980657</v>
      </c>
      <c r="G4" s="70">
        <f t="shared" si="1"/>
        <v>1534118.127721213</v>
      </c>
      <c r="H4" s="70">
        <f t="shared" si="1"/>
        <v>2175709.3373253169</v>
      </c>
      <c r="I4" s="70">
        <f t="shared" si="1"/>
        <v>2895963.7347690342</v>
      </c>
      <c r="J4" s="70">
        <f t="shared" si="1"/>
        <v>3704525.9302472402</v>
      </c>
      <c r="K4" s="70">
        <f t="shared" si="1"/>
        <v>4612223.024880562</v>
      </c>
      <c r="L4" s="70">
        <f t="shared" si="1"/>
        <v>5631209.5916696386</v>
      </c>
      <c r="M4" s="70">
        <f t="shared" si="1"/>
        <v>6775130.4320420967</v>
      </c>
      <c r="N4" s="70">
        <f t="shared" si="1"/>
        <v>8059303.2873936761</v>
      </c>
      <c r="O4" s="70">
        <f t="shared" si="1"/>
        <v>9500923.9522334579</v>
      </c>
      <c r="P4" s="70">
        <f t="shared" si="1"/>
        <v>11119296.535513235</v>
      </c>
      <c r="Q4" s="70">
        <f t="shared" si="1"/>
        <v>12936091.953469271</v>
      </c>
      <c r="R4" s="70">
        <f t="shared" si="1"/>
        <v>14975638.115340598</v>
      </c>
      <c r="S4" s="70">
        <f t="shared" si="1"/>
        <v>17265245.687713236</v>
      </c>
      <c r="T4" s="70">
        <f t="shared" si="1"/>
        <v>19835573.799657617</v>
      </c>
      <c r="U4" s="70">
        <f t="shared" si="0"/>
        <v>22721040.585655969</v>
      </c>
      <c r="V4" s="70">
        <f t="shared" si="0"/>
        <v>25960284.063719675</v>
      </c>
      <c r="W4" s="70">
        <f t="shared" si="0"/>
        <v>29596679.520113017</v>
      </c>
      <c r="X4" s="70">
        <f t="shared" si="0"/>
        <v>33678920.328754708</v>
      </c>
    </row>
    <row r="5" spans="1:24" ht="15">
      <c r="A5" s="69">
        <v>37</v>
      </c>
      <c r="B5" s="75">
        <v>2714</v>
      </c>
      <c r="C5" s="55">
        <v>12.666257</v>
      </c>
      <c r="D5" s="55">
        <v>1397</v>
      </c>
      <c r="E5" s="70">
        <f t="shared" si="1"/>
        <v>480235.81432705966</v>
      </c>
      <c r="F5" s="70">
        <f t="shared" si="1"/>
        <v>1021299.5311028278</v>
      </c>
      <c r="G5" s="70">
        <f t="shared" si="1"/>
        <v>1630895.7687791667</v>
      </c>
      <c r="H5" s="70">
        <f t="shared" si="1"/>
        <v>2317705.0325819207</v>
      </c>
      <c r="I5" s="70">
        <f t="shared" si="1"/>
        <v>3091507.3228377406</v>
      </c>
      <c r="J5" s="70">
        <f t="shared" si="1"/>
        <v>3963321.3998492477</v>
      </c>
      <c r="K5" s="70">
        <f t="shared" si="1"/>
        <v>4945561.6884172112</v>
      </c>
      <c r="L5" s="70">
        <f t="shared" si="1"/>
        <v>6052215.0562927322</v>
      </c>
      <c r="M5" s="70">
        <f t="shared" si="1"/>
        <v>7299039.9838425247</v>
      </c>
      <c r="N5" s="70">
        <f t="shared" si="1"/>
        <v>8703790.9610558376</v>
      </c>
      <c r="O5" s="70">
        <f t="shared" si="1"/>
        <v>10286471.307252998</v>
      </c>
      <c r="P5" s="70">
        <f t="shared" si="1"/>
        <v>12069618.01358798</v>
      </c>
      <c r="Q5" s="70">
        <f t="shared" si="1"/>
        <v>14078622.664434386</v>
      </c>
      <c r="R5" s="70">
        <f t="shared" si="1"/>
        <v>16342093.007498952</v>
      </c>
      <c r="S5" s="70">
        <f t="shared" si="1"/>
        <v>18892260.321334861</v>
      </c>
      <c r="T5" s="70">
        <f t="shared" si="1"/>
        <v>21765438.381071214</v>
      </c>
      <c r="U5" s="70">
        <f t="shared" si="0"/>
        <v>25002540.557921395</v>
      </c>
      <c r="V5" s="70">
        <f t="shared" si="0"/>
        <v>28649662.415844008</v>
      </c>
      <c r="W5" s="70">
        <f t="shared" si="0"/>
        <v>32758738.101394277</v>
      </c>
      <c r="X5" s="70">
        <f t="shared" si="0"/>
        <v>37388279.873600848</v>
      </c>
    </row>
    <row r="6" spans="1:24" ht="15">
      <c r="A6" s="69">
        <v>38</v>
      </c>
      <c r="B6" s="75">
        <v>2804</v>
      </c>
      <c r="C6" s="55">
        <v>12.4921723</v>
      </c>
      <c r="D6" s="55">
        <v>1438</v>
      </c>
      <c r="E6" s="70">
        <f t="shared" si="1"/>
        <v>503703.3752378957</v>
      </c>
      <c r="F6" s="70">
        <f t="shared" si="1"/>
        <v>1070330.2439914246</v>
      </c>
      <c r="G6" s="70">
        <f t="shared" si="1"/>
        <v>1707741.1174877395</v>
      </c>
      <c r="H6" s="70">
        <f t="shared" si="1"/>
        <v>2424778.4555601482</v>
      </c>
      <c r="I6" s="70">
        <f t="shared" si="1"/>
        <v>3231389.3333598962</v>
      </c>
      <c r="J6" s="70">
        <f t="shared" si="1"/>
        <v>4138763.4318049308</v>
      </c>
      <c r="K6" s="70">
        <f t="shared" si="1"/>
        <v>5159488.2660332918</v>
      </c>
      <c r="L6" s="70">
        <f t="shared" si="1"/>
        <v>6307723.8052623477</v>
      </c>
      <c r="M6" s="70">
        <f t="shared" si="1"/>
        <v>7599398.9064617325</v>
      </c>
      <c r="N6" s="70">
        <f t="shared" si="1"/>
        <v>9052432.2868591417</v>
      </c>
      <c r="O6" s="70">
        <f t="shared" si="1"/>
        <v>10686981.100712311</v>
      </c>
      <c r="P6" s="70">
        <f t="shared" si="1"/>
        <v>12525720.568719622</v>
      </c>
      <c r="Q6" s="70">
        <f t="shared" si="1"/>
        <v>14594158.539218513</v>
      </c>
      <c r="R6" s="70">
        <f t="shared" si="1"/>
        <v>16920989.344910745</v>
      </c>
      <c r="S6" s="70">
        <f t="shared" si="1"/>
        <v>19538491.863979533</v>
      </c>
      <c r="T6" s="70">
        <f t="shared" si="1"/>
        <v>22482977.307687234</v>
      </c>
      <c r="U6" s="70">
        <f t="shared" si="0"/>
        <v>25795292.946371321</v>
      </c>
      <c r="V6" s="70">
        <f t="shared" si="0"/>
        <v>29521388.761759665</v>
      </c>
      <c r="W6" s="70">
        <f t="shared" si="0"/>
        <v>33712954.886469409</v>
      </c>
      <c r="X6" s="70">
        <f t="shared" si="0"/>
        <v>38428138.673546329</v>
      </c>
    </row>
    <row r="7" spans="1:24" ht="15">
      <c r="A7" s="69">
        <v>39</v>
      </c>
      <c r="B7" s="75">
        <v>2896</v>
      </c>
      <c r="C7" s="55">
        <v>12.566598300000001</v>
      </c>
      <c r="D7" s="55">
        <v>1355</v>
      </c>
      <c r="E7" s="70">
        <f t="shared" si="1"/>
        <v>493123.37057063996</v>
      </c>
      <c r="F7" s="70">
        <f t="shared" si="1"/>
        <v>1048215.5742443127</v>
      </c>
      <c r="G7" s="70">
        <f t="shared" si="1"/>
        <v>1673063.9853482733</v>
      </c>
      <c r="H7" s="70">
        <f t="shared" si="1"/>
        <v>2376434.5862596021</v>
      </c>
      <c r="I7" s="70">
        <f t="shared" si="1"/>
        <v>3168194.9451477532</v>
      </c>
      <c r="J7" s="70">
        <f t="shared" si="1"/>
        <v>4059452.647836016</v>
      </c>
      <c r="K7" s="70">
        <f t="shared" si="1"/>
        <v>5062711.1258389223</v>
      </c>
      <c r="L7" s="70">
        <f t="shared" si="1"/>
        <v>6192045.0666831471</v>
      </c>
      <c r="M7" s="70">
        <f t="shared" si="1"/>
        <v>7463297.867338825</v>
      </c>
      <c r="N7" s="70">
        <f t="shared" si="1"/>
        <v>8894303.900830403</v>
      </c>
      <c r="O7" s="70">
        <f t="shared" si="1"/>
        <v>10505138.714199629</v>
      </c>
      <c r="P7" s="70">
        <f t="shared" si="1"/>
        <v>12318400.667841522</v>
      </c>
      <c r="Q7" s="70">
        <f t="shared" si="1"/>
        <v>14359527.967324322</v>
      </c>
      <c r="R7" s="70">
        <f t="shared" si="1"/>
        <v>16657155.535324765</v>
      </c>
      <c r="S7" s="70">
        <f t="shared" si="1"/>
        <v>19243516.730225883</v>
      </c>
      <c r="T7" s="70">
        <f t="shared" si="1"/>
        <v>22154895.547077302</v>
      </c>
      <c r="U7" s="70">
        <f t="shared" si="0"/>
        <v>25432135.644833736</v>
      </c>
      <c r="V7" s="70">
        <f t="shared" si="0"/>
        <v>29121213.341001749</v>
      </c>
      <c r="W7" s="70">
        <f t="shared" si="0"/>
        <v>33273882.612222079</v>
      </c>
      <c r="X7" s="70">
        <f t="shared" si="0"/>
        <v>37948401.149484217</v>
      </c>
    </row>
    <row r="8" spans="1:24" ht="15">
      <c r="A8" s="69">
        <v>40</v>
      </c>
      <c r="B8" s="75">
        <v>2990</v>
      </c>
      <c r="C8" s="55">
        <v>13.5524577</v>
      </c>
      <c r="D8" s="55">
        <v>1429</v>
      </c>
      <c r="E8" s="70">
        <f t="shared" si="1"/>
        <v>579057.2153936699</v>
      </c>
      <c r="F8" s="70">
        <f t="shared" si="1"/>
        <v>1236590.9149623648</v>
      </c>
      <c r="G8" s="70">
        <f t="shared" si="1"/>
        <v>1983236.5910283523</v>
      </c>
      <c r="H8" s="70">
        <f t="shared" si="1"/>
        <v>2831071.1065120613</v>
      </c>
      <c r="I8" s="70">
        <f t="shared" si="1"/>
        <v>3793808.0360727003</v>
      </c>
      <c r="J8" s="70">
        <f t="shared" si="1"/>
        <v>4887019.4807743235</v>
      </c>
      <c r="K8" s="70">
        <f t="shared" si="1"/>
        <v>6128387.9440906933</v>
      </c>
      <c r="L8" s="70">
        <f t="shared" si="1"/>
        <v>7537992.3432991542</v>
      </c>
      <c r="M8" s="70">
        <f t="shared" si="1"/>
        <v>9138632.7824476808</v>
      </c>
      <c r="N8" s="70">
        <f t="shared" si="1"/>
        <v>10956199.340040905</v>
      </c>
      <c r="O8" s="70">
        <f t="shared" si="1"/>
        <v>13020090.8365213</v>
      </c>
      <c r="P8" s="70">
        <f t="shared" si="1"/>
        <v>15363690.355036091</v>
      </c>
      <c r="Q8" s="70">
        <f t="shared" si="1"/>
        <v>18024905.206955008</v>
      </c>
      <c r="R8" s="70">
        <f t="shared" si="1"/>
        <v>21046780.075986352</v>
      </c>
      <c r="S8" s="70">
        <f t="shared" si="1"/>
        <v>24478193.258390099</v>
      </c>
      <c r="T8" s="70">
        <f t="shared" si="1"/>
        <v>28374647.260851342</v>
      </c>
      <c r="U8" s="70">
        <f t="shared" si="0"/>
        <v>32799166.543796096</v>
      </c>
      <c r="V8" s="70">
        <f t="shared" si="0"/>
        <v>37823316.930990286</v>
      </c>
      <c r="W8" s="70">
        <f t="shared" si="0"/>
        <v>43528363.174193345</v>
      </c>
      <c r="X8" s="70">
        <f t="shared" si="0"/>
        <v>50006583.396271951</v>
      </c>
    </row>
    <row r="9" spans="1:24" ht="15">
      <c r="A9" s="69">
        <v>41</v>
      </c>
      <c r="B9" s="75">
        <v>3086</v>
      </c>
      <c r="C9" s="55">
        <v>11.8608305</v>
      </c>
      <c r="D9" s="55">
        <v>1383</v>
      </c>
      <c r="E9" s="70">
        <f t="shared" si="1"/>
        <v>506212.89202508982</v>
      </c>
      <c r="F9" s="70">
        <f t="shared" si="1"/>
        <v>1072466.837142424</v>
      </c>
      <c r="G9" s="70">
        <f t="shared" si="1"/>
        <v>1705883.2028896881</v>
      </c>
      <c r="H9" s="70">
        <f t="shared" si="1"/>
        <v>2414428.0101374951</v>
      </c>
      <c r="I9" s="70">
        <f t="shared" si="1"/>
        <v>3207012.115989516</v>
      </c>
      <c r="J9" s="70">
        <f t="shared" si="1"/>
        <v>4093603.2792065856</v>
      </c>
      <c r="K9" s="70">
        <f t="shared" si="1"/>
        <v>5085351.5175208114</v>
      </c>
      <c r="L9" s="70">
        <f t="shared" si="1"/>
        <v>6194729.3333682222</v>
      </c>
      <c r="M9" s="70">
        <f t="shared" si="1"/>
        <v>7435688.5715578962</v>
      </c>
      <c r="N9" s="70">
        <f t="shared" si="1"/>
        <v>8823835.8815633394</v>
      </c>
      <c r="O9" s="70">
        <f t="shared" si="1"/>
        <v>10376628.99109884</v>
      </c>
      <c r="P9" s="70">
        <f t="shared" si="1"/>
        <v>12113596.259372022</v>
      </c>
      <c r="Q9" s="70">
        <f t="shared" si="1"/>
        <v>14056582.271175569</v>
      </c>
      <c r="R9" s="70">
        <f t="shared" si="1"/>
        <v>16230022.560477842</v>
      </c>
      <c r="S9" s="70">
        <f t="shared" si="1"/>
        <v>18661250.91851297</v>
      </c>
      <c r="T9" s="70">
        <f t="shared" si="1"/>
        <v>21380843.151162576</v>
      </c>
      <c r="U9" s="70">
        <f t="shared" si="0"/>
        <v>24423001.608817916</v>
      </c>
      <c r="V9" s="70">
        <f t="shared" si="0"/>
        <v>27825985.324677173</v>
      </c>
      <c r="W9" s="70">
        <f t="shared" si="0"/>
        <v>31632591.171017103</v>
      </c>
      <c r="X9" s="70">
        <f t="shared" si="0"/>
        <v>35890692.084594496</v>
      </c>
    </row>
    <row r="10" spans="1:24" ht="15">
      <c r="A10" s="69">
        <v>42</v>
      </c>
      <c r="B10" s="75">
        <v>3184</v>
      </c>
      <c r="C10" s="55">
        <v>12.368753</v>
      </c>
      <c r="D10" s="55">
        <v>1378</v>
      </c>
      <c r="E10" s="70">
        <f t="shared" si="1"/>
        <v>542685.46962655999</v>
      </c>
      <c r="F10" s="70">
        <f t="shared" si="1"/>
        <v>1152494.3645581186</v>
      </c>
      <c r="G10" s="70">
        <f t="shared" si="1"/>
        <v>1837729.0154757919</v>
      </c>
      <c r="H10" s="70">
        <f t="shared" si="1"/>
        <v>2607718.6478358833</v>
      </c>
      <c r="I10" s="70">
        <f t="shared" si="1"/>
        <v>3472946.3959482037</v>
      </c>
      <c r="J10" s="70">
        <f t="shared" si="1"/>
        <v>4445192.0271119988</v>
      </c>
      <c r="K10" s="70">
        <f t="shared" si="1"/>
        <v>5537692.3189477352</v>
      </c>
      <c r="L10" s="70">
        <f t="shared" si="1"/>
        <v>6765321.2734049102</v>
      </c>
      <c r="M10" s="70">
        <f t="shared" si="1"/>
        <v>8144792.6209953781</v>
      </c>
      <c r="N10" s="70">
        <f t="shared" si="1"/>
        <v>9694887.3722750805</v>
      </c>
      <c r="O10" s="70">
        <f t="shared" si="1"/>
        <v>11436709.514606537</v>
      </c>
      <c r="P10" s="70">
        <f t="shared" si="1"/>
        <v>13393973.335422276</v>
      </c>
      <c r="Q10" s="70">
        <f t="shared" si="1"/>
        <v>15593326.283793077</v>
      </c>
      <c r="R10" s="70">
        <f t="shared" si="1"/>
        <v>18064711.765946079</v>
      </c>
      <c r="S10" s="70">
        <f t="shared" si="1"/>
        <v>20841776.814064451</v>
      </c>
      <c r="T10" s="70">
        <f t="shared" si="1"/>
        <v>23962330.178633902</v>
      </c>
      <c r="U10" s="70">
        <f t="shared" si="0"/>
        <v>27468857.081100147</v>
      </c>
      <c r="V10" s="70">
        <f t="shared" si="0"/>
        <v>31409097.635010995</v>
      </c>
      <c r="W10" s="70">
        <f t="shared" si="0"/>
        <v>35836696.810640901</v>
      </c>
      <c r="X10" s="70">
        <f t="shared" si="0"/>
        <v>40811934.792134508</v>
      </c>
    </row>
    <row r="11" spans="1:24" ht="15">
      <c r="A11" s="69">
        <v>43</v>
      </c>
      <c r="B11" s="75">
        <v>3285</v>
      </c>
      <c r="C11" s="55">
        <v>12.4892573</v>
      </c>
      <c r="D11" s="55">
        <v>1389</v>
      </c>
      <c r="E11" s="70">
        <f t="shared" si="1"/>
        <v>569867.9501016445</v>
      </c>
      <c r="F11" s="70">
        <f t="shared" si="1"/>
        <v>1210908.1747617193</v>
      </c>
      <c r="G11" s="70">
        <f t="shared" si="1"/>
        <v>1932009.5624760881</v>
      </c>
      <c r="H11" s="70">
        <f t="shared" si="1"/>
        <v>2743171.1578959767</v>
      </c>
      <c r="I11" s="70">
        <f t="shared" si="1"/>
        <v>3655640.8120866381</v>
      </c>
      <c r="J11" s="70">
        <f t="shared" si="1"/>
        <v>4682071.1491735931</v>
      </c>
      <c r="K11" s="70">
        <f t="shared" si="1"/>
        <v>5836695.0120645938</v>
      </c>
      <c r="L11" s="70">
        <f t="shared" si="1"/>
        <v>7135522.8200392528</v>
      </c>
      <c r="M11" s="70">
        <f t="shared" si="1"/>
        <v>8596564.5748358127</v>
      </c>
      <c r="N11" s="70">
        <f t="shared" si="1"/>
        <v>10240079.593649356</v>
      </c>
      <c r="O11" s="70">
        <f t="shared" si="1"/>
        <v>12088857.431926658</v>
      </c>
      <c r="P11" s="70">
        <f t="shared" si="1"/>
        <v>14168533.891331797</v>
      </c>
      <c r="Q11" s="70">
        <f t="shared" si="1"/>
        <v>16507946.494759571</v>
      </c>
      <c r="R11" s="70">
        <f t="shared" si="1"/>
        <v>19139534.357538067</v>
      </c>
      <c r="S11" s="70">
        <f t="shared" si="1"/>
        <v>22099787.999574542</v>
      </c>
      <c r="T11" s="70">
        <f t="shared" si="1"/>
        <v>25429755.335697576</v>
      </c>
      <c r="U11" s="70">
        <f t="shared" si="0"/>
        <v>29175610.860434972</v>
      </c>
      <c r="V11" s="70">
        <f t="shared" si="0"/>
        <v>33389295.919743076</v>
      </c>
      <c r="W11" s="70">
        <f t="shared" si="0"/>
        <v>38129238.947919831</v>
      </c>
      <c r="X11" s="70">
        <f t="shared" si="0"/>
        <v>43461165.656759001</v>
      </c>
    </row>
    <row r="12" spans="1:24" ht="15">
      <c r="A12" s="69">
        <v>44</v>
      </c>
      <c r="B12" s="75">
        <v>3388</v>
      </c>
      <c r="C12" s="55">
        <v>12.7418543</v>
      </c>
      <c r="D12" s="55">
        <v>1399</v>
      </c>
      <c r="E12" s="70">
        <f t="shared" si="1"/>
        <v>603939.93913391652</v>
      </c>
      <c r="F12" s="70">
        <f t="shared" si="1"/>
        <v>1284833.0253717855</v>
      </c>
      <c r="G12" s="70">
        <f t="shared" si="1"/>
        <v>2052484.5165968568</v>
      </c>
      <c r="H12" s="70">
        <f t="shared" si="1"/>
        <v>2917949.0423656045</v>
      </c>
      <c r="I12" s="70">
        <f t="shared" si="1"/>
        <v>3893689.7970259916</v>
      </c>
      <c r="J12" s="70">
        <f t="shared" si="1"/>
        <v>4993758.0169909261</v>
      </c>
      <c r="K12" s="70">
        <f t="shared" si="1"/>
        <v>6233995.3267443972</v>
      </c>
      <c r="L12" s="70">
        <f t="shared" si="1"/>
        <v>7632261.8674808946</v>
      </c>
      <c r="M12" s="70">
        <f t="shared" si="1"/>
        <v>9208693.4935636856</v>
      </c>
      <c r="N12" s="70">
        <f t="shared" si="1"/>
        <v>10985991.740581067</v>
      </c>
      <c r="O12" s="70">
        <f t="shared" si="1"/>
        <v>12989750.740709858</v>
      </c>
      <c r="P12" s="70">
        <f t="shared" si="1"/>
        <v>15248825.793158198</v>
      </c>
      <c r="Q12" s="70">
        <f t="shared" si="1"/>
        <v>17795748.897317149</v>
      </c>
      <c r="R12" s="70">
        <f t="shared" si="1"/>
        <v>20667197.232541081</v>
      </c>
      <c r="S12" s="70">
        <f t="shared" si="1"/>
        <v>23904521.330939014</v>
      </c>
      <c r="T12" s="70">
        <f t="shared" si="1"/>
        <v>27554340.549173601</v>
      </c>
      <c r="U12" s="70">
        <f t="shared" si="0"/>
        <v>31669214.414409041</v>
      </c>
      <c r="V12" s="70">
        <f t="shared" si="0"/>
        <v>36308399.51218155</v>
      </c>
      <c r="W12" s="70">
        <f t="shared" si="0"/>
        <v>41538702.815819569</v>
      </c>
      <c r="X12" s="70">
        <f t="shared" si="0"/>
        <v>47435443.74585522</v>
      </c>
    </row>
    <row r="13" spans="1:24" ht="15">
      <c r="A13" s="69">
        <v>45</v>
      </c>
      <c r="B13" s="75">
        <v>3493</v>
      </c>
      <c r="C13" s="55">
        <v>12.649166299999999</v>
      </c>
      <c r="D13" s="55">
        <v>1378</v>
      </c>
      <c r="E13" s="70">
        <f t="shared" si="1"/>
        <v>608849.15206770168</v>
      </c>
      <c r="F13" s="70">
        <f t="shared" si="1"/>
        <v>1294712.6458965866</v>
      </c>
      <c r="G13" s="70">
        <f t="shared" si="1"/>
        <v>2067332.1536508778</v>
      </c>
      <c r="H13" s="70">
        <f t="shared" si="1"/>
        <v>2937681.5878072497</v>
      </c>
      <c r="I13" s="70">
        <f t="shared" si="1"/>
        <v>3918122.9692811714</v>
      </c>
      <c r="J13" s="70">
        <f t="shared" si="1"/>
        <v>5022582.0115717445</v>
      </c>
      <c r="K13" s="70">
        <f t="shared" si="1"/>
        <v>6266745.9148370428</v>
      </c>
      <c r="L13" s="70">
        <f t="shared" si="1"/>
        <v>7668286.1792709362</v>
      </c>
      <c r="M13" s="70">
        <f t="shared" si="1"/>
        <v>9247109.6025145333</v>
      </c>
      <c r="N13" s="70">
        <f t="shared" si="1"/>
        <v>11025641.026147567</v>
      </c>
      <c r="O13" s="70">
        <f t="shared" si="1"/>
        <v>13029141.847253701</v>
      </c>
      <c r="P13" s="70">
        <f t="shared" si="1"/>
        <v>15286068.819043413</v>
      </c>
      <c r="Q13" s="70">
        <f t="shared" si="1"/>
        <v>17828478.236764364</v>
      </c>
      <c r="R13" s="70">
        <f t="shared" si="1"/>
        <v>20692481.249759693</v>
      </c>
      <c r="S13" s="70">
        <f t="shared" si="1"/>
        <v>23918756.766705815</v>
      </c>
      <c r="T13" s="70">
        <f t="shared" si="1"/>
        <v>27553129.239086635</v>
      </c>
      <c r="U13" s="70">
        <f t="shared" si="0"/>
        <v>31647219.52946033</v>
      </c>
      <c r="V13" s="70">
        <f t="shared" si="0"/>
        <v>36259178.109135538</v>
      </c>
      <c r="W13" s="70">
        <f t="shared" si="0"/>
        <v>41454510.999240987</v>
      </c>
      <c r="X13" s="70">
        <f t="shared" si="0"/>
        <v>47307010.186454475</v>
      </c>
    </row>
    <row r="14" spans="1:24" ht="15">
      <c r="A14" s="69">
        <v>46</v>
      </c>
      <c r="B14" s="75">
        <v>3600</v>
      </c>
      <c r="C14" s="55">
        <v>12.6890014</v>
      </c>
      <c r="D14" s="55">
        <v>1353</v>
      </c>
      <c r="E14" s="70">
        <f t="shared" si="1"/>
        <v>618055.88019119995</v>
      </c>
      <c r="F14" s="70">
        <f t="shared" si="1"/>
        <v>1314536.8796726442</v>
      </c>
      <c r="G14" s="70">
        <f t="shared" si="1"/>
        <v>2099394.3629290224</v>
      </c>
      <c r="H14" s="70">
        <f t="shared" si="1"/>
        <v>2983842.4232238079</v>
      </c>
      <c r="I14" s="70">
        <f t="shared" si="1"/>
        <v>3980518.1102716709</v>
      </c>
      <c r="J14" s="70">
        <f t="shared" si="1"/>
        <v>5103661.9892024966</v>
      </c>
      <c r="K14" s="70">
        <f t="shared" si="1"/>
        <v>6369321.6106548691</v>
      </c>
      <c r="L14" s="70">
        <f t="shared" si="1"/>
        <v>7795580.7991925692</v>
      </c>
      <c r="M14" s="70">
        <f t="shared" si="1"/>
        <v>9402818.0361314453</v>
      </c>
      <c r="N14" s="70">
        <f t="shared" si="1"/>
        <v>11213997.628566818</v>
      </c>
      <c r="O14" s="70">
        <f t="shared" si="1"/>
        <v>13254997.824842829</v>
      </c>
      <c r="P14" s="70">
        <f t="shared" si="1"/>
        <v>15554980.564598311</v>
      </c>
      <c r="Q14" s="70">
        <f t="shared" si="1"/>
        <v>18146808.146401111</v>
      </c>
      <c r="R14" s="70">
        <f t="shared" si="1"/>
        <v>21067512.766344465</v>
      </c>
      <c r="S14" s="70">
        <f t="shared" si="1"/>
        <v>24358825.636402298</v>
      </c>
      <c r="T14" s="70">
        <f t="shared" si="1"/>
        <v>28067773.242620144</v>
      </c>
      <c r="U14" s="70">
        <f t="shared" si="0"/>
        <v>32247349.262516242</v>
      </c>
      <c r="V14" s="70">
        <f t="shared" si="0"/>
        <v>36957271.742091015</v>
      </c>
      <c r="W14" s="70">
        <f t="shared" si="0"/>
        <v>42264836.351037949</v>
      </c>
      <c r="X14" s="70">
        <f t="shared" si="0"/>
        <v>48245877.907520078</v>
      </c>
    </row>
    <row r="15" spans="1:24" ht="15">
      <c r="A15" s="69">
        <v>47</v>
      </c>
      <c r="B15" s="75">
        <v>3711</v>
      </c>
      <c r="C15" s="55">
        <v>12.8221977</v>
      </c>
      <c r="D15" s="55">
        <v>1421</v>
      </c>
      <c r="E15" s="70">
        <f t="shared" si="1"/>
        <v>676156.92619538668</v>
      </c>
      <c r="F15" s="70">
        <f t="shared" si="1"/>
        <v>1439012.030229789</v>
      </c>
      <c r="G15" s="70">
        <f t="shared" si="1"/>
        <v>2299681.9238680224</v>
      </c>
      <c r="H15" s="70">
        <f t="shared" si="1"/>
        <v>3270708.6128129312</v>
      </c>
      <c r="I15" s="70">
        <f t="shared" si="1"/>
        <v>4366242.2635341203</v>
      </c>
      <c r="J15" s="70">
        <f t="shared" si="1"/>
        <v>5602247.4048208054</v>
      </c>
      <c r="K15" s="70">
        <f t="shared" si="1"/>
        <v>6996735.5689054327</v>
      </c>
      <c r="L15" s="70">
        <f t="shared" si="1"/>
        <v>8570027.7622920964</v>
      </c>
      <c r="M15" s="70">
        <f t="shared" si="1"/>
        <v>10345050.591113459</v>
      </c>
      <c r="N15" s="70">
        <f t="shared" si="1"/>
        <v>12347670.356266432</v>
      </c>
      <c r="O15" s="70">
        <f t="shared" si="1"/>
        <v>14607069.986886593</v>
      </c>
      <c r="P15" s="70">
        <f t="shared" si="1"/>
        <v>17156174.304977946</v>
      </c>
      <c r="Q15" s="70">
        <f t="shared" si="1"/>
        <v>20032129.818314206</v>
      </c>
      <c r="R15" s="70">
        <f t="shared" si="1"/>
        <v>23276846.033334486</v>
      </c>
      <c r="S15" s="70">
        <f t="shared" si="1"/>
        <v>26937606.176248625</v>
      </c>
      <c r="T15" s="70">
        <f t="shared" si="1"/>
        <v>31067756.22201002</v>
      </c>
      <c r="U15" s="70">
        <f t="shared" si="0"/>
        <v>35727482.271945581</v>
      </c>
      <c r="V15" s="70">
        <f t="shared" si="0"/>
        <v>40984687.608282283</v>
      </c>
      <c r="W15" s="70">
        <f t="shared" si="0"/>
        <v>46915982.206339017</v>
      </c>
      <c r="X15" s="70">
        <f t="shared" si="0"/>
        <v>53607799.123928025</v>
      </c>
    </row>
    <row r="16" spans="1:24" ht="15">
      <c r="A16" s="69">
        <v>48</v>
      </c>
      <c r="B16" s="75">
        <v>3823</v>
      </c>
      <c r="C16" s="55">
        <v>12.6767097</v>
      </c>
      <c r="D16" s="55">
        <v>1396</v>
      </c>
      <c r="E16" s="70">
        <f t="shared" si="1"/>
        <v>676544.33411607658</v>
      </c>
      <c r="F16" s="70">
        <f t="shared" si="1"/>
        <v>1438852.2294598459</v>
      </c>
      <c r="G16" s="70">
        <f t="shared" si="1"/>
        <v>2297795.6837165249</v>
      </c>
      <c r="H16" s="70">
        <f t="shared" si="1"/>
        <v>3265624.9061564757</v>
      </c>
      <c r="I16" s="70">
        <f t="shared" si="1"/>
        <v>4356143.0295169065</v>
      </c>
      <c r="J16" s="70">
        <f t="shared" si="1"/>
        <v>5584902.9696016246</v>
      </c>
      <c r="K16" s="70">
        <f t="shared" si="1"/>
        <v>6969429.2402007822</v>
      </c>
      <c r="L16" s="70">
        <f t="shared" si="1"/>
        <v>8529467.8868440241</v>
      </c>
      <c r="M16" s="70">
        <f t="shared" si="1"/>
        <v>10287268.103930043</v>
      </c>
      <c r="N16" s="70">
        <f t="shared" si="1"/>
        <v>12267899.551642027</v>
      </c>
      <c r="O16" s="70">
        <f t="shared" si="1"/>
        <v>14499609.898207366</v>
      </c>
      <c r="P16" s="70">
        <f t="shared" si="1"/>
        <v>17014227.686751656</v>
      </c>
      <c r="Q16" s="70">
        <f t="shared" si="1"/>
        <v>19847616.272414271</v>
      </c>
      <c r="R16" s="70">
        <f t="shared" si="1"/>
        <v>23040185.303754259</v>
      </c>
      <c r="S16" s="70">
        <f t="shared" si="1"/>
        <v>26637467.043169331</v>
      </c>
      <c r="T16" s="70">
        <f t="shared" si="1"/>
        <v>30690765.745781153</v>
      </c>
      <c r="U16" s="70">
        <f t="shared" si="0"/>
        <v>35257889.358196951</v>
      </c>
      <c r="V16" s="70">
        <f t="shared" si="0"/>
        <v>40403973.972598858</v>
      </c>
      <c r="W16" s="70">
        <f t="shared" si="0"/>
        <v>46202412.794484839</v>
      </c>
      <c r="X16" s="70">
        <f t="shared" si="0"/>
        <v>52735902.87295343</v>
      </c>
    </row>
    <row r="17" spans="1:24" ht="15">
      <c r="A17" s="69">
        <v>49</v>
      </c>
      <c r="B17" s="75">
        <v>3938</v>
      </c>
      <c r="C17" s="55">
        <v>13.766070600000001</v>
      </c>
      <c r="D17" s="55">
        <v>1377</v>
      </c>
      <c r="E17" s="70">
        <f t="shared" si="1"/>
        <v>746482.52353395673</v>
      </c>
      <c r="F17" s="70">
        <f t="shared" si="1"/>
        <v>1595726.3582742596</v>
      </c>
      <c r="G17" s="70">
        <f t="shared" si="1"/>
        <v>2561877.6988710603</v>
      </c>
      <c r="H17" s="70">
        <f t="shared" si="1"/>
        <v>3661030.1151172635</v>
      </c>
      <c r="I17" s="70">
        <f t="shared" si="1"/>
        <v>4911492.6289855242</v>
      </c>
      <c r="J17" s="70">
        <f t="shared" si="1"/>
        <v>6334094.6953394236</v>
      </c>
      <c r="K17" s="70">
        <f t="shared" si="1"/>
        <v>7952533.1665046625</v>
      </c>
      <c r="L17" s="70">
        <f t="shared" si="1"/>
        <v>9793767.0202280693</v>
      </c>
      <c r="M17" s="70">
        <f t="shared" si="1"/>
        <v>11888466.426166141</v>
      </c>
      <c r="N17" s="70">
        <f t="shared" si="1"/>
        <v>14271523.631183425</v>
      </c>
      <c r="O17" s="70">
        <f t="shared" si="1"/>
        <v>16982634.173481781</v>
      </c>
      <c r="P17" s="70">
        <f t="shared" si="1"/>
        <v>20066958.107076965</v>
      </c>
      <c r="Q17" s="70">
        <f t="shared" si="1"/>
        <v>23575872.250903562</v>
      </c>
      <c r="R17" s="70">
        <f t="shared" si="1"/>
        <v>27567825.993062716</v>
      </c>
      <c r="S17" s="70">
        <f t="shared" si="1"/>
        <v>32109314.905686844</v>
      </c>
      <c r="T17" s="70">
        <f t="shared" si="1"/>
        <v>37275988.388313986</v>
      </c>
      <c r="U17" s="70">
        <f t="shared" si="0"/>
        <v>43153909.790231049</v>
      </c>
      <c r="V17" s="70">
        <f t="shared" si="0"/>
        <v>49840990.002148531</v>
      </c>
      <c r="W17" s="70">
        <f t="shared" si="0"/>
        <v>57448618.397117198</v>
      </c>
      <c r="X17" s="70">
        <f t="shared" si="0"/>
        <v>66103518.287922919</v>
      </c>
    </row>
    <row r="18" spans="1:24" ht="15">
      <c r="A18" s="69">
        <v>50</v>
      </c>
      <c r="B18" s="75">
        <v>4054</v>
      </c>
      <c r="C18" s="55">
        <v>12.5287767</v>
      </c>
      <c r="D18" s="55">
        <v>1362</v>
      </c>
      <c r="E18" s="70">
        <f t="shared" si="1"/>
        <v>691782.41930331662</v>
      </c>
      <c r="F18" s="70">
        <f t="shared" si="1"/>
        <v>1470236.7131710032</v>
      </c>
      <c r="G18" s="70">
        <f t="shared" si="1"/>
        <v>2346221.807228934</v>
      </c>
      <c r="H18" s="70">
        <f t="shared" si="1"/>
        <v>3331957.1176466672</v>
      </c>
      <c r="I18" s="70">
        <f t="shared" si="1"/>
        <v>4441193.0039596921</v>
      </c>
      <c r="J18" s="70">
        <f t="shared" si="1"/>
        <v>5689402.5775451409</v>
      </c>
      <c r="K18" s="70">
        <f t="shared" si="1"/>
        <v>7093997.5413531326</v>
      </c>
      <c r="L18" s="70">
        <f t="shared" si="1"/>
        <v>8674571.0717160702</v>
      </c>
      <c r="M18" s="70">
        <f t="shared" si="1"/>
        <v>10453171.13027749</v>
      </c>
      <c r="N18" s="70">
        <f t="shared" si="1"/>
        <v>12454608.018562142</v>
      </c>
      <c r="O18" s="70">
        <f t="shared" si="1"/>
        <v>14706800.465371404</v>
      </c>
      <c r="P18" s="70">
        <f t="shared" si="1"/>
        <v>17241165.074695662</v>
      </c>
      <c r="Q18" s="70">
        <f t="shared" si="1"/>
        <v>20093054.566685986</v>
      </c>
      <c r="R18" s="70">
        <f t="shared" si="1"/>
        <v>23302250.924858548</v>
      </c>
      <c r="S18" s="70">
        <f t="shared" si="1"/>
        <v>26913520.32861108</v>
      </c>
      <c r="T18" s="70">
        <f t="shared" si="1"/>
        <v>30977237.611995175</v>
      </c>
      <c r="U18" s="70">
        <f t="shared" si="0"/>
        <v>35550088.959533781</v>
      </c>
      <c r="V18" s="70">
        <f t="shared" si="0"/>
        <v>40695862.641228437</v>
      </c>
      <c r="W18" s="70">
        <f t="shared" si="0"/>
        <v>46486338.816989996</v>
      </c>
      <c r="X18" s="70">
        <f t="shared" si="0"/>
        <v>53002290.822679408</v>
      </c>
    </row>
    <row r="19" spans="1:24" ht="15">
      <c r="A19" s="69">
        <v>51</v>
      </c>
      <c r="B19" s="75">
        <v>4173</v>
      </c>
      <c r="C19" s="55">
        <v>12.5532524</v>
      </c>
      <c r="D19" s="55">
        <v>1382</v>
      </c>
      <c r="E19" s="70">
        <f t="shared" si="1"/>
        <v>723956.86170506419</v>
      </c>
      <c r="F19" s="70">
        <f t="shared" si="1"/>
        <v>1538793.8555270841</v>
      </c>
      <c r="G19" s="70">
        <f t="shared" si="1"/>
        <v>2455919.393832155</v>
      </c>
      <c r="H19" s="70">
        <f t="shared" si="1"/>
        <v>3488174.0157855195</v>
      </c>
      <c r="I19" s="70">
        <f t="shared" si="1"/>
        <v>4650010.1658433564</v>
      </c>
      <c r="J19" s="70">
        <f t="shared" si="1"/>
        <v>5957694.5402923971</v>
      </c>
      <c r="K19" s="70">
        <f t="shared" si="1"/>
        <v>7429535.8348613856</v>
      </c>
      <c r="L19" s="70">
        <f t="shared" si="1"/>
        <v>9086141.0820650458</v>
      </c>
      <c r="M19" s="70">
        <f t="shared" si="1"/>
        <v>10950704.167221826</v>
      </c>
      <c r="N19" s="70">
        <f t="shared" si="1"/>
        <v>13049330.562615564</v>
      </c>
      <c r="O19" s="70">
        <f t="shared" si="1"/>
        <v>15411402.826356104</v>
      </c>
      <c r="P19" s="70">
        <f t="shared" si="1"/>
        <v>18069991.983234379</v>
      </c>
      <c r="Q19" s="70">
        <f t="shared" si="1"/>
        <v>21062320.547254622</v>
      </c>
      <c r="R19" s="70">
        <f t="shared" si="1"/>
        <v>24430283.668553628</v>
      </c>
      <c r="S19" s="70">
        <f t="shared" si="1"/>
        <v>28221035.701208211</v>
      </c>
      <c r="T19" s="70">
        <f t="shared" ref="T19:X46" si="2">$D19*((1+$C19/100)^T$2-1)*$B19</f>
        <v>32487650.404380042</v>
      </c>
      <c r="U19" s="70">
        <f t="shared" si="2"/>
        <v>37289864.020176552</v>
      </c>
      <c r="V19" s="70">
        <f t="shared" si="2"/>
        <v>42694911.631951168</v>
      </c>
      <c r="W19" s="70">
        <f t="shared" si="2"/>
        <v>48778468.512772024</v>
      </c>
      <c r="X19" s="70">
        <f t="shared" si="2"/>
        <v>55625709.643739894</v>
      </c>
    </row>
    <row r="20" spans="1:24" ht="15">
      <c r="A20" s="69">
        <v>52</v>
      </c>
      <c r="B20" s="75">
        <v>4293</v>
      </c>
      <c r="C20" s="55">
        <v>15.0600673</v>
      </c>
      <c r="D20" s="55">
        <v>1449</v>
      </c>
      <c r="E20" s="70">
        <f t="shared" ref="E20:T47" si="3">$D20*((1+$C20/100)^E$2-1)*$B20</f>
        <v>936820.07063486113</v>
      </c>
      <c r="F20" s="70">
        <f t="shared" si="3"/>
        <v>2014725.8743872393</v>
      </c>
      <c r="G20" s="70">
        <f t="shared" si="3"/>
        <v>3254965.0176153323</v>
      </c>
      <c r="H20" s="70">
        <f t="shared" si="3"/>
        <v>4681985.010494519</v>
      </c>
      <c r="I20" s="70">
        <f t="shared" si="3"/>
        <v>6323915.1746857669</v>
      </c>
      <c r="J20" s="70">
        <f t="shared" si="3"/>
        <v>8213121.1266232152</v>
      </c>
      <c r="K20" s="70">
        <f t="shared" si="3"/>
        <v>10386842.766358051</v>
      </c>
      <c r="L20" s="70">
        <f t="shared" si="3"/>
        <v>12887928.347951615</v>
      </c>
      <c r="M20" s="70">
        <f t="shared" si="3"/>
        <v>15765679.101363771</v>
      </c>
      <c r="N20" s="70">
        <f t="shared" si="3"/>
        <v>19076821.054966051</v>
      </c>
      <c r="O20" s="70">
        <f t="shared" si="3"/>
        <v>22886623.215179365</v>
      </c>
      <c r="P20" s="70">
        <f t="shared" si="3"/>
        <v>27270184.144717664</v>
      </c>
      <c r="Q20" s="70">
        <f t="shared" si="3"/>
        <v>32313912.300380934</v>
      </c>
      <c r="R20" s="70">
        <f t="shared" si="3"/>
        <v>38117229.310716137</v>
      </c>
      <c r="S20" s="70">
        <f t="shared" si="3"/>
        <v>44794529.768440187</v>
      </c>
      <c r="T20" s="70">
        <f t="shared" si="3"/>
        <v>52477436.168920666</v>
      </c>
      <c r="U20" s="70">
        <f t="shared" si="2"/>
        <v>61317393.443909518</v>
      </c>
      <c r="V20" s="70">
        <f t="shared" si="2"/>
        <v>71488654.233802944</v>
      </c>
      <c r="W20" s="70">
        <f t="shared" si="2"/>
        <v>83191713.743912816</v>
      </c>
      <c r="X20" s="70">
        <f t="shared" si="2"/>
        <v>96657261.892404303</v>
      </c>
    </row>
    <row r="21" spans="1:24" ht="15">
      <c r="A21" s="69">
        <v>53</v>
      </c>
      <c r="B21" s="75">
        <v>4416</v>
      </c>
      <c r="C21" s="55">
        <v>12.7088257</v>
      </c>
      <c r="D21" s="55">
        <v>1340</v>
      </c>
      <c r="E21" s="70">
        <f t="shared" si="3"/>
        <v>752037.13550208032</v>
      </c>
      <c r="F21" s="70">
        <f t="shared" si="3"/>
        <v>1599649.3597543926</v>
      </c>
      <c r="G21" s="70">
        <f t="shared" si="3"/>
        <v>2554983.1441988247</v>
      </c>
      <c r="H21" s="70">
        <f t="shared" si="3"/>
        <v>3631728.6341615128</v>
      </c>
      <c r="I21" s="70">
        <f t="shared" si="3"/>
        <v>4845315.8316761702</v>
      </c>
      <c r="J21" s="70">
        <f t="shared" si="3"/>
        <v>6213135.7108404813</v>
      </c>
      <c r="K21" s="70">
        <f t="shared" si="3"/>
        <v>7754789.4343377333</v>
      </c>
      <c r="L21" s="70">
        <f t="shared" si="3"/>
        <v>9492369.2424518112</v>
      </c>
      <c r="M21" s="70">
        <f t="shared" si="3"/>
        <v>11450775.039777504</v>
      </c>
      <c r="N21" s="70">
        <f t="shared" si="3"/>
        <v>13658071.21638401</v>
      </c>
      <c r="O21" s="70">
        <f t="shared" si="3"/>
        <v>16145888.816758208</v>
      </c>
      <c r="P21" s="70">
        <f t="shared" si="3"/>
        <v>18949878.819697876</v>
      </c>
      <c r="Q21" s="70">
        <f t="shared" si="3"/>
        <v>22110223.024756581</v>
      </c>
      <c r="R21" s="70">
        <f t="shared" si="3"/>
        <v>25672209.866356246</v>
      </c>
      <c r="S21" s="70">
        <f t="shared" si="3"/>
        <v>29686883.407111742</v>
      </c>
      <c r="T21" s="70">
        <f t="shared" si="3"/>
        <v>34211774.810585879</v>
      </c>
      <c r="U21" s="70">
        <f t="shared" si="2"/>
        <v>39311726.775641821</v>
      </c>
      <c r="V21" s="70">
        <f t="shared" si="2"/>
        <v>45059822.746720448</v>
      </c>
      <c r="W21" s="70">
        <f t="shared" si="2"/>
        <v>51538434.215832181</v>
      </c>
      <c r="X21" s="70">
        <f t="shared" si="2"/>
        <v>58840401.124333538</v>
      </c>
    </row>
    <row r="22" spans="1:24" ht="15">
      <c r="A22" s="69">
        <v>54</v>
      </c>
      <c r="B22" s="75">
        <v>4540</v>
      </c>
      <c r="C22" s="55">
        <v>13.548388900000001</v>
      </c>
      <c r="D22" s="55">
        <v>1287</v>
      </c>
      <c r="E22" s="70">
        <f t="shared" si="3"/>
        <v>791629.65374922042</v>
      </c>
      <c r="F22" s="70">
        <f t="shared" si="3"/>
        <v>1690512.3716361083</v>
      </c>
      <c r="G22" s="70">
        <f t="shared" si="3"/>
        <v>2711179.2158972016</v>
      </c>
      <c r="H22" s="70">
        <f t="shared" si="3"/>
        <v>3870129.9735921454</v>
      </c>
      <c r="I22" s="70">
        <f t="shared" si="3"/>
        <v>5186099.8870990975</v>
      </c>
      <c r="J22" s="70">
        <f t="shared" si="3"/>
        <v>6680362.5222949628</v>
      </c>
      <c r="K22" s="70">
        <f t="shared" si="3"/>
        <v>8377073.6704945555</v>
      </c>
      <c r="L22" s="70">
        <f t="shared" si="3"/>
        <v>10303661.843561882</v>
      </c>
      <c r="M22" s="70">
        <f t="shared" si="3"/>
        <v>12491271.674817778</v>
      </c>
      <c r="N22" s="70">
        <f t="shared" si="3"/>
        <v>14975267.393626856</v>
      </c>
      <c r="O22" s="70">
        <f t="shared" si="3"/>
        <v>17795804.512679532</v>
      </c>
      <c r="P22" s="70">
        <f t="shared" si="3"/>
        <v>20998478.96969033</v>
      </c>
      <c r="Q22" s="70">
        <f t="shared" si="3"/>
        <v>24635064.21733791</v>
      </c>
      <c r="R22" s="70">
        <f t="shared" si="3"/>
        <v>28764348.17701681</v>
      </c>
      <c r="S22" s="70">
        <f t="shared" si="3"/>
        <v>33453083.58633833</v>
      </c>
      <c r="T22" s="70">
        <f t="shared" si="3"/>
        <v>38777067.103406735</v>
      </c>
      <c r="U22" s="70">
        <f t="shared" si="2"/>
        <v>44822364.612339474</v>
      </c>
      <c r="V22" s="70">
        <f t="shared" si="2"/>
        <v>51686702.537944421</v>
      </c>
      <c r="W22" s="70">
        <f t="shared" si="2"/>
        <v>59481047.661120519</v>
      </c>
      <c r="X22" s="70">
        <f t="shared" si="2"/>
        <v>68331400.973792702</v>
      </c>
    </row>
    <row r="23" spans="1:24" ht="15">
      <c r="A23" s="69">
        <v>55</v>
      </c>
      <c r="B23" s="75">
        <v>4665</v>
      </c>
      <c r="C23" s="55">
        <v>12.105408499999999</v>
      </c>
      <c r="D23" s="55">
        <v>1395</v>
      </c>
      <c r="E23" s="70">
        <f t="shared" si="3"/>
        <v>787780.64260237454</v>
      </c>
      <c r="F23" s="70">
        <f t="shared" si="3"/>
        <v>1670925.350075691</v>
      </c>
      <c r="G23" s="70">
        <f t="shared" si="3"/>
        <v>2660978.3320347839</v>
      </c>
      <c r="H23" s="70">
        <f t="shared" si="3"/>
        <v>3770881.2718264535</v>
      </c>
      <c r="I23" s="70">
        <f t="shared" si="3"/>
        <v>5015142.4964334145</v>
      </c>
      <c r="J23" s="70">
        <f t="shared" si="3"/>
        <v>6410026.6250861511</v>
      </c>
      <c r="K23" s="70">
        <f t="shared" si="3"/>
        <v>7973767.1756139677</v>
      </c>
      <c r="L23" s="70">
        <f t="shared" si="3"/>
        <v>9726804.9076633248</v>
      </c>
      <c r="M23" s="70">
        <f t="shared" si="3"/>
        <v>11692055.018336393</v>
      </c>
      <c r="N23" s="70">
        <f t="shared" si="3"/>
        <v>13895206.682953136</v>
      </c>
      <c r="O23" s="70">
        <f t="shared" si="3"/>
        <v>16365058.856446287</v>
      </c>
      <c r="P23" s="70">
        <f t="shared" si="3"/>
        <v>19133896.724886905</v>
      </c>
      <c r="Q23" s="70">
        <f t="shared" si="3"/>
        <v>22237913.728004962</v>
      </c>
      <c r="R23" s="70">
        <f t="shared" si="3"/>
        <v>25717684.669259913</v>
      </c>
      <c r="S23" s="70">
        <f t="shared" si="3"/>
        <v>29618696.097818077</v>
      </c>
      <c r="T23" s="70">
        <f t="shared" si="3"/>
        <v>33991940.895434879</v>
      </c>
      <c r="U23" s="70">
        <f t="shared" si="2"/>
        <v>38894584.8405082</v>
      </c>
      <c r="V23" s="70">
        <f t="shared" si="2"/>
        <v>44390713.862433158</v>
      </c>
      <c r="W23" s="70">
        <f t="shared" si="2"/>
        <v>50552171.754149199</v>
      </c>
      <c r="X23" s="70">
        <f t="shared" si="2"/>
        <v>57459499.293212935</v>
      </c>
    </row>
    <row r="24" spans="1:24" ht="15">
      <c r="A24" s="69">
        <v>56</v>
      </c>
      <c r="B24" s="75">
        <v>4791</v>
      </c>
      <c r="C24" s="55">
        <v>12.4480313</v>
      </c>
      <c r="D24" s="55">
        <v>1322</v>
      </c>
      <c r="E24" s="70">
        <f t="shared" si="3"/>
        <v>788421.20740872633</v>
      </c>
      <c r="F24" s="70">
        <f t="shared" si="3"/>
        <v>1674985.3334915284</v>
      </c>
      <c r="G24" s="70">
        <f t="shared" si="3"/>
        <v>2671909.239483689</v>
      </c>
      <c r="H24" s="70">
        <f t="shared" si="3"/>
        <v>3792930.545330937</v>
      </c>
      <c r="I24" s="70">
        <f t="shared" si="3"/>
        <v>5053496.9342097193</v>
      </c>
      <c r="J24" s="70">
        <f t="shared" si="3"/>
        <v>6470979.0217334125</v>
      </c>
      <c r="K24" s="70">
        <f t="shared" si="3"/>
        <v>8064909.7231839458</v>
      </c>
      <c r="L24" s="70">
        <f t="shared" si="3"/>
        <v>9857253.4172513522</v>
      </c>
      <c r="M24" s="70">
        <f t="shared" si="3"/>
        <v>11872708.615359847</v>
      </c>
      <c r="N24" s="70">
        <f t="shared" si="3"/>
        <v>14139048.307366364</v>
      </c>
      <c r="O24" s="70">
        <f t="shared" si="3"/>
        <v>16687502.673598174</v>
      </c>
      <c r="P24" s="70">
        <f t="shared" si="3"/>
        <v>19553189.437004741</v>
      </c>
      <c r="Q24" s="70">
        <f t="shared" si="3"/>
        <v>22775597.785680111</v>
      </c>
      <c r="R24" s="70">
        <f t="shared" si="3"/>
        <v>26399132.534212403</v>
      </c>
      <c r="S24" s="70">
        <f t="shared" si="3"/>
        <v>30473726.02240837</v>
      </c>
      <c r="T24" s="70">
        <f t="shared" si="3"/>
        <v>35055526.183362737</v>
      </c>
      <c r="U24" s="70">
        <f t="shared" si="2"/>
        <v>40207670.262456156</v>
      </c>
      <c r="V24" s="70">
        <f t="shared" si="2"/>
        <v>46001154.849136211</v>
      </c>
      <c r="W24" s="70">
        <f t="shared" si="2"/>
        <v>52515814.210526884</v>
      </c>
      <c r="X24" s="70">
        <f t="shared" si="2"/>
        <v>59841420.408311844</v>
      </c>
    </row>
    <row r="25" spans="1:24" ht="15">
      <c r="A25" s="69">
        <v>57</v>
      </c>
      <c r="B25" s="75">
        <v>4921</v>
      </c>
      <c r="C25" s="55">
        <v>12.946932800000001</v>
      </c>
      <c r="D25" s="55">
        <v>1332</v>
      </c>
      <c r="E25" s="70">
        <f t="shared" si="3"/>
        <v>848641.92603321525</v>
      </c>
      <c r="F25" s="70">
        <f t="shared" si="3"/>
        <v>1807156.9519425768</v>
      </c>
      <c r="G25" s="70">
        <f t="shared" si="3"/>
        <v>2889770.2741343244</v>
      </c>
      <c r="H25" s="70">
        <f t="shared" si="3"/>
        <v>4112548.8156340877</v>
      </c>
      <c r="I25" s="70">
        <f t="shared" si="3"/>
        <v>5493639.673194644</v>
      </c>
      <c r="J25" s="70">
        <f t="shared" si="3"/>
        <v>7053539.4359905086</v>
      </c>
      <c r="K25" s="70">
        <f t="shared" si="3"/>
        <v>8815398.3728229124</v>
      </c>
      <c r="L25" s="70">
        <f t="shared" si="3"/>
        <v>10805364.002237804</v>
      </c>
      <c r="M25" s="70">
        <f t="shared" si="3"/>
        <v>13052969.14443614</v>
      </c>
      <c r="N25" s="70">
        <f t="shared" si="3"/>
        <v>15591570.214004232</v>
      </c>
      <c r="O25" s="70">
        <f t="shared" si="3"/>
        <v>18458842.258109387</v>
      </c>
      <c r="P25" s="70">
        <f t="shared" si="3"/>
        <v>21697338.086958032</v>
      </c>
      <c r="Q25" s="70">
        <f t="shared" si="3"/>
        <v>25355119.794498507</v>
      </c>
      <c r="R25" s="70">
        <f t="shared" si="3"/>
        <v>29486472.041684937</v>
      </c>
      <c r="S25" s="70">
        <f t="shared" si="3"/>
        <v>34152707.688045889</v>
      </c>
      <c r="T25" s="70">
        <f t="shared" si="3"/>
        <v>39423077.727830842</v>
      </c>
      <c r="U25" s="70">
        <f t="shared" si="2"/>
        <v>45375799.034978069</v>
      </c>
      <c r="V25" s="70">
        <f t="shared" si="2"/>
        <v>52099215.169532955</v>
      </c>
      <c r="W25" s="70">
        <f t="shared" si="2"/>
        <v>59693107.472892992</v>
      </c>
      <c r="X25" s="70">
        <f t="shared" si="2"/>
        <v>68270175.909673437</v>
      </c>
    </row>
    <row r="26" spans="1:24" ht="15">
      <c r="A26" s="69">
        <v>58</v>
      </c>
      <c r="B26" s="75">
        <v>5052</v>
      </c>
      <c r="C26" s="55">
        <v>13.4630648</v>
      </c>
      <c r="D26" s="55">
        <v>1303</v>
      </c>
      <c r="E26" s="70">
        <f t="shared" si="3"/>
        <v>886240.70590588741</v>
      </c>
      <c r="F26" s="70">
        <f t="shared" si="3"/>
        <v>1891796.5723318621</v>
      </c>
      <c r="G26" s="70">
        <f t="shared" si="3"/>
        <v>3032731.0766549674</v>
      </c>
      <c r="H26" s="70">
        <f t="shared" si="3"/>
        <v>4327270.3326206496</v>
      </c>
      <c r="I26" s="70">
        <f t="shared" si="3"/>
        <v>5796094.2474784311</v>
      </c>
      <c r="J26" s="70">
        <f t="shared" si="3"/>
        <v>7462666.8777914122</v>
      </c>
      <c r="K26" s="70">
        <f t="shared" si="3"/>
        <v>9353611.2612624932</v>
      </c>
      <c r="L26" s="70">
        <f t="shared" si="3"/>
        <v>11499134.712412249</v>
      </c>
      <c r="M26" s="70">
        <f t="shared" si="3"/>
        <v>13933511.376089487</v>
      </c>
      <c r="N26" s="70">
        <f t="shared" si="3"/>
        <v>16695629.747473676</v>
      </c>
      <c r="O26" s="70">
        <f t="shared" si="3"/>
        <v>19829613.905050021</v>
      </c>
      <c r="P26" s="70">
        <f t="shared" si="3"/>
        <v>23385528.380582601</v>
      </c>
      <c r="Q26" s="70">
        <f t="shared" si="3"/>
        <v>27420177.926188715</v>
      </c>
      <c r="R26" s="70">
        <f t="shared" si="3"/>
        <v>31998014.954572678</v>
      </c>
      <c r="S26" s="70">
        <f t="shared" si="3"/>
        <v>37192169.148526378</v>
      </c>
      <c r="T26" s="70">
        <f t="shared" si="3"/>
        <v>43085615.687423974</v>
      </c>
      <c r="U26" s="70">
        <f t="shared" si="2"/>
        <v>49772500.752806716</v>
      </c>
      <c r="V26" s="70">
        <f t="shared" si="2"/>
        <v>57359645.487643458</v>
      </c>
      <c r="W26" s="70">
        <f t="shared" si="2"/>
        <v>65968252.434601054</v>
      </c>
      <c r="X26" s="70">
        <f t="shared" si="2"/>
        <v>75735841.713204861</v>
      </c>
    </row>
    <row r="27" spans="1:24" ht="15">
      <c r="A27" s="69">
        <v>59</v>
      </c>
      <c r="B27" s="75">
        <v>5184</v>
      </c>
      <c r="C27" s="55">
        <v>13.4545586</v>
      </c>
      <c r="D27" s="55">
        <v>1325</v>
      </c>
      <c r="E27" s="70">
        <f t="shared" si="3"/>
        <v>924166.72111679998</v>
      </c>
      <c r="F27" s="70">
        <f t="shared" si="3"/>
        <v>1972675.9952879588</v>
      </c>
      <c r="G27" s="70">
        <f t="shared" si="3"/>
        <v>3162257.5641789106</v>
      </c>
      <c r="H27" s="70">
        <f t="shared" si="3"/>
        <v>4511892.082351096</v>
      </c>
      <c r="I27" s="70">
        <f t="shared" si="3"/>
        <v>6043113.9676565835</v>
      </c>
      <c r="J27" s="70">
        <f t="shared" si="3"/>
        <v>7780354.9988165237</v>
      </c>
      <c r="K27" s="70">
        <f t="shared" si="3"/>
        <v>9751334.1425371245</v>
      </c>
      <c r="L27" s="70">
        <f t="shared" si="3"/>
        <v>11987499.830143392</v>
      </c>
      <c r="M27" s="70">
        <f t="shared" si="3"/>
        <v>14524531.740581734</v>
      </c>
      <c r="N27" s="70">
        <f t="shared" si="3"/>
        <v>17402910.096110702</v>
      </c>
      <c r="O27" s="70">
        <f t="shared" si="3"/>
        <v>20668561.554214038</v>
      </c>
      <c r="P27" s="70">
        <f t="shared" si="3"/>
        <v>24373592.001419634</v>
      </c>
      <c r="Q27" s="70">
        <f t="shared" si="3"/>
        <v>28577117.941292353</v>
      </c>
      <c r="R27" s="70">
        <f t="shared" si="3"/>
        <v>33346209.742011443</v>
      </c>
      <c r="S27" s="70">
        <f t="shared" si="3"/>
        <v>38756961.793746091</v>
      </c>
      <c r="T27" s="70">
        <f t="shared" si="3"/>
        <v>44895706.650982082</v>
      </c>
      <c r="U27" s="70">
        <f t="shared" si="2"/>
        <v>51860392.532339357</v>
      </c>
      <c r="V27" s="70">
        <f t="shared" si="2"/>
        <v>59762146.156909786</v>
      </c>
      <c r="W27" s="70">
        <f t="shared" si="2"/>
        <v>68727045.853325665</v>
      </c>
      <c r="X27" s="70">
        <f t="shared" si="2"/>
        <v>78898133.232827052</v>
      </c>
    </row>
    <row r="28" spans="1:24" ht="15">
      <c r="A28" s="69">
        <v>60</v>
      </c>
      <c r="B28" s="75">
        <v>5318</v>
      </c>
      <c r="C28" s="55">
        <v>14.5889551</v>
      </c>
      <c r="D28" s="55">
        <v>1350</v>
      </c>
      <c r="E28" s="70">
        <f t="shared" si="3"/>
        <v>1047384.8534943</v>
      </c>
      <c r="F28" s="70">
        <f t="shared" si="3"/>
        <v>2247572.212989084</v>
      </c>
      <c r="G28" s="70">
        <f t="shared" si="3"/>
        <v>3622854.3674764382</v>
      </c>
      <c r="H28" s="70">
        <f t="shared" si="3"/>
        <v>5198775.8179802634</v>
      </c>
      <c r="I28" s="70">
        <f t="shared" si="3"/>
        <v>7004607.7413093606</v>
      </c>
      <c r="J28" s="70">
        <f t="shared" si="3"/>
        <v>9073891.6731144078</v>
      </c>
      <c r="K28" s="70">
        <f t="shared" si="3"/>
        <v>11445062.508622007</v>
      </c>
      <c r="L28" s="70">
        <f t="shared" si="3"/>
        <v>14162162.392666103</v>
      </c>
      <c r="M28" s="70">
        <f t="shared" si="3"/>
        <v>17275658.758815546</v>
      </c>
      <c r="N28" s="70">
        <f t="shared" si="3"/>
        <v>20843381.711862661</v>
      </c>
      <c r="O28" s="70">
        <f t="shared" si="3"/>
        <v>24931598.164622217</v>
      </c>
      <c r="P28" s="70">
        <f t="shared" si="3"/>
        <v>29616242.680065677</v>
      </c>
      <c r="Q28" s="70">
        <f t="shared" si="3"/>
        <v>34984327.880461797</v>
      </c>
      <c r="R28" s="70">
        <f t="shared" si="3"/>
        <v>41135560.620473437</v>
      </c>
      <c r="S28" s="70">
        <f t="shared" si="3"/>
        <v>48184193.943021894</v>
      </c>
      <c r="T28" s="70">
        <f t="shared" si="3"/>
        <v>56261149.216160581</v>
      </c>
      <c r="U28" s="70">
        <f t="shared" si="2"/>
        <v>65516447.867544539</v>
      </c>
      <c r="V28" s="70">
        <f t="shared" si="2"/>
        <v>76121997.883549809</v>
      </c>
      <c r="W28" s="70">
        <f t="shared" si="2"/>
        <v>88274786.829498157</v>
      </c>
      <c r="X28" s="70">
        <f t="shared" si="2"/>
        <v>102200540.69816865</v>
      </c>
    </row>
    <row r="29" spans="1:24" ht="15">
      <c r="A29" s="69">
        <v>61</v>
      </c>
      <c r="B29" s="75">
        <v>5452</v>
      </c>
      <c r="C29" s="55">
        <v>14.3558314</v>
      </c>
      <c r="D29" s="55">
        <v>1345</v>
      </c>
      <c r="E29" s="70">
        <f t="shared" si="3"/>
        <v>1052704.5030631605</v>
      </c>
      <c r="F29" s="70">
        <f t="shared" si="3"/>
        <v>2256533.4897262761</v>
      </c>
      <c r="G29" s="70">
        <f t="shared" si="3"/>
        <v>3633182.136059077</v>
      </c>
      <c r="H29" s="70">
        <f t="shared" si="3"/>
        <v>5207460.1410297984</v>
      </c>
      <c r="I29" s="70">
        <f t="shared" si="3"/>
        <v>7007738.8421613993</v>
      </c>
      <c r="J29" s="70">
        <f t="shared" si="3"/>
        <v>9066462.5183575656</v>
      </c>
      <c r="K29" s="70">
        <f t="shared" si="3"/>
        <v>11420733.094500329</v>
      </c>
      <c r="L29" s="70">
        <f t="shared" si="3"/>
        <v>14112978.785253963</v>
      </c>
      <c r="M29" s="70">
        <f t="shared" si="3"/>
        <v>17191718.728245951</v>
      </c>
      <c r="N29" s="70">
        <f t="shared" si="3"/>
        <v>20712437.386698328</v>
      </c>
      <c r="O29" s="70">
        <f t="shared" si="3"/>
        <v>24738584.479826462</v>
      </c>
      <c r="P29" s="70">
        <f t="shared" si="3"/>
        <v>29342718.461560082</v>
      </c>
      <c r="Q29" s="70">
        <f t="shared" si="3"/>
        <v>34607814.155141488</v>
      </c>
      <c r="R29" s="70">
        <f t="shared" si="3"/>
        <v>40628758.109542102</v>
      </c>
      <c r="S29" s="70">
        <f t="shared" si="3"/>
        <v>47514058.626724951</v>
      </c>
      <c r="T29" s="70">
        <f t="shared" si="3"/>
        <v>55387801.277537905</v>
      </c>
      <c r="U29" s="70">
        <f t="shared" si="2"/>
        <v>64391885.148171447</v>
      </c>
      <c r="V29" s="70">
        <f t="shared" si="2"/>
        <v>74688580.118387759</v>
      </c>
      <c r="W29" s="70">
        <f t="shared" si="2"/>
        <v>86463451.258300588</v>
      </c>
      <c r="X29" s="70">
        <f t="shared" si="2"/>
        <v>99928703.046626553</v>
      </c>
    </row>
    <row r="30" spans="1:24" ht="15">
      <c r="A30" s="69">
        <v>62</v>
      </c>
      <c r="B30" s="75">
        <v>5587</v>
      </c>
      <c r="C30" s="55">
        <v>13.695024800000001</v>
      </c>
      <c r="D30" s="55">
        <v>1313</v>
      </c>
      <c r="E30" s="70">
        <f t="shared" si="3"/>
        <v>1004630.179711288</v>
      </c>
      <c r="F30" s="70">
        <f t="shared" si="3"/>
        <v>2146844.7116823224</v>
      </c>
      <c r="G30" s="70">
        <f t="shared" si="3"/>
        <v>3445485.8070759918</v>
      </c>
      <c r="H30" s="70">
        <f t="shared" si="3"/>
        <v>4921976.12254682</v>
      </c>
      <c r="I30" s="70">
        <f t="shared" si="3"/>
        <v>6600672.1528909719</v>
      </c>
      <c r="J30" s="70">
        <f t="shared" si="3"/>
        <v>8509266.0209073722</v>
      </c>
      <c r="K30" s="70">
        <f t="shared" si="3"/>
        <v>10679242.292479901</v>
      </c>
      <c r="L30" s="70">
        <f t="shared" si="3"/>
        <v>13146397.352598405</v>
      </c>
      <c r="M30" s="70">
        <f t="shared" si="3"/>
        <v>15951429.910054585</v>
      </c>
      <c r="N30" s="70">
        <f t="shared" si="3"/>
        <v>19140612.37190247</v>
      </c>
      <c r="O30" s="70">
        <f t="shared" si="3"/>
        <v>22766554.162817668</v>
      </c>
      <c r="P30" s="70">
        <f t="shared" si="3"/>
        <v>26889069.581232272</v>
      </c>
      <c r="Q30" s="70">
        <f t="shared" si="3"/>
        <v>31576164.508582577</v>
      </c>
      <c r="R30" s="70">
        <f t="shared" si="3"/>
        <v>36905158.248633042</v>
      </c>
      <c r="S30" s="70">
        <f t="shared" si="3"/>
        <v>42963959.002973877</v>
      </c>
      <c r="T30" s="70">
        <f t="shared" si="3"/>
        <v>49852514.023204274</v>
      </c>
      <c r="U30" s="70">
        <f t="shared" si="2"/>
        <v>57684458.361816868</v>
      </c>
      <c r="V30" s="70">
        <f t="shared" si="2"/>
        <v>66588989.419924662</v>
      </c>
      <c r="W30" s="70">
        <f t="shared" si="2"/>
        <v>76712998.214763999</v>
      </c>
      <c r="X30" s="70">
        <f t="shared" si="2"/>
        <v>88223492.524810791</v>
      </c>
    </row>
    <row r="31" spans="1:24" ht="15">
      <c r="A31" s="69">
        <v>63</v>
      </c>
      <c r="B31" s="75">
        <v>5723</v>
      </c>
      <c r="C31" s="55">
        <v>15.539543800000001</v>
      </c>
      <c r="D31" s="55">
        <v>1315</v>
      </c>
      <c r="E31" s="70">
        <f t="shared" si="3"/>
        <v>1169466.4405513101</v>
      </c>
      <c r="F31" s="70">
        <f t="shared" si="3"/>
        <v>2520662.6308583906</v>
      </c>
      <c r="G31" s="70">
        <f t="shared" si="3"/>
        <v>4081828.5449821725</v>
      </c>
      <c r="H31" s="70">
        <f t="shared" si="3"/>
        <v>5885592.5201218883</v>
      </c>
      <c r="I31" s="70">
        <f t="shared" si="3"/>
        <v>7969653.1882270621</v>
      </c>
      <c r="J31" s="70">
        <f t="shared" si="3"/>
        <v>10377567.376671014</v>
      </c>
      <c r="K31" s="70">
        <f t="shared" si="3"/>
        <v>13159660.445094626</v>
      </c>
      <c r="L31" s="70">
        <f t="shared" si="3"/>
        <v>16374078.084442688</v>
      </c>
      <c r="M31" s="70">
        <f t="shared" si="3"/>
        <v>20088001.560772173</v>
      </c>
      <c r="N31" s="70">
        <f t="shared" si="3"/>
        <v>24379051.802404352</v>
      </c>
      <c r="O31" s="70">
        <f t="shared" si="3"/>
        <v>29336911.675814975</v>
      </c>
      <c r="P31" s="70">
        <f t="shared" si="3"/>
        <v>35065200.355796866</v>
      </c>
      <c r="Q31" s="70">
        <f t="shared" si="3"/>
        <v>41683638.964194983</v>
      </c>
      <c r="R31" s="70">
        <f t="shared" si="3"/>
        <v>49330552.739021234</v>
      </c>
      <c r="S31" s="70">
        <f t="shared" si="3"/>
        <v>58165762.029234849</v>
      </c>
      <c r="T31" s="70">
        <f t="shared" si="3"/>
        <v>68373922.536922872</v>
      </c>
      <c r="U31" s="70">
        <f t="shared" si="2"/>
        <v>80168384.617877394</v>
      </c>
      <c r="V31" s="70">
        <f t="shared" si="2"/>
        <v>93795652.299876198</v>
      </c>
      <c r="W31" s="70">
        <f t="shared" si="2"/>
        <v>109540535.21206248</v>
      </c>
      <c r="X31" s="70">
        <f t="shared" si="2"/>
        <v>127732101.10064664</v>
      </c>
    </row>
    <row r="32" spans="1:24" ht="15">
      <c r="A32" s="69">
        <v>64</v>
      </c>
      <c r="B32" s="75">
        <v>5861</v>
      </c>
      <c r="C32" s="55">
        <v>16.852858900000001</v>
      </c>
      <c r="D32" s="55">
        <v>1329</v>
      </c>
      <c r="E32" s="70">
        <f>$D32*((1+$C32/100)^E$2-1)*$B32</f>
        <v>1312714.5139114419</v>
      </c>
      <c r="F32" s="70">
        <f>$D32*((1+$C32/100)^F$2-1)*$B32</f>
        <v>2846658.9526121998</v>
      </c>
      <c r="G32" s="70">
        <f t="shared" si="3"/>
        <v>4639116.8831715938</v>
      </c>
      <c r="H32" s="70">
        <f t="shared" si="3"/>
        <v>6733655.2196100233</v>
      </c>
      <c r="I32" s="70">
        <f t="shared" si="3"/>
        <v>9181183.1464948263</v>
      </c>
      <c r="J32" s="70">
        <f t="shared" si="3"/>
        <v>12041189.501435624</v>
      </c>
      <c r="K32" s="70">
        <f t="shared" si="3"/>
        <v>15383188.691905629</v>
      </c>
      <c r="L32" s="70">
        <f t="shared" si="3"/>
        <v>19288410.290384684</v>
      </c>
      <c r="M32" s="70">
        <f t="shared" si="3"/>
        <v>23851773.374587733</v>
      </c>
      <c r="N32" s="70">
        <f t="shared" si="3"/>
        <v>29184193.600466218</v>
      </c>
      <c r="O32" s="70">
        <f t="shared" si="3"/>
        <v>35415279.082967065</v>
      </c>
      <c r="P32" s="70">
        <f t="shared" si="3"/>
        <v>42696480.609772168</v>
      </c>
      <c r="Q32" s="70">
        <f t="shared" si="3"/>
        <v>51204772.756114371</v>
      </c>
      <c r="R32" s="70">
        <f t="shared" si="3"/>
        <v>61146955.372679427</v>
      </c>
      <c r="S32" s="70">
        <f t="shared" si="3"/>
        <v>72764679.997194499</v>
      </c>
      <c r="T32" s="70">
        <f t="shared" si="3"/>
        <v>86340323.360069677</v>
      </c>
      <c r="U32" s="70">
        <f t="shared" si="2"/>
        <v>102203850.74365741</v>
      </c>
      <c r="V32" s="70">
        <f t="shared" si="2"/>
        <v>120740836.01376402</v>
      </c>
      <c r="W32" s="70">
        <f t="shared" si="2"/>
        <v>142401833.25575551</v>
      </c>
      <c r="X32" s="70">
        <f t="shared" si="2"/>
        <v>167713327.79927272</v>
      </c>
    </row>
    <row r="33" spans="1:24" ht="15">
      <c r="A33" s="69">
        <v>65</v>
      </c>
      <c r="B33" s="75">
        <v>6000</v>
      </c>
      <c r="C33" s="55">
        <v>15.0329374</v>
      </c>
      <c r="D33" s="55">
        <v>1242</v>
      </c>
      <c r="E33" s="70">
        <f>$D33*((1+$C33/100)^E$2-1)*$B33</f>
        <v>1120254.4950480002</v>
      </c>
      <c r="F33" s="70">
        <f t="shared" ref="F33:X33" si="4">$D33*((1+$C33/100)^F$2-1)*$B33</f>
        <v>2408916.1470572525</v>
      </c>
      <c r="G33" s="70">
        <f t="shared" si="3"/>
        <v>3891301.4985108618</v>
      </c>
      <c r="H33" s="70">
        <f t="shared" si="3"/>
        <v>5596532.911875261</v>
      </c>
      <c r="I33" s="70">
        <f t="shared" si="3"/>
        <v>7558110.6961358665</v>
      </c>
      <c r="J33" s="70">
        <f t="shared" si="3"/>
        <v>9814571.2407566737</v>
      </c>
      <c r="K33" s="70">
        <f t="shared" si="3"/>
        <v>12410244.086506031</v>
      </c>
      <c r="L33" s="70">
        <f t="shared" si="3"/>
        <v>15396122.806265684</v>
      </c>
      <c r="M33" s="70">
        <f t="shared" si="3"/>
        <v>18830866.804806728</v>
      </c>
      <c r="N33" s="70">
        <f t="shared" si="3"/>
        <v>22781953.718498707</v>
      </c>
      <c r="O33" s="70">
        <f t="shared" si="3"/>
        <v>27327005.054545585</v>
      </c>
      <c r="P33" s="70">
        <f t="shared" si="3"/>
        <v>32555311.112738259</v>
      </c>
      <c r="Q33" s="70">
        <f t="shared" si="3"/>
        <v>38569585.147739448</v>
      </c>
      <c r="R33" s="70">
        <f t="shared" si="3"/>
        <v>45487981.233486816</v>
      </c>
      <c r="S33" s="70">
        <f t="shared" si="3"/>
        <v>53446415.471888646</v>
      </c>
      <c r="T33" s="70">
        <f t="shared" si="3"/>
        <v>62601236.147369571</v>
      </c>
      <c r="U33" s="70">
        <f t="shared" si="2"/>
        <v>73132295.284077808</v>
      </c>
      <c r="V33" s="70">
        <f t="shared" si="2"/>
        <v>85246481.948364377</v>
      </c>
      <c r="W33" s="70">
        <f t="shared" si="2"/>
        <v>99181786.710412294</v>
      </c>
      <c r="X33" s="70">
        <f t="shared" si="2"/>
        <v>115211977.11383811</v>
      </c>
    </row>
    <row r="34" spans="1:24">
      <c r="A34" s="69"/>
      <c r="B34" s="69"/>
      <c r="E34" s="69"/>
      <c r="F34" s="69"/>
      <c r="G34" s="69"/>
      <c r="H34" s="69"/>
      <c r="I34" s="70">
        <f>SUM(I3:I33)</f>
        <v>152686760.27494654</v>
      </c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70">
        <f>SUM(X3:X33)</f>
        <v>2034931009.4485683</v>
      </c>
    </row>
    <row r="35" spans="1:24">
      <c r="A35" s="69" t="s">
        <v>132</v>
      </c>
      <c r="B35" s="69"/>
      <c r="E35" s="69" t="s">
        <v>31</v>
      </c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</row>
    <row r="36" spans="1:24">
      <c r="A36" s="69" t="s">
        <v>0</v>
      </c>
      <c r="B36" s="69" t="s">
        <v>32</v>
      </c>
      <c r="C36" s="69" t="s">
        <v>33</v>
      </c>
      <c r="E36" s="69">
        <v>1</v>
      </c>
      <c r="F36" s="69">
        <v>2</v>
      </c>
      <c r="G36" s="69">
        <v>3</v>
      </c>
      <c r="H36" s="69">
        <v>4</v>
      </c>
      <c r="I36" s="69">
        <v>5</v>
      </c>
      <c r="J36" s="69">
        <v>6</v>
      </c>
      <c r="K36" s="69">
        <v>7</v>
      </c>
      <c r="L36" s="69">
        <v>8</v>
      </c>
      <c r="M36" s="69">
        <v>9</v>
      </c>
      <c r="N36" s="69">
        <v>10</v>
      </c>
      <c r="O36" s="69">
        <v>11</v>
      </c>
      <c r="P36" s="69">
        <v>12</v>
      </c>
      <c r="Q36" s="69">
        <v>13</v>
      </c>
      <c r="R36" s="69">
        <v>14</v>
      </c>
      <c r="S36" s="69">
        <v>15</v>
      </c>
      <c r="T36" s="69">
        <v>16</v>
      </c>
      <c r="U36" s="69">
        <v>17</v>
      </c>
      <c r="V36" s="69">
        <v>18</v>
      </c>
      <c r="W36" s="69">
        <v>19</v>
      </c>
      <c r="X36" s="69">
        <v>20</v>
      </c>
    </row>
    <row r="37" spans="1:24" ht="15">
      <c r="A37" s="69">
        <v>35</v>
      </c>
      <c r="B37" s="75">
        <v>4942</v>
      </c>
      <c r="C37" s="55">
        <v>11.6415585</v>
      </c>
      <c r="D37" s="55">
        <v>89</v>
      </c>
      <c r="E37" s="70">
        <f>$D37*((1+$C37/100)^E$2-1)*$B37</f>
        <v>51203.998075229974</v>
      </c>
      <c r="F37" s="70">
        <f>$D37*((1+$C37/100)^F$2-1)*$B37</f>
        <v>108368.93954072671</v>
      </c>
      <c r="G37" s="70">
        <f>$D37*((1+$C37/100)^G$2-1)*$B37</f>
        <v>172188.77110841998</v>
      </c>
      <c r="H37" s="70">
        <f>$D37*((1+$C37/100)^H$2-1)*$B37</f>
        <v>243438.22570266781</v>
      </c>
      <c r="I37" s="70">
        <f>$D37*((1+$C37/100)^I$2-1)*$B37</f>
        <v>322982.22723443585</v>
      </c>
      <c r="J37" s="70">
        <f t="shared" ref="J37:X52" si="5">$D37*((1+$C37/100)^J$2-1)*$B37</f>
        <v>411786.39023776568</v>
      </c>
      <c r="K37" s="70">
        <f t="shared" si="5"/>
        <v>510928.74182756332</v>
      </c>
      <c r="L37" s="70">
        <f t="shared" si="5"/>
        <v>621612.80827596318</v>
      </c>
      <c r="M37" s="70">
        <f t="shared" si="5"/>
        <v>745182.22507013218</v>
      </c>
      <c r="N37" s="70">
        <f t="shared" si="5"/>
        <v>883137.04780850315</v>
      </c>
      <c r="O37" s="70">
        <f t="shared" si="5"/>
        <v>1037151.9619395331</v>
      </c>
      <c r="P37" s="70">
        <f t="shared" si="5"/>
        <v>1209096.6123978514</v>
      </c>
      <c r="Q37" s="70">
        <f t="shared" si="5"/>
        <v>1401058.2999268956</v>
      </c>
      <c r="R37" s="70">
        <f t="shared" si="5"/>
        <v>1615367.3196072206</v>
      </c>
      <c r="S37" s="70">
        <f t="shared" si="5"/>
        <v>1854625.2491844066</v>
      </c>
      <c r="T37" s="70">
        <f t="shared" si="5"/>
        <v>2121736.5305992104</v>
      </c>
      <c r="U37" s="70">
        <f t="shared" si="5"/>
        <v>2419943.7281000176</v>
      </c>
      <c r="V37" s="70">
        <f t="shared" si="5"/>
        <v>2752866.8909490919</v>
      </c>
      <c r="W37" s="70">
        <f t="shared" si="5"/>
        <v>3124547.498561292</v>
      </c>
      <c r="X37" s="70">
        <f t="shared" si="5"/>
        <v>3539497.5215418208</v>
      </c>
    </row>
    <row r="38" spans="1:24" ht="15">
      <c r="A38" s="69">
        <v>36</v>
      </c>
      <c r="B38" s="75">
        <v>5092</v>
      </c>
      <c r="C38" s="55">
        <v>12.260639899999999</v>
      </c>
      <c r="D38" s="55">
        <v>67</v>
      </c>
      <c r="E38" s="70">
        <f t="shared" ref="E38:T66" si="6">$D38*((1+$C38/100)^E$2-1)*$B38</f>
        <v>41828.889508435968</v>
      </c>
      <c r="F38" s="70">
        <f t="shared" si="6"/>
        <v>88786.268533670183</v>
      </c>
      <c r="G38" s="70">
        <f t="shared" si="6"/>
        <v>141500.92270766644</v>
      </c>
      <c r="H38" s="70">
        <f t="shared" si="6"/>
        <v>200678.73080446673</v>
      </c>
      <c r="I38" s="70">
        <f t="shared" si="6"/>
        <v>267112.11685272871</v>
      </c>
      <c r="J38" s="70">
        <f t="shared" si="6"/>
        <v>341690.66113774502</v>
      </c>
      <c r="K38" s="70">
        <f t="shared" si="6"/>
        <v>425413.01218020899</v>
      </c>
      <c r="L38" s="70">
        <f t="shared" si="6"/>
        <v>519400.25919980352</v>
      </c>
      <c r="M38" s="70">
        <f t="shared" si="6"/>
        <v>624910.94412839389</v>
      </c>
      <c r="N38" s="70">
        <f t="shared" si="6"/>
        <v>743357.9141921025</v>
      </c>
      <c r="O38" s="70">
        <f t="shared" si="6"/>
        <v>876327.24072778318</v>
      </c>
      <c r="P38" s="70">
        <f t="shared" si="6"/>
        <v>1025599.4575674586</v>
      </c>
      <c r="Q38" s="70">
        <f t="shared" si="6"/>
        <v>1193173.403384594</v>
      </c>
      <c r="R38" s="70">
        <f t="shared" si="6"/>
        <v>1381292.9872645894</v>
      </c>
      <c r="S38" s="70">
        <f t="shared" si="6"/>
        <v>1592477.2359054894</v>
      </c>
      <c r="T38" s="70">
        <f t="shared" si="6"/>
        <v>1829554.0247977709</v>
      </c>
      <c r="U38" s="70">
        <f t="shared" si="5"/>
        <v>2095697.9450626182</v>
      </c>
      <c r="V38" s="70">
        <f t="shared" si="5"/>
        <v>2394472.8130068812</v>
      </c>
      <c r="W38" s="70">
        <f t="shared" si="5"/>
        <v>2729879.3916214909</v>
      </c>
      <c r="X38" s="70">
        <f t="shared" si="5"/>
        <v>3106408.9630409488</v>
      </c>
    </row>
    <row r="39" spans="1:24" ht="15">
      <c r="A39" s="69">
        <v>37</v>
      </c>
      <c r="B39" s="75">
        <v>5245</v>
      </c>
      <c r="C39" s="55">
        <v>12.666257</v>
      </c>
      <c r="D39" s="55">
        <v>74</v>
      </c>
      <c r="E39" s="70">
        <f t="shared" si="6"/>
        <v>49161.543294099967</v>
      </c>
      <c r="F39" s="70">
        <f t="shared" si="6"/>
        <v>104550.01400699692</v>
      </c>
      <c r="G39" s="70">
        <f t="shared" si="6"/>
        <v>166954.13076875912</v>
      </c>
      <c r="H39" s="70">
        <f t="shared" si="6"/>
        <v>237262.51333814615</v>
      </c>
      <c r="I39" s="70">
        <f t="shared" si="6"/>
        <v>316476.33633631503</v>
      </c>
      <c r="J39" s="70">
        <f t="shared" si="6"/>
        <v>405723.5857349569</v>
      </c>
      <c r="K39" s="70">
        <f t="shared" si="6"/>
        <v>506275.12110786198</v>
      </c>
      <c r="L39" s="70">
        <f t="shared" si="6"/>
        <v>619562.77236854483</v>
      </c>
      <c r="M39" s="70">
        <f t="shared" si="6"/>
        <v>747199.72868716961</v>
      </c>
      <c r="N39" s="70">
        <f t="shared" si="6"/>
        <v>891003.50992008916</v>
      </c>
      <c r="O39" s="70">
        <f t="shared" si="6"/>
        <v>1053021.8476596882</v>
      </c>
      <c r="P39" s="70">
        <f t="shared" si="6"/>
        <v>1235561.8444445126</v>
      </c>
      <c r="Q39" s="70">
        <f t="shared" si="6"/>
        <v>1441222.8263498945</v>
      </c>
      <c r="R39" s="70">
        <f t="shared" si="6"/>
        <v>1672933.3567721357</v>
      </c>
      <c r="S39" s="70">
        <f t="shared" si="6"/>
        <v>1933992.9384737215</v>
      </c>
      <c r="T39" s="70">
        <f t="shared" si="6"/>
        <v>2228118.9977167547</v>
      </c>
      <c r="U39" s="70">
        <f t="shared" si="5"/>
        <v>2559499.8195274826</v>
      </c>
      <c r="V39" s="70">
        <f t="shared" si="5"/>
        <v>2932854.1878774697</v>
      </c>
      <c r="W39" s="70">
        <f t="shared" si="5"/>
        <v>3353498.5800433923</v>
      </c>
      <c r="X39" s="70">
        <f t="shared" si="5"/>
        <v>3827422.8719771388</v>
      </c>
    </row>
    <row r="40" spans="1:24" ht="15">
      <c r="A40" s="69">
        <v>38</v>
      </c>
      <c r="B40" s="75">
        <v>5400</v>
      </c>
      <c r="C40" s="55">
        <v>12.4921723</v>
      </c>
      <c r="D40" s="55">
        <v>65</v>
      </c>
      <c r="E40" s="70">
        <f t="shared" si="6"/>
        <v>43847.524772999976</v>
      </c>
      <c r="F40" s="70">
        <f t="shared" si="6"/>
        <v>93172.557889928255</v>
      </c>
      <c r="G40" s="70">
        <f t="shared" si="6"/>
        <v>148659.3591308553</v>
      </c>
      <c r="H40" s="70">
        <f t="shared" si="6"/>
        <v>211077.66718655749</v>
      </c>
      <c r="I40" s="70">
        <f t="shared" si="6"/>
        <v>281293.37783132272</v>
      </c>
      <c r="J40" s="70">
        <f t="shared" si="6"/>
        <v>360280.5560315015</v>
      </c>
      <c r="K40" s="70">
        <f t="shared" si="6"/>
        <v>449134.94862735464</v>
      </c>
      <c r="L40" s="70">
        <f t="shared" si="6"/>
        <v>549089.18504240026</v>
      </c>
      <c r="M40" s="70">
        <f t="shared" si="6"/>
        <v>661529.87689156272</v>
      </c>
      <c r="N40" s="70">
        <f t="shared" si="6"/>
        <v>788016.85370183445</v>
      </c>
      <c r="O40" s="70">
        <f t="shared" si="6"/>
        <v>930304.80159230635</v>
      </c>
      <c r="P40" s="70">
        <f t="shared" si="6"/>
        <v>1090367.6050953902</v>
      </c>
      <c r="Q40" s="70">
        <f t="shared" si="6"/>
        <v>1270425.7298002897</v>
      </c>
      <c r="R40" s="70">
        <f t="shared" si="6"/>
        <v>1472977.025683474</v>
      </c>
      <c r="S40" s="70">
        <f t="shared" si="6"/>
        <v>1700831.3784442688</v>
      </c>
      <c r="T40" s="70">
        <f t="shared" si="6"/>
        <v>1957149.6895449923</v>
      </c>
      <c r="U40" s="70">
        <f t="shared" si="5"/>
        <v>2245487.7257048679</v>
      </c>
      <c r="V40" s="70">
        <f t="shared" si="5"/>
        <v>2569845.4461482707</v>
      </c>
      <c r="W40" s="70">
        <f t="shared" si="5"/>
        <v>2934722.4918978163</v>
      </c>
      <c r="X40" s="70">
        <f t="shared" si="5"/>
        <v>3345180.606885544</v>
      </c>
    </row>
    <row r="41" spans="1:24" ht="15">
      <c r="A41" s="69">
        <v>39</v>
      </c>
      <c r="B41" s="75">
        <v>5557</v>
      </c>
      <c r="C41" s="55">
        <v>12.566598300000001</v>
      </c>
      <c r="D41" s="55">
        <v>67</v>
      </c>
      <c r="E41" s="70">
        <f t="shared" si="6"/>
        <v>46787.833124576995</v>
      </c>
      <c r="F41" s="70">
        <f t="shared" si="6"/>
        <v>99455.30529119393</v>
      </c>
      <c r="G41" s="70">
        <f t="shared" si="6"/>
        <v>158741.28711975389</v>
      </c>
      <c r="H41" s="70">
        <f t="shared" si="6"/>
        <v>225477.50013292005</v>
      </c>
      <c r="I41" s="70">
        <f t="shared" si="6"/>
        <v>300600.18495608302</v>
      </c>
      <c r="J41" s="70">
        <f t="shared" si="6"/>
        <v>385163.23581314803</v>
      </c>
      <c r="K41" s="70">
        <f t="shared" si="6"/>
        <v>480352.98558164504</v>
      </c>
      <c r="L41" s="70">
        <f t="shared" si="6"/>
        <v>587504.84882632433</v>
      </c>
      <c r="M41" s="70">
        <f t="shared" si="6"/>
        <v>708122.05629592773</v>
      </c>
      <c r="N41" s="70">
        <f t="shared" si="6"/>
        <v>843896.74370891391</v>
      </c>
      <c r="O41" s="70">
        <f t="shared" si="6"/>
        <v>996733.69068217045</v>
      </c>
      <c r="P41" s="70">
        <f t="shared" si="6"/>
        <v>1168777.0428355406</v>
      </c>
      <c r="Q41" s="70">
        <f t="shared" si="6"/>
        <v>1362440.3919558786</v>
      </c>
      <c r="R41" s="70">
        <f t="shared" si="6"/>
        <v>1580440.6362144963</v>
      </c>
      <c r="S41" s="70">
        <f t="shared" si="6"/>
        <v>1825836.0954621136</v>
      </c>
      <c r="T41" s="70">
        <f t="shared" si="6"/>
        <v>2102069.4163198187</v>
      </c>
      <c r="U41" s="70">
        <f t="shared" si="5"/>
        <v>2413015.8689804617</v>
      </c>
      <c r="V41" s="70">
        <f t="shared" si="5"/>
        <v>2763037.7132750684</v>
      </c>
      <c r="W41" s="70">
        <f t="shared" si="5"/>
        <v>3157045.3967044279</v>
      </c>
      <c r="X41" s="70">
        <f t="shared" si="5"/>
        <v>3600566.4429814923</v>
      </c>
    </row>
    <row r="42" spans="1:24" ht="15">
      <c r="A42" s="69">
        <v>40</v>
      </c>
      <c r="B42" s="75">
        <v>5717</v>
      </c>
      <c r="C42" s="55">
        <v>13.5524577</v>
      </c>
      <c r="D42" s="55">
        <v>44</v>
      </c>
      <c r="E42" s="70">
        <f t="shared" si="6"/>
        <v>34090.936295195992</v>
      </c>
      <c r="F42" s="70">
        <f t="shared" si="6"/>
        <v>72802.032311332383</v>
      </c>
      <c r="G42" s="70">
        <f t="shared" si="6"/>
        <v>116759.43324026202</v>
      </c>
      <c r="H42" s="70">
        <f t="shared" si="6"/>
        <v>166674.14233610427</v>
      </c>
      <c r="I42" s="70">
        <f t="shared" si="6"/>
        <v>223353.52126823858</v>
      </c>
      <c r="J42" s="70">
        <f t="shared" si="6"/>
        <v>287714.34905477305</v>
      </c>
      <c r="K42" s="70">
        <f t="shared" si="6"/>
        <v>360797.65080244752</v>
      </c>
      <c r="L42" s="70">
        <f t="shared" si="6"/>
        <v>443785.53610523901</v>
      </c>
      <c r="M42" s="70">
        <f t="shared" si="6"/>
        <v>538020.31945981574</v>
      </c>
      <c r="N42" s="70">
        <f t="shared" si="6"/>
        <v>645026.23196720821</v>
      </c>
      <c r="O42" s="70">
        <f t="shared" si="6"/>
        <v>766534.07550366386</v>
      </c>
      <c r="P42" s="70">
        <f t="shared" si="6"/>
        <v>904509.21813757985</v>
      </c>
      <c r="Q42" s="70">
        <f t="shared" si="6"/>
        <v>1061183.3836134721</v>
      </c>
      <c r="R42" s="70">
        <f t="shared" si="6"/>
        <v>1239090.7490923128</v>
      </c>
      <c r="S42" s="70">
        <f t="shared" si="6"/>
        <v>1441108.9350228573</v>
      </c>
      <c r="T42" s="70">
        <f t="shared" si="6"/>
        <v>1670505.5501479465</v>
      </c>
      <c r="U42" s="70">
        <f t="shared" si="5"/>
        <v>1930991.0445030956</v>
      </c>
      <c r="V42" s="70">
        <f t="shared" si="5"/>
        <v>2226778.7252953616</v>
      </c>
      <c r="W42" s="70">
        <f t="shared" si="5"/>
        <v>2562652.9064088105</v>
      </c>
      <c r="X42" s="70">
        <f t="shared" si="5"/>
        <v>2944046.293842881</v>
      </c>
    </row>
    <row r="43" spans="1:24" ht="15">
      <c r="A43" s="69">
        <v>41</v>
      </c>
      <c r="B43" s="75">
        <v>5880</v>
      </c>
      <c r="C43" s="55">
        <v>11.8608305</v>
      </c>
      <c r="D43" s="55">
        <v>54</v>
      </c>
      <c r="E43" s="70">
        <f t="shared" si="6"/>
        <v>37660.509003599989</v>
      </c>
      <c r="F43" s="70">
        <f t="shared" si="6"/>
        <v>79787.867145554235</v>
      </c>
      <c r="G43" s="70">
        <f t="shared" si="6"/>
        <v>126911.87983085364</v>
      </c>
      <c r="H43" s="70">
        <f t="shared" si="6"/>
        <v>179625.19178555484</v>
      </c>
      <c r="I43" s="70">
        <f t="shared" si="6"/>
        <v>238590.74032213938</v>
      </c>
      <c r="J43" s="70">
        <f t="shared" si="6"/>
        <v>304550.09262404352</v>
      </c>
      <c r="K43" s="70">
        <f t="shared" si="6"/>
        <v>378332.77190137439</v>
      </c>
      <c r="L43" s="70">
        <f t="shared" si="6"/>
        <v>460866.689706148</v>
      </c>
      <c r="M43" s="70">
        <f t="shared" si="6"/>
        <v>553189.8156067552</v>
      </c>
      <c r="N43" s="70">
        <f t="shared" si="6"/>
        <v>656463.23098273494</v>
      </c>
      <c r="O43" s="70">
        <f t="shared" si="6"/>
        <v>771985.73110802076</v>
      </c>
      <c r="P43" s="70">
        <f t="shared" si="6"/>
        <v>901210.1591625287</v>
      </c>
      <c r="Q43" s="70">
        <f t="shared" si="6"/>
        <v>1045761.6775931765</v>
      </c>
      <c r="R43" s="70">
        <f t="shared" si="6"/>
        <v>1207458.2066100594</v>
      </c>
      <c r="S43" s="70">
        <f t="shared" si="6"/>
        <v>1388333.2868580187</v>
      </c>
      <c r="T43" s="70">
        <f t="shared" si="6"/>
        <v>1590661.6537909268</v>
      </c>
      <c r="U43" s="70">
        <f t="shared" si="5"/>
        <v>1816987.8453791656</v>
      </c>
      <c r="V43" s="70">
        <f t="shared" si="5"/>
        <v>2070158.2029287904</v>
      </c>
      <c r="W43" s="70">
        <f t="shared" si="5"/>
        <v>2353356.6674636207</v>
      </c>
      <c r="X43" s="70">
        <f t="shared" si="5"/>
        <v>2670144.8218555292</v>
      </c>
    </row>
    <row r="44" spans="1:24" ht="15">
      <c r="A44" s="69">
        <v>42</v>
      </c>
      <c r="B44" s="75">
        <v>6045</v>
      </c>
      <c r="C44" s="55">
        <v>12.368753</v>
      </c>
      <c r="D44" s="55">
        <v>37</v>
      </c>
      <c r="E44" s="70">
        <f t="shared" si="6"/>
        <v>27664.571397449996</v>
      </c>
      <c r="F44" s="70">
        <f t="shared" si="6"/>
        <v>58750.905299559214</v>
      </c>
      <c r="G44" s="70">
        <f t="shared" si="6"/>
        <v>93682.231058775593</v>
      </c>
      <c r="H44" s="70">
        <f t="shared" si="6"/>
        <v>132934.12622077478</v>
      </c>
      <c r="I44" s="70">
        <f t="shared" si="6"/>
        <v>177040.99134318065</v>
      </c>
      <c r="J44" s="70">
        <f t="shared" si="6"/>
        <v>226603.32566862003</v>
      </c>
      <c r="K44" s="70">
        <f t="shared" si="6"/>
        <v>282295.90270780725</v>
      </c>
      <c r="L44" s="70">
        <f t="shared" si="6"/>
        <v>344876.95704030612</v>
      </c>
      <c r="M44" s="70">
        <f t="shared" si="6"/>
        <v>415198.50740798772</v>
      </c>
      <c r="N44" s="70">
        <f t="shared" si="6"/>
        <v>494217.95664641832</v>
      </c>
      <c r="O44" s="70">
        <f t="shared" si="6"/>
        <v>583011.12638311088</v>
      </c>
      <c r="P44" s="70">
        <f t="shared" si="6"/>
        <v>682786.90396540554</v>
      </c>
      <c r="Q44" s="70">
        <f t="shared" si="6"/>
        <v>794903.70103068359</v>
      </c>
      <c r="R44" s="70">
        <f t="shared" si="6"/>
        <v>920887.94779647747</v>
      </c>
      <c r="S44" s="70">
        <f t="shared" si="6"/>
        <v>1062454.8748636427</v>
      </c>
      <c r="T44" s="70">
        <f t="shared" si="6"/>
        <v>1221531.8654694352</v>
      </c>
      <c r="U44" s="70">
        <f t="shared" si="5"/>
        <v>1400284.6961230922</v>
      </c>
      <c r="V44" s="70">
        <f t="shared" si="5"/>
        <v>1601147.0228808078</v>
      </c>
      <c r="W44" s="70">
        <f t="shared" si="5"/>
        <v>1826853.5147052382</v>
      </c>
      <c r="X44" s="70">
        <f t="shared" si="5"/>
        <v>2080477.0850083975</v>
      </c>
    </row>
    <row r="45" spans="1:24" ht="15">
      <c r="A45" s="69">
        <v>43</v>
      </c>
      <c r="B45" s="75">
        <v>6213</v>
      </c>
      <c r="C45" s="55">
        <v>12.4892573</v>
      </c>
      <c r="D45" s="55">
        <v>62</v>
      </c>
      <c r="E45" s="70">
        <f t="shared" si="6"/>
        <v>48109.368475037962</v>
      </c>
      <c r="F45" s="70">
        <f t="shared" si="6"/>
        <v>102227.23976432851</v>
      </c>
      <c r="G45" s="70">
        <f t="shared" si="6"/>
        <v>163104.03124422135</v>
      </c>
      <c r="H45" s="70">
        <f t="shared" si="6"/>
        <v>231583.8818480226</v>
      </c>
      <c r="I45" s="70">
        <f t="shared" si="6"/>
        <v>308616.35719238804</v>
      </c>
      <c r="J45" s="70">
        <f t="shared" si="6"/>
        <v>395269.6165870704</v>
      </c>
      <c r="K45" s="70">
        <f t="shared" si="6"/>
        <v>492745.22450639104</v>
      </c>
      <c r="L45" s="70">
        <f t="shared" si="6"/>
        <v>602394.81190349476</v>
      </c>
      <c r="M45" s="70">
        <f t="shared" si="6"/>
        <v>725738.81839901127</v>
      </c>
      <c r="N45" s="70">
        <f t="shared" si="6"/>
        <v>864487.57522988145</v>
      </c>
      <c r="O45" s="70">
        <f t="shared" si="6"/>
        <v>1020565.0213019102</v>
      </c>
      <c r="P45" s="70">
        <f t="shared" si="6"/>
        <v>1196135.3812011436</v>
      </c>
      <c r="Q45" s="70">
        <f t="shared" si="6"/>
        <v>1393633.1750907281</v>
      </c>
      <c r="R45" s="70">
        <f t="shared" si="6"/>
        <v>1615796.9766210064</v>
      </c>
      <c r="S45" s="70">
        <f t="shared" si="6"/>
        <v>1865707.3869518626</v>
      </c>
      <c r="T45" s="70">
        <f t="shared" si="6"/>
        <v>2146829.7514484255</v>
      </c>
      <c r="U45" s="70">
        <f t="shared" si="5"/>
        <v>2463062.2113748076</v>
      </c>
      <c r="V45" s="70">
        <f t="shared" si="5"/>
        <v>2818789.7568875151</v>
      </c>
      <c r="W45" s="70">
        <f t="shared" si="5"/>
        <v>3218945.0308462791</v>
      </c>
      <c r="X45" s="70">
        <f t="shared" si="5"/>
        <v>3669076.726569273</v>
      </c>
    </row>
    <row r="46" spans="1:24" ht="15">
      <c r="A46" s="69">
        <v>44</v>
      </c>
      <c r="B46" s="75">
        <v>6383</v>
      </c>
      <c r="C46" s="55">
        <v>12.7418543</v>
      </c>
      <c r="D46" s="55">
        <v>44</v>
      </c>
      <c r="E46" s="70">
        <f t="shared" si="6"/>
        <v>35785.752638636033</v>
      </c>
      <c r="F46" s="70">
        <f t="shared" si="6"/>
        <v>76131.273738645468</v>
      </c>
      <c r="G46" s="70">
        <f t="shared" si="6"/>
        <v>121617.56235379388</v>
      </c>
      <c r="H46" s="70">
        <f t="shared" si="6"/>
        <v>172899.647590762</v>
      </c>
      <c r="I46" s="70">
        <f t="shared" si="6"/>
        <v>230716.02141062639</v>
      </c>
      <c r="J46" s="70">
        <f t="shared" si="6"/>
        <v>295899.27334416122</v>
      </c>
      <c r="K46" s="70">
        <f t="shared" si="6"/>
        <v>369388.0802670691</v>
      </c>
      <c r="L46" s="70">
        <f t="shared" si="6"/>
        <v>452240.72389490216</v>
      </c>
      <c r="M46" s="70">
        <f t="shared" si="6"/>
        <v>545650.33065749193</v>
      </c>
      <c r="N46" s="70">
        <f t="shared" si="6"/>
        <v>650962.0534159739</v>
      </c>
      <c r="O46" s="70">
        <f t="shared" si="6"/>
        <v>769692.44244916155</v>
      </c>
      <c r="P46" s="70">
        <f t="shared" si="6"/>
        <v>903551.28466278117</v>
      </c>
      <c r="Q46" s="70">
        <f t="shared" si="6"/>
        <v>1054466.225518927</v>
      </c>
      <c r="R46" s="70">
        <f t="shared" si="6"/>
        <v>1224610.5282558943</v>
      </c>
      <c r="S46" s="70">
        <f t="shared" si="6"/>
        <v>1416434.370147357</v>
      </c>
      <c r="T46" s="70">
        <f t="shared" si="6"/>
        <v>1632700.1264852919</v>
      </c>
      <c r="U46" s="70">
        <f t="shared" si="5"/>
        <v>1876522.1503965999</v>
      </c>
      <c r="V46" s="70">
        <f t="shared" si="5"/>
        <v>2151411.6213459973</v>
      </c>
      <c r="W46" s="70">
        <f t="shared" si="5"/>
        <v>2461327.1081698085</v>
      </c>
      <c r="X46" s="70">
        <f t="shared" si="5"/>
        <v>2810731.5747778453</v>
      </c>
    </row>
    <row r="47" spans="1:24" ht="15">
      <c r="A47" s="69">
        <v>45</v>
      </c>
      <c r="B47" s="75">
        <v>6555</v>
      </c>
      <c r="C47" s="55">
        <v>12.649166299999999</v>
      </c>
      <c r="D47" s="55">
        <v>33</v>
      </c>
      <c r="E47" s="70">
        <f t="shared" si="6"/>
        <v>27362.044081844979</v>
      </c>
      <c r="F47" s="70">
        <f t="shared" si="6"/>
        <v>58185.15862268184</v>
      </c>
      <c r="G47" s="70">
        <f t="shared" si="6"/>
        <v>92907.14018062863</v>
      </c>
      <c r="H47" s="70">
        <f t="shared" si="6"/>
        <v>132021.16292849544</v>
      </c>
      <c r="I47" s="70">
        <f t="shared" si="6"/>
        <v>176082.78346035976</v>
      </c>
      <c r="J47" s="70">
        <f t="shared" si="6"/>
        <v>225717.83164777447</v>
      </c>
      <c r="K47" s="70">
        <f t="shared" si="6"/>
        <v>281631.2996235005</v>
      </c>
      <c r="L47" s="70">
        <f t="shared" si="6"/>
        <v>344617.35514757334</v>
      </c>
      <c r="M47" s="70">
        <f t="shared" si="6"/>
        <v>415570.62158069643</v>
      </c>
      <c r="N47" s="70">
        <f t="shared" si="6"/>
        <v>495498.88468022738</v>
      </c>
      <c r="O47" s="70">
        <f t="shared" si="6"/>
        <v>585537.40669991949</v>
      </c>
      <c r="P47" s="70">
        <f t="shared" si="6"/>
        <v>686965.05110394454</v>
      </c>
      <c r="Q47" s="70">
        <f t="shared" si="6"/>
        <v>801222.44692280749</v>
      </c>
      <c r="R47" s="70">
        <f t="shared" si="6"/>
        <v>929932.45074884756</v>
      </c>
      <c r="S47" s="70">
        <f t="shared" si="6"/>
        <v>1074923.1970035797</v>
      </c>
      <c r="T47" s="70">
        <f t="shared" si="6"/>
        <v>1238254.063871684</v>
      </c>
      <c r="U47" s="70">
        <f t="shared" si="5"/>
        <v>1422244.9237091665</v>
      </c>
      <c r="V47" s="70">
        <f t="shared" si="5"/>
        <v>1629509.0933842917</v>
      </c>
      <c r="W47" s="70">
        <f t="shared" si="5"/>
        <v>1862990.4525619377</v>
      </c>
      <c r="X47" s="70">
        <f t="shared" si="5"/>
        <v>2126005.2571414649</v>
      </c>
    </row>
    <row r="48" spans="1:24" ht="15">
      <c r="A48" s="69">
        <v>46</v>
      </c>
      <c r="B48" s="75">
        <v>6732</v>
      </c>
      <c r="C48" s="55">
        <v>12.6890014</v>
      </c>
      <c r="D48" s="55">
        <v>19</v>
      </c>
      <c r="E48" s="70">
        <f t="shared" si="6"/>
        <v>16230.247910712002</v>
      </c>
      <c r="F48" s="70">
        <f t="shared" si="6"/>
        <v>34519.952206037728</v>
      </c>
      <c r="G48" s="70">
        <f t="shared" si="6"/>
        <v>55130.437335453178</v>
      </c>
      <c r="H48" s="70">
        <f t="shared" si="6"/>
        <v>78356.187211486991</v>
      </c>
      <c r="I48" s="70">
        <f t="shared" si="6"/>
        <v>104529.05281445119</v>
      </c>
      <c r="J48" s="70">
        <f t="shared" si="6"/>
        <v>134022.99370019566</v>
      </c>
      <c r="K48" s="70">
        <f t="shared" si="6"/>
        <v>167259.42115784739</v>
      </c>
      <c r="L48" s="70">
        <f t="shared" si="6"/>
        <v>204713.21936091056</v>
      </c>
      <c r="M48" s="70">
        <f t="shared" si="6"/>
        <v>246919.53054231356</v>
      </c>
      <c r="N48" s="70">
        <f t="shared" si="6"/>
        <v>294481.40114041325</v>
      </c>
      <c r="O48" s="70">
        <f t="shared" si="6"/>
        <v>348078.3981645719</v>
      </c>
      <c r="P48" s="70">
        <f t="shared" si="6"/>
        <v>408476.31889148412</v>
      </c>
      <c r="Q48" s="70">
        <f t="shared" si="6"/>
        <v>476538.13262500492</v>
      </c>
      <c r="R48" s="70">
        <f t="shared" si="6"/>
        <v>553236.31085603766</v>
      </c>
      <c r="S48" s="70">
        <f t="shared" si="6"/>
        <v>639666.7219965806</v>
      </c>
      <c r="T48" s="70">
        <f t="shared" si="6"/>
        <v>737064.28921677289</v>
      </c>
      <c r="U48" s="70">
        <f t="shared" si="5"/>
        <v>846820.63510510128</v>
      </c>
      <c r="V48" s="70">
        <f t="shared" si="5"/>
        <v>970503.96525978844</v>
      </c>
      <c r="W48" s="70">
        <f t="shared" si="5"/>
        <v>1109881.4749093708</v>
      </c>
      <c r="X48" s="70">
        <f t="shared" si="5"/>
        <v>1266944.5987096736</v>
      </c>
    </row>
    <row r="49" spans="1:24" ht="15">
      <c r="A49" s="69">
        <v>47</v>
      </c>
      <c r="B49" s="75">
        <v>6910</v>
      </c>
      <c r="C49" s="55">
        <v>12.8221977</v>
      </c>
      <c r="D49" s="55">
        <v>21</v>
      </c>
      <c r="E49" s="70">
        <f t="shared" si="6"/>
        <v>18606.29108246999</v>
      </c>
      <c r="F49" s="70">
        <f t="shared" si="6"/>
        <v>39598.317592171748</v>
      </c>
      <c r="G49" s="70">
        <f t="shared" si="6"/>
        <v>63281.983242183873</v>
      </c>
      <c r="H49" s="70">
        <f t="shared" si="6"/>
        <v>90002.41532444756</v>
      </c>
      <c r="I49" s="70">
        <f t="shared" si="6"/>
        <v>120148.99403459333</v>
      </c>
      <c r="J49" s="70">
        <f t="shared" si="6"/>
        <v>154161.02666674004</v>
      </c>
      <c r="K49" s="70">
        <f t="shared" si="6"/>
        <v>192534.14936476914</v>
      </c>
      <c r="L49" s="70">
        <f t="shared" si="6"/>
        <v>235827.54971880314</v>
      </c>
      <c r="M49" s="70">
        <f t="shared" si="6"/>
        <v>284672.11545728386</v>
      </c>
      <c r="N49" s="70">
        <f t="shared" si="6"/>
        <v>339779.62798045902</v>
      </c>
      <c r="O49" s="70">
        <f t="shared" si="6"/>
        <v>401953.13470690791</v>
      </c>
      <c r="P49" s="70">
        <f t="shared" si="6"/>
        <v>472098.65138284507</v>
      </c>
      <c r="Q49" s="70">
        <f t="shared" si="6"/>
        <v>551238.3648846572</v>
      </c>
      <c r="R49" s="70">
        <f t="shared" si="6"/>
        <v>640525.52891088522</v>
      </c>
      <c r="S49" s="70">
        <f t="shared" si="6"/>
        <v>741261.2696292795</v>
      </c>
      <c r="T49" s="70">
        <f t="shared" si="6"/>
        <v>854913.54617714568</v>
      </c>
      <c r="U49" s="70">
        <f t="shared" si="5"/>
        <v>983138.54231453012</v>
      </c>
      <c r="V49" s="70">
        <f t="shared" si="5"/>
        <v>1127804.8009574672</v>
      </c>
      <c r="W49" s="70">
        <f t="shared" si="5"/>
        <v>1291020.453288795</v>
      </c>
      <c r="X49" s="70">
        <f t="shared" si="5"/>
        <v>1475163.9392393907</v>
      </c>
    </row>
    <row r="50" spans="1:24" ht="15">
      <c r="A50" s="69">
        <v>48</v>
      </c>
      <c r="B50" s="75">
        <v>7090</v>
      </c>
      <c r="C50" s="55">
        <v>12.6767097</v>
      </c>
      <c r="D50" s="55">
        <v>28</v>
      </c>
      <c r="E50" s="70">
        <f t="shared" si="6"/>
        <v>25165.804096440021</v>
      </c>
      <c r="F50" s="70">
        <f t="shared" si="6"/>
        <v>53521.804121856439</v>
      </c>
      <c r="G50" s="70">
        <f t="shared" si="6"/>
        <v>85472.411953026851</v>
      </c>
      <c r="H50" s="70">
        <f t="shared" si="6"/>
        <v>121473.30558634017</v>
      </c>
      <c r="I50" s="70">
        <f t="shared" si="6"/>
        <v>162037.92799495443</v>
      </c>
      <c r="J50" s="70">
        <f t="shared" si="6"/>
        <v>207744.8098272098</v>
      </c>
      <c r="K50" s="70">
        <f t="shared" si="6"/>
        <v>259245.82038226238</v>
      </c>
      <c r="L50" s="70">
        <f t="shared" si="6"/>
        <v>317275.46453794517</v>
      </c>
      <c r="M50" s="70">
        <f t="shared" si="6"/>
        <v>382661.35822318698</v>
      </c>
      <c r="N50" s="70">
        <f t="shared" si="6"/>
        <v>456336.03183565749</v>
      </c>
      <c r="O50" s="70">
        <f t="shared" si="6"/>
        <v>539350.2299444034</v>
      </c>
      <c r="P50" s="70">
        <f t="shared" si="6"/>
        <v>632887.89695717802</v>
      </c>
      <c r="Q50" s="70">
        <f t="shared" si="6"/>
        <v>738283.06247731473</v>
      </c>
      <c r="R50" s="70">
        <f t="shared" si="6"/>
        <v>857038.86716827331</v>
      </c>
      <c r="S50" s="70">
        <f t="shared" si="6"/>
        <v>990849.00047180417</v>
      </c>
      <c r="T50" s="70">
        <f t="shared" si="6"/>
        <v>1141621.8559234065</v>
      </c>
      <c r="U50" s="70">
        <f t="shared" si="5"/>
        <v>1311507.7485670091</v>
      </c>
      <c r="V50" s="70">
        <f t="shared" si="5"/>
        <v>1502929.5826422949</v>
      </c>
      <c r="W50" s="70">
        <f t="shared" si="5"/>
        <v>1718617.4069257202</v>
      </c>
      <c r="X50" s="70">
        <f t="shared" si="5"/>
        <v>1961647.3505518017</v>
      </c>
    </row>
    <row r="51" spans="1:24" ht="15">
      <c r="A51" s="69">
        <v>49</v>
      </c>
      <c r="B51" s="75">
        <v>7271</v>
      </c>
      <c r="C51" s="55">
        <v>13.766070600000001</v>
      </c>
      <c r="D51" s="55">
        <v>31</v>
      </c>
      <c r="E51" s="70">
        <f t="shared" si="6"/>
        <v>31028.860793106029</v>
      </c>
      <c r="F51" s="70">
        <f t="shared" si="6"/>
        <v>66329.17646936675</v>
      </c>
      <c r="G51" s="70">
        <f t="shared" si="6"/>
        <v>106488.95852364441</v>
      </c>
      <c r="H51" s="70">
        <f t="shared" si="6"/>
        <v>152177.16452832008</v>
      </c>
      <c r="I51" s="70">
        <f t="shared" si="6"/>
        <v>204154.84122747285</v>
      </c>
      <c r="J51" s="70">
        <f t="shared" si="6"/>
        <v>263287.80159727065</v>
      </c>
      <c r="K51" s="70">
        <f t="shared" si="6"/>
        <v>330561.04703944497</v>
      </c>
      <c r="L51" s="70">
        <f t="shared" si="6"/>
        <v>407095.17494410032</v>
      </c>
      <c r="M51" s="70">
        <f t="shared" si="6"/>
        <v>494165.04492920474</v>
      </c>
      <c r="N51" s="70">
        <f t="shared" si="6"/>
        <v>593221.01468778681</v>
      </c>
      <c r="O51" s="70">
        <f t="shared" si="6"/>
        <v>705913.09917685017</v>
      </c>
      <c r="P51" s="70">
        <f t="shared" si="6"/>
        <v>834118.45557728945</v>
      </c>
      <c r="Q51" s="70">
        <f t="shared" si="6"/>
        <v>979972.65185279481</v>
      </c>
      <c r="R51" s="70">
        <f t="shared" si="6"/>
        <v>1145905.2397606489</v>
      </c>
      <c r="S51" s="70">
        <f t="shared" si="6"/>
        <v>1334680.2248683055</v>
      </c>
      <c r="T51" s="70">
        <f t="shared" si="6"/>
        <v>1549442.1077010215</v>
      </c>
      <c r="U51" s="70">
        <f t="shared" si="5"/>
        <v>1793768.2629463784</v>
      </c>
      <c r="V51" s="70">
        <f t="shared" si="5"/>
        <v>2071728.5292170767</v>
      </c>
      <c r="W51" s="70">
        <f t="shared" si="5"/>
        <v>2387953.0019825478</v>
      </c>
      <c r="X51" s="70">
        <f t="shared" si="5"/>
        <v>2747709.1589233908</v>
      </c>
    </row>
    <row r="52" spans="1:24" ht="15">
      <c r="A52" s="69">
        <v>50</v>
      </c>
      <c r="B52" s="75">
        <v>7453</v>
      </c>
      <c r="C52" s="55">
        <v>12.5287767</v>
      </c>
      <c r="D52" s="55">
        <v>25</v>
      </c>
      <c r="E52" s="70">
        <f t="shared" si="6"/>
        <v>23344.24318627502</v>
      </c>
      <c r="F52" s="70">
        <f t="shared" si="6"/>
        <v>49613.23447366339</v>
      </c>
      <c r="G52" s="70">
        <f t="shared" si="6"/>
        <v>79173.409020791121</v>
      </c>
      <c r="H52" s="70">
        <f t="shared" si="6"/>
        <v>112437.11182905869</v>
      </c>
      <c r="I52" s="70">
        <f t="shared" si="6"/>
        <v>149868.34968432575</v>
      </c>
      <c r="J52" s="70">
        <f t="shared" si="6"/>
        <v>191989.26374652513</v>
      </c>
      <c r="K52" s="70">
        <f t="shared" si="6"/>
        <v>239387.41307557636</v>
      </c>
      <c r="L52" s="70">
        <f t="shared" si="6"/>
        <v>292723.97069399682</v>
      </c>
      <c r="M52" s="70">
        <f t="shared" si="6"/>
        <v>352742.94651589618</v>
      </c>
      <c r="N52" s="70">
        <f t="shared" si="6"/>
        <v>420281.56579614826</v>
      </c>
      <c r="O52" s="70">
        <f t="shared" si="6"/>
        <v>496281.94787228631</v>
      </c>
      <c r="P52" s="70">
        <f t="shared" si="6"/>
        <v>581804.24810989038</v>
      </c>
      <c r="Q52" s="70">
        <f t="shared" si="6"/>
        <v>678041.44637296756</v>
      </c>
      <c r="R52" s="70">
        <f t="shared" si="6"/>
        <v>786335.98830876208</v>
      </c>
      <c r="S52" s="70">
        <f t="shared" si="6"/>
        <v>908198.51158198016</v>
      </c>
      <c r="T52" s="70">
        <f t="shared" si="6"/>
        <v>1045328.9182770848</v>
      </c>
      <c r="U52" s="70">
        <f t="shared" si="5"/>
        <v>1199640.0874148214</v>
      </c>
      <c r="V52" s="70">
        <f t="shared" si="5"/>
        <v>1373284.5583569841</v>
      </c>
      <c r="W52" s="70">
        <f t="shared" si="5"/>
        <v>1568684.5573153871</v>
      </c>
      <c r="X52" s="70">
        <f t="shared" si="5"/>
        <v>1788565.7858150904</v>
      </c>
    </row>
    <row r="53" spans="1:24" ht="15">
      <c r="A53" s="69">
        <v>51</v>
      </c>
      <c r="B53" s="75">
        <v>7637</v>
      </c>
      <c r="C53" s="55">
        <v>12.5532524</v>
      </c>
      <c r="D53" s="55">
        <v>29</v>
      </c>
      <c r="E53" s="70">
        <f t="shared" si="6"/>
        <v>27802.064687852009</v>
      </c>
      <c r="F53" s="70">
        <f t="shared" si="6"/>
        <v>59094.192728381357</v>
      </c>
      <c r="G53" s="70">
        <f t="shared" si="6"/>
        <v>94314.500583169545</v>
      </c>
      <c r="H53" s="70">
        <f t="shared" si="6"/>
        <v>133956.10257902628</v>
      </c>
      <c r="I53" s="70">
        <f t="shared" si="6"/>
        <v>178574.01492882639</v>
      </c>
      <c r="J53" s="70">
        <f t="shared" si="6"/>
        <v>228792.92643150769</v>
      </c>
      <c r="K53" s="70">
        <f t="shared" si="6"/>
        <v>285315.9446476532</v>
      </c>
      <c r="L53" s="70">
        <f t="shared" si="6"/>
        <v>348934.4400045693</v>
      </c>
      <c r="M53" s="70">
        <f t="shared" si="6"/>
        <v>420539.12565672153</v>
      </c>
      <c r="N53" s="70">
        <f t="shared" si="6"/>
        <v>501132.52822901489</v>
      </c>
      <c r="O53" s="70">
        <f t="shared" si="6"/>
        <v>591843.02404395654</v>
      </c>
      <c r="P53" s="70">
        <f t="shared" si="6"/>
        <v>693940.63735183899</v>
      </c>
      <c r="Q53" s="70">
        <f t="shared" si="6"/>
        <v>808854.82175263611</v>
      </c>
      <c r="R53" s="70">
        <f t="shared" si="6"/>
        <v>938194.47376466682</v>
      </c>
      <c r="S53" s="70">
        <f t="shared" si="6"/>
        <v>1083770.4587470493</v>
      </c>
      <c r="T53" s="70">
        <f t="shared" ref="T53:X67" si="7">$D53*((1+$C53/100)^T$2-1)*$B53</f>
        <v>1247620.9645580561</v>
      </c>
      <c r="U53" s="70">
        <f t="shared" si="7"/>
        <v>1432040.0379221954</v>
      </c>
      <c r="V53" s="70">
        <f t="shared" si="7"/>
        <v>1639609.7030394762</v>
      </c>
      <c r="W53" s="70">
        <f t="shared" si="7"/>
        <v>1873236.1121247646</v>
      </c>
      <c r="X53" s="70">
        <f t="shared" si="7"/>
        <v>2136190.2340155849</v>
      </c>
    </row>
    <row r="54" spans="1:24" ht="15">
      <c r="A54" s="69">
        <v>52</v>
      </c>
      <c r="B54" s="75">
        <v>7821</v>
      </c>
      <c r="C54" s="55">
        <v>15.0600673</v>
      </c>
      <c r="D54" s="55">
        <v>40</v>
      </c>
      <c r="E54" s="70">
        <f t="shared" ref="E54:T67" si="8">$D54*((1+$C54/100)^E$2-1)*$B54</f>
        <v>47113.914541320002</v>
      </c>
      <c r="F54" s="70">
        <f t="shared" si="8"/>
        <v>101323.21632022726</v>
      </c>
      <c r="G54" s="70">
        <f t="shared" si="8"/>
        <v>163696.47542989807</v>
      </c>
      <c r="H54" s="70">
        <f t="shared" si="8"/>
        <v>235463.18933868868</v>
      </c>
      <c r="I54" s="70">
        <f t="shared" si="8"/>
        <v>318038.01866114163</v>
      </c>
      <c r="J54" s="70">
        <f t="shared" si="8"/>
        <v>413048.67285241606</v>
      </c>
      <c r="K54" s="70">
        <f t="shared" si="8"/>
        <v>522367.99550706684</v>
      </c>
      <c r="L54" s="70">
        <f t="shared" si="8"/>
        <v>648150.88172541198</v>
      </c>
      <c r="M54" s="70">
        <f t="shared" si="8"/>
        <v>792876.75526012259</v>
      </c>
      <c r="N54" s="70">
        <f t="shared" si="8"/>
        <v>959398.44274967338</v>
      </c>
      <c r="O54" s="70">
        <f t="shared" si="8"/>
        <v>1150998.408444246</v>
      </c>
      <c r="P54" s="70">
        <f t="shared" si="8"/>
        <v>1371453.4579191983</v>
      </c>
      <c r="Q54" s="70">
        <f t="shared" si="8"/>
        <v>1625109.1862113266</v>
      </c>
      <c r="R54" s="70">
        <f t="shared" si="8"/>
        <v>1916965.6378945545</v>
      </c>
      <c r="S54" s="70">
        <f t="shared" si="8"/>
        <v>2252775.8676206693</v>
      </c>
      <c r="T54" s="70">
        <f t="shared" si="8"/>
        <v>2639159.3439438208</v>
      </c>
      <c r="U54" s="70">
        <f t="shared" si="7"/>
        <v>3083732.4318373185</v>
      </c>
      <c r="V54" s="70">
        <f t="shared" si="7"/>
        <v>3595258.5259652655</v>
      </c>
      <c r="W54" s="70">
        <f t="shared" si="7"/>
        <v>4183820.7941259425</v>
      </c>
      <c r="X54" s="70">
        <f t="shared" si="7"/>
        <v>4861020.9359740233</v>
      </c>
    </row>
    <row r="55" spans="1:24" ht="15">
      <c r="A55" s="69">
        <v>53</v>
      </c>
      <c r="B55" s="75">
        <v>8005</v>
      </c>
      <c r="C55" s="55">
        <v>12.7088257</v>
      </c>
      <c r="D55" s="55">
        <v>44</v>
      </c>
      <c r="E55" s="70">
        <f t="shared" si="8"/>
        <v>44763.025880540015</v>
      </c>
      <c r="F55" s="70">
        <f t="shared" si="8"/>
        <v>95214.906698283754</v>
      </c>
      <c r="G55" s="70">
        <f t="shared" si="8"/>
        <v>152078.6291115263</v>
      </c>
      <c r="H55" s="70">
        <f t="shared" si="8"/>
        <v>216169.06289279959</v>
      </c>
      <c r="I55" s="70">
        <f t="shared" si="8"/>
        <v>288404.6381937089</v>
      </c>
      <c r="J55" s="70">
        <f t="shared" si="8"/>
        <v>369820.50685300305</v>
      </c>
      <c r="K55" s="70">
        <f t="shared" si="8"/>
        <v>461583.37635234767</v>
      </c>
      <c r="L55" s="70">
        <f t="shared" si="8"/>
        <v>565008.22899368254</v>
      </c>
      <c r="M55" s="70">
        <f t="shared" si="8"/>
        <v>681577.16588768654</v>
      </c>
      <c r="N55" s="70">
        <f t="shared" si="8"/>
        <v>812960.64579189254</v>
      </c>
      <c r="O55" s="70">
        <f t="shared" si="8"/>
        <v>961041.4231557186</v>
      </c>
      <c r="P55" s="70">
        <f t="shared" si="8"/>
        <v>1127941.5284099183</v>
      </c>
      <c r="Q55" s="70">
        <f t="shared" si="8"/>
        <v>1316052.6771339909</v>
      </c>
      <c r="R55" s="70">
        <f t="shared" si="8"/>
        <v>1528070.5438716738</v>
      </c>
      <c r="S55" s="70">
        <f t="shared" si="8"/>
        <v>1767033.3917459068</v>
      </c>
      <c r="T55" s="70">
        <f t="shared" si="8"/>
        <v>2036365.6114442321</v>
      </c>
      <c r="U55" s="70">
        <f t="shared" si="7"/>
        <v>2339926.7934979587</v>
      </c>
      <c r="V55" s="70">
        <f t="shared" si="7"/>
        <v>2682067.0370717538</v>
      </c>
      <c r="W55" s="70">
        <f t="shared" si="7"/>
        <v>3067689.2878508973</v>
      </c>
      <c r="X55" s="70">
        <f t="shared" si="7"/>
        <v>3502319.5983419786</v>
      </c>
    </row>
    <row r="56" spans="1:24" ht="15">
      <c r="A56" s="69">
        <v>54</v>
      </c>
      <c r="B56" s="75">
        <v>8189</v>
      </c>
      <c r="C56" s="55">
        <v>13.548388900000001</v>
      </c>
      <c r="D56" s="55">
        <v>46</v>
      </c>
      <c r="E56" s="70">
        <f t="shared" si="8"/>
        <v>51035.968082966028</v>
      </c>
      <c r="F56" s="70">
        <f t="shared" si="8"/>
        <v>108986.48760069215</v>
      </c>
      <c r="G56" s="70">
        <f t="shared" si="8"/>
        <v>174788.3688722502</v>
      </c>
      <c r="H56" s="70">
        <f t="shared" si="8"/>
        <v>249505.34492199522</v>
      </c>
      <c r="I56" s="70">
        <f t="shared" si="8"/>
        <v>334345.26746127964</v>
      </c>
      <c r="J56" s="70">
        <f t="shared" si="8"/>
        <v>430679.63264864485</v>
      </c>
      <c r="K56" s="70">
        <f t="shared" si="8"/>
        <v>540065.75227594073</v>
      </c>
      <c r="L56" s="70">
        <f t="shared" si="8"/>
        <v>664271.92879296187</v>
      </c>
      <c r="M56" s="70">
        <f t="shared" si="8"/>
        <v>805306.04114232946</v>
      </c>
      <c r="N56" s="70">
        <f t="shared" si="8"/>
        <v>965448.00351445226</v>
      </c>
      <c r="O56" s="70">
        <f t="shared" si="8"/>
        <v>1147286.6217408418</v>
      </c>
      <c r="P56" s="70">
        <f t="shared" si="8"/>
        <v>1353761.4431349293</v>
      </c>
      <c r="Q56" s="70">
        <f t="shared" si="8"/>
        <v>1588210.2763120681</v>
      </c>
      <c r="R56" s="70">
        <f t="shared" si="8"/>
        <v>1854423.1491795573</v>
      </c>
      <c r="S56" s="70">
        <f t="shared" si="8"/>
        <v>2156703.577364997</v>
      </c>
      <c r="T56" s="70">
        <f t="shared" si="8"/>
        <v>2499938.1335295858</v>
      </c>
      <c r="U56" s="70">
        <f t="shared" si="7"/>
        <v>2889675.442202541</v>
      </c>
      <c r="V56" s="70">
        <f t="shared" si="7"/>
        <v>3332215.877142902</v>
      </c>
      <c r="W56" s="70">
        <f t="shared" si="7"/>
        <v>3834713.4112487352</v>
      </c>
      <c r="X56" s="70">
        <f t="shared" si="7"/>
        <v>4405291.2654881356</v>
      </c>
    </row>
    <row r="57" spans="1:24" ht="15">
      <c r="A57" s="69">
        <v>55</v>
      </c>
      <c r="B57" s="75">
        <v>8372</v>
      </c>
      <c r="C57" s="55">
        <v>12.105408499999999</v>
      </c>
      <c r="D57" s="55">
        <v>38</v>
      </c>
      <c r="E57" s="70">
        <f t="shared" si="8"/>
        <v>38511.662385559976</v>
      </c>
      <c r="F57" s="70">
        <f t="shared" si="8"/>
        <v>81685.318823032823</v>
      </c>
      <c r="G57" s="70">
        <f t="shared" si="8"/>
        <v>130085.32273664832</v>
      </c>
      <c r="H57" s="70">
        <f t="shared" si="8"/>
        <v>184344.34483802289</v>
      </c>
      <c r="I57" s="70">
        <f t="shared" si="8"/>
        <v>245171.64321287416</v>
      </c>
      <c r="J57" s="70">
        <f t="shared" si="8"/>
        <v>313362.33453551499</v>
      </c>
      <c r="K57" s="70">
        <f t="shared" si="8"/>
        <v>389807.78760173568</v>
      </c>
      <c r="L57" s="70">
        <f t="shared" si="8"/>
        <v>475507.27504129813</v>
      </c>
      <c r="M57" s="70">
        <f t="shared" si="8"/>
        <v>571581.03551782575</v>
      </c>
      <c r="N57" s="70">
        <f t="shared" si="8"/>
        <v>679284.91716134863</v>
      </c>
      <c r="O57" s="70">
        <f t="shared" si="8"/>
        <v>800026.79364817624</v>
      </c>
      <c r="P57" s="70">
        <f t="shared" si="8"/>
        <v>935384.96751429979</v>
      </c>
      <c r="Q57" s="70">
        <f t="shared" si="8"/>
        <v>1087128.8012650579</v>
      </c>
      <c r="R57" s="70">
        <f t="shared" si="8"/>
        <v>1257241.8459649065</v>
      </c>
      <c r="S57" s="70">
        <f t="shared" si="8"/>
        <v>1447947.769637459</v>
      </c>
      <c r="T57" s="70">
        <f t="shared" si="8"/>
        <v>1661739.4244042719</v>
      </c>
      <c r="U57" s="70">
        <f t="shared" si="7"/>
        <v>1901411.4323195177</v>
      </c>
      <c r="V57" s="70">
        <f t="shared" si="7"/>
        <v>2170096.7158530564</v>
      </c>
      <c r="W57" s="70">
        <f t="shared" si="7"/>
        <v>2471307.4505377128</v>
      </c>
      <c r="X57" s="70">
        <f t="shared" si="7"/>
        <v>2808980.9751017974</v>
      </c>
    </row>
    <row r="58" spans="1:24" ht="15">
      <c r="A58" s="69">
        <v>56</v>
      </c>
      <c r="B58" s="75">
        <v>8560</v>
      </c>
      <c r="C58" s="55">
        <v>12.4480313</v>
      </c>
      <c r="D58" s="55">
        <v>53</v>
      </c>
      <c r="E58" s="70">
        <f t="shared" si="8"/>
        <v>56474.228401840031</v>
      </c>
      <c r="F58" s="70">
        <f t="shared" si="8"/>
        <v>119978.38643157454</v>
      </c>
      <c r="G58" s="70">
        <f t="shared" si="8"/>
        <v>191387.56192965189</v>
      </c>
      <c r="H58" s="70">
        <f t="shared" si="8"/>
        <v>271685.77394480183</v>
      </c>
      <c r="I58" s="70">
        <f t="shared" si="8"/>
        <v>361979.53252493811</v>
      </c>
      <c r="J58" s="70">
        <f t="shared" si="8"/>
        <v>463513.08643507608</v>
      </c>
      <c r="K58" s="70">
        <f t="shared" si="8"/>
        <v>577685.56891595037</v>
      </c>
      <c r="L58" s="70">
        <f t="shared" si="8"/>
        <v>706070.27775203087</v>
      </c>
      <c r="M58" s="70">
        <f t="shared" si="8"/>
        <v>850436.35532844078</v>
      </c>
      <c r="N58" s="70">
        <f t="shared" si="8"/>
        <v>1012773.1674281443</v>
      </c>
      <c r="O58" s="70">
        <f t="shared" si="8"/>
        <v>1195317.716709441</v>
      </c>
      <c r="P58" s="70">
        <f t="shared" si="8"/>
        <v>1400585.4686217178</v>
      </c>
      <c r="Q58" s="70">
        <f t="shared" si="8"/>
        <v>1631405.0145408409</v>
      </c>
      <c r="R58" s="70">
        <f t="shared" si="8"/>
        <v>1890957.0497824943</v>
      </c>
      <c r="S58" s="70">
        <f t="shared" si="8"/>
        <v>2182818.2036108156</v>
      </c>
      <c r="T58" s="70">
        <f t="shared" si="8"/>
        <v>2511010.3252202272</v>
      </c>
      <c r="U58" s="70">
        <f t="shared" si="7"/>
        <v>2880055.9048517132</v>
      </c>
      <c r="V58" s="70">
        <f t="shared" si="7"/>
        <v>3295040.3937469926</v>
      </c>
      <c r="W58" s="70">
        <f t="shared" si="7"/>
        <v>3761682.2817101022</v>
      </c>
      <c r="X58" s="70">
        <f t="shared" si="7"/>
        <v>4286411.8979457701</v>
      </c>
    </row>
    <row r="59" spans="1:24" ht="15">
      <c r="A59" s="69">
        <v>57</v>
      </c>
      <c r="B59" s="75">
        <v>8748</v>
      </c>
      <c r="C59" s="55">
        <v>12.946932800000001</v>
      </c>
      <c r="D59" s="55">
        <v>59</v>
      </c>
      <c r="E59" s="70">
        <f t="shared" si="8"/>
        <v>66823.263199295936</v>
      </c>
      <c r="F59" s="70">
        <f t="shared" si="8"/>
        <v>142298.08937977187</v>
      </c>
      <c r="G59" s="70">
        <f t="shared" si="8"/>
        <v>227544.59058675074</v>
      </c>
      <c r="H59" s="70">
        <f t="shared" si="8"/>
        <v>323827.89901934849</v>
      </c>
      <c r="I59" s="70">
        <f t="shared" si="8"/>
        <v>432576.94269233127</v>
      </c>
      <c r="J59" s="70">
        <f t="shared" si="8"/>
        <v>555405.65197029791</v>
      </c>
      <c r="K59" s="70">
        <f t="shared" si="8"/>
        <v>694136.91169759003</v>
      </c>
      <c r="L59" s="70">
        <f t="shared" si="8"/>
        <v>850829.61439436837</v>
      </c>
      <c r="M59" s="70">
        <f t="shared" si="8"/>
        <v>1027809.2160118023</v>
      </c>
      <c r="N59" s="70">
        <f t="shared" si="8"/>
        <v>1227702.2477203528</v>
      </c>
      <c r="O59" s="70">
        <f t="shared" si="8"/>
        <v>1453475.2959160923</v>
      </c>
      <c r="P59" s="70">
        <f t="shared" si="8"/>
        <v>1708479.028942246</v>
      </c>
      <c r="Q59" s="70">
        <f t="shared" si="8"/>
        <v>1996497.9239207867</v>
      </c>
      <c r="R59" s="70">
        <f t="shared" si="8"/>
        <v>2321806.4316835022</v>
      </c>
      <c r="S59" s="70">
        <f t="shared" si="8"/>
        <v>2689232.4133389383</v>
      </c>
      <c r="T59" s="70">
        <f t="shared" si="8"/>
        <v>3104228.7899290454</v>
      </c>
      <c r="U59" s="70">
        <f t="shared" si="7"/>
        <v>3572954.468518707</v>
      </c>
      <c r="V59" s="70">
        <f t="shared" si="7"/>
        <v>4102365.7457317174</v>
      </c>
      <c r="W59" s="70">
        <f t="shared" si="7"/>
        <v>4700319.5452411165</v>
      </c>
      <c r="X59" s="70">
        <f t="shared" si="7"/>
        <v>5375690.0213480452</v>
      </c>
    </row>
    <row r="60" spans="1:24" ht="15">
      <c r="A60" s="69">
        <v>58</v>
      </c>
      <c r="B60" s="75">
        <v>8935</v>
      </c>
      <c r="C60" s="55">
        <v>13.4630648</v>
      </c>
      <c r="D60" s="55">
        <v>49</v>
      </c>
      <c r="E60" s="70">
        <f t="shared" si="8"/>
        <v>58943.317154119963</v>
      </c>
      <c r="F60" s="70">
        <f t="shared" si="8"/>
        <v>125822.21129196863</v>
      </c>
      <c r="G60" s="70">
        <f t="shared" si="8"/>
        <v>201705.05428511926</v>
      </c>
      <c r="H60" s="70">
        <f t="shared" si="8"/>
        <v>287804.05360251997</v>
      </c>
      <c r="I60" s="70">
        <f t="shared" si="8"/>
        <v>385494.61699017393</v>
      </c>
      <c r="J60" s="70">
        <f t="shared" si="8"/>
        <v>496337.32423019275</v>
      </c>
      <c r="K60" s="70">
        <f t="shared" si="8"/>
        <v>622102.85697200964</v>
      </c>
      <c r="L60" s="70">
        <f t="shared" si="8"/>
        <v>764800.28488292266</v>
      </c>
      <c r="M60" s="70">
        <f t="shared" si="8"/>
        <v>926709.15998141491</v>
      </c>
      <c r="N60" s="70">
        <f t="shared" si="8"/>
        <v>1110415.9318513684</v>
      </c>
      <c r="O60" s="70">
        <f t="shared" si="8"/>
        <v>1318855.265460162</v>
      </c>
      <c r="P60" s="70">
        <f t="shared" si="8"/>
        <v>1555356.9216213953</v>
      </c>
      <c r="Q60" s="70">
        <f t="shared" si="8"/>
        <v>1823698.9490046892</v>
      </c>
      <c r="R60" s="70">
        <f t="shared" si="8"/>
        <v>2128168.0374202291</v>
      </c>
      <c r="S60" s="70">
        <f t="shared" si="8"/>
        <v>2473627.9965051231</v>
      </c>
      <c r="T60" s="70">
        <f t="shared" si="8"/>
        <v>2865597.4537396692</v>
      </c>
      <c r="U60" s="70">
        <f t="shared" si="7"/>
        <v>3310338.0129979099</v>
      </c>
      <c r="V60" s="70">
        <f t="shared" si="7"/>
        <v>3814954.281940972</v>
      </c>
      <c r="W60" s="70">
        <f t="shared" si="7"/>
        <v>4387507.3661631783</v>
      </c>
      <c r="X60" s="70">
        <f t="shared" si="7"/>
        <v>5037143.6431286205</v>
      </c>
    </row>
    <row r="61" spans="1:24" ht="15">
      <c r="A61" s="69">
        <v>59</v>
      </c>
      <c r="B61" s="75">
        <v>9121</v>
      </c>
      <c r="C61" s="55">
        <v>13.4545586</v>
      </c>
      <c r="D61" s="55">
        <v>80</v>
      </c>
      <c r="E61" s="70">
        <f t="shared" si="8"/>
        <v>98175.22319248</v>
      </c>
      <c r="F61" s="70">
        <f t="shared" si="8"/>
        <v>209559.48932007304</v>
      </c>
      <c r="G61" s="70">
        <f t="shared" si="8"/>
        <v>335930.01680498302</v>
      </c>
      <c r="H61" s="70">
        <f t="shared" si="8"/>
        <v>479303.14096347941</v>
      </c>
      <c r="I61" s="70">
        <f t="shared" si="8"/>
        <v>641966.48612853128</v>
      </c>
      <c r="J61" s="70">
        <f t="shared" si="8"/>
        <v>826515.46638953534</v>
      </c>
      <c r="K61" s="70">
        <f t="shared" si="8"/>
        <v>1035894.6973454589</v>
      </c>
      <c r="L61" s="70">
        <f t="shared" si="8"/>
        <v>1273444.9796265766</v>
      </c>
      <c r="M61" s="70">
        <f t="shared" si="8"/>
        <v>1542956.6038416724</v>
      </c>
      <c r="N61" s="70">
        <f t="shared" si="8"/>
        <v>1848729.8274706001</v>
      </c>
      <c r="O61" s="70">
        <f t="shared" si="8"/>
        <v>2195643.4886557912</v>
      </c>
      <c r="P61" s="70">
        <f t="shared" si="8"/>
        <v>2589232.8516765493</v>
      </c>
      <c r="Q61" s="70">
        <f t="shared" si="8"/>
        <v>3035777.9261883013</v>
      </c>
      <c r="R61" s="70">
        <f t="shared" si="8"/>
        <v>3542403.6694256514</v>
      </c>
      <c r="S61" s="70">
        <f t="shared" si="8"/>
        <v>4117193.6701695565</v>
      </c>
      <c r="T61" s="70">
        <f t="shared" si="8"/>
        <v>4769319.128390491</v>
      </c>
      <c r="U61" s="70">
        <f t="shared" si="7"/>
        <v>5509185.1885332782</v>
      </c>
      <c r="V61" s="70">
        <f t="shared" si="7"/>
        <v>6348596.9612994893</v>
      </c>
      <c r="W61" s="70">
        <f t="shared" si="7"/>
        <v>7300947.8829278285</v>
      </c>
      <c r="X61" s="70">
        <f t="shared" si="7"/>
        <v>8381433.4173842939</v>
      </c>
    </row>
    <row r="62" spans="1:24" ht="15">
      <c r="A62" s="69">
        <v>60</v>
      </c>
      <c r="B62" s="75">
        <v>9306</v>
      </c>
      <c r="C62" s="55">
        <v>14.5889551</v>
      </c>
      <c r="D62" s="55">
        <v>70</v>
      </c>
      <c r="E62" s="70">
        <f t="shared" si="8"/>
        <v>95035.371312420015</v>
      </c>
      <c r="F62" s="70">
        <f t="shared" si="8"/>
        <v>203935.41027472718</v>
      </c>
      <c r="G62" s="70">
        <f t="shared" si="8"/>
        <v>328722.827025128</v>
      </c>
      <c r="H62" s="70">
        <f t="shared" si="8"/>
        <v>471715.42397569446</v>
      </c>
      <c r="I62" s="70">
        <f t="shared" si="8"/>
        <v>635569.146691703</v>
      </c>
      <c r="J62" s="70">
        <f t="shared" si="8"/>
        <v>823327.4154444288</v>
      </c>
      <c r="K62" s="70">
        <f t="shared" si="8"/>
        <v>1038477.653722027</v>
      </c>
      <c r="L62" s="70">
        <f t="shared" si="8"/>
        <v>1285016.0636594868</v>
      </c>
      <c r="M62" s="70">
        <f t="shared" si="8"/>
        <v>1567521.8515269766</v>
      </c>
      <c r="N62" s="70">
        <f t="shared" si="8"/>
        <v>1891242.2819413559</v>
      </c>
      <c r="O62" s="70">
        <f t="shared" si="8"/>
        <v>2262190.1405984159</v>
      </c>
      <c r="P62" s="70">
        <f t="shared" si="8"/>
        <v>2687255.4157993649</v>
      </c>
      <c r="Q62" s="70">
        <f t="shared" si="8"/>
        <v>3174333.2731450726</v>
      </c>
      <c r="R62" s="70">
        <f t="shared" si="8"/>
        <v>3732470.7004009876</v>
      </c>
      <c r="S62" s="70">
        <f t="shared" si="8"/>
        <v>4372034.5463155629</v>
      </c>
      <c r="T62" s="70">
        <f t="shared" si="8"/>
        <v>5104904.0745464489</v>
      </c>
      <c r="U62" s="70">
        <f t="shared" si="7"/>
        <v>5944691.6091925213</v>
      </c>
      <c r="V62" s="70">
        <f t="shared" si="7"/>
        <v>6906995.3702035043</v>
      </c>
      <c r="W62" s="70">
        <f t="shared" si="7"/>
        <v>8009689.1948339939</v>
      </c>
      <c r="X62" s="70">
        <f t="shared" si="7"/>
        <v>9273254.5264302958</v>
      </c>
    </row>
    <row r="63" spans="1:24" ht="15">
      <c r="A63" s="69">
        <v>61</v>
      </c>
      <c r="B63" s="75">
        <v>9490</v>
      </c>
      <c r="C63" s="55">
        <v>14.3558314</v>
      </c>
      <c r="D63" s="55">
        <v>79</v>
      </c>
      <c r="E63" s="70">
        <f t="shared" si="8"/>
        <v>107627.10358894005</v>
      </c>
      <c r="F63" s="70">
        <f t="shared" si="8"/>
        <v>230704.97270981173</v>
      </c>
      <c r="G63" s="70">
        <f t="shared" si="8"/>
        <v>371451.69321238832</v>
      </c>
      <c r="H63" s="70">
        <f t="shared" si="8"/>
        <v>532403.77561134414</v>
      </c>
      <c r="I63" s="70">
        <f t="shared" si="8"/>
        <v>716461.86759428307</v>
      </c>
      <c r="J63" s="70">
        <f t="shared" si="8"/>
        <v>926943.02894034993</v>
      </c>
      <c r="K63" s="70">
        <f t="shared" si="8"/>
        <v>1167640.5109380197</v>
      </c>
      <c r="L63" s="70">
        <f t="shared" si="8"/>
        <v>1442892.1176353209</v>
      </c>
      <c r="M63" s="70">
        <f t="shared" si="8"/>
        <v>1757658.3809158769</v>
      </c>
      <c r="N63" s="70">
        <f t="shared" si="8"/>
        <v>2117611.9582570707</v>
      </c>
      <c r="O63" s="70">
        <f t="shared" si="8"/>
        <v>2529239.8642796339</v>
      </c>
      <c r="P63" s="70">
        <f t="shared" si="8"/>
        <v>2999960.3784861472</v>
      </c>
      <c r="Q63" s="70">
        <f t="shared" si="8"/>
        <v>3538256.7360773613</v>
      </c>
      <c r="R63" s="70">
        <f t="shared" si="8"/>
        <v>4153830.0111967111</v>
      </c>
      <c r="S63" s="70">
        <f t="shared" si="8"/>
        <v>4857773.9478356512</v>
      </c>
      <c r="T63" s="70">
        <f t="shared" si="8"/>
        <v>5662774.889169002</v>
      </c>
      <c r="U63" s="70">
        <f t="shared" si="7"/>
        <v>6583340.4084085803</v>
      </c>
      <c r="V63" s="70">
        <f t="shared" si="7"/>
        <v>7636060.7615167294</v>
      </c>
      <c r="W63" s="70">
        <f t="shared" si="7"/>
        <v>8839907.8736305665</v>
      </c>
      <c r="X63" s="70">
        <f t="shared" si="7"/>
        <v>10216577.247473238</v>
      </c>
    </row>
    <row r="64" spans="1:24" ht="15">
      <c r="A64" s="69">
        <v>62</v>
      </c>
      <c r="B64" s="75">
        <v>9673</v>
      </c>
      <c r="C64" s="55">
        <v>13.695024800000001</v>
      </c>
      <c r="D64" s="55">
        <v>85</v>
      </c>
      <c r="E64" s="70">
        <f t="shared" si="8"/>
        <v>112601.17865684</v>
      </c>
      <c r="F64" s="70">
        <f t="shared" si="8"/>
        <v>240623.11665582663</v>
      </c>
      <c r="G64" s="70">
        <f t="shared" si="8"/>
        <v>386177.69081321487</v>
      </c>
      <c r="H64" s="70">
        <f t="shared" si="8"/>
        <v>551665.99999899231</v>
      </c>
      <c r="I64" s="70">
        <f t="shared" si="8"/>
        <v>739817.97416886222</v>
      </c>
      <c r="J64" s="70">
        <f t="shared" si="8"/>
        <v>953737.40786298562</v>
      </c>
      <c r="K64" s="70">
        <f t="shared" si="8"/>
        <v>1196953.1610535388</v>
      </c>
      <c r="L64" s="70">
        <f t="shared" si="8"/>
        <v>1473477.3719610453</v>
      </c>
      <c r="M64" s="70">
        <f t="shared" si="8"/>
        <v>1787871.6421303386</v>
      </c>
      <c r="N64" s="70">
        <f t="shared" si="8"/>
        <v>2145322.285569096</v>
      </c>
      <c r="O64" s="70">
        <f t="shared" si="8"/>
        <v>2551725.8832745501</v>
      </c>
      <c r="P64" s="70">
        <f t="shared" si="8"/>
        <v>3013786.5544738597</v>
      </c>
      <c r="Q64" s="70">
        <f t="shared" si="8"/>
        <v>3539126.5491849603</v>
      </c>
      <c r="R64" s="70">
        <f t="shared" si="8"/>
        <v>4136411.9864560645</v>
      </c>
      <c r="S64" s="70">
        <f t="shared" si="8"/>
        <v>4815495.8124882355</v>
      </c>
      <c r="T64" s="70">
        <f t="shared" si="8"/>
        <v>5587580.3369083023</v>
      </c>
      <c r="U64" s="70">
        <f t="shared" si="7"/>
        <v>6465402.0284246569</v>
      </c>
      <c r="V64" s="70">
        <f t="shared" si="7"/>
        <v>7463441.6182939578</v>
      </c>
      <c r="W64" s="70">
        <f t="shared" si="7"/>
        <v>8598162.9775096755</v>
      </c>
      <c r="X64" s="70">
        <f t="shared" si="7"/>
        <v>9888284.7082808875</v>
      </c>
    </row>
    <row r="65" spans="1:24" ht="15">
      <c r="A65" s="69">
        <v>63</v>
      </c>
      <c r="B65" s="75">
        <v>9857</v>
      </c>
      <c r="C65" s="55">
        <v>15.539543800000001</v>
      </c>
      <c r="D65" s="55">
        <v>83</v>
      </c>
      <c r="E65" s="70">
        <f t="shared" si="8"/>
        <v>127133.825086378</v>
      </c>
      <c r="F65" s="70">
        <f t="shared" si="8"/>
        <v>274023.66660666902</v>
      </c>
      <c r="G65" s="70">
        <f t="shared" si="8"/>
        <v>443739.51938775624</v>
      </c>
      <c r="H65" s="70">
        <f t="shared" si="8"/>
        <v>639828.4414473041</v>
      </c>
      <c r="I65" s="70">
        <f t="shared" si="8"/>
        <v>866388.68743724294</v>
      </c>
      <c r="J65" s="70">
        <f t="shared" si="8"/>
        <v>1128155.3620861766</v>
      </c>
      <c r="K65" s="70">
        <f t="shared" si="8"/>
        <v>1430599.3837959846</v>
      </c>
      <c r="L65" s="70">
        <f t="shared" si="8"/>
        <v>1780041.8267298695</v>
      </c>
      <c r="M65" s="70">
        <f t="shared" si="8"/>
        <v>2183786.0311392555</v>
      </c>
      <c r="N65" s="70">
        <f t="shared" si="8"/>
        <v>2650270.2430327991</v>
      </c>
      <c r="O65" s="70">
        <f t="shared" si="8"/>
        <v>3189243.9733536257</v>
      </c>
      <c r="P65" s="70">
        <f t="shared" si="8"/>
        <v>3811971.7625681502</v>
      </c>
      <c r="Q65" s="70">
        <f t="shared" si="8"/>
        <v>4531468.6093424382</v>
      </c>
      <c r="R65" s="70">
        <f t="shared" si="8"/>
        <v>5362771.9837608347</v>
      </c>
      <c r="S65" s="70">
        <f t="shared" si="8"/>
        <v>6323256.1101578567</v>
      </c>
      <c r="T65" s="70">
        <f t="shared" si="8"/>
        <v>7432995.0880683903</v>
      </c>
      <c r="U65" s="70">
        <f t="shared" si="7"/>
        <v>8715182.4405170046</v>
      </c>
      <c r="V65" s="70">
        <f t="shared" si="7"/>
        <v>10196615.85819743</v>
      </c>
      <c r="W65" s="70">
        <f t="shared" si="7"/>
        <v>11908257.270686142</v>
      </c>
      <c r="X65" s="70">
        <f t="shared" si="7"/>
        <v>13885879.950167477</v>
      </c>
    </row>
    <row r="66" spans="1:24" ht="15">
      <c r="A66" s="69">
        <v>64</v>
      </c>
      <c r="B66" s="75">
        <v>10043</v>
      </c>
      <c r="C66" s="55">
        <v>16.852858900000001</v>
      </c>
      <c r="D66" s="55">
        <v>118</v>
      </c>
      <c r="E66" s="70">
        <f>$D66*((1+$C66/100)^E$2-1)*$B66</f>
        <v>199718.84908058611</v>
      </c>
      <c r="F66" s="70">
        <f>$D66*((1+$C66/100)^F$2-1)*$B66</f>
        <v>433096.03399342741</v>
      </c>
      <c r="G66" s="70">
        <f t="shared" si="8"/>
        <v>705803.94658442191</v>
      </c>
      <c r="H66" s="70">
        <f t="shared" si="8"/>
        <v>1024470.9388935122</v>
      </c>
      <c r="I66" s="70">
        <f t="shared" si="8"/>
        <v>1396842.4297773272</v>
      </c>
      <c r="J66" s="70">
        <f t="shared" si="8"/>
        <v>1831969.1626036181</v>
      </c>
      <c r="K66" s="70">
        <f t="shared" si="8"/>
        <v>2340427.1897493037</v>
      </c>
      <c r="L66" s="70">
        <f t="shared" si="8"/>
        <v>2934574.9307755753</v>
      </c>
      <c r="M66" s="70">
        <f t="shared" si="8"/>
        <v>3628853.5522545422</v>
      </c>
      <c r="N66" s="70">
        <f t="shared" si="8"/>
        <v>4440137.9701842247</v>
      </c>
      <c r="O66" s="70">
        <f t="shared" si="8"/>
        <v>5388147.0063452823</v>
      </c>
      <c r="P66" s="70">
        <f t="shared" si="8"/>
        <v>6495922.6677298145</v>
      </c>
      <c r="Q66" s="70">
        <f t="shared" si="8"/>
        <v>7790390.1982560214</v>
      </c>
      <c r="R66" s="70">
        <f t="shared" si="8"/>
        <v>9303012.515208127</v>
      </c>
      <c r="S66" s="70">
        <f t="shared" si="8"/>
        <v>11070554.936926082</v>
      </c>
      <c r="T66" s="70">
        <f t="shared" si="8"/>
        <v>13135978.788973805</v>
      </c>
      <c r="U66" s="70">
        <f t="shared" si="7"/>
        <v>15549485.608494077</v>
      </c>
      <c r="V66" s="70">
        <f t="shared" si="7"/>
        <v>18369737.326849978</v>
      </c>
      <c r="W66" s="70">
        <f t="shared" si="7"/>
        <v>21665282.087925222</v>
      </c>
      <c r="X66" s="70">
        <f t="shared" si="7"/>
        <v>25516220.357570823</v>
      </c>
    </row>
    <row r="67" spans="1:24" ht="15">
      <c r="A67" s="69">
        <v>65</v>
      </c>
      <c r="B67" s="75">
        <v>10222</v>
      </c>
      <c r="C67" s="55">
        <v>15.0329374</v>
      </c>
      <c r="D67" s="55">
        <v>103</v>
      </c>
      <c r="E67" s="70">
        <f>$D67*((1+$C67/100)^E$2-1)*$B67</f>
        <v>158276.68668588402</v>
      </c>
      <c r="F67" s="70">
        <f t="shared" ref="F67:X67" si="9">$D67*((1+$C67/100)^F$2-1)*$B67</f>
        <v>340347.00860005111</v>
      </c>
      <c r="G67" s="70">
        <f t="shared" si="8"/>
        <v>549787.84803155344</v>
      </c>
      <c r="H67" s="70">
        <f t="shared" si="8"/>
        <v>790713.79774482793</v>
      </c>
      <c r="I67" s="70">
        <f t="shared" si="8"/>
        <v>1067857.9946588548</v>
      </c>
      <c r="J67" s="70">
        <f t="shared" si="8"/>
        <v>1386665.1052026995</v>
      </c>
      <c r="K67" s="70">
        <f t="shared" si="8"/>
        <v>1753398.2891013499</v>
      </c>
      <c r="L67" s="70">
        <f t="shared" si="8"/>
        <v>2175262.2429605108</v>
      </c>
      <c r="M67" s="70">
        <f t="shared" si="8"/>
        <v>2660544.7409164845</v>
      </c>
      <c r="N67" s="70">
        <f t="shared" si="8"/>
        <v>3218779.4530033357</v>
      </c>
      <c r="O67" s="70">
        <f t="shared" si="8"/>
        <v>3860933.2399032735</v>
      </c>
      <c r="P67" s="70">
        <f t="shared" si="8"/>
        <v>4599621.6035996079</v>
      </c>
      <c r="Q67" s="70">
        <f t="shared" si="8"/>
        <v>5449356.5265914984</v>
      </c>
      <c r="R67" s="70">
        <f t="shared" si="8"/>
        <v>6426831.5686226971</v>
      </c>
      <c r="S67" s="70">
        <f t="shared" si="8"/>
        <v>7551249.821823068</v>
      </c>
      <c r="T67" s="70">
        <f t="shared" si="8"/>
        <v>8844701.1671412252</v>
      </c>
      <c r="U67" s="70">
        <f t="shared" si="7"/>
        <v>10332596.24350052</v>
      </c>
      <c r="V67" s="70">
        <f t="shared" si="7"/>
        <v>12044165.655266589</v>
      </c>
      <c r="W67" s="70">
        <f t="shared" si="7"/>
        <v>14013034.225260999</v>
      </c>
      <c r="X67" s="70">
        <f t="shared" si="7"/>
        <v>16277881.574870944</v>
      </c>
    </row>
    <row r="68" spans="1:24">
      <c r="A68" s="69"/>
      <c r="B68" s="69"/>
      <c r="E68" s="69"/>
      <c r="F68" s="69"/>
      <c r="G68" s="69"/>
      <c r="H68" s="69"/>
      <c r="I68" s="70">
        <f>SUM(I37:I67)</f>
        <v>12193093.085085694</v>
      </c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70">
        <f>SUM(X37:X67)</f>
        <v>168812169.35238358</v>
      </c>
    </row>
    <row r="69" spans="1:24">
      <c r="A69" s="69" t="s">
        <v>133</v>
      </c>
      <c r="B69" s="69"/>
      <c r="E69" s="69" t="s">
        <v>31</v>
      </c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</row>
    <row r="70" spans="1:24">
      <c r="A70" s="69" t="s">
        <v>0</v>
      </c>
      <c r="B70" s="69" t="s">
        <v>32</v>
      </c>
      <c r="C70" s="69" t="s">
        <v>33</v>
      </c>
      <c r="E70" s="69">
        <v>1</v>
      </c>
      <c r="F70" s="69">
        <v>2</v>
      </c>
      <c r="G70" s="69">
        <v>3</v>
      </c>
      <c r="H70" s="69">
        <v>4</v>
      </c>
      <c r="I70" s="69">
        <v>5</v>
      </c>
      <c r="J70" s="69">
        <v>6</v>
      </c>
      <c r="K70" s="69">
        <v>7</v>
      </c>
      <c r="L70" s="69">
        <v>8</v>
      </c>
      <c r="M70" s="69">
        <v>9</v>
      </c>
      <c r="N70" s="69">
        <v>10</v>
      </c>
      <c r="O70" s="69">
        <v>11</v>
      </c>
      <c r="P70" s="69">
        <v>12</v>
      </c>
      <c r="Q70" s="69">
        <v>13</v>
      </c>
      <c r="R70" s="69">
        <v>14</v>
      </c>
      <c r="S70" s="69">
        <v>15</v>
      </c>
      <c r="T70" s="69">
        <v>16</v>
      </c>
      <c r="U70" s="69">
        <v>17</v>
      </c>
      <c r="V70" s="69">
        <v>18</v>
      </c>
      <c r="W70" s="69">
        <v>19</v>
      </c>
      <c r="X70" s="69">
        <v>20</v>
      </c>
    </row>
    <row r="71" spans="1:24" ht="15">
      <c r="A71" s="69">
        <v>35</v>
      </c>
      <c r="B71" s="75">
        <v>3339</v>
      </c>
      <c r="C71" s="55">
        <v>11.6415585</v>
      </c>
      <c r="D71" s="55">
        <v>1120</v>
      </c>
      <c r="E71" s="70">
        <f>$D71*((1+$C71/100)^E$2-1)*$B71</f>
        <v>435357.03491279972</v>
      </c>
      <c r="F71" s="70">
        <f>$D71*((1+$C71/100)^F$2-1)*$B71</f>
        <v>921396.41372883867</v>
      </c>
      <c r="G71" s="70">
        <f>$D71*((1+$C71/100)^G$2-1)*$B71</f>
        <v>1464018.3511627829</v>
      </c>
      <c r="H71" s="70">
        <f>$D71*((1+$C71/100)^H$2-1)*$B71</f>
        <v>2069809.9388769339</v>
      </c>
      <c r="I71" s="70">
        <f>$D71*((1+$C71/100)^I$2-1)*$B71</f>
        <v>2746125.1086629056</v>
      </c>
      <c r="J71" s="70">
        <f t="shared" ref="J71:X86" si="10">$D71*((1+$C71/100)^J$2-1)*$B71</f>
        <v>3501173.9045838863</v>
      </c>
      <c r="K71" s="70">
        <f t="shared" si="10"/>
        <v>4344122.1477855528</v>
      </c>
      <c r="L71" s="70">
        <f t="shared" si="10"/>
        <v>5285202.7038442651</v>
      </c>
      <c r="M71" s="70">
        <f t="shared" si="10"/>
        <v>6335839.7033686768</v>
      </c>
      <c r="N71" s="70">
        <f t="shared" si="10"/>
        <v>7508787.2238153666</v>
      </c>
      <c r="O71" s="70">
        <f t="shared" si="10"/>
        <v>8818284.1160291601</v>
      </c>
      <c r="P71" s="70">
        <f t="shared" si="10"/>
        <v>10280226.8550057</v>
      </c>
      <c r="Q71" s="70">
        <f t="shared" si="10"/>
        <v>11912362.5131767</v>
      </c>
      <c r="R71" s="70">
        <f t="shared" si="10"/>
        <v>13734504.198793033</v>
      </c>
      <c r="S71" s="70">
        <f t="shared" si="10"/>
        <v>15768771.574693277</v>
      </c>
      <c r="T71" s="70">
        <f t="shared" si="10"/>
        <v>18039859.377205368</v>
      </c>
      <c r="U71" s="70">
        <f t="shared" si="10"/>
        <v>20575337.194833264</v>
      </c>
      <c r="V71" s="70">
        <f t="shared" si="10"/>
        <v>23405984.145854834</v>
      </c>
      <c r="W71" s="70">
        <f t="shared" si="10"/>
        <v>26566162.51760805</v>
      </c>
      <c r="X71" s="70">
        <f t="shared" si="10"/>
        <v>30094234.903213263</v>
      </c>
    </row>
    <row r="72" spans="1:24" ht="15">
      <c r="A72" s="69">
        <v>36</v>
      </c>
      <c r="B72" s="75">
        <v>3455</v>
      </c>
      <c r="C72" s="55">
        <v>12.260639899999999</v>
      </c>
      <c r="D72" s="55">
        <v>1127</v>
      </c>
      <c r="E72" s="70">
        <f t="shared" ref="E72:T100" si="11">$D72*((1+$C72/100)^E$2-1)*$B72</f>
        <v>477402.95733021467</v>
      </c>
      <c r="F72" s="70">
        <f t="shared" si="11"/>
        <v>1013338.5721306378</v>
      </c>
      <c r="G72" s="70">
        <f t="shared" si="11"/>
        <v>1614983.3227575917</v>
      </c>
      <c r="H72" s="70">
        <f t="shared" si="11"/>
        <v>2290393.5697361697</v>
      </c>
      <c r="I72" s="70">
        <f t="shared" si="11"/>
        <v>3048613.4349444909</v>
      </c>
      <c r="J72" s="70">
        <f t="shared" si="11"/>
        <v>3899795.9074762706</v>
      </c>
      <c r="K72" s="70">
        <f t="shared" si="11"/>
        <v>4855338.7978570871</v>
      </c>
      <c r="L72" s="70">
        <f t="shared" si="11"/>
        <v>5928037.3611175483</v>
      </c>
      <c r="M72" s="70">
        <f t="shared" si="11"/>
        <v>7132255.632431847</v>
      </c>
      <c r="N72" s="70">
        <f t="shared" si="11"/>
        <v>8484118.7696019989</v>
      </c>
      <c r="O72" s="70">
        <f t="shared" si="11"/>
        <v>10001728.977961423</v>
      </c>
      <c r="P72" s="70">
        <f t="shared" si="11"/>
        <v>11705407.909053437</v>
      </c>
      <c r="Q72" s="70">
        <f t="shared" si="11"/>
        <v>13617968.778938813</v>
      </c>
      <c r="R72" s="70">
        <f t="shared" si="11"/>
        <v>15765021.849949142</v>
      </c>
      <c r="S72" s="70">
        <f t="shared" si="11"/>
        <v>18175317.366457939</v>
      </c>
      <c r="T72" s="70">
        <f t="shared" si="11"/>
        <v>20881130.536771722</v>
      </c>
      <c r="U72" s="70">
        <f t="shared" si="10"/>
        <v>23918693.716264457</v>
      </c>
      <c r="V72" s="70">
        <f t="shared" si="10"/>
        <v>27328681.578929778</v>
      </c>
      <c r="W72" s="70">
        <f t="shared" si="10"/>
        <v>31156755.774070211</v>
      </c>
      <c r="X72" s="70">
        <f t="shared" si="10"/>
        <v>35454176.361381628</v>
      </c>
    </row>
    <row r="73" spans="1:24" ht="15">
      <c r="A73" s="69">
        <v>37</v>
      </c>
      <c r="B73" s="75">
        <v>3574</v>
      </c>
      <c r="C73" s="55">
        <v>12.666257</v>
      </c>
      <c r="D73" s="55">
        <v>1076</v>
      </c>
      <c r="E73" s="70">
        <f t="shared" si="11"/>
        <v>487096.61909367971</v>
      </c>
      <c r="F73" s="70">
        <f t="shared" si="11"/>
        <v>1035890.1478000762</v>
      </c>
      <c r="G73" s="70">
        <f t="shared" si="11"/>
        <v>1654195.2752517932</v>
      </c>
      <c r="H73" s="70">
        <f t="shared" si="11"/>
        <v>2350816.5191907221</v>
      </c>
      <c r="I73" s="70">
        <f t="shared" si="11"/>
        <v>3135673.6002035532</v>
      </c>
      <c r="J73" s="70">
        <f t="shared" si="11"/>
        <v>4019942.6961801667</v>
      </c>
      <c r="K73" s="70">
        <f t="shared" si="11"/>
        <v>5016215.5884247562</v>
      </c>
      <c r="L73" s="70">
        <f t="shared" si="11"/>
        <v>6138678.9656223767</v>
      </c>
      <c r="M73" s="70">
        <f t="shared" si="11"/>
        <v>7403316.4389067292</v>
      </c>
      <c r="N73" s="70">
        <f t="shared" si="11"/>
        <v>8828136.1446755808</v>
      </c>
      <c r="O73" s="70">
        <f t="shared" si="11"/>
        <v>10433427.176163761</v>
      </c>
      <c r="P73" s="70">
        <f t="shared" si="11"/>
        <v>12242048.495298184</v>
      </c>
      <c r="Q73" s="70">
        <f t="shared" si="11"/>
        <v>14279754.438870965</v>
      </c>
      <c r="R73" s="70">
        <f t="shared" si="11"/>
        <v>16575561.454160947</v>
      </c>
      <c r="S73" s="70">
        <f t="shared" si="11"/>
        <v>19162161.286231592</v>
      </c>
      <c r="T73" s="70">
        <f t="shared" si="11"/>
        <v>22076386.500593863</v>
      </c>
      <c r="U73" s="70">
        <f t="shared" si="10"/>
        <v>25359734.970166065</v>
      </c>
      <c r="V73" s="70">
        <f t="shared" si="10"/>
        <v>29058960.795099851</v>
      </c>
      <c r="W73" s="70">
        <f t="shared" si="10"/>
        <v>33226740.070030123</v>
      </c>
      <c r="X73" s="70">
        <f t="shared" si="10"/>
        <v>37922420.979115792</v>
      </c>
    </row>
    <row r="74" spans="1:24" ht="15">
      <c r="A74" s="69">
        <v>38</v>
      </c>
      <c r="B74" s="75">
        <v>3697</v>
      </c>
      <c r="C74" s="55">
        <v>12.4921723</v>
      </c>
      <c r="D74" s="55">
        <v>1137</v>
      </c>
      <c r="E74" s="70">
        <f t="shared" si="11"/>
        <v>525107.08849154669</v>
      </c>
      <c r="F74" s="70">
        <f t="shared" si="11"/>
        <v>1115811.4592369706</v>
      </c>
      <c r="G74" s="70">
        <f t="shared" si="11"/>
        <v>1780307.6377595437</v>
      </c>
      <c r="H74" s="70">
        <f t="shared" si="11"/>
        <v>2527813.8238300718</v>
      </c>
      <c r="I74" s="70">
        <f t="shared" si="11"/>
        <v>3368699.770617689</v>
      </c>
      <c r="J74" s="70">
        <f t="shared" si="11"/>
        <v>4314630.6387245022</v>
      </c>
      <c r="K74" s="70">
        <f t="shared" si="11"/>
        <v>5378728.8207141031</v>
      </c>
      <c r="L74" s="70">
        <f t="shared" si="11"/>
        <v>6575755.9810390137</v>
      </c>
      <c r="M74" s="70">
        <f t="shared" si="11"/>
        <v>7922317.8367095096</v>
      </c>
      <c r="N74" s="70">
        <f t="shared" si="11"/>
        <v>9437094.5195164382</v>
      </c>
      <c r="O74" s="70">
        <f t="shared" si="11"/>
        <v>11141099.715499835</v>
      </c>
      <c r="P74" s="70">
        <f t="shared" si="11"/>
        <v>13057972.176566428</v>
      </c>
      <c r="Q74" s="70">
        <f t="shared" si="11"/>
        <v>15214303.648240713</v>
      </c>
      <c r="R74" s="70">
        <f t="shared" si="11"/>
        <v>17640007.762715675</v>
      </c>
      <c r="S74" s="70">
        <f t="shared" si="11"/>
        <v>20368735.014659036</v>
      </c>
      <c r="T74" s="70">
        <f t="shared" si="11"/>
        <v>23438339.576512221</v>
      </c>
      <c r="U74" s="70">
        <f t="shared" si="10"/>
        <v>26891404.429160766</v>
      </c>
      <c r="V74" s="70">
        <f t="shared" si="10"/>
        <v>30775832.092832901</v>
      </c>
      <c r="W74" s="70">
        <f t="shared" si="10"/>
        <v>35145509.153119825</v>
      </c>
      <c r="X74" s="70">
        <f t="shared" si="10"/>
        <v>40061053.800731368</v>
      </c>
    </row>
    <row r="75" spans="1:24" ht="15">
      <c r="A75" s="69">
        <v>39</v>
      </c>
      <c r="B75" s="75">
        <v>3823</v>
      </c>
      <c r="C75" s="55">
        <v>12.566598300000001</v>
      </c>
      <c r="D75" s="55">
        <v>1118</v>
      </c>
      <c r="E75" s="70">
        <f t="shared" si="11"/>
        <v>537110.73726406193</v>
      </c>
      <c r="F75" s="70">
        <f t="shared" si="11"/>
        <v>1141718.0233062671</v>
      </c>
      <c r="G75" s="70">
        <f t="shared" si="11"/>
        <v>1822303.8782779276</v>
      </c>
      <c r="H75" s="70">
        <f t="shared" si="11"/>
        <v>2588416.223730498</v>
      </c>
      <c r="I75" s="70">
        <f t="shared" si="11"/>
        <v>3450802.8301628013</v>
      </c>
      <c r="J75" s="70">
        <f t="shared" si="11"/>
        <v>4421562.097218453</v>
      </c>
      <c r="K75" s="70">
        <f t="shared" si="11"/>
        <v>5514312.7818250135</v>
      </c>
      <c r="L75" s="70">
        <f t="shared" si="11"/>
        <v>6744385.0553865805</v>
      </c>
      <c r="M75" s="70">
        <f t="shared" si="11"/>
        <v>8129035.5703663062</v>
      </c>
      <c r="N75" s="70">
        <f t="shared" si="11"/>
        <v>9687689.5534224156</v>
      </c>
      <c r="O75" s="70">
        <f t="shared" si="11"/>
        <v>11442213.321416136</v>
      </c>
      <c r="P75" s="70">
        <f t="shared" si="11"/>
        <v>13417221.043411653</v>
      </c>
      <c r="Q75" s="70">
        <f t="shared" si="11"/>
        <v>15640420.052224325</v>
      </c>
      <c r="R75" s="70">
        <f t="shared" si="11"/>
        <v>18142999.54988407</v>
      </c>
      <c r="S75" s="70">
        <f t="shared" si="11"/>
        <v>20960068.160152867</v>
      </c>
      <c r="T75" s="70">
        <f t="shared" si="11"/>
        <v>24131146.46650954</v>
      </c>
      <c r="U75" s="70">
        <f t="shared" si="10"/>
        <v>27700721.4454045</v>
      </c>
      <c r="V75" s="70">
        <f t="shared" si="10"/>
        <v>31718870.572914504</v>
      </c>
      <c r="W75" s="70">
        <f t="shared" si="10"/>
        <v>36241964.360373631</v>
      </c>
      <c r="X75" s="70">
        <f t="shared" si="10"/>
        <v>41333457.174835019</v>
      </c>
    </row>
    <row r="76" spans="1:24" ht="15">
      <c r="A76" s="69">
        <v>40</v>
      </c>
      <c r="B76" s="75">
        <v>3952</v>
      </c>
      <c r="C76" s="55">
        <v>13.5524577</v>
      </c>
      <c r="D76" s="55">
        <v>1028</v>
      </c>
      <c r="E76" s="70">
        <f t="shared" si="11"/>
        <v>550589.73589651193</v>
      </c>
      <c r="F76" s="70">
        <f t="shared" si="11"/>
        <v>1175797.9128509404</v>
      </c>
      <c r="G76" s="70">
        <f t="shared" si="11"/>
        <v>1885737.1635240589</v>
      </c>
      <c r="H76" s="70">
        <f t="shared" si="11"/>
        <v>2691890.6308403481</v>
      </c>
      <c r="I76" s="70">
        <f t="shared" si="11"/>
        <v>3607297.7058117618</v>
      </c>
      <c r="J76" s="70">
        <f t="shared" si="11"/>
        <v>4646764.9374014828</v>
      </c>
      <c r="K76" s="70">
        <f t="shared" si="11"/>
        <v>5827105.5258577624</v>
      </c>
      <c r="L76" s="70">
        <f t="shared" si="11"/>
        <v>7167411.2732805097</v>
      </c>
      <c r="M76" s="70">
        <f t="shared" si="11"/>
        <v>8689361.3901733942</v>
      </c>
      <c r="N76" s="70">
        <f t="shared" si="11"/>
        <v>10417573.152873289</v>
      </c>
      <c r="O76" s="70">
        <f t="shared" si="11"/>
        <v>12380000.083679508</v>
      </c>
      <c r="P76" s="70">
        <f t="shared" si="11"/>
        <v>14608384.09417665</v>
      </c>
      <c r="Q76" s="70">
        <f t="shared" si="11"/>
        <v>17138768.905089978</v>
      </c>
      <c r="R76" s="70">
        <f t="shared" si="11"/>
        <v>20012083.047149565</v>
      </c>
      <c r="S76" s="70">
        <f t="shared" si="11"/>
        <v>23274801.87289989</v>
      </c>
      <c r="T76" s="70">
        <f t="shared" si="11"/>
        <v>26979699.287379969</v>
      </c>
      <c r="U76" s="70">
        <f t="shared" si="10"/>
        <v>31186701.356785852</v>
      </c>
      <c r="V76" s="70">
        <f t="shared" si="10"/>
        <v>35963855.60208609</v>
      </c>
      <c r="W76" s="70">
        <f t="shared" si="10"/>
        <v>41388431.655744396</v>
      </c>
      <c r="X76" s="70">
        <f t="shared" si="10"/>
        <v>47548171.084479079</v>
      </c>
    </row>
    <row r="77" spans="1:24" ht="15">
      <c r="A77" s="69">
        <v>41</v>
      </c>
      <c r="B77" s="75">
        <v>4085</v>
      </c>
      <c r="C77" s="55">
        <v>11.8608305</v>
      </c>
      <c r="D77" s="55">
        <v>1148</v>
      </c>
      <c r="E77" s="70">
        <f t="shared" si="11"/>
        <v>556223.13496189984</v>
      </c>
      <c r="F77" s="70">
        <f t="shared" si="11"/>
        <v>1178418.9531634173</v>
      </c>
      <c r="G77" s="70">
        <f t="shared" si="11"/>
        <v>1874412.3627399048</v>
      </c>
      <c r="H77" s="70">
        <f t="shared" si="11"/>
        <v>2652956.3709174301</v>
      </c>
      <c r="I77" s="70">
        <f t="shared" si="11"/>
        <v>3523842.1642727968</v>
      </c>
      <c r="J77" s="70">
        <f t="shared" si="11"/>
        <v>4498022.245426625</v>
      </c>
      <c r="K77" s="70">
        <f t="shared" si="11"/>
        <v>5587748.1747708721</v>
      </c>
      <c r="L77" s="70">
        <f t="shared" si="11"/>
        <v>6806724.6495091878</v>
      </c>
      <c r="M77" s="70">
        <f t="shared" si="11"/>
        <v>8170281.8577510919</v>
      </c>
      <c r="N77" s="70">
        <f t="shared" si="11"/>
        <v>9695568.2752330992</v>
      </c>
      <c r="O77" s="70">
        <f t="shared" si="11"/>
        <v>11401766.329332173</v>
      </c>
      <c r="P77" s="70">
        <f t="shared" si="11"/>
        <v>13310333.642622232</v>
      </c>
      <c r="Q77" s="70">
        <f t="shared" si="11"/>
        <v>15445272.889920032</v>
      </c>
      <c r="R77" s="70">
        <f t="shared" si="11"/>
        <v>17833433.662617799</v>
      </c>
      <c r="S77" s="70">
        <f t="shared" si="11"/>
        <v>20504850.13663274</v>
      </c>
      <c r="T77" s="70">
        <f t="shared" si="11"/>
        <v>23493118.790579665</v>
      </c>
      <c r="U77" s="70">
        <f t="shared" si="10"/>
        <v>26835820.92445587</v>
      </c>
      <c r="V77" s="70">
        <f t="shared" si="10"/>
        <v>30574995.292551015</v>
      </c>
      <c r="W77" s="70">
        <f t="shared" si="10"/>
        <v>34757666.794545367</v>
      </c>
      <c r="X77" s="70">
        <f t="shared" si="10"/>
        <v>39436437.873763077</v>
      </c>
    </row>
    <row r="78" spans="1:24" ht="15">
      <c r="A78" s="69">
        <v>42</v>
      </c>
      <c r="B78" s="75">
        <v>4221</v>
      </c>
      <c r="C78" s="55">
        <v>12.368753</v>
      </c>
      <c r="D78" s="55">
        <v>1100</v>
      </c>
      <c r="E78" s="70">
        <f t="shared" si="11"/>
        <v>574293.57054299989</v>
      </c>
      <c r="F78" s="70">
        <f t="shared" si="11"/>
        <v>1219620.0943213438</v>
      </c>
      <c r="G78" s="70">
        <f t="shared" si="11"/>
        <v>1944765.461869318</v>
      </c>
      <c r="H78" s="70">
        <f t="shared" si="11"/>
        <v>2759602.268820242</v>
      </c>
      <c r="I78" s="70">
        <f t="shared" si="11"/>
        <v>3675224.2277760138</v>
      </c>
      <c r="J78" s="70">
        <f t="shared" si="11"/>
        <v>4704097.2052487861</v>
      </c>
      <c r="K78" s="70">
        <f t="shared" si="11"/>
        <v>5860228.9399889112</v>
      </c>
      <c r="L78" s="70">
        <f t="shared" si="11"/>
        <v>7159359.7533536544</v>
      </c>
      <c r="M78" s="70">
        <f t="shared" si="11"/>
        <v>8619176.8481703773</v>
      </c>
      <c r="N78" s="70">
        <f t="shared" si="11"/>
        <v>10259555.113696756</v>
      </c>
      <c r="O78" s="70">
        <f t="shared" si="11"/>
        <v>12102827.715151777</v>
      </c>
      <c r="P78" s="70">
        <f t="shared" si="11"/>
        <v>14174090.151797438</v>
      </c>
      <c r="Q78" s="70">
        <f t="shared" si="11"/>
        <v>16501541.92321359</v>
      </c>
      <c r="R78" s="70">
        <f t="shared" si="11"/>
        <v>19116870.455430329</v>
      </c>
      <c r="S78" s="70">
        <f t="shared" si="11"/>
        <v>22055682.513935484</v>
      </c>
      <c r="T78" s="70">
        <f t="shared" si="11"/>
        <v>25357988.977091342</v>
      </c>
      <c r="U78" s="70">
        <f t="shared" si="10"/>
        <v>29068749.569977999</v>
      </c>
      <c r="V78" s="70">
        <f t="shared" si="10"/>
        <v>33238484.975020137</v>
      </c>
      <c r="W78" s="70">
        <f t="shared" si="10"/>
        <v>37923964.653065488</v>
      </c>
      <c r="X78" s="70">
        <f t="shared" si="10"/>
        <v>43188979.739353456</v>
      </c>
    </row>
    <row r="79" spans="1:24" ht="15">
      <c r="A79" s="69">
        <v>43</v>
      </c>
      <c r="B79" s="75">
        <v>4361</v>
      </c>
      <c r="C79" s="55">
        <v>12.4892573</v>
      </c>
      <c r="D79" s="55">
        <v>1097</v>
      </c>
      <c r="E79" s="70">
        <f t="shared" si="11"/>
        <v>597488.1924057405</v>
      </c>
      <c r="F79" s="70">
        <f t="shared" si="11"/>
        <v>1269598.2224981531</v>
      </c>
      <c r="G79" s="70">
        <f t="shared" si="11"/>
        <v>2025649.803587914</v>
      </c>
      <c r="H79" s="70">
        <f t="shared" si="11"/>
        <v>2876126.6119606951</v>
      </c>
      <c r="I79" s="70">
        <f t="shared" si="11"/>
        <v>3832821.657207978</v>
      </c>
      <c r="J79" s="70">
        <f t="shared" si="11"/>
        <v>4909000.8082325477</v>
      </c>
      <c r="K79" s="70">
        <f t="shared" si="11"/>
        <v>6119586.7424375312</v>
      </c>
      <c r="L79" s="70">
        <f t="shared" si="11"/>
        <v>7481365.8688029833</v>
      </c>
      <c r="M79" s="70">
        <f t="shared" si="11"/>
        <v>9013221.0941179078</v>
      </c>
      <c r="N79" s="70">
        <f t="shared" si="11"/>
        <v>10736393.659985909</v>
      </c>
      <c r="O79" s="70">
        <f t="shared" si="11"/>
        <v>12674777.681328174</v>
      </c>
      <c r="P79" s="70">
        <f t="shared" si="11"/>
        <v>14855251.470557965</v>
      </c>
      <c r="Q79" s="70">
        <f t="shared" si="11"/>
        <v>17308050.241683722</v>
      </c>
      <c r="R79" s="70">
        <f t="shared" si="11"/>
        <v>20067185.362386614</v>
      </c>
      <c r="S79" s="70">
        <f t="shared" si="11"/>
        <v>23170915.967568755</v>
      </c>
      <c r="T79" s="70">
        <f t="shared" si="11"/>
        <v>26662279.473930944</v>
      </c>
      <c r="U79" s="70">
        <f t="shared" si="10"/>
        <v>30589688.351881005</v>
      </c>
      <c r="V79" s="70">
        <f t="shared" si="10"/>
        <v>35007601.429821283</v>
      </c>
      <c r="W79" s="70">
        <f t="shared" si="10"/>
        <v>39977279.039355889</v>
      </c>
      <c r="X79" s="70">
        <f t="shared" si="10"/>
        <v>45567632.472525753</v>
      </c>
    </row>
    <row r="80" spans="1:24" ht="15">
      <c r="A80" s="69">
        <v>44</v>
      </c>
      <c r="B80" s="75">
        <v>4504</v>
      </c>
      <c r="C80" s="55">
        <v>12.7418543</v>
      </c>
      <c r="D80" s="55">
        <v>1082</v>
      </c>
      <c r="E80" s="70">
        <f t="shared" si="11"/>
        <v>620952.35332110454</v>
      </c>
      <c r="F80" s="70">
        <f t="shared" si="11"/>
        <v>1321025.5507748052</v>
      </c>
      <c r="G80" s="70">
        <f t="shared" si="11"/>
        <v>2110301.0550414086</v>
      </c>
      <c r="H80" s="70">
        <f t="shared" si="11"/>
        <v>3000144.8940872522</v>
      </c>
      <c r="I80" s="70">
        <f t="shared" si="11"/>
        <v>4003371.3386018435</v>
      </c>
      <c r="J80" s="70">
        <f t="shared" si="11"/>
        <v>5134427.4349755552</v>
      </c>
      <c r="K80" s="70">
        <f t="shared" si="11"/>
        <v>6409601.0512004727</v>
      </c>
      <c r="L80" s="70">
        <f t="shared" si="11"/>
        <v>7847255.4316768115</v>
      </c>
      <c r="M80" s="70">
        <f t="shared" si="11"/>
        <v>9468093.6386510115</v>
      </c>
      <c r="N80" s="70">
        <f t="shared" si="11"/>
        <v>11295456.688396597</v>
      </c>
      <c r="O80" s="70">
        <f t="shared" si="11"/>
        <v>13355659.675472803</v>
      </c>
      <c r="P80" s="70">
        <f t="shared" si="11"/>
        <v>15678370.725446505</v>
      </c>
      <c r="Q80" s="70">
        <f t="shared" si="11"/>
        <v>18297038.233217858</v>
      </c>
      <c r="R80" s="70">
        <f t="shared" si="11"/>
        <v>21249372.539430879</v>
      </c>
      <c r="S80" s="70">
        <f t="shared" si="11"/>
        <v>24577888.98139048</v>
      </c>
      <c r="T80" s="70">
        <f t="shared" si="11"/>
        <v>28330520.13873611</v>
      </c>
      <c r="U80" s="70">
        <f t="shared" si="10"/>
        <v>32561306.090567134</v>
      </c>
      <c r="V80" s="70">
        <f t="shared" si="10"/>
        <v>37331172.624125332</v>
      </c>
      <c r="W80" s="70">
        <f t="shared" si="10"/>
        <v>42708808.601693973</v>
      </c>
      <c r="X80" s="70">
        <f t="shared" si="10"/>
        <v>48771655.120308802</v>
      </c>
    </row>
    <row r="81" spans="1:24" ht="15">
      <c r="A81" s="69">
        <v>45</v>
      </c>
      <c r="B81" s="75">
        <v>4651</v>
      </c>
      <c r="C81" s="55">
        <v>12.649166299999999</v>
      </c>
      <c r="D81" s="55">
        <v>982</v>
      </c>
      <c r="E81" s="70">
        <f t="shared" si="11"/>
        <v>577723.09556996566</v>
      </c>
      <c r="F81" s="70">
        <f t="shared" si="11"/>
        <v>1228523.3462520842</v>
      </c>
      <c r="G81" s="70">
        <f t="shared" si="11"/>
        <v>1961644.4029238005</v>
      </c>
      <c r="H81" s="70">
        <f t="shared" si="11"/>
        <v>2787499.1612342396</v>
      </c>
      <c r="I81" s="70">
        <f t="shared" si="11"/>
        <v>3717817.6613198291</v>
      </c>
      <c r="J81" s="70">
        <f t="shared" si="11"/>
        <v>4765813.6956009092</v>
      </c>
      <c r="K81" s="70">
        <f t="shared" si="11"/>
        <v>5946372.4910756117</v>
      </c>
      <c r="L81" s="70">
        <f t="shared" si="11"/>
        <v>7276262.1318591824</v>
      </c>
      <c r="M81" s="70">
        <f t="shared" si="11"/>
        <v>8774371.7249119394</v>
      </c>
      <c r="N81" s="70">
        <f t="shared" si="11"/>
        <v>10461979.691746194</v>
      </c>
      <c r="O81" s="70">
        <f t="shared" si="11"/>
        <v>12363055.996797366</v>
      </c>
      <c r="P81" s="70">
        <f t="shared" si="11"/>
        <v>14504602.605164349</v>
      </c>
      <c r="Q81" s="70">
        <f t="shared" si="11"/>
        <v>16917037.005415685</v>
      </c>
      <c r="R81" s="70">
        <f t="shared" si="11"/>
        <v>19634624.244833216</v>
      </c>
      <c r="S81" s="70">
        <f t="shared" si="11"/>
        <v>22695963.613512255</v>
      </c>
      <c r="T81" s="70">
        <f t="shared" si="11"/>
        <v>26144536.889942873</v>
      </c>
      <c r="U81" s="70">
        <f t="shared" si="10"/>
        <v>30029325.93508656</v>
      </c>
      <c r="V81" s="70">
        <f t="shared" si="10"/>
        <v>34405508.406954654</v>
      </c>
      <c r="W81" s="70">
        <f t="shared" si="10"/>
        <v>39335241.477280788</v>
      </c>
      <c r="X81" s="70">
        <f t="shared" si="10"/>
        <v>44888544.681818575</v>
      </c>
    </row>
    <row r="82" spans="1:24" ht="15">
      <c r="A82" s="69">
        <v>46</v>
      </c>
      <c r="B82" s="75">
        <v>4803</v>
      </c>
      <c r="C82" s="55">
        <v>12.6890014</v>
      </c>
      <c r="D82" s="55">
        <v>1038</v>
      </c>
      <c r="E82" s="70">
        <f t="shared" si="11"/>
        <v>632611.9412571959</v>
      </c>
      <c r="F82" s="70">
        <f t="shared" si="11"/>
        <v>1345496.0205970854</v>
      </c>
      <c r="G82" s="70">
        <f t="shared" si="11"/>
        <v>2148837.9707447896</v>
      </c>
      <c r="H82" s="70">
        <f t="shared" si="11"/>
        <v>3054115.9921935247</v>
      </c>
      <c r="I82" s="70">
        <f t="shared" si="11"/>
        <v>4074264.7544577806</v>
      </c>
      <c r="J82" s="70">
        <f t="shared" si="11"/>
        <v>5223860.2074478306</v>
      </c>
      <c r="K82" s="70">
        <f t="shared" si="11"/>
        <v>6519327.8435621252</v>
      </c>
      <c r="L82" s="70">
        <f t="shared" si="11"/>
        <v>7979177.3861595104</v>
      </c>
      <c r="M82" s="70">
        <f t="shared" si="11"/>
        <v>9624267.2576549705</v>
      </c>
      <c r="N82" s="70">
        <f t="shared" si="11"/>
        <v>11478102.605975749</v>
      </c>
      <c r="O82" s="70">
        <f t="shared" si="11"/>
        <v>13567171.147598645</v>
      </c>
      <c r="P82" s="70">
        <f t="shared" si="11"/>
        <v>15921321.625715032</v>
      </c>
      <c r="Q82" s="70">
        <f t="shared" si="11"/>
        <v>18574190.290957708</v>
      </c>
      <c r="R82" s="70">
        <f t="shared" si="11"/>
        <v>21563681.49827319</v>
      </c>
      <c r="S82" s="70">
        <f t="shared" si="11"/>
        <v>24932509.286737815</v>
      </c>
      <c r="T82" s="70">
        <f t="shared" si="11"/>
        <v>28728807.680444308</v>
      </c>
      <c r="U82" s="70">
        <f t="shared" si="10"/>
        <v>33006818.43047639</v>
      </c>
      <c r="V82" s="70">
        <f t="shared" si="10"/>
        <v>37827666.024472192</v>
      </c>
      <c r="W82" s="70">
        <f t="shared" si="10"/>
        <v>43260231.037161991</v>
      </c>
      <c r="X82" s="70">
        <f t="shared" si="10"/>
        <v>49382134.300367914</v>
      </c>
    </row>
    <row r="83" spans="1:24" ht="15">
      <c r="A83" s="69">
        <v>47</v>
      </c>
      <c r="B83" s="75">
        <v>4957</v>
      </c>
      <c r="C83" s="55">
        <v>12.8221977</v>
      </c>
      <c r="D83" s="55">
        <v>1040</v>
      </c>
      <c r="E83" s="70">
        <f t="shared" si="11"/>
        <v>661020.19358855963</v>
      </c>
      <c r="F83" s="70">
        <f t="shared" si="11"/>
        <v>1406797.7032359671</v>
      </c>
      <c r="G83" s="70">
        <f t="shared" si="11"/>
        <v>2248200.2795725013</v>
      </c>
      <c r="H83" s="70">
        <f t="shared" si="11"/>
        <v>3197489.1576998006</v>
      </c>
      <c r="I83" s="70">
        <f t="shared" si="11"/>
        <v>4268497.7325246939</v>
      </c>
      <c r="J83" s="70">
        <f t="shared" si="11"/>
        <v>5476833.1441975851</v>
      </c>
      <c r="K83" s="70">
        <f t="shared" si="11"/>
        <v>6840103.7112342846</v>
      </c>
      <c r="L83" s="70">
        <f t="shared" si="11"/>
        <v>8378175.5255623432</v>
      </c>
      <c r="M83" s="70">
        <f t="shared" si="11"/>
        <v>10113461.948691519</v>
      </c>
      <c r="N83" s="70">
        <f t="shared" si="11"/>
        <v>12071250.227655577</v>
      </c>
      <c r="O83" s="70">
        <f t="shared" si="11"/>
        <v>14280069.990295833</v>
      </c>
      <c r="P83" s="70">
        <f t="shared" si="11"/>
        <v>16772108.989738498</v>
      </c>
      <c r="Q83" s="70">
        <f t="shared" si="11"/>
        <v>19583682.156450801</v>
      </c>
      <c r="R83" s="70">
        <f t="shared" si="11"/>
        <v>22755760.793079097</v>
      </c>
      <c r="S83" s="70">
        <f t="shared" si="11"/>
        <v>26334569.623695347</v>
      </c>
      <c r="T83" s="70">
        <f t="shared" si="11"/>
        <v>30372260.397878271</v>
      </c>
      <c r="U83" s="70">
        <f t="shared" si="10"/>
        <v>34927671.865641586</v>
      </c>
      <c r="V83" s="70">
        <f t="shared" si="10"/>
        <v>40067187.197849989</v>
      </c>
      <c r="W83" s="70">
        <f t="shared" si="10"/>
        <v>45865701.346775956</v>
      </c>
      <c r="X83" s="70">
        <f t="shared" si="10"/>
        <v>52407712.443539694</v>
      </c>
    </row>
    <row r="84" spans="1:24" ht="15">
      <c r="A84" s="69">
        <v>48</v>
      </c>
      <c r="B84" s="75">
        <v>5116</v>
      </c>
      <c r="C84" s="55">
        <v>12.6767097</v>
      </c>
      <c r="D84" s="55">
        <v>1043</v>
      </c>
      <c r="E84" s="70">
        <f t="shared" si="11"/>
        <v>676427.70838683657</v>
      </c>
      <c r="F84" s="70">
        <f t="shared" si="11"/>
        <v>1438604.1936962348</v>
      </c>
      <c r="G84" s="70">
        <f t="shared" si="11"/>
        <v>2297399.5794499689</v>
      </c>
      <c r="H84" s="70">
        <f t="shared" si="11"/>
        <v>3265061.9631726984</v>
      </c>
      <c r="I84" s="70">
        <f t="shared" si="11"/>
        <v>4355392.0981560592</v>
      </c>
      <c r="J84" s="70">
        <f t="shared" si="11"/>
        <v>5583940.2191228773</v>
      </c>
      <c r="K84" s="70">
        <f t="shared" si="11"/>
        <v>6968227.8189094672</v>
      </c>
      <c r="L84" s="70">
        <f t="shared" si="11"/>
        <v>8527997.5391340964</v>
      </c>
      <c r="M84" s="70">
        <f t="shared" si="11"/>
        <v>10285494.738780107</v>
      </c>
      <c r="N84" s="70">
        <f t="shared" si="11"/>
        <v>12265784.756410873</v>
      </c>
      <c r="O84" s="70">
        <f t="shared" si="11"/>
        <v>14497110.390794769</v>
      </c>
      <c r="P84" s="70">
        <f t="shared" si="11"/>
        <v>17011294.698311195</v>
      </c>
      <c r="Q84" s="70">
        <f t="shared" si="11"/>
        <v>19844194.851814434</v>
      </c>
      <c r="R84" s="70">
        <f t="shared" si="11"/>
        <v>23036213.533868127</v>
      </c>
      <c r="S84" s="70">
        <f t="shared" si="11"/>
        <v>26632875.157815546</v>
      </c>
      <c r="T84" s="70">
        <f t="shared" si="11"/>
        <v>30685475.134722069</v>
      </c>
      <c r="U84" s="70">
        <f t="shared" si="10"/>
        <v>35251811.44600331</v>
      </c>
      <c r="V84" s="70">
        <f t="shared" si="10"/>
        <v>40397008.955391362</v>
      </c>
      <c r="W84" s="70">
        <f t="shared" si="10"/>
        <v>46194448.216536164</v>
      </c>
      <c r="X84" s="70">
        <f t="shared" si="10"/>
        <v>52726812.022850126</v>
      </c>
    </row>
    <row r="85" spans="1:24" ht="15">
      <c r="A85" s="69">
        <v>49</v>
      </c>
      <c r="B85" s="75">
        <v>5278</v>
      </c>
      <c r="C85" s="55">
        <v>13.766070600000001</v>
      </c>
      <c r="D85" s="55">
        <v>1005</v>
      </c>
      <c r="E85" s="70">
        <f t="shared" si="11"/>
        <v>730206.07229934074</v>
      </c>
      <c r="F85" s="70">
        <f t="shared" si="11"/>
        <v>1560932.8280368957</v>
      </c>
      <c r="G85" s="70">
        <f t="shared" si="11"/>
        <v>2506018.0154623725</v>
      </c>
      <c r="H85" s="70">
        <f t="shared" si="11"/>
        <v>3581204.2970189829</v>
      </c>
      <c r="I85" s="70">
        <f t="shared" si="11"/>
        <v>4804401.481176191</v>
      </c>
      <c r="J85" s="70">
        <f t="shared" si="11"/>
        <v>6195984.8532816917</v>
      </c>
      <c r="K85" s="70">
        <f t="shared" si="11"/>
        <v>7779134.5748490989</v>
      </c>
      <c r="L85" s="70">
        <f t="shared" si="11"/>
        <v>9580221.8047911786</v>
      </c>
      <c r="M85" s="70">
        <f t="shared" si="11"/>
        <v>11629247.974374669</v>
      </c>
      <c r="N85" s="70">
        <f t="shared" si="11"/>
        <v>13960344.533075495</v>
      </c>
      <c r="O85" s="70">
        <f t="shared" si="11"/>
        <v>16612341.489801254</v>
      </c>
      <c r="P85" s="70">
        <f t="shared" si="11"/>
        <v>19629414.219899729</v>
      </c>
      <c r="Q85" s="70">
        <f t="shared" si="11"/>
        <v>23061819.312076908</v>
      </c>
      <c r="R85" s="70">
        <f t="shared" si="11"/>
        <v>26966731.712521192</v>
      </c>
      <c r="S85" s="70">
        <f t="shared" si="11"/>
        <v>31409197.110878795</v>
      </c>
      <c r="T85" s="70">
        <f t="shared" si="11"/>
        <v>36463215.432354882</v>
      </c>
      <c r="U85" s="70">
        <f t="shared" si="10"/>
        <v>42212973.484102294</v>
      </c>
      <c r="V85" s="70">
        <f t="shared" si="10"/>
        <v>48754247.288582437</v>
      </c>
      <c r="W85" s="70">
        <f t="shared" si="10"/>
        <v>56195997.46312663</v>
      </c>
      <c r="X85" s="70">
        <f t="shared" si="10"/>
        <v>64662184.2205742</v>
      </c>
    </row>
    <row r="86" spans="1:24" ht="15">
      <c r="A86" s="69">
        <v>50</v>
      </c>
      <c r="B86" s="75">
        <v>5443</v>
      </c>
      <c r="C86" s="55">
        <v>12.5287767</v>
      </c>
      <c r="D86" s="55">
        <v>989</v>
      </c>
      <c r="E86" s="70">
        <f t="shared" si="11"/>
        <v>674439.96130740957</v>
      </c>
      <c r="F86" s="70">
        <f t="shared" si="11"/>
        <v>1433378.9993425903</v>
      </c>
      <c r="G86" s="70">
        <f t="shared" si="11"/>
        <v>2287403.8147423281</v>
      </c>
      <c r="H86" s="70">
        <f t="shared" si="11"/>
        <v>3248427.4922260847</v>
      </c>
      <c r="I86" s="70">
        <f t="shared" si="11"/>
        <v>4329855.6802959098</v>
      </c>
      <c r="J86" s="70">
        <f t="shared" si="11"/>
        <v>5546773.5912198611</v>
      </c>
      <c r="K86" s="70">
        <f t="shared" si="11"/>
        <v>6916156.4298257781</v>
      </c>
      <c r="L86" s="70">
        <f t="shared" si="11"/>
        <v>8457106.1864487473</v>
      </c>
      <c r="M86" s="70">
        <f t="shared" si="11"/>
        <v>10191118.097138207</v>
      </c>
      <c r="N86" s="70">
        <f t="shared" si="11"/>
        <v>12142380.488069354</v>
      </c>
      <c r="O86" s="70">
        <f t="shared" si="11"/>
        <v>14338112.186791344</v>
      </c>
      <c r="P86" s="70">
        <f t="shared" si="11"/>
        <v>16808942.206977326</v>
      </c>
      <c r="Q86" s="70">
        <f t="shared" si="11"/>
        <v>19589337.003028974</v>
      </c>
      <c r="R86" s="70">
        <f t="shared" si="11"/>
        <v>22718081.25445636</v>
      </c>
      <c r="S86" s="70">
        <f t="shared" si="11"/>
        <v>26238818.886659171</v>
      </c>
      <c r="T86" s="70">
        <f t="shared" si="11"/>
        <v>30200661.874993525</v>
      </c>
      <c r="U86" s="70">
        <f t="shared" si="10"/>
        <v>34658875.324540906</v>
      </c>
      <c r="V86" s="70">
        <f t="shared" si="10"/>
        <v>39675648.381991446</v>
      </c>
      <c r="W86" s="70">
        <f t="shared" si="10"/>
        <v>45320961.733355738</v>
      </c>
      <c r="X86" s="70">
        <f t="shared" si="10"/>
        <v>51673563.788527735</v>
      </c>
    </row>
    <row r="87" spans="1:24" ht="15">
      <c r="A87" s="69">
        <v>51</v>
      </c>
      <c r="B87" s="75">
        <v>5612</v>
      </c>
      <c r="C87" s="55">
        <v>12.5532524</v>
      </c>
      <c r="D87" s="55">
        <v>1013</v>
      </c>
      <c r="E87" s="70">
        <f t="shared" si="11"/>
        <v>713646.87550894415</v>
      </c>
      <c r="F87" s="70">
        <f t="shared" si="11"/>
        <v>1516879.6445452401</v>
      </c>
      <c r="G87" s="70">
        <f t="shared" si="11"/>
        <v>2420944.2504381719</v>
      </c>
      <c r="H87" s="70">
        <f t="shared" si="11"/>
        <v>3438498.3681679075</v>
      </c>
      <c r="I87" s="70">
        <f t="shared" si="11"/>
        <v>4583788.6226028511</v>
      </c>
      <c r="J87" s="70">
        <f t="shared" si="11"/>
        <v>5872850.0533896144</v>
      </c>
      <c r="K87" s="70">
        <f t="shared" si="11"/>
        <v>7323730.619174093</v>
      </c>
      <c r="L87" s="70">
        <f t="shared" si="11"/>
        <v>8956743.8844040427</v>
      </c>
      <c r="M87" s="70">
        <f t="shared" si="11"/>
        <v>10794753.426543791</v>
      </c>
      <c r="N87" s="70">
        <f t="shared" si="11"/>
        <v>12863492.945644427</v>
      </c>
      <c r="O87" s="70">
        <f t="shared" si="11"/>
        <v>15191926.558076311</v>
      </c>
      <c r="P87" s="70">
        <f t="shared" si="11"/>
        <v>17812654.318843205</v>
      </c>
      <c r="Q87" s="70">
        <f t="shared" si="11"/>
        <v>20762368.650136042</v>
      </c>
      <c r="R87" s="70">
        <f t="shared" si="11"/>
        <v>24082368.06651504</v>
      </c>
      <c r="S87" s="70">
        <f t="shared" si="11"/>
        <v>27819135.389310621</v>
      </c>
      <c r="T87" s="70">
        <f t="shared" ref="T87:X101" si="12">$D87*((1+$C87/100)^T$2-1)*$B87</f>
        <v>32024988.545737438</v>
      </c>
      <c r="U87" s="70">
        <f t="shared" si="12"/>
        <v>36758813.064463891</v>
      </c>
      <c r="V87" s="70">
        <f t="shared" si="12"/>
        <v>42086886.523199163</v>
      </c>
      <c r="W87" s="70">
        <f t="shared" si="12"/>
        <v>48083806.491266899</v>
      </c>
      <c r="X87" s="70">
        <f t="shared" si="12"/>
        <v>54833534.959152155</v>
      </c>
    </row>
    <row r="88" spans="1:24" ht="15">
      <c r="A88" s="69">
        <v>52</v>
      </c>
      <c r="B88" s="75">
        <v>5784</v>
      </c>
      <c r="C88" s="55">
        <v>15.0600673</v>
      </c>
      <c r="D88" s="55">
        <v>971</v>
      </c>
      <c r="E88" s="70">
        <f t="shared" ref="E88:T101" si="13">$D88*((1+$C88/100)^E$2-1)*$B88</f>
        <v>845813.13814567216</v>
      </c>
      <c r="F88" s="70">
        <f t="shared" si="13"/>
        <v>1819006.3041283239</v>
      </c>
      <c r="G88" s="70">
        <f t="shared" si="13"/>
        <v>2938763.0158669646</v>
      </c>
      <c r="H88" s="70">
        <f t="shared" si="13"/>
        <v>4227155.8419897109</v>
      </c>
      <c r="I88" s="70">
        <f t="shared" si="13"/>
        <v>5709581.4948149147</v>
      </c>
      <c r="J88" s="70">
        <f t="shared" si="13"/>
        <v>7415261.4486280587</v>
      </c>
      <c r="K88" s="70">
        <f t="shared" si="13"/>
        <v>9377817.9514080714</v>
      </c>
      <c r="L88" s="70">
        <f t="shared" si="13"/>
        <v>11635936.784307281</v>
      </c>
      <c r="M88" s="70">
        <f t="shared" si="13"/>
        <v>14234129.833155084</v>
      </c>
      <c r="N88" s="70">
        <f t="shared" si="13"/>
        <v>17223612.503743291</v>
      </c>
      <c r="O88" s="70">
        <f t="shared" si="13"/>
        <v>20663313.276443914</v>
      </c>
      <c r="P88" s="70">
        <f t="shared" si="13"/>
        <v>24621035.300431877</v>
      </c>
      <c r="Q88" s="70">
        <f t="shared" si="13"/>
        <v>29174792.924779344</v>
      </c>
      <c r="R88" s="70">
        <f t="shared" si="13"/>
        <v>34414349.512032419</v>
      </c>
      <c r="S88" s="70">
        <f t="shared" si="13"/>
        <v>40442986.847547404</v>
      </c>
      <c r="T88" s="70">
        <f t="shared" si="13"/>
        <v>47379541.023063861</v>
      </c>
      <c r="U88" s="70">
        <f t="shared" si="12"/>
        <v>55360744.925714053</v>
      </c>
      <c r="V88" s="70">
        <f t="shared" si="12"/>
        <v>64543923.507453598</v>
      </c>
      <c r="W88" s="70">
        <f t="shared" si="12"/>
        <v>75110094.963882312</v>
      </c>
      <c r="X88" s="70">
        <f t="shared" si="12"/>
        <v>87267538.952682555</v>
      </c>
    </row>
    <row r="89" spans="1:24" ht="15">
      <c r="A89" s="69">
        <v>53</v>
      </c>
      <c r="B89" s="75">
        <v>5960</v>
      </c>
      <c r="C89" s="55">
        <v>12.7088257</v>
      </c>
      <c r="D89" s="55">
        <v>950</v>
      </c>
      <c r="E89" s="70">
        <f t="shared" si="13"/>
        <v>719573.71113400022</v>
      </c>
      <c r="F89" s="70">
        <f t="shared" si="13"/>
        <v>1530596.7909990421</v>
      </c>
      <c r="G89" s="70">
        <f t="shared" si="13"/>
        <v>2444691.3804709041</v>
      </c>
      <c r="H89" s="70">
        <f t="shared" si="13"/>
        <v>3474956.658051875</v>
      </c>
      <c r="I89" s="70">
        <f t="shared" si="13"/>
        <v>4636156.5540082324</v>
      </c>
      <c r="J89" s="70">
        <f t="shared" si="13"/>
        <v>5944931.3207702665</v>
      </c>
      <c r="K89" s="70">
        <f t="shared" si="13"/>
        <v>7420035.9914456662</v>
      </c>
      <c r="L89" s="70">
        <f t="shared" si="13"/>
        <v>9082609.1436097641</v>
      </c>
      <c r="M89" s="70">
        <f t="shared" si="13"/>
        <v>10956475.819817392</v>
      </c>
      <c r="N89" s="70">
        <f t="shared" si="13"/>
        <v>13068488.94575463</v>
      </c>
      <c r="O89" s="70">
        <f t="shared" si="13"/>
        <v>15448914.138628356</v>
      </c>
      <c r="P89" s="70">
        <f t="shared" si="13"/>
        <v>18131863.420183286</v>
      </c>
      <c r="Q89" s="70">
        <f t="shared" si="13"/>
        <v>21155784.04955044</v>
      </c>
      <c r="R89" s="70">
        <f t="shared" si="13"/>
        <v>24564009.481010213</v>
      </c>
      <c r="S89" s="70">
        <f t="shared" si="13"/>
        <v>28405380.342017274</v>
      </c>
      <c r="T89" s="70">
        <f t="shared" si="13"/>
        <v>32734944.330240313</v>
      </c>
      <c r="U89" s="70">
        <f t="shared" si="12"/>
        <v>37614745.059296586</v>
      </c>
      <c r="V89" s="70">
        <f t="shared" si="12"/>
        <v>43114711.157515951</v>
      </c>
      <c r="W89" s="70">
        <f t="shared" si="12"/>
        <v>49313658.36071711</v>
      </c>
      <c r="X89" s="70">
        <f t="shared" si="12"/>
        <v>56300418.959208108</v>
      </c>
    </row>
    <row r="90" spans="1:24" ht="15">
      <c r="A90" s="69">
        <v>54</v>
      </c>
      <c r="B90" s="75">
        <v>6138</v>
      </c>
      <c r="C90" s="55">
        <v>13.548388900000001</v>
      </c>
      <c r="D90" s="55">
        <v>995</v>
      </c>
      <c r="E90" s="70">
        <f t="shared" si="13"/>
        <v>827442.1101285906</v>
      </c>
      <c r="F90" s="70">
        <f t="shared" si="13"/>
        <v>1766989.2952597684</v>
      </c>
      <c r="G90" s="70">
        <f t="shared" si="13"/>
        <v>2833829.986931521</v>
      </c>
      <c r="H90" s="70">
        <f t="shared" si="13"/>
        <v>4045210.4044544129</v>
      </c>
      <c r="I90" s="70">
        <f t="shared" si="13"/>
        <v>5420713.3520017508</v>
      </c>
      <c r="J90" s="70">
        <f t="shared" si="13"/>
        <v>6982574.7882137615</v>
      </c>
      <c r="K90" s="70">
        <f t="shared" si="13"/>
        <v>8756043.285882907</v>
      </c>
      <c r="L90" s="70">
        <f t="shared" si="13"/>
        <v>10769788.192635251</v>
      </c>
      <c r="M90" s="70">
        <f t="shared" si="13"/>
        <v>13056363.090808349</v>
      </c>
      <c r="N90" s="70">
        <f t="shared" si="13"/>
        <v>15652732.048675716</v>
      </c>
      <c r="O90" s="70">
        <f t="shared" si="13"/>
        <v>18600867.170233823</v>
      </c>
      <c r="P90" s="70">
        <f t="shared" si="13"/>
        <v>21948427.103358123</v>
      </c>
      <c r="Q90" s="70">
        <f t="shared" si="13"/>
        <v>25749527.474882681</v>
      </c>
      <c r="R90" s="70">
        <f t="shared" si="13"/>
        <v>30065615.707220722</v>
      </c>
      <c r="S90" s="70">
        <f t="shared" si="13"/>
        <v>34966464.358543061</v>
      </c>
      <c r="T90" s="70">
        <f t="shared" si="13"/>
        <v>40531299.044546962</v>
      </c>
      <c r="U90" s="70">
        <f t="shared" si="12"/>
        <v>46850079.175452761</v>
      </c>
      <c r="V90" s="70">
        <f t="shared" si="12"/>
        <v>54024952.212229609</v>
      </c>
      <c r="W90" s="70">
        <f t="shared" si="12"/>
        <v>62171904.951110221</v>
      </c>
      <c r="X90" s="70">
        <f t="shared" si="12"/>
        <v>71422638.530553564</v>
      </c>
    </row>
    <row r="91" spans="1:24" ht="15">
      <c r="A91" s="69">
        <v>55</v>
      </c>
      <c r="B91" s="75">
        <v>6320</v>
      </c>
      <c r="C91" s="55">
        <v>12.105408499999999</v>
      </c>
      <c r="D91" s="55">
        <v>994</v>
      </c>
      <c r="E91" s="70">
        <f t="shared" si="13"/>
        <v>760471.44629679946</v>
      </c>
      <c r="F91" s="70">
        <f t="shared" si="13"/>
        <v>1613001.0676936843</v>
      </c>
      <c r="G91" s="70">
        <f t="shared" si="13"/>
        <v>2568732.8823441663</v>
      </c>
      <c r="H91" s="70">
        <f t="shared" si="13"/>
        <v>3640159.9373225505</v>
      </c>
      <c r="I91" s="70">
        <f t="shared" si="13"/>
        <v>4841287.6140855877</v>
      </c>
      <c r="J91" s="70">
        <f t="shared" si="13"/>
        <v>6187816.7027273495</v>
      </c>
      <c r="K91" s="70">
        <f t="shared" si="13"/>
        <v>7697348.6381205264</v>
      </c>
      <c r="L91" s="70">
        <f t="shared" si="13"/>
        <v>9389615.5807310026</v>
      </c>
      <c r="M91" s="70">
        <f t="shared" si="13"/>
        <v>11286738.349654935</v>
      </c>
      <c r="N91" s="70">
        <f t="shared" si="13"/>
        <v>13413515.579503624</v>
      </c>
      <c r="O91" s="70">
        <f t="shared" si="13"/>
        <v>15797747.880910477</v>
      </c>
      <c r="P91" s="70">
        <f t="shared" si="13"/>
        <v>18470601.241991576</v>
      </c>
      <c r="Q91" s="70">
        <f t="shared" si="13"/>
        <v>21467014.421037529</v>
      </c>
      <c r="R91" s="70">
        <f t="shared" si="13"/>
        <v>24826155.655754831</v>
      </c>
      <c r="S91" s="70">
        <f t="shared" si="13"/>
        <v>28591934.659026608</v>
      </c>
      <c r="T91" s="70">
        <f t="shared" si="13"/>
        <v>32813576.593851652</v>
      </c>
      <c r="U91" s="70">
        <f t="shared" si="12"/>
        <v>37546265.530294582</v>
      </c>
      <c r="V91" s="70">
        <f t="shared" si="12"/>
        <v>42851865.795528218</v>
      </c>
      <c r="W91" s="70">
        <f t="shared" si="12"/>
        <v>48799730.646245494</v>
      </c>
      <c r="X91" s="70">
        <f t="shared" si="12"/>
        <v>55467608.834169976</v>
      </c>
    </row>
    <row r="92" spans="1:24" ht="15">
      <c r="A92" s="69">
        <v>56</v>
      </c>
      <c r="B92" s="75">
        <v>6506</v>
      </c>
      <c r="C92" s="55">
        <v>12.4480313</v>
      </c>
      <c r="D92" s="55">
        <v>990</v>
      </c>
      <c r="E92" s="70">
        <f t="shared" si="13"/>
        <v>801770.22721422033</v>
      </c>
      <c r="F92" s="70">
        <f t="shared" si="13"/>
        <v>1703345.0632661476</v>
      </c>
      <c r="G92" s="70">
        <f t="shared" si="13"/>
        <v>2717148.2171027423</v>
      </c>
      <c r="H92" s="70">
        <f t="shared" si="13"/>
        <v>3857149.9048493039</v>
      </c>
      <c r="I92" s="70">
        <f t="shared" si="13"/>
        <v>5139059.3595070867</v>
      </c>
      <c r="J92" s="70">
        <f t="shared" si="13"/>
        <v>6580541.3043183284</v>
      </c>
      <c r="K92" s="70">
        <f t="shared" si="13"/>
        <v>8201459.3728035213</v>
      </c>
      <c r="L92" s="70">
        <f t="shared" si="13"/>
        <v>10024149.829801107</v>
      </c>
      <c r="M92" s="70">
        <f t="shared" si="13"/>
        <v>12073729.365387866</v>
      </c>
      <c r="N92" s="70">
        <f t="shared" si="13"/>
        <v>14378441.203082861</v>
      </c>
      <c r="O92" s="70">
        <f t="shared" si="13"/>
        <v>16970044.291708931</v>
      </c>
      <c r="P92" s="70">
        <f t="shared" si="13"/>
        <v>19884250.943978943</v>
      </c>
      <c r="Q92" s="70">
        <f t="shared" si="13"/>
        <v>23161218.952470206</v>
      </c>
      <c r="R92" s="70">
        <f t="shared" si="13"/>
        <v>26846104.964349452</v>
      </c>
      <c r="S92" s="70">
        <f t="shared" si="13"/>
        <v>30989686.740356743</v>
      </c>
      <c r="T92" s="70">
        <f t="shared" si="13"/>
        <v>35649062.872782513</v>
      </c>
      <c r="U92" s="70">
        <f t="shared" si="12"/>
        <v>40888439.604557388</v>
      </c>
      <c r="V92" s="70">
        <f t="shared" si="12"/>
        <v>46780015.591828503</v>
      </c>
      <c r="W92" s="70">
        <f t="shared" si="12"/>
        <v>53404976.802058421</v>
      </c>
      <c r="X92" s="70">
        <f t="shared" si="12"/>
        <v>60854615.257350616</v>
      </c>
    </row>
    <row r="93" spans="1:24" ht="15">
      <c r="A93" s="69">
        <v>57</v>
      </c>
      <c r="B93" s="75">
        <v>6696</v>
      </c>
      <c r="C93" s="55">
        <v>12.946932800000001</v>
      </c>
      <c r="D93" s="55">
        <v>990</v>
      </c>
      <c r="E93" s="70">
        <f t="shared" si="13"/>
        <v>858257.35408511921</v>
      </c>
      <c r="F93" s="70">
        <f t="shared" si="13"/>
        <v>1827632.7110546969</v>
      </c>
      <c r="G93" s="70">
        <f t="shared" si="13"/>
        <v>2922512.444070885</v>
      </c>
      <c r="H93" s="70">
        <f t="shared" si="13"/>
        <v>4159145.5203615003</v>
      </c>
      <c r="I93" s="70">
        <f t="shared" si="13"/>
        <v>5555884.6500220336</v>
      </c>
      <c r="J93" s="70">
        <f t="shared" si="13"/>
        <v>7133458.6561910193</v>
      </c>
      <c r="K93" s="70">
        <f t="shared" si="13"/>
        <v>8915280.1088089719</v>
      </c>
      <c r="L93" s="70">
        <f t="shared" si="13"/>
        <v>10927792.787513357</v>
      </c>
      <c r="M93" s="70">
        <f t="shared" si="13"/>
        <v>13200864.130321076</v>
      </c>
      <c r="N93" s="70">
        <f t="shared" si="13"/>
        <v>15768228.492378166</v>
      </c>
      <c r="O93" s="70">
        <f t="shared" si="13"/>
        <v>18667987.793121938</v>
      </c>
      <c r="P93" s="70">
        <f t="shared" si="13"/>
        <v>21943176.981894761</v>
      </c>
      <c r="Q93" s="70">
        <f t="shared" si="13"/>
        <v>25642402.714010857</v>
      </c>
      <c r="R93" s="70">
        <f t="shared" si="13"/>
        <v>29820564.715784337</v>
      </c>
      <c r="S93" s="70">
        <f t="shared" si="13"/>
        <v>34539670.544202566</v>
      </c>
      <c r="T93" s="70">
        <f t="shared" si="13"/>
        <v>39869755.832986981</v>
      </c>
      <c r="U93" s="70">
        <f t="shared" si="12"/>
        <v>45889923.682292998</v>
      </c>
      <c r="V93" s="70">
        <f t="shared" si="12"/>
        <v>52689518.61749588</v>
      </c>
      <c r="W93" s="70">
        <f t="shared" si="12"/>
        <v>60369452.539631665</v>
      </c>
      <c r="X93" s="70">
        <f t="shared" si="12"/>
        <v>69043702.345750794</v>
      </c>
    </row>
    <row r="94" spans="1:24" ht="15">
      <c r="A94" s="69">
        <v>58</v>
      </c>
      <c r="B94" s="75">
        <v>6888</v>
      </c>
      <c r="C94" s="55">
        <v>13.4630648</v>
      </c>
      <c r="D94" s="55">
        <v>1034</v>
      </c>
      <c r="E94" s="70">
        <f t="shared" si="13"/>
        <v>958865.32414041541</v>
      </c>
      <c r="F94" s="70">
        <f t="shared" si="13"/>
        <v>2046823.3082145853</v>
      </c>
      <c r="G94" s="70">
        <f t="shared" si="13"/>
        <v>3281253.7806814346</v>
      </c>
      <c r="H94" s="70">
        <f t="shared" si="13"/>
        <v>4681876.4275674401</v>
      </c>
      <c r="I94" s="70">
        <f t="shared" si="13"/>
        <v>6271065.8090071846</v>
      </c>
      <c r="J94" s="70">
        <f t="shared" si="13"/>
        <v>8074208.7866648827</v>
      </c>
      <c r="K94" s="70">
        <f t="shared" si="13"/>
        <v>10120110.071841285</v>
      </c>
      <c r="L94" s="70">
        <f t="shared" si="13"/>
        <v>12441452.372785019</v>
      </c>
      <c r="M94" s="70">
        <f t="shared" si="13"/>
        <v>15075318.491934616</v>
      </c>
      <c r="N94" s="70">
        <f t="shared" si="13"/>
        <v>18063783.71345057</v>
      </c>
      <c r="O94" s="70">
        <f t="shared" si="13"/>
        <v>21454587.94426468</v>
      </c>
      <c r="P94" s="70">
        <f t="shared" si="13"/>
        <v>25301898.345914438</v>
      </c>
      <c r="Q94" s="70">
        <f t="shared" si="13"/>
        <v>29667174.639995445</v>
      </c>
      <c r="R94" s="70">
        <f t="shared" si="13"/>
        <v>34620150.910247609</v>
      </c>
      <c r="S94" s="70">
        <f t="shared" si="13"/>
        <v>40239949.585292444</v>
      </c>
      <c r="T94" s="70">
        <f t="shared" si="13"/>
        <v>46616345.397588111</v>
      </c>
      <c r="U94" s="70">
        <f t="shared" si="12"/>
        <v>53851199.509997629</v>
      </c>
      <c r="V94" s="70">
        <f t="shared" si="12"/>
        <v>62060086.719746321</v>
      </c>
      <c r="W94" s="70">
        <f t="shared" si="12"/>
        <v>71374141.733902365</v>
      </c>
      <c r="X94" s="70">
        <f t="shared" si="12"/>
        <v>81942154.010121882</v>
      </c>
    </row>
    <row r="95" spans="1:24" ht="15">
      <c r="A95" s="69">
        <v>59</v>
      </c>
      <c r="B95" s="75">
        <v>7084</v>
      </c>
      <c r="C95" s="55">
        <v>13.4545586</v>
      </c>
      <c r="D95" s="55">
        <v>1000</v>
      </c>
      <c r="E95" s="70">
        <f t="shared" si="13"/>
        <v>953120.93122399994</v>
      </c>
      <c r="F95" s="70">
        <f t="shared" si="13"/>
        <v>2034480.0766683992</v>
      </c>
      <c r="G95" s="70">
        <f t="shared" si="13"/>
        <v>3261331.3220130736</v>
      </c>
      <c r="H95" s="70">
        <f t="shared" si="13"/>
        <v>4653249.9870974785</v>
      </c>
      <c r="I95" s="70">
        <f t="shared" si="13"/>
        <v>6232445.164640001</v>
      </c>
      <c r="J95" s="70">
        <f t="shared" si="13"/>
        <v>8024114.0827533565</v>
      </c>
      <c r="K95" s="70">
        <f t="shared" si="13"/>
        <v>10056844.145372262</v>
      </c>
      <c r="L95" s="70">
        <f t="shared" si="13"/>
        <v>12363069.065446043</v>
      </c>
      <c r="M95" s="70">
        <f t="shared" si="13"/>
        <v>14979586.368838953</v>
      </c>
      <c r="N95" s="70">
        <f t="shared" si="13"/>
        <v>17948144.526096005</v>
      </c>
      <c r="O95" s="70">
        <f t="shared" si="13"/>
        <v>21316109.080196287</v>
      </c>
      <c r="P95" s="70">
        <f t="shared" si="13"/>
        <v>25137218.398855217</v>
      </c>
      <c r="Q95" s="70">
        <f t="shared" si="13"/>
        <v>29472441.109963171</v>
      </c>
      <c r="R95" s="70">
        <f t="shared" si="13"/>
        <v>34390948.90117766</v>
      </c>
      <c r="S95" s="70">
        <f t="shared" si="13"/>
        <v>39971220.205406666</v>
      </c>
      <c r="T95" s="70">
        <f t="shared" si="13"/>
        <v>46302292.382302158</v>
      </c>
      <c r="U95" s="70">
        <f t="shared" si="12"/>
        <v>53485182.375246331</v>
      </c>
      <c r="V95" s="70">
        <f t="shared" si="12"/>
        <v>61634498.511464722</v>
      </c>
      <c r="W95" s="70">
        <f t="shared" si="12"/>
        <v>70880269.162729874</v>
      </c>
      <c r="X95" s="70">
        <f t="shared" si="12"/>
        <v>81370017.444291115</v>
      </c>
    </row>
    <row r="96" spans="1:24" ht="15">
      <c r="A96" s="69">
        <v>60</v>
      </c>
      <c r="B96" s="75">
        <v>7282</v>
      </c>
      <c r="C96" s="55">
        <v>14.5889551</v>
      </c>
      <c r="D96" s="55">
        <v>982</v>
      </c>
      <c r="E96" s="70">
        <f t="shared" si="13"/>
        <v>1043245.091595124</v>
      </c>
      <c r="F96" s="70">
        <f t="shared" si="13"/>
        <v>2238688.7411860144</v>
      </c>
      <c r="G96" s="70">
        <f t="shared" si="13"/>
        <v>3608535.1280615218</v>
      </c>
      <c r="H96" s="70">
        <f t="shared" si="13"/>
        <v>5178227.7892572675</v>
      </c>
      <c r="I96" s="70">
        <f t="shared" si="13"/>
        <v>6976922.2080028551</v>
      </c>
      <c r="J96" s="70">
        <f t="shared" si="13"/>
        <v>9038027.3478854448</v>
      </c>
      <c r="K96" s="70">
        <f t="shared" si="13"/>
        <v>11399826.191189298</v>
      </c>
      <c r="L96" s="70">
        <f t="shared" si="13"/>
        <v>14106186.807295064</v>
      </c>
      <c r="M96" s="70">
        <f t="shared" si="13"/>
        <v>17207377.158528589</v>
      </c>
      <c r="N96" s="70">
        <f t="shared" si="13"/>
        <v>20760998.777669102</v>
      </c>
      <c r="O96" s="70">
        <f t="shared" si="13"/>
        <v>24833056.659249928</v>
      </c>
      <c r="P96" s="70">
        <f t="shared" si="13"/>
        <v>29499185.236820575</v>
      </c>
      <c r="Q96" s="70">
        <f t="shared" si="13"/>
        <v>34846053.217481285</v>
      </c>
      <c r="R96" s="70">
        <f t="shared" si="13"/>
        <v>40972973.367096849</v>
      </c>
      <c r="S96" s="70">
        <f t="shared" si="13"/>
        <v>47993747.146352701</v>
      </c>
      <c r="T96" s="70">
        <f t="shared" si="13"/>
        <v>56038778.459936745</v>
      </c>
      <c r="U96" s="70">
        <f t="shared" si="12"/>
        <v>65257495.779640511</v>
      </c>
      <c r="V96" s="70">
        <f t="shared" si="12"/>
        <v>75821127.629911765</v>
      </c>
      <c r="W96" s="70">
        <f t="shared" si="12"/>
        <v>87925882.987748429</v>
      </c>
      <c r="X96" s="70">
        <f t="shared" si="12"/>
        <v>101796595.66970469</v>
      </c>
    </row>
    <row r="97" spans="1:24" ht="15">
      <c r="A97" s="69">
        <v>61</v>
      </c>
      <c r="B97" s="75">
        <v>7483</v>
      </c>
      <c r="C97" s="55">
        <v>14.3558314</v>
      </c>
      <c r="D97" s="55">
        <v>1021</v>
      </c>
      <c r="E97" s="70">
        <f t="shared" si="13"/>
        <v>1096806.0477989025</v>
      </c>
      <c r="F97" s="70">
        <f t="shared" si="13"/>
        <v>2351067.7226048191</v>
      </c>
      <c r="G97" s="70">
        <f t="shared" si="13"/>
        <v>3785389.0887606889</v>
      </c>
      <c r="H97" s="70">
        <f t="shared" si="13"/>
        <v>5425619.2119760737</v>
      </c>
      <c r="I97" s="70">
        <f t="shared" si="13"/>
        <v>7301318.0062522693</v>
      </c>
      <c r="J97" s="70">
        <f t="shared" si="13"/>
        <v>9446288.9570065923</v>
      </c>
      <c r="K97" s="70">
        <f t="shared" si="13"/>
        <v>11899188.321030179</v>
      </c>
      <c r="L97" s="70">
        <f t="shared" si="13"/>
        <v>14704221.782164667</v>
      </c>
      <c r="M97" s="70">
        <f t="shared" si="13"/>
        <v>17911941.117693204</v>
      </c>
      <c r="N97" s="70">
        <f t="shared" si="13"/>
        <v>21580155.232815422</v>
      </c>
      <c r="O97" s="70">
        <f t="shared" si="13"/>
        <v>25774971.981695581</v>
      </c>
      <c r="P97" s="70">
        <f t="shared" si="13"/>
        <v>30571989.550583947</v>
      </c>
      <c r="Q97" s="70">
        <f t="shared" si="13"/>
        <v>36057658.873890303</v>
      </c>
      <c r="R97" s="70">
        <f t="shared" si="13"/>
        <v>42330841.636412039</v>
      </c>
      <c r="S97" s="70">
        <f t="shared" si="13"/>
        <v>49504591.939735249</v>
      </c>
      <c r="T97" s="70">
        <f t="shared" si="13"/>
        <v>57708193.741660543</v>
      </c>
      <c r="U97" s="70">
        <f t="shared" si="12"/>
        <v>67089490.786997586</v>
      </c>
      <c r="V97" s="70">
        <f t="shared" si="12"/>
        <v>77817551.019296408</v>
      </c>
      <c r="W97" s="70">
        <f t="shared" si="12"/>
        <v>90085713.491034478</v>
      </c>
      <c r="X97" s="70">
        <f t="shared" si="12"/>
        <v>104115072.68309337</v>
      </c>
    </row>
    <row r="98" spans="1:24" ht="15">
      <c r="A98" s="69">
        <v>62</v>
      </c>
      <c r="B98" s="75">
        <v>7687</v>
      </c>
      <c r="C98" s="55">
        <v>13.695024800000001</v>
      </c>
      <c r="D98" s="55">
        <v>1012</v>
      </c>
      <c r="E98" s="70">
        <f t="shared" si="13"/>
        <v>1065369.3950525119</v>
      </c>
      <c r="F98" s="70">
        <f t="shared" si="13"/>
        <v>2276641.3929690761</v>
      </c>
      <c r="G98" s="70">
        <f t="shared" si="13"/>
        <v>3653797.3913957682</v>
      </c>
      <c r="H98" s="70">
        <f t="shared" si="13"/>
        <v>5219555.2453416856</v>
      </c>
      <c r="I98" s="70">
        <f t="shared" si="13"/>
        <v>6999744.0256934417</v>
      </c>
      <c r="J98" s="70">
        <f t="shared" si="13"/>
        <v>9023730.10100119</v>
      </c>
      <c r="K98" s="70">
        <f t="shared" si="13"/>
        <v>11324901.571270881</v>
      </c>
      <c r="L98" s="70">
        <f t="shared" si="13"/>
        <v>13941219.045084532</v>
      </c>
      <c r="M98" s="70">
        <f t="shared" si="13"/>
        <v>16915841.845783696</v>
      </c>
      <c r="N98" s="70">
        <f t="shared" si="13"/>
        <v>20297839.976745065</v>
      </c>
      <c r="O98" s="70">
        <f t="shared" si="13"/>
        <v>24143003.590477124</v>
      </c>
      <c r="P98" s="70">
        <f t="shared" si="13"/>
        <v>28514763.314710379</v>
      </c>
      <c r="Q98" s="70">
        <f t="shared" si="13"/>
        <v>33485236.617373779</v>
      </c>
      <c r="R98" s="70">
        <f t="shared" si="13"/>
        <v>39136417.471514307</v>
      </c>
      <c r="S98" s="70">
        <f t="shared" si="13"/>
        <v>45561528.945122235</v>
      </c>
      <c r="T98" s="70">
        <f t="shared" si="13"/>
        <v>52866561.02846843</v>
      </c>
      <c r="U98" s="70">
        <f t="shared" si="12"/>
        <v>61172019.067276828</v>
      </c>
      <c r="V98" s="70">
        <f t="shared" si="12"/>
        <v>70614911.644253626</v>
      </c>
      <c r="W98" s="70">
        <f t="shared" si="12"/>
        <v>81351010.70148477</v>
      </c>
      <c r="X98" s="70">
        <f t="shared" si="12"/>
        <v>93557421.187156305</v>
      </c>
    </row>
    <row r="99" spans="1:24" ht="15">
      <c r="A99" s="69">
        <v>63</v>
      </c>
      <c r="B99" s="75">
        <v>7894</v>
      </c>
      <c r="C99" s="55">
        <v>15.539543800000001</v>
      </c>
      <c r="D99" s="55">
        <v>944</v>
      </c>
      <c r="E99" s="70">
        <f t="shared" si="13"/>
        <v>1157996.8586679678</v>
      </c>
      <c r="F99" s="70">
        <f t="shared" si="13"/>
        <v>2495941.1463912684</v>
      </c>
      <c r="G99" s="70">
        <f t="shared" si="13"/>
        <v>4041795.8727249289</v>
      </c>
      <c r="H99" s="70">
        <f t="shared" si="13"/>
        <v>5827869.3713415787</v>
      </c>
      <c r="I99" s="70">
        <f t="shared" si="13"/>
        <v>7891490.5435759537</v>
      </c>
      <c r="J99" s="70">
        <f t="shared" si="13"/>
        <v>10275789.031735769</v>
      </c>
      <c r="K99" s="70">
        <f t="shared" si="13"/>
        <v>13030596.62778591</v>
      </c>
      <c r="L99" s="70">
        <f t="shared" si="13"/>
        <v>16213488.756829992</v>
      </c>
      <c r="M99" s="70">
        <f t="shared" si="13"/>
        <v>19890987.802373629</v>
      </c>
      <c r="N99" s="70">
        <f t="shared" si="13"/>
        <v>24139953.422844101</v>
      </c>
      <c r="O99" s="70">
        <f t="shared" si="13"/>
        <v>29049188.916954525</v>
      </c>
      <c r="P99" s="70">
        <f t="shared" si="13"/>
        <v>34721297.210917383</v>
      </c>
      <c r="Q99" s="70">
        <f t="shared" si="13"/>
        <v>41274825.25760404</v>
      </c>
      <c r="R99" s="70">
        <f t="shared" si="13"/>
        <v>48846741.66555085</v>
      </c>
      <c r="S99" s="70">
        <f t="shared" si="13"/>
        <v>57595299.340209931</v>
      </c>
      <c r="T99" s="70">
        <f t="shared" si="13"/>
        <v>67703342.966590926</v>
      </c>
      <c r="U99" s="70">
        <f t="shared" si="12"/>
        <v>79382130.459616527</v>
      </c>
      <c r="V99" s="70">
        <f t="shared" si="12"/>
        <v>92875748.25042972</v>
      </c>
      <c r="W99" s="70">
        <f t="shared" si="12"/>
        <v>108466212.68805096</v>
      </c>
      <c r="X99" s="70">
        <f t="shared" si="12"/>
        <v>126479364.17557974</v>
      </c>
    </row>
    <row r="100" spans="1:24" ht="15">
      <c r="A100" s="69">
        <v>64</v>
      </c>
      <c r="B100" s="75">
        <v>8104</v>
      </c>
      <c r="C100" s="55">
        <v>16.852858900000001</v>
      </c>
      <c r="D100" s="55">
        <v>1005</v>
      </c>
      <c r="E100" s="70">
        <f>$D100*((1+$C100/100)^E$2-1)*$B100</f>
        <v>1372584.4636822809</v>
      </c>
      <c r="F100" s="70">
        <f>$D100*((1+$C100/100)^F$2-1)*$B100</f>
        <v>2976488.6503122584</v>
      </c>
      <c r="G100" s="70">
        <f t="shared" si="13"/>
        <v>4850696.5464061787</v>
      </c>
      <c r="H100" s="70">
        <f t="shared" si="13"/>
        <v>7040762.0547214672</v>
      </c>
      <c r="I100" s="70">
        <f t="shared" si="13"/>
        <v>9599916.2129706964</v>
      </c>
      <c r="J100" s="70">
        <f t="shared" si="13"/>
        <v>12590361.010543156</v>
      </c>
      <c r="K100" s="70">
        <f t="shared" si="13"/>
        <v>16084781.250332888</v>
      </c>
      <c r="L100" s="70">
        <f t="shared" si="13"/>
        <v>20168111.202507429</v>
      </c>
      <c r="M100" s="70">
        <f t="shared" si="13"/>
        <v>24939598.989943381</v>
      </c>
      <c r="N100" s="70">
        <f t="shared" si="13"/>
        <v>30515218.881626651</v>
      </c>
      <c r="O100" s="70">
        <f t="shared" si="13"/>
        <v>37030490.126455635</v>
      </c>
      <c r="P100" s="70">
        <f t="shared" si="13"/>
        <v>44643770.84112791</v>
      </c>
      <c r="Q100" s="70">
        <f t="shared" si="13"/>
        <v>53540107.012304828</v>
      </c>
      <c r="R100" s="70">
        <f t="shared" si="13"/>
        <v>63935730.165679865</v>
      </c>
      <c r="S100" s="70">
        <f t="shared" si="13"/>
        <v>76083313.020868912</v>
      </c>
      <c r="T100" s="70">
        <f t="shared" si="13"/>
        <v>90278110.874403566</v>
      </c>
      <c r="U100" s="70">
        <f t="shared" si="12"/>
        <v>106865137.98133466</v>
      </c>
      <c r="V100" s="70">
        <f t="shared" si="12"/>
        <v>126247553.36230157</v>
      </c>
      <c r="W100" s="70">
        <f t="shared" si="12"/>
        <v>148896459.85883477</v>
      </c>
      <c r="X100" s="70">
        <f t="shared" si="12"/>
        <v>175362354.60962161</v>
      </c>
    </row>
    <row r="101" spans="1:24" ht="15">
      <c r="A101" s="69">
        <v>65</v>
      </c>
      <c r="B101" s="75">
        <v>8314</v>
      </c>
      <c r="C101" s="55">
        <v>15.0329374</v>
      </c>
      <c r="D101" s="55">
        <v>949</v>
      </c>
      <c r="E101" s="70">
        <f>$D101*((1+$C101/100)^E$2-1)*$B101</f>
        <v>1186096.6562487641</v>
      </c>
      <c r="F101" s="70">
        <f t="shared" ref="F101:X101" si="14">$D101*((1+$C101/100)^F$2-1)*$B101</f>
        <v>2550498.4803348985</v>
      </c>
      <c r="G101" s="70">
        <f t="shared" si="13"/>
        <v>4120009.9765203591</v>
      </c>
      <c r="H101" s="70">
        <f t="shared" si="13"/>
        <v>5925465.1534131831</v>
      </c>
      <c r="I101" s="70">
        <f t="shared" si="13"/>
        <v>8002333.2768333666</v>
      </c>
      <c r="J101" s="70">
        <f t="shared" si="13"/>
        <v>10391415.685127858</v>
      </c>
      <c r="K101" s="70">
        <f t="shared" si="13"/>
        <v>13139647.356295675</v>
      </c>
      <c r="L101" s="70">
        <f t="shared" si="13"/>
        <v>16301018.974197123</v>
      </c>
      <c r="M101" s="70">
        <f t="shared" si="13"/>
        <v>19937637.608399063</v>
      </c>
      <c r="N101" s="70">
        <f t="shared" si="13"/>
        <v>24120946.845357317</v>
      </c>
      <c r="O101" s="70">
        <f t="shared" si="13"/>
        <v>28933130.34115592</v>
      </c>
      <c r="P101" s="70">
        <f t="shared" si="13"/>
        <v>34468726.369451061</v>
      </c>
      <c r="Q101" s="70">
        <f t="shared" si="13"/>
        <v>40836485.083396696</v>
      </c>
      <c r="R101" s="70">
        <f t="shared" si="13"/>
        <v>48161504.97859282</v>
      </c>
      <c r="S101" s="70">
        <f t="shared" si="13"/>
        <v>56587690.529171333</v>
      </c>
      <c r="T101" s="70">
        <f t="shared" si="13"/>
        <v>66280579.278776146</v>
      </c>
      <c r="U101" s="70">
        <f t="shared" si="12"/>
        <v>77430593.926360697</v>
      </c>
      <c r="V101" s="70">
        <f t="shared" si="12"/>
        <v>90256783.296007469</v>
      </c>
      <c r="W101" s="70">
        <f t="shared" si="12"/>
        <v>105011125.6843987</v>
      </c>
      <c r="X101" s="70">
        <f t="shared" si="12"/>
        <v>121983479.12781847</v>
      </c>
    </row>
    <row r="102" spans="1:24">
      <c r="A102" s="69"/>
      <c r="B102" s="69"/>
      <c r="E102" s="69"/>
      <c r="F102" s="69"/>
      <c r="G102" s="69"/>
      <c r="H102" s="69"/>
      <c r="I102" s="70">
        <f>SUM(I71:I101)</f>
        <v>155104408.14021051</v>
      </c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70">
        <f>SUM(X71:X101)</f>
        <v>2066915687.7136402</v>
      </c>
    </row>
    <row r="103" spans="1:24">
      <c r="A103" s="69" t="s">
        <v>134</v>
      </c>
      <c r="B103" s="69"/>
      <c r="E103" s="69" t="s">
        <v>31</v>
      </c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</row>
    <row r="104" spans="1:24">
      <c r="A104" s="69" t="s">
        <v>0</v>
      </c>
      <c r="B104" s="69" t="s">
        <v>32</v>
      </c>
      <c r="C104" s="69" t="s">
        <v>33</v>
      </c>
      <c r="E104" s="69">
        <v>1</v>
      </c>
      <c r="F104" s="69">
        <v>2</v>
      </c>
      <c r="G104" s="69">
        <v>3</v>
      </c>
      <c r="H104" s="69">
        <v>4</v>
      </c>
      <c r="I104" s="69">
        <v>5</v>
      </c>
      <c r="J104" s="69">
        <v>6</v>
      </c>
      <c r="K104" s="69">
        <v>7</v>
      </c>
      <c r="L104" s="69">
        <v>8</v>
      </c>
      <c r="M104" s="69">
        <v>9</v>
      </c>
      <c r="N104" s="69">
        <v>10</v>
      </c>
      <c r="O104" s="69">
        <v>11</v>
      </c>
      <c r="P104" s="69">
        <v>12</v>
      </c>
      <c r="Q104" s="69">
        <v>13</v>
      </c>
      <c r="R104" s="69">
        <v>14</v>
      </c>
      <c r="S104" s="69">
        <v>15</v>
      </c>
      <c r="T104" s="69">
        <v>16</v>
      </c>
      <c r="U104" s="69">
        <v>17</v>
      </c>
      <c r="V104" s="69">
        <v>18</v>
      </c>
      <c r="W104" s="69">
        <v>19</v>
      </c>
      <c r="X104" s="69">
        <v>20</v>
      </c>
    </row>
    <row r="105" spans="1:24" ht="15">
      <c r="A105" s="69">
        <v>35</v>
      </c>
      <c r="B105" s="75">
        <v>4600</v>
      </c>
      <c r="C105" s="55">
        <v>11.6415585</v>
      </c>
      <c r="D105">
        <v>0</v>
      </c>
      <c r="E105" s="70">
        <f>$D105*((1+$C105/100)^E$2-1)*$B105</f>
        <v>0</v>
      </c>
      <c r="F105" s="70">
        <f>$D105*((1+$C105/100)^F$2-1)*$B105</f>
        <v>0</v>
      </c>
      <c r="G105" s="70">
        <f>$D105*((1+$C105/100)^G$2-1)*$B105</f>
        <v>0</v>
      </c>
      <c r="H105" s="70">
        <f>$D105*((1+$C105/100)^H$2-1)*$B105</f>
        <v>0</v>
      </c>
      <c r="I105" s="70">
        <f>$D105*((1+$C105/100)^I$2-1)*$B105</f>
        <v>0</v>
      </c>
      <c r="J105" s="70">
        <f t="shared" ref="J105:X120" si="15">$D105*((1+$C105/100)^J$2-1)*$B105</f>
        <v>0</v>
      </c>
      <c r="K105" s="70">
        <f t="shared" si="15"/>
        <v>0</v>
      </c>
      <c r="L105" s="70">
        <f t="shared" si="15"/>
        <v>0</v>
      </c>
      <c r="M105" s="70">
        <f t="shared" si="15"/>
        <v>0</v>
      </c>
      <c r="N105" s="70">
        <f t="shared" si="15"/>
        <v>0</v>
      </c>
      <c r="O105" s="70">
        <f t="shared" si="15"/>
        <v>0</v>
      </c>
      <c r="P105" s="70">
        <f t="shared" si="15"/>
        <v>0</v>
      </c>
      <c r="Q105" s="70">
        <f t="shared" si="15"/>
        <v>0</v>
      </c>
      <c r="R105" s="70">
        <f t="shared" si="15"/>
        <v>0</v>
      </c>
      <c r="S105" s="70">
        <f t="shared" si="15"/>
        <v>0</v>
      </c>
      <c r="T105" s="70">
        <f t="shared" si="15"/>
        <v>0</v>
      </c>
      <c r="U105" s="70">
        <f t="shared" si="15"/>
        <v>0</v>
      </c>
      <c r="V105" s="70">
        <f t="shared" si="15"/>
        <v>0</v>
      </c>
      <c r="W105" s="70">
        <f t="shared" si="15"/>
        <v>0</v>
      </c>
      <c r="X105" s="70">
        <f t="shared" si="15"/>
        <v>0</v>
      </c>
    </row>
    <row r="106" spans="1:24" ht="15">
      <c r="A106" s="69">
        <v>36</v>
      </c>
      <c r="B106" s="75">
        <v>4744</v>
      </c>
      <c r="C106" s="55">
        <v>12.260639899999999</v>
      </c>
      <c r="D106">
        <v>0</v>
      </c>
      <c r="E106" s="70">
        <f t="shared" ref="E106:T134" si="16">$D106*((1+$C106/100)^E$2-1)*$B106</f>
        <v>0</v>
      </c>
      <c r="F106" s="70">
        <f t="shared" si="16"/>
        <v>0</v>
      </c>
      <c r="G106" s="70">
        <f t="shared" si="16"/>
        <v>0</v>
      </c>
      <c r="H106" s="70">
        <f t="shared" si="16"/>
        <v>0</v>
      </c>
      <c r="I106" s="70">
        <f t="shared" si="16"/>
        <v>0</v>
      </c>
      <c r="J106" s="70">
        <f t="shared" si="16"/>
        <v>0</v>
      </c>
      <c r="K106" s="70">
        <f t="shared" si="16"/>
        <v>0</v>
      </c>
      <c r="L106" s="70">
        <f t="shared" si="16"/>
        <v>0</v>
      </c>
      <c r="M106" s="70">
        <f t="shared" si="16"/>
        <v>0</v>
      </c>
      <c r="N106" s="70">
        <f t="shared" si="16"/>
        <v>0</v>
      </c>
      <c r="O106" s="70">
        <f t="shared" si="16"/>
        <v>0</v>
      </c>
      <c r="P106" s="70">
        <f t="shared" si="16"/>
        <v>0</v>
      </c>
      <c r="Q106" s="70">
        <f t="shared" si="16"/>
        <v>0</v>
      </c>
      <c r="R106" s="70">
        <f t="shared" si="16"/>
        <v>0</v>
      </c>
      <c r="S106" s="70">
        <f t="shared" si="16"/>
        <v>0</v>
      </c>
      <c r="T106" s="70">
        <f t="shared" si="16"/>
        <v>0</v>
      </c>
      <c r="U106" s="70">
        <f t="shared" si="15"/>
        <v>0</v>
      </c>
      <c r="V106" s="70">
        <f t="shared" si="15"/>
        <v>0</v>
      </c>
      <c r="W106" s="70">
        <f t="shared" si="15"/>
        <v>0</v>
      </c>
      <c r="X106" s="70">
        <f t="shared" si="15"/>
        <v>0</v>
      </c>
    </row>
    <row r="107" spans="1:24" ht="15">
      <c r="A107" s="69">
        <v>37</v>
      </c>
      <c r="B107" s="75">
        <v>4890</v>
      </c>
      <c r="C107" s="55">
        <v>12.666257</v>
      </c>
      <c r="D107">
        <v>0</v>
      </c>
      <c r="E107" s="70">
        <f t="shared" si="16"/>
        <v>0</v>
      </c>
      <c r="F107" s="70">
        <f t="shared" si="16"/>
        <v>0</v>
      </c>
      <c r="G107" s="70">
        <f t="shared" si="16"/>
        <v>0</v>
      </c>
      <c r="H107" s="70">
        <f t="shared" si="16"/>
        <v>0</v>
      </c>
      <c r="I107" s="70">
        <f t="shared" si="16"/>
        <v>0</v>
      </c>
      <c r="J107" s="70">
        <f t="shared" si="16"/>
        <v>0</v>
      </c>
      <c r="K107" s="70">
        <f t="shared" si="16"/>
        <v>0</v>
      </c>
      <c r="L107" s="70">
        <f t="shared" si="16"/>
        <v>0</v>
      </c>
      <c r="M107" s="70">
        <f t="shared" si="16"/>
        <v>0</v>
      </c>
      <c r="N107" s="70">
        <f t="shared" si="16"/>
        <v>0</v>
      </c>
      <c r="O107" s="70">
        <f t="shared" si="16"/>
        <v>0</v>
      </c>
      <c r="P107" s="70">
        <f t="shared" si="16"/>
        <v>0</v>
      </c>
      <c r="Q107" s="70">
        <f t="shared" si="16"/>
        <v>0</v>
      </c>
      <c r="R107" s="70">
        <f t="shared" si="16"/>
        <v>0</v>
      </c>
      <c r="S107" s="70">
        <f t="shared" si="16"/>
        <v>0</v>
      </c>
      <c r="T107" s="70">
        <f t="shared" si="16"/>
        <v>0</v>
      </c>
      <c r="U107" s="70">
        <f t="shared" si="15"/>
        <v>0</v>
      </c>
      <c r="V107" s="70">
        <f t="shared" si="15"/>
        <v>0</v>
      </c>
      <c r="W107" s="70">
        <f t="shared" si="15"/>
        <v>0</v>
      </c>
      <c r="X107" s="70">
        <f t="shared" si="15"/>
        <v>0</v>
      </c>
    </row>
    <row r="108" spans="1:24" ht="15">
      <c r="A108" s="69">
        <v>38</v>
      </c>
      <c r="B108" s="75">
        <v>5040</v>
      </c>
      <c r="C108" s="55">
        <v>12.4921723</v>
      </c>
      <c r="D108">
        <v>0</v>
      </c>
      <c r="E108" s="70">
        <f t="shared" si="16"/>
        <v>0</v>
      </c>
      <c r="F108" s="70">
        <f t="shared" si="16"/>
        <v>0</v>
      </c>
      <c r="G108" s="70">
        <f t="shared" si="16"/>
        <v>0</v>
      </c>
      <c r="H108" s="70">
        <f t="shared" si="16"/>
        <v>0</v>
      </c>
      <c r="I108" s="70">
        <f t="shared" si="16"/>
        <v>0</v>
      </c>
      <c r="J108" s="70">
        <f t="shared" si="16"/>
        <v>0</v>
      </c>
      <c r="K108" s="70">
        <f t="shared" si="16"/>
        <v>0</v>
      </c>
      <c r="L108" s="70">
        <f t="shared" si="16"/>
        <v>0</v>
      </c>
      <c r="M108" s="70">
        <f t="shared" si="16"/>
        <v>0</v>
      </c>
      <c r="N108" s="70">
        <f t="shared" si="16"/>
        <v>0</v>
      </c>
      <c r="O108" s="70">
        <f t="shared" si="16"/>
        <v>0</v>
      </c>
      <c r="P108" s="70">
        <f t="shared" si="16"/>
        <v>0</v>
      </c>
      <c r="Q108" s="70">
        <f t="shared" si="16"/>
        <v>0</v>
      </c>
      <c r="R108" s="70">
        <f t="shared" si="16"/>
        <v>0</v>
      </c>
      <c r="S108" s="70">
        <f t="shared" si="16"/>
        <v>0</v>
      </c>
      <c r="T108" s="70">
        <f t="shared" si="16"/>
        <v>0</v>
      </c>
      <c r="U108" s="70">
        <f t="shared" si="15"/>
        <v>0</v>
      </c>
      <c r="V108" s="70">
        <f t="shared" si="15"/>
        <v>0</v>
      </c>
      <c r="W108" s="70">
        <f t="shared" si="15"/>
        <v>0</v>
      </c>
      <c r="X108" s="70">
        <f t="shared" si="15"/>
        <v>0</v>
      </c>
    </row>
    <row r="109" spans="1:24" ht="15">
      <c r="A109" s="69">
        <v>39</v>
      </c>
      <c r="B109" s="75">
        <v>5192</v>
      </c>
      <c r="C109" s="55">
        <v>12.566598300000001</v>
      </c>
      <c r="D109">
        <v>0</v>
      </c>
      <c r="E109" s="70">
        <f t="shared" si="16"/>
        <v>0</v>
      </c>
      <c r="F109" s="70">
        <f t="shared" si="16"/>
        <v>0</v>
      </c>
      <c r="G109" s="70">
        <f t="shared" si="16"/>
        <v>0</v>
      </c>
      <c r="H109" s="70">
        <f t="shared" si="16"/>
        <v>0</v>
      </c>
      <c r="I109" s="70">
        <f t="shared" si="16"/>
        <v>0</v>
      </c>
      <c r="J109" s="70">
        <f t="shared" si="16"/>
        <v>0</v>
      </c>
      <c r="K109" s="70">
        <f t="shared" si="16"/>
        <v>0</v>
      </c>
      <c r="L109" s="70">
        <f t="shared" si="16"/>
        <v>0</v>
      </c>
      <c r="M109" s="70">
        <f t="shared" si="16"/>
        <v>0</v>
      </c>
      <c r="N109" s="70">
        <f t="shared" si="16"/>
        <v>0</v>
      </c>
      <c r="O109" s="70">
        <f t="shared" si="16"/>
        <v>0</v>
      </c>
      <c r="P109" s="70">
        <f t="shared" si="16"/>
        <v>0</v>
      </c>
      <c r="Q109" s="70">
        <f t="shared" si="16"/>
        <v>0</v>
      </c>
      <c r="R109" s="70">
        <f t="shared" si="16"/>
        <v>0</v>
      </c>
      <c r="S109" s="70">
        <f t="shared" si="16"/>
        <v>0</v>
      </c>
      <c r="T109" s="70">
        <f t="shared" si="16"/>
        <v>0</v>
      </c>
      <c r="U109" s="70">
        <f t="shared" si="15"/>
        <v>0</v>
      </c>
      <c r="V109" s="70">
        <f t="shared" si="15"/>
        <v>0</v>
      </c>
      <c r="W109" s="70">
        <f t="shared" si="15"/>
        <v>0</v>
      </c>
      <c r="X109" s="70">
        <f t="shared" si="15"/>
        <v>0</v>
      </c>
    </row>
    <row r="110" spans="1:24" ht="15">
      <c r="A110" s="69">
        <v>40</v>
      </c>
      <c r="B110" s="75">
        <v>5348</v>
      </c>
      <c r="C110" s="55">
        <v>13.5524577</v>
      </c>
      <c r="D110">
        <v>0</v>
      </c>
      <c r="E110" s="70">
        <f t="shared" si="16"/>
        <v>0</v>
      </c>
      <c r="F110" s="70">
        <f t="shared" si="16"/>
        <v>0</v>
      </c>
      <c r="G110" s="70">
        <f t="shared" si="16"/>
        <v>0</v>
      </c>
      <c r="H110" s="70">
        <f t="shared" si="16"/>
        <v>0</v>
      </c>
      <c r="I110" s="70">
        <f t="shared" si="16"/>
        <v>0</v>
      </c>
      <c r="J110" s="70">
        <f t="shared" si="16"/>
        <v>0</v>
      </c>
      <c r="K110" s="70">
        <f t="shared" si="16"/>
        <v>0</v>
      </c>
      <c r="L110" s="70">
        <f t="shared" si="16"/>
        <v>0</v>
      </c>
      <c r="M110" s="70">
        <f t="shared" si="16"/>
        <v>0</v>
      </c>
      <c r="N110" s="70">
        <f t="shared" si="16"/>
        <v>0</v>
      </c>
      <c r="O110" s="70">
        <f t="shared" si="16"/>
        <v>0</v>
      </c>
      <c r="P110" s="70">
        <f t="shared" si="16"/>
        <v>0</v>
      </c>
      <c r="Q110" s="70">
        <f t="shared" si="16"/>
        <v>0</v>
      </c>
      <c r="R110" s="70">
        <f t="shared" si="16"/>
        <v>0</v>
      </c>
      <c r="S110" s="70">
        <f t="shared" si="16"/>
        <v>0</v>
      </c>
      <c r="T110" s="70">
        <f t="shared" si="16"/>
        <v>0</v>
      </c>
      <c r="U110" s="70">
        <f t="shared" si="15"/>
        <v>0</v>
      </c>
      <c r="V110" s="70">
        <f t="shared" si="15"/>
        <v>0</v>
      </c>
      <c r="W110" s="70">
        <f t="shared" si="15"/>
        <v>0</v>
      </c>
      <c r="X110" s="70">
        <f t="shared" si="15"/>
        <v>0</v>
      </c>
    </row>
    <row r="111" spans="1:24" ht="15">
      <c r="A111" s="69">
        <v>41</v>
      </c>
      <c r="B111" s="75">
        <v>5506</v>
      </c>
      <c r="C111" s="55">
        <v>11.8608305</v>
      </c>
      <c r="D111" s="55">
        <v>3</v>
      </c>
      <c r="E111" s="70">
        <f t="shared" si="16"/>
        <v>1959.1719819899995</v>
      </c>
      <c r="F111" s="70">
        <f t="shared" si="16"/>
        <v>4150.7180319673244</v>
      </c>
      <c r="G111" s="70">
        <f t="shared" si="16"/>
        <v>6602.1996442619056</v>
      </c>
      <c r="H111" s="70">
        <f t="shared" si="16"/>
        <v>9344.4473353294125</v>
      </c>
      <c r="I111" s="70">
        <f t="shared" si="16"/>
        <v>12411.948376924598</v>
      </c>
      <c r="J111" s="70">
        <f t="shared" si="16"/>
        <v>15843.280517649127</v>
      </c>
      <c r="K111" s="70">
        <f t="shared" si="16"/>
        <v>19681.597147477016</v>
      </c>
      <c r="L111" s="70">
        <f t="shared" si="16"/>
        <v>23975.1700068221</v>
      </c>
      <c r="M111" s="70">
        <f t="shared" si="16"/>
        <v>28777.996265408103</v>
      </c>
      <c r="N111" s="70">
        <f t="shared" si="16"/>
        <v>34150.477605734486</v>
      </c>
      <c r="O111" s="70">
        <f t="shared" si="16"/>
        <v>40160.179851481123</v>
      </c>
      <c r="P111" s="70">
        <f t="shared" si="16"/>
        <v>46882.682694150441</v>
      </c>
      <c r="Q111" s="70">
        <f t="shared" si="16"/>
        <v>54402.530204346462</v>
      </c>
      <c r="R111" s="70">
        <f t="shared" si="16"/>
        <v>62814.2940815853</v>
      </c>
      <c r="S111" s="70">
        <f t="shared" si="16"/>
        <v>72223.763014363663</v>
      </c>
      <c r="T111" s="70">
        <f t="shared" si="16"/>
        <v>82749.273108209032</v>
      </c>
      <c r="U111" s="70">
        <f t="shared" si="15"/>
        <v>94523.196113545782</v>
      </c>
      <c r="V111" s="70">
        <f t="shared" si="15"/>
        <v>107693.60416974603</v>
      </c>
      <c r="W111" s="70">
        <f t="shared" si="15"/>
        <v>122426.13200165056</v>
      </c>
      <c r="X111" s="70">
        <f t="shared" si="15"/>
        <v>138906.05998806257</v>
      </c>
    </row>
    <row r="112" spans="1:24" ht="15">
      <c r="A112" s="69">
        <v>42</v>
      </c>
      <c r="B112" s="75">
        <v>5667</v>
      </c>
      <c r="C112" s="55">
        <v>12.368753</v>
      </c>
      <c r="D112" s="55">
        <v>9</v>
      </c>
      <c r="E112" s="70">
        <f t="shared" si="16"/>
        <v>6308.4350925899998</v>
      </c>
      <c r="F112" s="70">
        <f t="shared" si="16"/>
        <v>13397.144939947773</v>
      </c>
      <c r="G112" s="70">
        <f t="shared" si="16"/>
        <v>21362.639799211913</v>
      </c>
      <c r="H112" s="70">
        <f t="shared" si="16"/>
        <v>30313.367042846116</v>
      </c>
      <c r="I112" s="70">
        <f t="shared" si="16"/>
        <v>40371.187630949156</v>
      </c>
      <c r="J112" s="70">
        <f t="shared" si="16"/>
        <v>51673.035204777807</v>
      </c>
      <c r="K112" s="70">
        <f t="shared" si="16"/>
        <v>64372.780389449814</v>
      </c>
      <c r="L112" s="70">
        <f t="shared" si="16"/>
        <v>78643.325687643272</v>
      </c>
      <c r="M112" s="70">
        <f t="shared" si="16"/>
        <v>94678.959485523417</v>
      </c>
      <c r="N112" s="70">
        <f t="shared" si="16"/>
        <v>112698.00121984787</v>
      </c>
      <c r="O112" s="70">
        <f t="shared" si="16"/>
        <v>132945.77371925785</v>
      </c>
      <c r="P112" s="70">
        <f t="shared" si="16"/>
        <v>155697.94318712171</v>
      </c>
      <c r="Q112" s="70">
        <f t="shared" si="16"/>
        <v>181264.27229860713</v>
      </c>
      <c r="R112" s="70">
        <f t="shared" si="16"/>
        <v>209992.83750905926</v>
      </c>
      <c r="S112" s="70">
        <f t="shared" si="16"/>
        <v>242274.76799083618</v>
      </c>
      <c r="T112" s="70">
        <f t="shared" si="16"/>
        <v>278549.57071753562</v>
      </c>
      <c r="U112" s="70">
        <f t="shared" si="15"/>
        <v>319311.11419473792</v>
      </c>
      <c r="V112" s="70">
        <f t="shared" si="15"/>
        <v>365114.35230362299</v>
      </c>
      <c r="W112" s="70">
        <f t="shared" si="15"/>
        <v>416582.8798001979</v>
      </c>
      <c r="X112" s="70">
        <f t="shared" si="15"/>
        <v>474417.42233556125</v>
      </c>
    </row>
    <row r="113" spans="1:24" ht="15">
      <c r="A113" s="69">
        <v>43</v>
      </c>
      <c r="B113" s="75">
        <v>5831</v>
      </c>
      <c r="C113" s="55">
        <v>12.4892573</v>
      </c>
      <c r="D113" s="55">
        <v>2</v>
      </c>
      <c r="E113" s="70">
        <f t="shared" si="16"/>
        <v>1456.4971863259989</v>
      </c>
      <c r="F113" s="70">
        <f t="shared" si="16"/>
        <v>3094.9000538195128</v>
      </c>
      <c r="G113" s="70">
        <f t="shared" si="16"/>
        <v>4937.9272710448677</v>
      </c>
      <c r="H113" s="70">
        <f t="shared" si="16"/>
        <v>7011.1348995385306</v>
      </c>
      <c r="I113" s="70">
        <f t="shared" si="16"/>
        <v>9343.270763117991</v>
      </c>
      <c r="J113" s="70">
        <f t="shared" si="16"/>
        <v>11966.673075285471</v>
      </c>
      <c r="K113" s="70">
        <f t="shared" si="16"/>
        <v>14917.718852233695</v>
      </c>
      <c r="L113" s="70">
        <f t="shared" si="16"/>
        <v>18237.328329305765</v>
      </c>
      <c r="M113" s="70">
        <f t="shared" si="16"/>
        <v>21971.53237532455</v>
      </c>
      <c r="N113" s="70">
        <f t="shared" si="16"/>
        <v>26172.110772757638</v>
      </c>
      <c r="O113" s="70">
        <f t="shared" si="16"/>
        <v>30897.310214334349</v>
      </c>
      <c r="P113" s="70">
        <f t="shared" si="16"/>
        <v>36212.651972107749</v>
      </c>
      <c r="Q113" s="70">
        <f t="shared" si="16"/>
        <v>42191.840438383806</v>
      </c>
      <c r="R113" s="70">
        <f t="shared" si="16"/>
        <v>48917.785136664999</v>
      </c>
      <c r="S113" s="70">
        <f t="shared" si="16"/>
        <v>56483.750374170246</v>
      </c>
      <c r="T113" s="70">
        <f t="shared" si="16"/>
        <v>64994.648477416078</v>
      </c>
      <c r="U113" s="70">
        <f t="shared" si="15"/>
        <v>74568.494543317109</v>
      </c>
      <c r="V113" s="70">
        <f t="shared" si="15"/>
        <v>85338.042877894419</v>
      </c>
      <c r="W113" s="70">
        <f t="shared" si="15"/>
        <v>97452.627814024978</v>
      </c>
      <c r="X113" s="70">
        <f t="shared" si="15"/>
        <v>111080.23443365592</v>
      </c>
    </row>
    <row r="114" spans="1:24" ht="15">
      <c r="A114" s="69">
        <v>44</v>
      </c>
      <c r="B114" s="75">
        <v>5997</v>
      </c>
      <c r="C114" s="55">
        <v>12.7418543</v>
      </c>
      <c r="D114" s="55">
        <v>3</v>
      </c>
      <c r="E114" s="70">
        <f t="shared" si="16"/>
        <v>2292.3870071130018</v>
      </c>
      <c r="F114" s="70">
        <f t="shared" si="16"/>
        <v>4876.8666266644732</v>
      </c>
      <c r="G114" s="70">
        <f t="shared" si="16"/>
        <v>7790.6568737523885</v>
      </c>
      <c r="H114" s="70">
        <f t="shared" si="16"/>
        <v>11075.718028731855</v>
      </c>
      <c r="I114" s="70">
        <f t="shared" si="16"/>
        <v>14779.356889744704</v>
      </c>
      <c r="J114" s="70">
        <f t="shared" si="16"/>
        <v>18954.90801822599</v>
      </c>
      <c r="K114" s="70">
        <f t="shared" si="16"/>
        <v>23662.501787720368</v>
      </c>
      <c r="L114" s="70">
        <f t="shared" si="16"/>
        <v>28969.930296359595</v>
      </c>
      <c r="M114" s="70">
        <f t="shared" si="16"/>
        <v>34953.623612646297</v>
      </c>
      <c r="N114" s="70">
        <f t="shared" si="16"/>
        <v>41699.750413053094</v>
      </c>
      <c r="O114" s="70">
        <f t="shared" si="16"/>
        <v>49305.458861260966</v>
      </c>
      <c r="P114" s="70">
        <f t="shared" si="16"/>
        <v>57880.275598422289</v>
      </c>
      <c r="Q114" s="70">
        <f t="shared" si="16"/>
        <v>67547.682990724716</v>
      </c>
      <c r="R114" s="70">
        <f t="shared" si="16"/>
        <v>78446.897347541744</v>
      </c>
      <c r="S114" s="70">
        <f t="shared" si="16"/>
        <v>90734.873717549082</v>
      </c>
      <c r="T114" s="70">
        <f t="shared" si="16"/>
        <v>104588.56613304118</v>
      </c>
      <c r="U114" s="70">
        <f t="shared" si="15"/>
        <v>120207.47585128548</v>
      </c>
      <c r="V114" s="70">
        <f t="shared" si="15"/>
        <v>137816.52428907694</v>
      </c>
      <c r="W114" s="70">
        <f t="shared" si="15"/>
        <v>157669.29202242827</v>
      </c>
      <c r="X114" s="70">
        <f t="shared" si="15"/>
        <v>180051.67049488061</v>
      </c>
    </row>
    <row r="115" spans="1:24" ht="15">
      <c r="A115" s="69">
        <v>45</v>
      </c>
      <c r="B115" s="75">
        <v>6166</v>
      </c>
      <c r="C115" s="55">
        <v>12.649166299999999</v>
      </c>
      <c r="D115" s="55">
        <v>9</v>
      </c>
      <c r="E115" s="70">
        <f t="shared" si="16"/>
        <v>7019.5283465219954</v>
      </c>
      <c r="F115" s="70">
        <f t="shared" si="16"/>
        <v>14926.968507071197</v>
      </c>
      <c r="G115" s="70">
        <f t="shared" si="16"/>
        <v>23834.633923601254</v>
      </c>
      <c r="H115" s="70">
        <f t="shared" si="16"/>
        <v>33869.044752115791</v>
      </c>
      <c r="I115" s="70">
        <f t="shared" si="16"/>
        <v>45172.724893554332</v>
      </c>
      <c r="J115" s="70">
        <f t="shared" si="16"/>
        <v>57906.226334103492</v>
      </c>
      <c r="K115" s="70">
        <f t="shared" si="16"/>
        <v>72250.40954768064</v>
      </c>
      <c r="L115" s="70">
        <f t="shared" si="16"/>
        <v>88409.012350319827</v>
      </c>
      <c r="M115" s="70">
        <f t="shared" si="16"/>
        <v>106611.54369322132</v>
      </c>
      <c r="N115" s="70">
        <f t="shared" si="16"/>
        <v>127116.54349649601</v>
      </c>
      <c r="O115" s="70">
        <f t="shared" si="16"/>
        <v>150215.25482470164</v>
      </c>
      <c r="P115" s="70">
        <f t="shared" si="16"/>
        <v>176235.76056196887</v>
      </c>
      <c r="Q115" s="70">
        <f t="shared" si="16"/>
        <v>205547.64334204412</v>
      </c>
      <c r="R115" s="70">
        <f t="shared" si="16"/>
        <v>238567.23492063212</v>
      </c>
      <c r="S115" s="70">
        <f t="shared" si="16"/>
        <v>275763.52954957657</v>
      </c>
      <c r="T115" s="70">
        <f t="shared" si="16"/>
        <v>317664.84534357412</v>
      </c>
      <c r="U115" s="70">
        <f t="shared" si="15"/>
        <v>364866.3282542426</v>
      </c>
      <c r="V115" s="70">
        <f t="shared" si="15"/>
        <v>418038.40523434756</v>
      </c>
      <c r="W115" s="70">
        <f t="shared" si="15"/>
        <v>477936.30665683007</v>
      </c>
      <c r="X115" s="70">
        <f t="shared" si="15"/>
        <v>545410.79324045242</v>
      </c>
    </row>
    <row r="116" spans="1:24" ht="15">
      <c r="A116" s="69">
        <v>46</v>
      </c>
      <c r="B116" s="75">
        <v>6340</v>
      </c>
      <c r="C116" s="55">
        <v>12.6890014</v>
      </c>
      <c r="D116" s="55">
        <v>9</v>
      </c>
      <c r="E116" s="70">
        <f t="shared" si="16"/>
        <v>7240.34419884</v>
      </c>
      <c r="F116" s="70">
        <f t="shared" si="16"/>
        <v>15399.415774435631</v>
      </c>
      <c r="G116" s="70">
        <f t="shared" si="16"/>
        <v>24593.792056485585</v>
      </c>
      <c r="H116" s="70">
        <f t="shared" si="16"/>
        <v>34954.842873686146</v>
      </c>
      <c r="I116" s="70">
        <f t="shared" si="16"/>
        <v>46630.607574135975</v>
      </c>
      <c r="J116" s="70">
        <f t="shared" si="16"/>
        <v>59787.910220886595</v>
      </c>
      <c r="K116" s="70">
        <f t="shared" si="16"/>
        <v>74614.743184685649</v>
      </c>
      <c r="L116" s="70">
        <f t="shared" si="16"/>
        <v>91322.953190836837</v>
      </c>
      <c r="M116" s="70">
        <f t="shared" si="16"/>
        <v>110151.26819858346</v>
      </c>
      <c r="N116" s="70">
        <f t="shared" si="16"/>
        <v>131368.70836125949</v>
      </c>
      <c r="O116" s="70">
        <f t="shared" si="16"/>
        <v>155278.42980322163</v>
      </c>
      <c r="P116" s="70">
        <f t="shared" si="16"/>
        <v>182222.05613369049</v>
      </c>
      <c r="Q116" s="70">
        <f t="shared" si="16"/>
        <v>212584.55958644318</v>
      </c>
      <c r="R116" s="70">
        <f t="shared" si="16"/>
        <v>246799.76152739083</v>
      </c>
      <c r="S116" s="70">
        <f t="shared" si="16"/>
        <v>285356.53092163813</v>
      </c>
      <c r="T116" s="70">
        <f t="shared" si="16"/>
        <v>328805.76932411629</v>
      </c>
      <c r="U116" s="70">
        <f t="shared" si="15"/>
        <v>377768.28219577414</v>
      </c>
      <c r="V116" s="70">
        <f t="shared" si="15"/>
        <v>432943.64901119185</v>
      </c>
      <c r="W116" s="70">
        <f t="shared" si="15"/>
        <v>495120.2188942731</v>
      </c>
      <c r="X116" s="70">
        <f t="shared" si="15"/>
        <v>565186.37460029067</v>
      </c>
    </row>
    <row r="117" spans="1:24" ht="15">
      <c r="A117" s="69">
        <v>47</v>
      </c>
      <c r="B117" s="75">
        <v>6516</v>
      </c>
      <c r="C117" s="55">
        <v>12.8221977</v>
      </c>
      <c r="D117" s="55">
        <v>4</v>
      </c>
      <c r="E117" s="70">
        <f t="shared" si="16"/>
        <v>3341.9776085279982</v>
      </c>
      <c r="F117" s="70">
        <f t="shared" si="16"/>
        <v>7112.4701931111886</v>
      </c>
      <c r="G117" s="70">
        <f t="shared" si="16"/>
        <v>11366.422791153473</v>
      </c>
      <c r="H117" s="70">
        <f t="shared" si="16"/>
        <v>16165.825601381031</v>
      </c>
      <c r="I117" s="70">
        <f t="shared" si="16"/>
        <v>21580.617328355322</v>
      </c>
      <c r="J117" s="70">
        <f t="shared" si="16"/>
        <v>27689.704355605492</v>
      </c>
      <c r="K117" s="70">
        <f t="shared" si="16"/>
        <v>34582.11059915473</v>
      </c>
      <c r="L117" s="70">
        <f t="shared" si="16"/>
        <v>42358.274797539008</v>
      </c>
      <c r="M117" s="70">
        <f t="shared" si="16"/>
        <v>51131.514142916727</v>
      </c>
      <c r="N117" s="70">
        <f t="shared" si="16"/>
        <v>61029.675581852964</v>
      </c>
      <c r="O117" s="70">
        <f t="shared" si="16"/>
        <v>72196.99884915477</v>
      </c>
      <c r="P117" s="70">
        <f t="shared" si="16"/>
        <v>84796.21838358813</v>
      </c>
      <c r="Q117" s="70">
        <f t="shared" si="16"/>
        <v>99010.93475538354</v>
      </c>
      <c r="R117" s="70">
        <f t="shared" si="16"/>
        <v>115048.2901628648</v>
      </c>
      <c r="S117" s="70">
        <f t="shared" si="16"/>
        <v>133141.98698654497</v>
      </c>
      <c r="T117" s="70">
        <f t="shared" si="16"/>
        <v>153555.69338819603</v>
      </c>
      <c r="U117" s="70">
        <f t="shared" si="15"/>
        <v>176586.88558256434</v>
      </c>
      <c r="V117" s="70">
        <f t="shared" si="15"/>
        <v>202571.18277276153</v>
      </c>
      <c r="W117" s="70">
        <f t="shared" si="15"/>
        <v>231887.23791964131</v>
      </c>
      <c r="X117" s="70">
        <f t="shared" si="15"/>
        <v>264962.25561529514</v>
      </c>
    </row>
    <row r="118" spans="1:24" ht="15">
      <c r="A118" s="69">
        <v>48</v>
      </c>
      <c r="B118" s="75">
        <v>6693</v>
      </c>
      <c r="C118" s="55">
        <v>12.6767097</v>
      </c>
      <c r="D118" s="55">
        <v>4</v>
      </c>
      <c r="E118" s="70">
        <f t="shared" si="16"/>
        <v>3393.8087208840029</v>
      </c>
      <c r="F118" s="70">
        <f t="shared" si="16"/>
        <v>7217.8407210877531</v>
      </c>
      <c r="G118" s="70">
        <f t="shared" si="16"/>
        <v>11526.634156792437</v>
      </c>
      <c r="H118" s="70">
        <f t="shared" si="16"/>
        <v>16381.64082791406</v>
      </c>
      <c r="I118" s="70">
        <f t="shared" si="16"/>
        <v>21852.102600649407</v>
      </c>
      <c r="J118" s="70">
        <f t="shared" si="16"/>
        <v>28016.038931563879</v>
      </c>
      <c r="K118" s="70">
        <f t="shared" si="16"/>
        <v>34961.35957724123</v>
      </c>
      <c r="L118" s="70">
        <f t="shared" si="16"/>
        <v>42787.118358905238</v>
      </c>
      <c r="M118" s="70">
        <f t="shared" si="16"/>
        <v>51604.925863143064</v>
      </c>
      <c r="N118" s="70">
        <f t="shared" si="16"/>
        <v>61540.541226597939</v>
      </c>
      <c r="O118" s="70">
        <f t="shared" si="16"/>
        <v>72735.665706586587</v>
      </c>
      <c r="P118" s="70">
        <f t="shared" si="16"/>
        <v>85349.963617457033</v>
      </c>
      <c r="Q118" s="70">
        <f t="shared" si="16"/>
        <v>99563.339455181689</v>
      </c>
      <c r="R118" s="70">
        <f t="shared" si="16"/>
        <v>115578.50368642461</v>
      </c>
      <c r="S118" s="70">
        <f t="shared" si="16"/>
        <v>133623.8637952405</v>
      </c>
      <c r="T118" s="70">
        <f t="shared" si="16"/>
        <v>153956.78181937052</v>
      </c>
      <c r="U118" s="70">
        <f t="shared" si="15"/>
        <v>176867.24483495852</v>
      </c>
      <c r="V118" s="70">
        <f t="shared" si="15"/>
        <v>202682.0007379585</v>
      </c>
      <c r="W118" s="70">
        <f t="shared" si="15"/>
        <v>231769.21830654534</v>
      </c>
      <c r="X118" s="70">
        <f t="shared" si="15"/>
        <v>264543.73800610937</v>
      </c>
    </row>
    <row r="119" spans="1:24" ht="15">
      <c r="A119" s="69">
        <v>49</v>
      </c>
      <c r="B119" s="75">
        <v>6873</v>
      </c>
      <c r="C119" s="55">
        <v>13.766070600000001</v>
      </c>
      <c r="D119" s="55">
        <v>4</v>
      </c>
      <c r="E119" s="70">
        <f t="shared" si="16"/>
        <v>3784.5681293520038</v>
      </c>
      <c r="F119" s="70">
        <f t="shared" si="16"/>
        <v>8090.1225792957039</v>
      </c>
      <c r="G119" s="70">
        <f t="shared" si="16"/>
        <v>12988.382694540096</v>
      </c>
      <c r="H119" s="70">
        <f t="shared" si="16"/>
        <v>18560.940755420677</v>
      </c>
      <c r="I119" s="70">
        <f t="shared" si="16"/>
        <v>24900.621093188063</v>
      </c>
      <c r="J119" s="70">
        <f t="shared" si="16"/>
        <v>32113.026302066828</v>
      </c>
      <c r="K119" s="70">
        <f t="shared" si="16"/>
        <v>40318.296303957934</v>
      </c>
      <c r="L119" s="70">
        <f t="shared" si="16"/>
        <v>49653.109567229985</v>
      </c>
      <c r="M119" s="70">
        <f t="shared" si="16"/>
        <v>60272.959814702233</v>
      </c>
      <c r="N119" s="70">
        <f t="shared" si="16"/>
        <v>72354.746144855773</v>
      </c>
      <c r="O119" s="70">
        <f t="shared" si="16"/>
        <v>86099.719710959427</v>
      </c>
      <c r="P119" s="70">
        <f t="shared" si="16"/>
        <v>101736.83604212423</v>
      </c>
      <c r="Q119" s="70">
        <f t="shared" si="16"/>
        <v>119526.5688472413</v>
      </c>
      <c r="R119" s="70">
        <f t="shared" si="16"/>
        <v>139765.24882986216</v>
      </c>
      <c r="S119" s="70">
        <f t="shared" si="16"/>
        <v>162789.9997873987</v>
      </c>
      <c r="T119" s="70">
        <f t="shared" si="16"/>
        <v>188984.35421722391</v>
      </c>
      <c r="U119" s="70">
        <f t="shared" si="15"/>
        <v>218784.64197107306</v>
      </c>
      <c r="V119" s="70">
        <f t="shared" si="15"/>
        <v>252687.25837612021</v>
      </c>
      <c r="W119" s="70">
        <f t="shared" si="15"/>
        <v>291256.93289073341</v>
      </c>
      <c r="X119" s="70">
        <f t="shared" si="15"/>
        <v>335136.13602921844</v>
      </c>
    </row>
    <row r="120" spans="1:24" ht="15">
      <c r="A120" s="69">
        <v>50</v>
      </c>
      <c r="B120" s="75">
        <v>7055</v>
      </c>
      <c r="C120" s="55">
        <v>12.5287767</v>
      </c>
      <c r="D120" s="55">
        <v>13</v>
      </c>
      <c r="E120" s="70">
        <f t="shared" si="16"/>
        <v>11490.767550405009</v>
      </c>
      <c r="F120" s="70">
        <f t="shared" si="16"/>
        <v>24421.187708316316</v>
      </c>
      <c r="G120" s="70">
        <f t="shared" si="16"/>
        <v>38971.631334184131</v>
      </c>
      <c r="H120" s="70">
        <f t="shared" si="16"/>
        <v>55345.067550796281</v>
      </c>
      <c r="I120" s="70">
        <f t="shared" si="16"/>
        <v>73769.895029104708</v>
      </c>
      <c r="J120" s="70">
        <f t="shared" si="16"/>
        <v>94503.127999530683</v>
      </c>
      <c r="K120" s="70">
        <f t="shared" si="16"/>
        <v>117833.98143151207</v>
      </c>
      <c r="L120" s="70">
        <f t="shared" si="16"/>
        <v>144087.90539219065</v>
      </c>
      <c r="M120" s="70">
        <f t="shared" si="16"/>
        <v>173631.12486089047</v>
      </c>
      <c r="N120" s="70">
        <f t="shared" si="16"/>
        <v>206875.74832681468</v>
      </c>
      <c r="O120" s="70">
        <f t="shared" si="16"/>
        <v>244285.51643154028</v>
      </c>
      <c r="P120" s="70">
        <f t="shared" si="16"/>
        <v>286382.27084609476</v>
      </c>
      <c r="Q120" s="70">
        <f t="shared" si="16"/>
        <v>333753.23361919617</v>
      </c>
      <c r="R120" s="70">
        <f t="shared" si="16"/>
        <v>387059.19853877963</v>
      </c>
      <c r="S120" s="70">
        <f t="shared" si="16"/>
        <v>447043.74877091812</v>
      </c>
      <c r="T120" s="70">
        <f t="shared" si="16"/>
        <v>514543.62935614027</v>
      </c>
      <c r="U120" s="70">
        <f t="shared" si="15"/>
        <v>590500.41925265174</v>
      </c>
      <c r="V120" s="70">
        <f t="shared" si="15"/>
        <v>675973.66574378521</v>
      </c>
      <c r="W120" s="70">
        <f t="shared" si="15"/>
        <v>772155.66442603373</v>
      </c>
      <c r="X120" s="70">
        <f t="shared" si="15"/>
        <v>880388.09094877774</v>
      </c>
    </row>
    <row r="121" spans="1:24" ht="15">
      <c r="A121" s="69">
        <v>51</v>
      </c>
      <c r="B121" s="75">
        <v>7238</v>
      </c>
      <c r="C121" s="55">
        <v>12.5532524</v>
      </c>
      <c r="D121" s="55">
        <v>12</v>
      </c>
      <c r="E121" s="70">
        <f t="shared" si="16"/>
        <v>10903.252904544002</v>
      </c>
      <c r="F121" s="70">
        <f t="shared" si="16"/>
        <v>23175.218666005749</v>
      </c>
      <c r="G121" s="70">
        <f t="shared" si="16"/>
        <v>36987.715263945371</v>
      </c>
      <c r="H121" s="70">
        <f t="shared" si="16"/>
        <v>52534.129422565762</v>
      </c>
      <c r="I121" s="70">
        <f t="shared" si="16"/>
        <v>70032.124189667127</v>
      </c>
      <c r="J121" s="70">
        <f t="shared" si="16"/>
        <v>89726.686404821492</v>
      </c>
      <c r="K121" s="70">
        <f t="shared" si="16"/>
        <v>111893.55672391925</v>
      </c>
      <c r="L121" s="70">
        <f t="shared" si="16"/>
        <v>136843.09022335397</v>
      </c>
      <c r="M121" s="70">
        <f t="shared" si="16"/>
        <v>164924.60163559535</v>
      </c>
      <c r="N121" s="70">
        <f t="shared" si="16"/>
        <v>196531.25605315014</v>
      </c>
      <c r="O121" s="70">
        <f t="shared" si="16"/>
        <v>232105.5735749364</v>
      </c>
      <c r="P121" s="70">
        <f t="shared" si="16"/>
        <v>272145.6249648098</v>
      </c>
      <c r="Q121" s="70">
        <f t="shared" si="16"/>
        <v>317212.00506674388</v>
      </c>
      <c r="R121" s="70">
        <f t="shared" si="16"/>
        <v>367935.68161041709</v>
      </c>
      <c r="S121" s="70">
        <f t="shared" si="16"/>
        <v>425026.82929717714</v>
      </c>
      <c r="T121" s="70">
        <f t="shared" ref="T121:X135" si="17">$D121*((1+$C121/100)^T$2-1)*$B121</f>
        <v>489284.77285111288</v>
      </c>
      <c r="U121" s="70">
        <f t="shared" si="17"/>
        <v>561609.17824642372</v>
      </c>
      <c r="V121" s="70">
        <f t="shared" si="17"/>
        <v>643012.64879780717</v>
      </c>
      <c r="W121" s="70">
        <f t="shared" si="17"/>
        <v>734634.90246986563</v>
      </c>
      <c r="X121" s="70">
        <f t="shared" si="17"/>
        <v>837758.72889994562</v>
      </c>
    </row>
    <row r="122" spans="1:24" ht="15">
      <c r="A122" s="69">
        <v>52</v>
      </c>
      <c r="B122" s="75">
        <v>7423</v>
      </c>
      <c r="C122" s="55">
        <v>15.0600673</v>
      </c>
      <c r="D122" s="55">
        <v>17</v>
      </c>
      <c r="E122" s="70">
        <f t="shared" ref="E122:T135" si="18">$D122*((1+$C122/100)^E$2-1)*$B122</f>
        <v>19004.449526543001</v>
      </c>
      <c r="F122" s="70">
        <f t="shared" si="18"/>
        <v>40870.9819417779</v>
      </c>
      <c r="G122" s="70">
        <f t="shared" si="18"/>
        <v>66030.628854923503</v>
      </c>
      <c r="H122" s="70">
        <f t="shared" si="18"/>
        <v>94979.335525631206</v>
      </c>
      <c r="I122" s="70">
        <f t="shared" si="18"/>
        <v>128287.73690342705</v>
      </c>
      <c r="J122" s="70">
        <f t="shared" si="18"/>
        <v>166612.40594527309</v>
      </c>
      <c r="K122" s="70">
        <f t="shared" si="18"/>
        <v>210708.79593732345</v>
      </c>
      <c r="L122" s="70">
        <f t="shared" si="18"/>
        <v>261446.13193904702</v>
      </c>
      <c r="M122" s="70">
        <f t="shared" si="18"/>
        <v>319824.54488885729</v>
      </c>
      <c r="N122" s="70">
        <f t="shared" si="18"/>
        <v>386994.78611758095</v>
      </c>
      <c r="O122" s="70">
        <f t="shared" si="18"/>
        <v>464280.91088092263</v>
      </c>
      <c r="P122" s="70">
        <f t="shared" si="18"/>
        <v>553206.3780471856</v>
      </c>
      <c r="Q122" s="70">
        <f t="shared" si="18"/>
        <v>655524.08041552722</v>
      </c>
      <c r="R122" s="70">
        <f t="shared" si="18"/>
        <v>773250.89762035455</v>
      </c>
      <c r="S122" s="70">
        <f t="shared" si="18"/>
        <v>908707.45272637729</v>
      </c>
      <c r="T122" s="70">
        <f t="shared" si="18"/>
        <v>1064563.8561936284</v>
      </c>
      <c r="U122" s="70">
        <f t="shared" si="17"/>
        <v>1243892.338914407</v>
      </c>
      <c r="V122" s="70">
        <f t="shared" si="17"/>
        <v>1450227.8118210037</v>
      </c>
      <c r="W122" s="70">
        <f t="shared" si="17"/>
        <v>1687637.5458111071</v>
      </c>
      <c r="X122" s="70">
        <f t="shared" si="17"/>
        <v>1960801.3455168712</v>
      </c>
    </row>
    <row r="123" spans="1:24" ht="15">
      <c r="A123" s="69">
        <v>53</v>
      </c>
      <c r="B123" s="75">
        <v>7609</v>
      </c>
      <c r="C123" s="55">
        <v>12.7088257</v>
      </c>
      <c r="D123" s="55">
        <v>16</v>
      </c>
      <c r="E123" s="70">
        <f t="shared" si="18"/>
        <v>15472.232760208004</v>
      </c>
      <c r="F123" s="70">
        <f t="shared" si="18"/>
        <v>32910.804613809145</v>
      </c>
      <c r="G123" s="70">
        <f t="shared" si="18"/>
        <v>52565.614168853717</v>
      </c>
      <c r="H123" s="70">
        <f t="shared" si="18"/>
        <v>74718.319211915834</v>
      </c>
      <c r="I123" s="70">
        <f t="shared" si="18"/>
        <v>99686.372926735829</v>
      </c>
      <c r="J123" s="70">
        <f t="shared" si="18"/>
        <v>127827.5730688547</v>
      </c>
      <c r="K123" s="70">
        <f t="shared" si="18"/>
        <v>159545.18928692356</v>
      </c>
      <c r="L123" s="70">
        <f t="shared" si="18"/>
        <v>195293.74206634174</v>
      </c>
      <c r="M123" s="70">
        <f t="shared" si="18"/>
        <v>235585.51610876873</v>
      </c>
      <c r="N123" s="70">
        <f t="shared" si="18"/>
        <v>280997.90148568555</v>
      </c>
      <c r="O123" s="70">
        <f t="shared" si="18"/>
        <v>332181.66776636709</v>
      </c>
      <c r="P123" s="70">
        <f t="shared" si="18"/>
        <v>389870.28969035565</v>
      </c>
      <c r="Q123" s="70">
        <f t="shared" si="18"/>
        <v>454890.45802339615</v>
      </c>
      <c r="R123" s="70">
        <f t="shared" si="18"/>
        <v>528173.92621972936</v>
      </c>
      <c r="S123" s="70">
        <f t="shared" si="18"/>
        <v>610770.8626560492</v>
      </c>
      <c r="T123" s="70">
        <f t="shared" si="18"/>
        <v>703864.89977760089</v>
      </c>
      <c r="U123" s="70">
        <f t="shared" si="17"/>
        <v>808790.09581402387</v>
      </c>
      <c r="V123" s="70">
        <f t="shared" si="17"/>
        <v>927050.05213009927</v>
      </c>
      <c r="W123" s="70">
        <f t="shared" si="17"/>
        <v>1060339.4601672806</v>
      </c>
      <c r="X123" s="70">
        <f t="shared" si="17"/>
        <v>1210568.3867484692</v>
      </c>
    </row>
    <row r="124" spans="1:24" ht="15">
      <c r="A124" s="69">
        <v>54</v>
      </c>
      <c r="B124" s="75">
        <v>7795</v>
      </c>
      <c r="C124" s="55">
        <v>13.548388900000001</v>
      </c>
      <c r="D124" s="55">
        <v>16</v>
      </c>
      <c r="E124" s="70">
        <f t="shared" si="18"/>
        <v>16897.55063608001</v>
      </c>
      <c r="F124" s="70">
        <f t="shared" si="18"/>
        <v>36084.447146910556</v>
      </c>
      <c r="G124" s="70">
        <f t="shared" si="18"/>
        <v>57870.859014868955</v>
      </c>
      <c r="H124" s="70">
        <f t="shared" si="18"/>
        <v>82608.978690054108</v>
      </c>
      <c r="I124" s="70">
        <f t="shared" si="18"/>
        <v>110698.71502538079</v>
      </c>
      <c r="J124" s="70">
        <f t="shared" si="18"/>
        <v>142594.15808040209</v>
      </c>
      <c r="K124" s="70">
        <f t="shared" si="18"/>
        <v>178810.9198018958</v>
      </c>
      <c r="L124" s="70">
        <f t="shared" si="18"/>
        <v>219934.46924840374</v>
      </c>
      <c r="M124" s="70">
        <f t="shared" si="18"/>
        <v>266629.59710340842</v>
      </c>
      <c r="N124" s="70">
        <f t="shared" si="18"/>
        <v>319651.16247756133</v>
      </c>
      <c r="O124" s="70">
        <f t="shared" si="18"/>
        <v>379856.29572947219</v>
      </c>
      <c r="P124" s="70">
        <f t="shared" si="18"/>
        <v>448218.25457211526</v>
      </c>
      <c r="Q124" s="70">
        <f t="shared" si="18"/>
        <v>525842.15745841747</v>
      </c>
      <c r="R124" s="70">
        <f t="shared" si="18"/>
        <v>613982.84858711425</v>
      </c>
      <c r="S124" s="70">
        <f t="shared" si="18"/>
        <v>714065.18332907464</v>
      </c>
      <c r="T124" s="70">
        <f t="shared" si="18"/>
        <v>827707.06200207572</v>
      </c>
      <c r="U124" s="70">
        <f t="shared" si="17"/>
        <v>956745.58435096114</v>
      </c>
      <c r="V124" s="70">
        <f t="shared" si="17"/>
        <v>1103266.7475384867</v>
      </c>
      <c r="W124" s="70">
        <f t="shared" si="17"/>
        <v>1269639.1677354623</v>
      </c>
      <c r="X124" s="70">
        <f t="shared" si="17"/>
        <v>1458552.3704430661</v>
      </c>
    </row>
    <row r="125" spans="1:24" ht="15">
      <c r="A125" s="69">
        <v>55</v>
      </c>
      <c r="B125" s="75">
        <v>7981</v>
      </c>
      <c r="C125" s="55">
        <v>12.105408499999999</v>
      </c>
      <c r="D125" s="55">
        <v>16</v>
      </c>
      <c r="E125" s="70">
        <f t="shared" si="18"/>
        <v>15458.12243815999</v>
      </c>
      <c r="F125" s="70">
        <f t="shared" si="18"/>
        <v>32787.513743889402</v>
      </c>
      <c r="G125" s="70">
        <f t="shared" si="18"/>
        <v>52214.698657740853</v>
      </c>
      <c r="H125" s="70">
        <f t="shared" si="18"/>
        <v>73993.623665464358</v>
      </c>
      <c r="I125" s="70">
        <f t="shared" si="18"/>
        <v>98408.976512281486</v>
      </c>
      <c r="J125" s="70">
        <f t="shared" si="18"/>
        <v>125779.90755792217</v>
      </c>
      <c r="K125" s="70">
        <f t="shared" si="18"/>
        <v>156464.20161689102</v>
      </c>
      <c r="L125" s="70">
        <f t="shared" si="18"/>
        <v>190862.95481703925</v>
      </c>
      <c r="M125" s="70">
        <f t="shared" si="18"/>
        <v>229425.8176109723</v>
      </c>
      <c r="N125" s="70">
        <f t="shared" si="18"/>
        <v>272656.8724754054</v>
      </c>
      <c r="O125" s="70">
        <f t="shared" si="18"/>
        <v>321121.22313003719</v>
      </c>
      <c r="P125" s="70">
        <f t="shared" si="18"/>
        <v>375452.38140828459</v>
      </c>
      <c r="Q125" s="70">
        <f t="shared" si="18"/>
        <v>436360.54833889549</v>
      </c>
      <c r="R125" s="70">
        <f t="shared" si="18"/>
        <v>504641.89768631867</v>
      </c>
      <c r="S125" s="70">
        <f t="shared" si="18"/>
        <v>581188.9833015597</v>
      </c>
      <c r="T125" s="70">
        <f t="shared" si="18"/>
        <v>667002.40632537007</v>
      </c>
      <c r="U125" s="70">
        <f t="shared" si="17"/>
        <v>763203.89475404588</v>
      </c>
      <c r="V125" s="70">
        <f t="shared" si="17"/>
        <v>871050.96634009306</v>
      </c>
      <c r="W125" s="70">
        <f t="shared" si="17"/>
        <v>991953.36649691884</v>
      </c>
      <c r="X125" s="70">
        <f t="shared" si="17"/>
        <v>1127491.4960790325</v>
      </c>
    </row>
    <row r="126" spans="1:24" ht="15">
      <c r="A126" s="69">
        <v>56</v>
      </c>
      <c r="B126" s="75">
        <v>8172</v>
      </c>
      <c r="C126" s="55">
        <v>12.4480313</v>
      </c>
      <c r="D126" s="55">
        <v>23</v>
      </c>
      <c r="E126" s="70">
        <f t="shared" si="18"/>
        <v>23396.82171022801</v>
      </c>
      <c r="F126" s="70">
        <f t="shared" si="18"/>
        <v>49706.08711015038</v>
      </c>
      <c r="G126" s="70">
        <f t="shared" si="18"/>
        <v>79290.338101855174</v>
      </c>
      <c r="H126" s="70">
        <f t="shared" si="18"/>
        <v>112557.24591687793</v>
      </c>
      <c r="I126" s="70">
        <f t="shared" si="18"/>
        <v>149965.2288292569</v>
      </c>
      <c r="J126" s="70">
        <f t="shared" si="18"/>
        <v>192029.76916326743</v>
      </c>
      <c r="K126" s="70">
        <f t="shared" si="18"/>
        <v>239330.51664425668</v>
      </c>
      <c r="L126" s="70">
        <f t="shared" si="18"/>
        <v>292519.27597681346</v>
      </c>
      <c r="M126" s="70">
        <f t="shared" si="18"/>
        <v>352328.98871916853</v>
      </c>
      <c r="N126" s="70">
        <f t="shared" si="18"/>
        <v>419583.83322413219</v>
      </c>
      <c r="O126" s="70">
        <f t="shared" si="18"/>
        <v>495210.58182383992</v>
      </c>
      <c r="P126" s="70">
        <f t="shared" si="18"/>
        <v>580251.37176041165</v>
      </c>
      <c r="Q126" s="70">
        <f t="shared" si="18"/>
        <v>675878.06584605505</v>
      </c>
      <c r="R126" s="70">
        <f t="shared" si="18"/>
        <v>783408.40074263467</v>
      </c>
      <c r="S126" s="70">
        <f t="shared" si="18"/>
        <v>904324.14538413519</v>
      </c>
      <c r="T126" s="70">
        <f t="shared" si="18"/>
        <v>1040291.5197652378</v>
      </c>
      <c r="U126" s="70">
        <f t="shared" si="17"/>
        <v>1193184.1554670886</v>
      </c>
      <c r="V126" s="70">
        <f t="shared" si="17"/>
        <v>1365108.9143165001</v>
      </c>
      <c r="W126" s="70">
        <f t="shared" si="17"/>
        <v>1558434.9209599365</v>
      </c>
      <c r="X126" s="70">
        <f t="shared" si="17"/>
        <v>1775826.2094213876</v>
      </c>
    </row>
    <row r="127" spans="1:24" ht="15">
      <c r="A127" s="69">
        <v>57</v>
      </c>
      <c r="B127" s="75">
        <v>8363</v>
      </c>
      <c r="C127" s="55">
        <v>12.946932800000001</v>
      </c>
      <c r="D127" s="55">
        <v>19</v>
      </c>
      <c r="E127" s="70">
        <f t="shared" si="18"/>
        <v>20572.287811215981</v>
      </c>
      <c r="F127" s="70">
        <f t="shared" si="18"/>
        <v>43808.055900772692</v>
      </c>
      <c r="G127" s="70">
        <f t="shared" si="18"/>
        <v>70052.143270448127</v>
      </c>
      <c r="H127" s="70">
        <f t="shared" si="18"/>
        <v>99694.034995848764</v>
      </c>
      <c r="I127" s="70">
        <f t="shared" si="18"/>
        <v>133173.64252358576</v>
      </c>
      <c r="J127" s="70">
        <f t="shared" si="18"/>
        <v>170987.83233964263</v>
      </c>
      <c r="K127" s="70">
        <f t="shared" si="18"/>
        <v>213697.79990004876</v>
      </c>
      <c r="L127" s="70">
        <f t="shared" si="18"/>
        <v>261937.39825940254</v>
      </c>
      <c r="M127" s="70">
        <f t="shared" si="18"/>
        <v>316422.54500133172</v>
      </c>
      <c r="N127" s="70">
        <f t="shared" si="18"/>
        <v>377961.84707791981</v>
      </c>
      <c r="O127" s="70">
        <f t="shared" si="18"/>
        <v>447468.60123995278</v>
      </c>
      <c r="P127" s="70">
        <f t="shared" si="18"/>
        <v>525974.34815480548</v>
      </c>
      <c r="Q127" s="70">
        <f t="shared" si="18"/>
        <v>614644.18136686203</v>
      </c>
      <c r="R127" s="70">
        <f t="shared" si="18"/>
        <v>714794.03829875577</v>
      </c>
      <c r="S127" s="70">
        <f t="shared" si="18"/>
        <v>827910.22990691778</v>
      </c>
      <c r="T127" s="70">
        <f t="shared" si="18"/>
        <v>955671.49882850796</v>
      </c>
      <c r="U127" s="70">
        <f t="shared" si="17"/>
        <v>1099973.9333818033</v>
      </c>
      <c r="V127" s="70">
        <f t="shared" si="17"/>
        <v>1262959.1071654784</v>
      </c>
      <c r="W127" s="70">
        <f t="shared" si="17"/>
        <v>1447045.8618728886</v>
      </c>
      <c r="X127" s="70">
        <f t="shared" si="17"/>
        <v>1654966.2050059682</v>
      </c>
    </row>
    <row r="128" spans="1:24" ht="15">
      <c r="A128" s="69">
        <v>58</v>
      </c>
      <c r="B128" s="75">
        <v>8555</v>
      </c>
      <c r="C128" s="55">
        <v>13.4630648</v>
      </c>
      <c r="D128" s="55">
        <v>28</v>
      </c>
      <c r="E128" s="70">
        <f t="shared" si="18"/>
        <v>32249.425421919979</v>
      </c>
      <c r="F128" s="70">
        <f t="shared" si="18"/>
        <v>68840.611886020735</v>
      </c>
      <c r="G128" s="70">
        <f t="shared" si="18"/>
        <v>110358.09349487218</v>
      </c>
      <c r="H128" s="70">
        <f t="shared" si="18"/>
        <v>157465.10055605136</v>
      </c>
      <c r="I128" s="70">
        <f t="shared" si="18"/>
        <v>210914.15450321772</v>
      </c>
      <c r="J128" s="70">
        <f t="shared" si="18"/>
        <v>271559.08921827801</v>
      </c>
      <c r="K128" s="70">
        <f t="shared" si="18"/>
        <v>340368.69079194451</v>
      </c>
      <c r="L128" s="70">
        <f t="shared" si="18"/>
        <v>418442.17361409566</v>
      </c>
      <c r="M128" s="70">
        <f t="shared" si="18"/>
        <v>507026.74002020975</v>
      </c>
      <c r="N128" s="70">
        <f t="shared" si="18"/>
        <v>607537.5040043781</v>
      </c>
      <c r="O128" s="70">
        <f t="shared" si="18"/>
        <v>721580.09727470996</v>
      </c>
      <c r="P128" s="70">
        <f t="shared" si="18"/>
        <v>850976.31877662719</v>
      </c>
      <c r="Q128" s="70">
        <f t="shared" si="18"/>
        <v>997793.23742809927</v>
      </c>
      <c r="R128" s="70">
        <f t="shared" si="18"/>
        <v>1164376.2129749819</v>
      </c>
      <c r="S128" s="70">
        <f t="shared" si="18"/>
        <v>1353386.3624655097</v>
      </c>
      <c r="T128" s="70">
        <f t="shared" si="18"/>
        <v>1567843.070860524</v>
      </c>
      <c r="U128" s="70">
        <f t="shared" si="17"/>
        <v>1811172.224874706</v>
      </c>
      <c r="V128" s="70">
        <f t="shared" si="17"/>
        <v>2087260.9405711098</v>
      </c>
      <c r="W128" s="70">
        <f t="shared" si="17"/>
        <v>2400519.6589672072</v>
      </c>
      <c r="X128" s="70">
        <f t="shared" si="17"/>
        <v>2755952.6016126215</v>
      </c>
    </row>
    <row r="129" spans="1:24" ht="15">
      <c r="A129" s="69">
        <v>59</v>
      </c>
      <c r="B129" s="75">
        <v>8747</v>
      </c>
      <c r="C129" s="55">
        <v>13.4545586</v>
      </c>
      <c r="D129" s="55">
        <v>27</v>
      </c>
      <c r="E129" s="70">
        <f t="shared" si="18"/>
        <v>31775.496500034002</v>
      </c>
      <c r="F129" s="70">
        <f t="shared" si="18"/>
        <v>67826.245797106036</v>
      </c>
      <c r="G129" s="70">
        <f t="shared" si="18"/>
        <v>108727.46428409171</v>
      </c>
      <c r="H129" s="70">
        <f t="shared" si="18"/>
        <v>155131.76118052294</v>
      </c>
      <c r="I129" s="70">
        <f t="shared" si="18"/>
        <v>207779.55139580244</v>
      </c>
      <c r="J129" s="70">
        <f t="shared" si="18"/>
        <v>267510.86939720175</v>
      </c>
      <c r="K129" s="70">
        <f t="shared" si="18"/>
        <v>335278.77258165181</v>
      </c>
      <c r="L129" s="70">
        <f t="shared" si="18"/>
        <v>412164.54801204498</v>
      </c>
      <c r="M129" s="70">
        <f t="shared" si="18"/>
        <v>499394.96515278472</v>
      </c>
      <c r="N129" s="70">
        <f t="shared" si="18"/>
        <v>598361.84988474974</v>
      </c>
      <c r="O129" s="70">
        <f t="shared" si="18"/>
        <v>710644.29211757157</v>
      </c>
      <c r="P129" s="70">
        <f t="shared" si="18"/>
        <v>838033.84133811935</v>
      </c>
      <c r="Q129" s="70">
        <f t="shared" si="18"/>
        <v>982563.09210882161</v>
      </c>
      <c r="R129" s="70">
        <f t="shared" si="18"/>
        <v>1146538.1156186091</v>
      </c>
      <c r="S129" s="70">
        <f t="shared" si="18"/>
        <v>1332575.2547558849</v>
      </c>
      <c r="T129" s="70">
        <f t="shared" si="18"/>
        <v>1543642.8697961487</v>
      </c>
      <c r="U129" s="70">
        <f t="shared" si="17"/>
        <v>1783108.7007876274</v>
      </c>
      <c r="V129" s="70">
        <f t="shared" si="17"/>
        <v>2054793.6023368314</v>
      </c>
      <c r="W129" s="70">
        <f t="shared" si="17"/>
        <v>2363032.5081723253</v>
      </c>
      <c r="X129" s="70">
        <f t="shared" si="17"/>
        <v>2712743.5982214552</v>
      </c>
    </row>
    <row r="130" spans="1:24" ht="15">
      <c r="A130" s="69">
        <v>60</v>
      </c>
      <c r="B130" s="75">
        <v>8939</v>
      </c>
      <c r="C130" s="55">
        <v>14.5889551</v>
      </c>
      <c r="D130" s="55">
        <v>29</v>
      </c>
      <c r="E130" s="70">
        <f t="shared" si="18"/>
        <v>37819.094195281003</v>
      </c>
      <c r="F130" s="70">
        <f t="shared" si="18"/>
        <v>81155.599061938236</v>
      </c>
      <c r="G130" s="70">
        <f t="shared" si="18"/>
        <v>130814.44716550145</v>
      </c>
      <c r="H130" s="70">
        <f t="shared" si="18"/>
        <v>187718.00232207062</v>
      </c>
      <c r="I130" s="70">
        <f t="shared" si="18"/>
        <v>252923.19159073546</v>
      </c>
      <c r="J130" s="70">
        <f t="shared" si="18"/>
        <v>327641.1366446758</v>
      </c>
      <c r="K130" s="70">
        <f t="shared" si="18"/>
        <v>413259.64915417822</v>
      </c>
      <c r="L130" s="70">
        <f t="shared" si="18"/>
        <v>511369.00801097968</v>
      </c>
      <c r="M130" s="70">
        <f t="shared" si="18"/>
        <v>623791.49718029785</v>
      </c>
      <c r="N130" s="70">
        <f t="shared" si="18"/>
        <v>752615.2528168303</v>
      </c>
      <c r="O130" s="70">
        <f t="shared" si="18"/>
        <v>900233.04832131031</v>
      </c>
      <c r="P130" s="70">
        <f t="shared" si="18"/>
        <v>1069386.7377315485</v>
      </c>
      <c r="Q130" s="70">
        <f t="shared" si="18"/>
        <v>1263218.1829398398</v>
      </c>
      <c r="R130" s="70">
        <f t="shared" si="18"/>
        <v>1485327.6106592496</v>
      </c>
      <c r="S130" s="70">
        <f t="shared" si="18"/>
        <v>1739840.4830615115</v>
      </c>
      <c r="T130" s="70">
        <f t="shared" si="18"/>
        <v>2031484.1241422594</v>
      </c>
      <c r="U130" s="70">
        <f t="shared" si="17"/>
        <v>2365675.5250722826</v>
      </c>
      <c r="V130" s="70">
        <f t="shared" si="17"/>
        <v>2748621.9594320483</v>
      </c>
      <c r="W130" s="70">
        <f t="shared" si="17"/>
        <v>3187436.2771576112</v>
      </c>
      <c r="X130" s="70">
        <f t="shared" si="17"/>
        <v>3690269.0186685272</v>
      </c>
    </row>
    <row r="131" spans="1:24" ht="15">
      <c r="A131" s="69">
        <v>61</v>
      </c>
      <c r="B131" s="75">
        <v>9129</v>
      </c>
      <c r="C131" s="55">
        <v>14.3558314</v>
      </c>
      <c r="D131" s="55">
        <v>26</v>
      </c>
      <c r="E131" s="70">
        <f t="shared" si="18"/>
        <v>34074.140061156017</v>
      </c>
      <c r="F131" s="70">
        <f t="shared" si="18"/>
        <v>73039.906220491466</v>
      </c>
      <c r="G131" s="70">
        <f t="shared" si="18"/>
        <v>117599.53207337933</v>
      </c>
      <c r="H131" s="70">
        <f t="shared" si="18"/>
        <v>168556.06268617866</v>
      </c>
      <c r="I131" s="70">
        <f t="shared" si="18"/>
        <v>226827.82692104077</v>
      </c>
      <c r="J131" s="70">
        <f t="shared" si="18"/>
        <v>293464.98738326534</v>
      </c>
      <c r="K131" s="70">
        <f t="shared" si="18"/>
        <v>369668.46625119413</v>
      </c>
      <c r="L131" s="70">
        <f t="shared" si="18"/>
        <v>456811.58806633751</v>
      </c>
      <c r="M131" s="70">
        <f t="shared" si="18"/>
        <v>556464.82952595945</v>
      </c>
      <c r="N131" s="70">
        <f t="shared" si="18"/>
        <v>670424.12231415976</v>
      </c>
      <c r="O131" s="70">
        <f t="shared" si="18"/>
        <v>800743.21903966623</v>
      </c>
      <c r="P131" s="70">
        <f t="shared" si="18"/>
        <v>949770.70557308965</v>
      </c>
      <c r="Q131" s="70">
        <f t="shared" si="18"/>
        <v>1120192.326812909</v>
      </c>
      <c r="R131" s="70">
        <f t="shared" si="18"/>
        <v>1315079.3886670633</v>
      </c>
      <c r="S131" s="70">
        <f t="shared" si="18"/>
        <v>1537944.1085414134</v>
      </c>
      <c r="T131" s="70">
        <f t="shared" si="18"/>
        <v>1792802.911851008</v>
      </c>
      <c r="U131" s="70">
        <f t="shared" si="17"/>
        <v>2084248.8152717855</v>
      </c>
      <c r="V131" s="70">
        <f t="shared" si="17"/>
        <v>2417534.2012098571</v>
      </c>
      <c r="W131" s="70">
        <f t="shared" si="17"/>
        <v>2798665.4752340368</v>
      </c>
      <c r="X131" s="70">
        <f t="shared" si="17"/>
        <v>3234511.3123697997</v>
      </c>
    </row>
    <row r="132" spans="1:24" ht="15">
      <c r="A132" s="69">
        <v>62</v>
      </c>
      <c r="B132" s="75">
        <v>9321</v>
      </c>
      <c r="C132" s="55">
        <v>13.695024800000001</v>
      </c>
      <c r="D132" s="55">
        <v>24</v>
      </c>
      <c r="E132" s="70">
        <f t="shared" si="18"/>
        <v>30636.318278592</v>
      </c>
      <c r="F132" s="70">
        <f t="shared" si="18"/>
        <v>65468.287943244126</v>
      </c>
      <c r="G132" s="70">
        <f t="shared" si="18"/>
        <v>105070.5044917988</v>
      </c>
      <c r="H132" s="70">
        <f t="shared" si="18"/>
        <v>150096.25441802782</v>
      </c>
      <c r="I132" s="70">
        <f t="shared" si="18"/>
        <v>201288.29196303984</v>
      </c>
      <c r="J132" s="70">
        <f t="shared" si="18"/>
        <v>259491.09174546655</v>
      </c>
      <c r="K132" s="70">
        <f t="shared" si="18"/>
        <v>325664.77939239098</v>
      </c>
      <c r="L132" s="70">
        <f t="shared" si="18"/>
        <v>400900.96997363633</v>
      </c>
      <c r="M132" s="70">
        <f t="shared" si="18"/>
        <v>486440.7755135583</v>
      </c>
      <c r="N132" s="70">
        <f t="shared" si="18"/>
        <v>583695.27863604459</v>
      </c>
      <c r="O132" s="70">
        <f t="shared" si="18"/>
        <v>694268.81008027191</v>
      </c>
      <c r="P132" s="70">
        <f t="shared" si="18"/>
        <v>819985.41407802235</v>
      </c>
      <c r="Q132" s="70">
        <f t="shared" si="18"/>
        <v>962918.93817098206</v>
      </c>
      <c r="R132" s="70">
        <f t="shared" si="18"/>
        <v>1125427.2438359868</v>
      </c>
      <c r="S132" s="70">
        <f t="shared" si="18"/>
        <v>1310191.1022638737</v>
      </c>
      <c r="T132" s="70">
        <f t="shared" si="18"/>
        <v>1520258.4169248969</v>
      </c>
      <c r="U132" s="70">
        <f t="shared" si="17"/>
        <v>1759094.5024254406</v>
      </c>
      <c r="V132" s="70">
        <f t="shared" si="17"/>
        <v>2030639.2490666339</v>
      </c>
      <c r="W132" s="70">
        <f t="shared" si="17"/>
        <v>2339372.1161034349</v>
      </c>
      <c r="X132" s="70">
        <f t="shared" si="17"/>
        <v>2690386.0258466778</v>
      </c>
    </row>
    <row r="133" spans="1:24" ht="15">
      <c r="A133" s="69">
        <v>63</v>
      </c>
      <c r="B133" s="75">
        <v>9513</v>
      </c>
      <c r="C133" s="55">
        <v>15.539543800000001</v>
      </c>
      <c r="D133" s="55">
        <v>44</v>
      </c>
      <c r="E133" s="70">
        <f t="shared" si="18"/>
        <v>65044.179274536</v>
      </c>
      <c r="F133" s="70">
        <f t="shared" si="18"/>
        <v>140195.92727678901</v>
      </c>
      <c r="G133" s="70">
        <f t="shared" si="18"/>
        <v>227025.91407631774</v>
      </c>
      <c r="H133" s="70">
        <f t="shared" si="18"/>
        <v>327348.88470609341</v>
      </c>
      <c r="I133" s="70">
        <f t="shared" si="18"/>
        <v>443261.58729834424</v>
      </c>
      <c r="J133" s="70">
        <f t="shared" si="18"/>
        <v>577186.59507968172</v>
      </c>
      <c r="K133" s="70">
        <f t="shared" si="18"/>
        <v>731922.93810435361</v>
      </c>
      <c r="L133" s="70">
        <f t="shared" si="18"/>
        <v>910704.60292786232</v>
      </c>
      <c r="M133" s="70">
        <f t="shared" si="18"/>
        <v>1117268.1228629895</v>
      </c>
      <c r="N133" s="70">
        <f t="shared" si="18"/>
        <v>1355930.6714532573</v>
      </c>
      <c r="O133" s="70">
        <f t="shared" si="18"/>
        <v>1631680.2913159062</v>
      </c>
      <c r="P133" s="70">
        <f t="shared" si="18"/>
        <v>1950280.1441354451</v>
      </c>
      <c r="Q133" s="70">
        <f t="shared" si="18"/>
        <v>2318388.9606306115</v>
      </c>
      <c r="R133" s="70">
        <f t="shared" si="18"/>
        <v>2743700.2078967062</v>
      </c>
      <c r="S133" s="70">
        <f t="shared" si="18"/>
        <v>3235102.8827180415</v>
      </c>
      <c r="T133" s="70">
        <f t="shared" si="18"/>
        <v>3802867.2914276104</v>
      </c>
      <c r="U133" s="70">
        <f t="shared" si="17"/>
        <v>4458859.6991094137</v>
      </c>
      <c r="V133" s="70">
        <f t="shared" si="17"/>
        <v>5216790.3343076045</v>
      </c>
      <c r="W133" s="70">
        <f t="shared" si="17"/>
        <v>6092499.9325360367</v>
      </c>
      <c r="X133" s="70">
        <f t="shared" si="17"/>
        <v>7104290.8073419789</v>
      </c>
    </row>
    <row r="134" spans="1:24" ht="15">
      <c r="A134" s="69">
        <v>64</v>
      </c>
      <c r="B134" s="75">
        <v>9708</v>
      </c>
      <c r="C134" s="55">
        <v>16.852858900000001</v>
      </c>
      <c r="D134" s="55">
        <v>37</v>
      </c>
      <c r="E134" s="70">
        <f>$D134*((1+$C134/100)^E$2-1)*$B134</f>
        <v>60534.795054444039</v>
      </c>
      <c r="F134" s="70">
        <f>$D134*((1+$C134/100)^F$2-1)*$B134</f>
        <v>131271.43370481773</v>
      </c>
      <c r="G134" s="70">
        <f t="shared" si="18"/>
        <v>213929.21825754171</v>
      </c>
      <c r="H134" s="70">
        <f t="shared" si="18"/>
        <v>310517.20261080237</v>
      </c>
      <c r="I134" s="70">
        <f t="shared" si="18"/>
        <v>423383.02368147206</v>
      </c>
      <c r="J134" s="70">
        <f t="shared" si="18"/>
        <v>555269.96232350823</v>
      </c>
      <c r="K134" s="70">
        <f t="shared" si="18"/>
        <v>709383.62064241641</v>
      </c>
      <c r="L134" s="70">
        <f t="shared" si="18"/>
        <v>889469.83634343813</v>
      </c>
      <c r="M134" s="70">
        <f t="shared" si="18"/>
        <v>1099905.7278749028</v>
      </c>
      <c r="N134" s="70">
        <f t="shared" si="18"/>
        <v>1345806.0832811221</v>
      </c>
      <c r="O134" s="70">
        <f t="shared" si="18"/>
        <v>1633147.6786185505</v>
      </c>
      <c r="P134" s="70">
        <f t="shared" si="18"/>
        <v>1968914.5475792047</v>
      </c>
      <c r="Q134" s="70">
        <f t="shared" si="18"/>
        <v>2361267.7331987452</v>
      </c>
      <c r="R134" s="70">
        <f t="shared" si="18"/>
        <v>2819743.6475804029</v>
      </c>
      <c r="S134" s="70">
        <f t="shared" si="18"/>
        <v>3355485.8609032859</v>
      </c>
      <c r="T134" s="70">
        <f t="shared" si="18"/>
        <v>3981515.9535052115</v>
      </c>
      <c r="U134" s="70">
        <f t="shared" si="17"/>
        <v>4713050.014284878</v>
      </c>
      <c r="V134" s="70">
        <f t="shared" si="17"/>
        <v>5567868.478133183</v>
      </c>
      <c r="W134" s="70">
        <f t="shared" si="17"/>
        <v>6566748.2915449906</v>
      </c>
      <c r="X134" s="70">
        <f t="shared" si="17"/>
        <v>7733967.9104916733</v>
      </c>
    </row>
    <row r="135" spans="1:24" ht="15">
      <c r="A135" s="69">
        <v>65</v>
      </c>
      <c r="B135">
        <v>9896.2862210000003</v>
      </c>
      <c r="C135" s="55">
        <v>15.0329374</v>
      </c>
      <c r="D135" s="55">
        <v>43</v>
      </c>
      <c r="E135" s="70">
        <f>$D135*((1+$C135/100)^E$2-1)*$B135</f>
        <v>63971.208038693505</v>
      </c>
      <c r="F135" s="70">
        <f t="shared" ref="F135:X135" si="19">$D135*((1+$C135/100)^F$2-1)*$B135</f>
        <v>137559.16773586758</v>
      </c>
      <c r="G135" s="70">
        <f t="shared" si="18"/>
        <v>222209.55934825505</v>
      </c>
      <c r="H135" s="70">
        <f t="shared" si="18"/>
        <v>319585.39134058758</v>
      </c>
      <c r="I135" s="70">
        <f t="shared" si="18"/>
        <v>431599.67119905667</v>
      </c>
      <c r="J135" s="70">
        <f t="shared" si="18"/>
        <v>560452.9876277101</v>
      </c>
      <c r="K135" s="70">
        <f t="shared" si="18"/>
        <v>708676.74245290703</v>
      </c>
      <c r="L135" s="70">
        <f t="shared" si="18"/>
        <v>879182.88155290531</v>
      </c>
      <c r="M135" s="70">
        <f t="shared" si="18"/>
        <v>1075321.1018069633</v>
      </c>
      <c r="N135" s="70">
        <f t="shared" si="18"/>
        <v>1300944.6579292878</v>
      </c>
      <c r="O135" s="70">
        <f t="shared" si="18"/>
        <v>1560486.0620031352</v>
      </c>
      <c r="P135" s="70">
        <f t="shared" si="18"/>
        <v>1859044.1628784854</v>
      </c>
      <c r="Q135" s="70">
        <f t="shared" si="18"/>
        <v>2202484.3161610556</v>
      </c>
      <c r="R135" s="70">
        <f t="shared" si="18"/>
        <v>2597553.6126930588</v>
      </c>
      <c r="S135" s="70">
        <f t="shared" si="18"/>
        <v>3052013.4292593389</v>
      </c>
      <c r="T135" s="70">
        <f t="shared" si="18"/>
        <v>3574791.905558181</v>
      </c>
      <c r="U135" s="70">
        <f t="shared" si="17"/>
        <v>4176159.3429397033</v>
      </c>
      <c r="V135" s="70">
        <f t="shared" si="17"/>
        <v>4867929.9707267741</v>
      </c>
      <c r="W135" s="70">
        <f t="shared" si="17"/>
        <v>5663694.0439406624</v>
      </c>
      <c r="X135" s="70">
        <f t="shared" si="17"/>
        <v>6579084.8321324838</v>
      </c>
    </row>
    <row r="136" spans="1:24">
      <c r="E136" s="69"/>
      <c r="F136" s="69"/>
      <c r="G136" s="69"/>
      <c r="H136" s="69"/>
      <c r="I136" s="70">
        <f>SUM(I105:I135)</f>
        <v>3499042.4276427687</v>
      </c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70">
        <f>SUM(X105:X135)</f>
        <v>50287253.624492265</v>
      </c>
    </row>
    <row r="137" spans="1:24"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</row>
    <row r="138" spans="1:24">
      <c r="E138" s="69"/>
      <c r="F138" s="69"/>
      <c r="G138" s="69"/>
      <c r="H138" s="69"/>
      <c r="I138" s="70">
        <f>SUM(I34,I68,I102,I136)</f>
        <v>323483303.92788547</v>
      </c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70">
        <f>SUM(X34,X68,X102,X136)</f>
        <v>4320946120.1390848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5487E-BB62-4BB1-B198-18CA07DDBA7A}">
  <dimension ref="A1:X138"/>
  <sheetViews>
    <sheetView topLeftCell="A117" workbookViewId="0">
      <selection activeCell="E1" sqref="E1:X138"/>
    </sheetView>
  </sheetViews>
  <sheetFormatPr defaultRowHeight="12.75"/>
  <cols>
    <col min="3" max="3" width="9.140625" style="69"/>
    <col min="9" max="9" width="15.7109375" bestFit="1" customWidth="1"/>
    <col min="24" max="24" width="17.42578125" bestFit="1" customWidth="1"/>
  </cols>
  <sheetData>
    <row r="1" spans="1:24">
      <c r="A1" s="69" t="s">
        <v>131</v>
      </c>
      <c r="B1" s="69"/>
      <c r="E1" s="69" t="s">
        <v>31</v>
      </c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</row>
    <row r="2" spans="1:24">
      <c r="A2" s="69" t="s">
        <v>0</v>
      </c>
      <c r="B2" s="69" t="s">
        <v>32</v>
      </c>
      <c r="C2" s="69" t="s">
        <v>33</v>
      </c>
      <c r="E2" s="69">
        <v>1</v>
      </c>
      <c r="F2" s="69">
        <v>2</v>
      </c>
      <c r="G2" s="69">
        <v>3</v>
      </c>
      <c r="H2" s="69">
        <v>4</v>
      </c>
      <c r="I2" s="69">
        <v>5</v>
      </c>
      <c r="J2" s="69">
        <v>6</v>
      </c>
      <c r="K2" s="69">
        <v>7</v>
      </c>
      <c r="L2" s="69">
        <v>8</v>
      </c>
      <c r="M2" s="69">
        <v>9</v>
      </c>
      <c r="N2" s="69">
        <v>10</v>
      </c>
      <c r="O2" s="69">
        <v>11</v>
      </c>
      <c r="P2" s="69">
        <v>12</v>
      </c>
      <c r="Q2" s="69">
        <v>13</v>
      </c>
      <c r="R2" s="69">
        <v>14</v>
      </c>
      <c r="S2" s="69">
        <v>15</v>
      </c>
      <c r="T2" s="69">
        <v>16</v>
      </c>
      <c r="U2" s="69">
        <v>17</v>
      </c>
      <c r="V2" s="69">
        <v>18</v>
      </c>
      <c r="W2" s="69">
        <v>19</v>
      </c>
      <c r="X2" s="69">
        <v>20</v>
      </c>
    </row>
    <row r="3" spans="1:24" ht="15">
      <c r="A3" s="69">
        <v>35</v>
      </c>
      <c r="B3" s="75">
        <v>4448</v>
      </c>
      <c r="C3" s="55">
        <v>11.6415585</v>
      </c>
      <c r="D3" s="55">
        <v>1403</v>
      </c>
      <c r="E3" s="70">
        <f>$D3*((1+$C3/100)^E$2-1)*$B3</f>
        <v>726496.58047823957</v>
      </c>
      <c r="F3" s="70">
        <f>$D3*((1+$C3/100)^F$2-1)*$B3</f>
        <v>1537568.6853733531</v>
      </c>
      <c r="G3" s="70">
        <f>$D3*((1+$C3/100)^G$2-1)*$B3</f>
        <v>2443062.2238370124</v>
      </c>
      <c r="H3" s="70">
        <f>$D3*((1+$C3/100)^H$2-1)*$B3</f>
        <v>3453969.322294639</v>
      </c>
      <c r="I3" s="70">
        <f>$D3*((1+$C3/100)^I$2-1)*$B3</f>
        <v>4582561.7619998623</v>
      </c>
      <c r="J3" s="70">
        <f t="shared" ref="J3:X18" si="0">$D3*((1+$C3/100)^J$2-1)*$B3</f>
        <v>5842539.9507999467</v>
      </c>
      <c r="K3" s="70">
        <f t="shared" si="0"/>
        <v>7249199.2375364313</v>
      </c>
      <c r="L3" s="70">
        <f t="shared" si="0"/>
        <v>8819615.5880340319</v>
      </c>
      <c r="M3" s="70">
        <f t="shared" si="0"/>
        <v>10572852.876668371</v>
      </c>
      <c r="N3" s="70">
        <f t="shared" si="0"/>
        <v>12530194.309902892</v>
      </c>
      <c r="O3" s="70">
        <f t="shared" si="0"/>
        <v>14715400.791132148</v>
      </c>
      <c r="P3" s="70">
        <f t="shared" si="0"/>
        <v>17154999.363219496</v>
      </c>
      <c r="Q3" s="70">
        <f t="shared" si="0"/>
        <v>19878605.230241563</v>
      </c>
      <c r="R3" s="70">
        <f t="shared" si="0"/>
        <v>22919281.267582435</v>
      </c>
      <c r="S3" s="70">
        <f t="shared" si="0"/>
        <v>26313939.384605817</v>
      </c>
      <c r="T3" s="70">
        <f t="shared" si="0"/>
        <v>30103788.612197489</v>
      </c>
      <c r="U3" s="70">
        <f t="shared" si="0"/>
        <v>34334835.35468103</v>
      </c>
      <c r="V3" s="70">
        <f t="shared" si="0"/>
        <v>39058441.878853142</v>
      </c>
      <c r="W3" s="70">
        <f t="shared" si="0"/>
        <v>44331949.819846578</v>
      </c>
      <c r="X3" s="70">
        <f t="shared" si="0"/>
        <v>50219376.272792898</v>
      </c>
    </row>
    <row r="4" spans="1:24" ht="15">
      <c r="A4" s="69">
        <v>36</v>
      </c>
      <c r="B4" s="75">
        <v>4612</v>
      </c>
      <c r="C4" s="55">
        <v>12.260639899999999</v>
      </c>
      <c r="D4" s="55">
        <v>1399</v>
      </c>
      <c r="E4" s="70">
        <f t="shared" ref="E4:T31" si="1">$D4*((1+$C4/100)^E$2-1)*$B4</f>
        <v>791079.53635101148</v>
      </c>
      <c r="F4" s="70">
        <f t="shared" si="1"/>
        <v>1679150.4859766106</v>
      </c>
      <c r="G4" s="70">
        <f t="shared" si="1"/>
        <v>2676104.6167923138</v>
      </c>
      <c r="H4" s="70">
        <f t="shared" si="1"/>
        <v>3795291.7035555057</v>
      </c>
      <c r="I4" s="70">
        <f t="shared" si="1"/>
        <v>5051698.2888340335</v>
      </c>
      <c r="J4" s="70">
        <f t="shared" si="1"/>
        <v>6462148.3612134466</v>
      </c>
      <c r="K4" s="70">
        <f t="shared" si="1"/>
        <v>8045528.6379365893</v>
      </c>
      <c r="L4" s="70">
        <f t="shared" si="1"/>
        <v>9823041.4686363805</v>
      </c>
      <c r="M4" s="70">
        <f t="shared" si="1"/>
        <v>11818488.746684568</v>
      </c>
      <c r="N4" s="70">
        <f t="shared" si="1"/>
        <v>14058590.6298886</v>
      </c>
      <c r="O4" s="70">
        <f t="shared" si="1"/>
        <v>16573343.33838539</v>
      </c>
      <c r="P4" s="70">
        <f t="shared" si="1"/>
        <v>19396420.820846472</v>
      </c>
      <c r="Q4" s="70">
        <f t="shared" si="1"/>
        <v>22565625.667530093</v>
      </c>
      <c r="R4" s="70">
        <f t="shared" si="1"/>
        <v>26123395.308158942</v>
      </c>
      <c r="S4" s="70">
        <f t="shared" si="1"/>
        <v>30117370.272896811</v>
      </c>
      <c r="T4" s="70">
        <f t="shared" si="1"/>
        <v>34601032.125757344</v>
      </c>
      <c r="U4" s="70">
        <f t="shared" si="0"/>
        <v>39634419.612730779</v>
      </c>
      <c r="V4" s="70">
        <f t="shared" si="0"/>
        <v>45284932.614253677</v>
      </c>
      <c r="W4" s="70">
        <f t="shared" si="0"/>
        <v>51628234.667395994</v>
      </c>
      <c r="X4" s="70">
        <f t="shared" si="0"/>
        <v>58749266.143043384</v>
      </c>
    </row>
    <row r="5" spans="1:24" ht="15">
      <c r="A5" s="69">
        <v>37</v>
      </c>
      <c r="B5" s="75">
        <v>4781</v>
      </c>
      <c r="C5" s="55">
        <v>12.666257</v>
      </c>
      <c r="D5" s="55">
        <v>1430</v>
      </c>
      <c r="E5" s="70">
        <f t="shared" si="1"/>
        <v>865970.45845309948</v>
      </c>
      <c r="F5" s="70">
        <f t="shared" si="1"/>
        <v>1841626.960717947</v>
      </c>
      <c r="G5" s="70">
        <f t="shared" si="1"/>
        <v>2940862.6229968704</v>
      </c>
      <c r="H5" s="70">
        <f t="shared" si="1"/>
        <v>4179330.2992956941</v>
      </c>
      <c r="I5" s="70">
        <f t="shared" si="1"/>
        <v>5574665.4743364556</v>
      </c>
      <c r="J5" s="70">
        <f t="shared" si="1"/>
        <v>7146737.3886592789</v>
      </c>
      <c r="K5" s="70">
        <f t="shared" si="1"/>
        <v>8917931.9718750529</v>
      </c>
      <c r="L5" s="70">
        <f t="shared" si="1"/>
        <v>10913470.612971012</v>
      </c>
      <c r="M5" s="70">
        <f t="shared" si="1"/>
        <v>13161769.306882495</v>
      </c>
      <c r="N5" s="70">
        <f t="shared" si="1"/>
        <v>15694843.291492447</v>
      </c>
      <c r="O5" s="70">
        <f t="shared" si="1"/>
        <v>18548762.936993241</v>
      </c>
      <c r="P5" s="70">
        <f t="shared" si="1"/>
        <v>21764167.379366644</v>
      </c>
      <c r="Q5" s="70">
        <f t="shared" si="1"/>
        <v>25386843.212000489</v>
      </c>
      <c r="R5" s="70">
        <f t="shared" si="1"/>
        <v>29468376.475872625</v>
      </c>
      <c r="S5" s="70">
        <f t="shared" si="1"/>
        <v>34066887.232487291</v>
      </c>
      <c r="T5" s="70">
        <f t="shared" si="1"/>
        <v>39247857.179707408</v>
      </c>
      <c r="U5" s="70">
        <f t="shared" si="0"/>
        <v>45085062.095535204</v>
      </c>
      <c r="V5" s="70">
        <f t="shared" si="0"/>
        <v>51661622.387618378</v>
      </c>
      <c r="W5" s="70">
        <f t="shared" si="0"/>
        <v>59071186.708056748</v>
      </c>
      <c r="X5" s="70">
        <f t="shared" si="0"/>
        <v>67419265.48790215</v>
      </c>
    </row>
    <row r="6" spans="1:24" ht="15">
      <c r="A6" s="69">
        <v>38</v>
      </c>
      <c r="B6" s="75">
        <v>4956</v>
      </c>
      <c r="C6" s="55">
        <v>12.4921723</v>
      </c>
      <c r="D6" s="55">
        <v>1471</v>
      </c>
      <c r="E6" s="70">
        <f t="shared" si="1"/>
        <v>910713.83906554745</v>
      </c>
      <c r="F6" s="70">
        <f t="shared" si="1"/>
        <v>1935195.6200671075</v>
      </c>
      <c r="G6" s="70">
        <f t="shared" si="1"/>
        <v>3087657.4303334909</v>
      </c>
      <c r="H6" s="70">
        <f t="shared" si="1"/>
        <v>4384086.7556300499</v>
      </c>
      <c r="I6" s="70">
        <f t="shared" si="1"/>
        <v>5842468.2659903821</v>
      </c>
      <c r="J6" s="70">
        <f t="shared" si="1"/>
        <v>7483033.3074162686</v>
      </c>
      <c r="K6" s="70">
        <f t="shared" si="1"/>
        <v>9328540.5605106466</v>
      </c>
      <c r="L6" s="70">
        <f t="shared" si="1"/>
        <v>11404591.759470567</v>
      </c>
      <c r="M6" s="70">
        <f t="shared" si="1"/>
        <v>13739986.851240782</v>
      </c>
      <c r="N6" s="70">
        <f t="shared" si="1"/>
        <v>16367123.521760667</v>
      </c>
      <c r="O6" s="70">
        <f t="shared" si="1"/>
        <v>19322446.631718382</v>
      </c>
      <c r="P6" s="70">
        <f t="shared" si="1"/>
        <v>22646953.796593733</v>
      </c>
      <c r="Q6" s="70">
        <f t="shared" si="1"/>
        <v>26386764.124631163</v>
      </c>
      <c r="R6" s="70">
        <f t="shared" si="1"/>
        <v>30593758.002540216</v>
      </c>
      <c r="S6" s="70">
        <f t="shared" si="1"/>
        <v>35326296.804328129</v>
      </c>
      <c r="T6" s="70">
        <f t="shared" si="1"/>
        <v>40650032.507399738</v>
      </c>
      <c r="U6" s="70">
        <f t="shared" si="0"/>
        <v>46638818.447295673</v>
      </c>
      <c r="V6" s="70">
        <f t="shared" si="0"/>
        <v>53375733.845481567</v>
      </c>
      <c r="W6" s="70">
        <f t="shared" si="0"/>
        <v>60954236.322914079</v>
      </c>
      <c r="X6" s="70">
        <f t="shared" si="0"/>
        <v>69479458.387587234</v>
      </c>
    </row>
    <row r="7" spans="1:24" ht="15">
      <c r="A7" s="69">
        <v>39</v>
      </c>
      <c r="B7" s="75">
        <v>5135</v>
      </c>
      <c r="C7" s="55">
        <v>12.566598300000001</v>
      </c>
      <c r="D7" s="55">
        <v>1486</v>
      </c>
      <c r="E7" s="70">
        <f t="shared" si="1"/>
        <v>958908.10653962987</v>
      </c>
      <c r="F7" s="70">
        <f t="shared" si="1"/>
        <v>2038318.3428942312</v>
      </c>
      <c r="G7" s="70">
        <f t="shared" si="1"/>
        <v>3253373.727660595</v>
      </c>
      <c r="H7" s="70">
        <f t="shared" si="1"/>
        <v>4621120.2417530688</v>
      </c>
      <c r="I7" s="70">
        <f t="shared" si="1"/>
        <v>6160745.9660337958</v>
      </c>
      <c r="J7" s="70">
        <f t="shared" si="1"/>
        <v>7893850.2704083463</v>
      </c>
      <c r="K7" s="70">
        <f t="shared" si="1"/>
        <v>9844746.8308336586</v>
      </c>
      <c r="L7" s="70">
        <f t="shared" si="1"/>
        <v>12040804.725256134</v>
      </c>
      <c r="M7" s="70">
        <f t="shared" si="1"/>
        <v>14512832.393706121</v>
      </c>
      <c r="N7" s="70">
        <f t="shared" si="1"/>
        <v>17295509.849115074</v>
      </c>
      <c r="O7" s="70">
        <f t="shared" si="1"/>
        <v>20427875.20232993</v>
      </c>
      <c r="P7" s="70">
        <f t="shared" si="1"/>
        <v>23953872.32677168</v>
      </c>
      <c r="Q7" s="70">
        <f t="shared" si="1"/>
        <v>27922967.345911562</v>
      </c>
      <c r="R7" s="70">
        <f t="shared" si="1"/>
        <v>32390842.592252072</v>
      </c>
      <c r="S7" s="70">
        <f t="shared" si="1"/>
        <v>37420177.773345321</v>
      </c>
      <c r="T7" s="70">
        <f t="shared" si="1"/>
        <v>43081529.303807147</v>
      </c>
      <c r="U7" s="70">
        <f t="shared" si="0"/>
        <v>49454320.139453001</v>
      </c>
      <c r="V7" s="70">
        <f t="shared" si="0"/>
        <v>56627953.9999137</v>
      </c>
      <c r="W7" s="70">
        <f t="shared" si="0"/>
        <v>64703069.611131243</v>
      </c>
      <c r="X7" s="70">
        <f t="shared" si="0"/>
        <v>73792952.563471124</v>
      </c>
    </row>
    <row r="8" spans="1:24" ht="15">
      <c r="A8" s="69">
        <v>40</v>
      </c>
      <c r="B8" s="75">
        <v>5320</v>
      </c>
      <c r="C8" s="55">
        <v>13.5524577</v>
      </c>
      <c r="D8" s="55">
        <v>1458</v>
      </c>
      <c r="E8" s="70">
        <f t="shared" si="1"/>
        <v>1051204.5129751198</v>
      </c>
      <c r="F8" s="70">
        <f t="shared" si="1"/>
        <v>2244873.0729116839</v>
      </c>
      <c r="G8" s="70">
        <f t="shared" si="1"/>
        <v>3600313.0595118492</v>
      </c>
      <c r="H8" s="70">
        <f t="shared" si="1"/>
        <v>5139448.4769448889</v>
      </c>
      <c r="I8" s="70">
        <f t="shared" si="1"/>
        <v>6887174.5707712583</v>
      </c>
      <c r="J8" s="70">
        <f t="shared" si="1"/>
        <v>8871760.5041753091</v>
      </c>
      <c r="K8" s="70">
        <f t="shared" si="1"/>
        <v>11125306.606724095</v>
      </c>
      <c r="L8" s="70">
        <f t="shared" si="1"/>
        <v>13684263.591570804</v>
      </c>
      <c r="M8" s="70">
        <f t="shared" si="1"/>
        <v>16590022.139350055</v>
      </c>
      <c r="N8" s="70">
        <f t="shared" si="1"/>
        <v>19889582.38518123</v>
      </c>
      <c r="O8" s="70">
        <f t="shared" si="1"/>
        <v>23636314.137614686</v>
      </c>
      <c r="P8" s="70">
        <f t="shared" si="1"/>
        <v>27890820.125929154</v>
      </c>
      <c r="Q8" s="70">
        <f t="shared" si="1"/>
        <v>32721916.238653906</v>
      </c>
      <c r="R8" s="70">
        <f t="shared" si="1"/>
        <v>38207744.60850203</v>
      </c>
      <c r="S8" s="70">
        <f t="shared" si="1"/>
        <v>44437037.54766842</v>
      </c>
      <c r="T8" s="70">
        <f t="shared" si="1"/>
        <v>51510552.777424417</v>
      </c>
      <c r="U8" s="70">
        <f t="shared" si="0"/>
        <v>59542703.166596159</v>
      </c>
      <c r="V8" s="70">
        <f t="shared" si="0"/>
        <v>68663407.339660779</v>
      </c>
      <c r="W8" s="70">
        <f t="shared" si="0"/>
        <v>79020191.087722108</v>
      </c>
      <c r="X8" s="70">
        <f t="shared" si="0"/>
        <v>90780573.57231994</v>
      </c>
    </row>
    <row r="9" spans="1:24" ht="15">
      <c r="A9" s="69">
        <v>41</v>
      </c>
      <c r="B9" s="75">
        <v>5511</v>
      </c>
      <c r="C9" s="55">
        <v>11.8608305</v>
      </c>
      <c r="D9" s="55">
        <v>1423</v>
      </c>
      <c r="E9" s="70">
        <f t="shared" si="1"/>
        <v>930144.47488066473</v>
      </c>
      <c r="F9" s="70">
        <f t="shared" si="1"/>
        <v>1970611.8093320408</v>
      </c>
      <c r="G9" s="70">
        <f t="shared" si="1"/>
        <v>3134487.2107305629</v>
      </c>
      <c r="H9" s="70">
        <f t="shared" si="1"/>
        <v>4436407.9007201577</v>
      </c>
      <c r="I9" s="70">
        <f t="shared" si="1"/>
        <v>5892747.1969938474</v>
      </c>
      <c r="J9" s="70">
        <f t="shared" si="1"/>
        <v>7521820.4287034543</v>
      </c>
      <c r="K9" s="70">
        <f t="shared" si="1"/>
        <v>9344115.2751470096</v>
      </c>
      <c r="L9" s="70">
        <f t="shared" si="1"/>
        <v>11382549.424537469</v>
      </c>
      <c r="M9" s="70">
        <f t="shared" si="1"/>
        <v>13662758.793241248</v>
      </c>
      <c r="N9" s="70">
        <f t="shared" si="1"/>
        <v>16213419.930212103</v>
      </c>
      <c r="O9" s="70">
        <f t="shared" si="1"/>
        <v>19066610.66126845</v>
      </c>
      <c r="P9" s="70">
        <f t="shared" si="1"/>
        <v>22258213.508777089</v>
      </c>
      <c r="Q9" s="70">
        <f t="shared" si="1"/>
        <v>25828366.960261911</v>
      </c>
      <c r="R9" s="70">
        <f t="shared" si="1"/>
        <v>29821970.26121724</v>
      </c>
      <c r="S9" s="70">
        <f t="shared" si="1"/>
        <v>34289248.080541298</v>
      </c>
      <c r="T9" s="70">
        <f t="shared" si="1"/>
        <v>39286382.149979465</v>
      </c>
      <c r="U9" s="70">
        <f t="shared" si="0"/>
        <v>44876217.821251452</v>
      </c>
      <c r="V9" s="70">
        <f t="shared" si="0"/>
        <v>51129054.426721536</v>
      </c>
      <c r="W9" s="70">
        <f t="shared" si="0"/>
        <v>58123529.383408405</v>
      </c>
      <c r="X9" s="70">
        <f t="shared" si="0"/>
        <v>65947607.159072816</v>
      </c>
    </row>
    <row r="10" spans="1:24" ht="15">
      <c r="A10" s="69">
        <v>42</v>
      </c>
      <c r="B10" s="75">
        <v>5706</v>
      </c>
      <c r="C10" s="55">
        <v>12.368753</v>
      </c>
      <c r="D10" s="55">
        <v>1432</v>
      </c>
      <c r="E10" s="70">
        <f t="shared" si="1"/>
        <v>1010649.81812976</v>
      </c>
      <c r="F10" s="70">
        <f t="shared" si="1"/>
        <v>2146304.4159589382</v>
      </c>
      <c r="G10" s="70">
        <f t="shared" si="1"/>
        <v>3422425.3259267518</v>
      </c>
      <c r="H10" s="70">
        <f t="shared" si="1"/>
        <v>4856386.4792298349</v>
      </c>
      <c r="I10" s="70">
        <f t="shared" si="1"/>
        <v>6467710.7457009302</v>
      </c>
      <c r="J10" s="70">
        <f t="shared" si="1"/>
        <v>8278335.7307208953</v>
      </c>
      <c r="K10" s="70">
        <f t="shared" si="1"/>
        <v>10312912.447894268</v>
      </c>
      <c r="L10" s="70">
        <f t="shared" si="1"/>
        <v>12599140.933810318</v>
      </c>
      <c r="M10" s="70">
        <f t="shared" si="1"/>
        <v>15168147.374164972</v>
      </c>
      <c r="N10" s="70">
        <f t="shared" si="1"/>
        <v>18054907.875681181</v>
      </c>
      <c r="O10" s="70">
        <f t="shared" si="1"/>
        <v>21298724.653331492</v>
      </c>
      <c r="P10" s="70">
        <f t="shared" si="1"/>
        <v>24943761.115981922</v>
      </c>
      <c r="Q10" s="70">
        <f t="shared" si="1"/>
        <v>29039643.135457531</v>
      </c>
      <c r="R10" s="70">
        <f t="shared" si="1"/>
        <v>33642134.685093485</v>
      </c>
      <c r="S10" s="70">
        <f t="shared" si="1"/>
        <v>38813897.046349794</v>
      </c>
      <c r="T10" s="70">
        <f t="shared" si="1"/>
        <v>44625341.919816837</v>
      </c>
      <c r="U10" s="70">
        <f t="shared" si="0"/>
        <v>51155590.0554142</v>
      </c>
      <c r="V10" s="70">
        <f t="shared" si="0"/>
        <v>58493548.453190692</v>
      </c>
      <c r="W10" s="70">
        <f t="shared" si="0"/>
        <v>66739120.800430931</v>
      </c>
      <c r="X10" s="70">
        <f t="shared" si="0"/>
        <v>76004567.624737605</v>
      </c>
    </row>
    <row r="11" spans="1:24" ht="15">
      <c r="A11" s="69">
        <v>43</v>
      </c>
      <c r="B11" s="75">
        <v>5908</v>
      </c>
      <c r="C11" s="55">
        <v>12.4892573</v>
      </c>
      <c r="D11" s="55">
        <v>1441</v>
      </c>
      <c r="E11" s="70">
        <f t="shared" si="1"/>
        <v>1063263.9279702432</v>
      </c>
      <c r="F11" s="70">
        <f t="shared" si="1"/>
        <v>2259321.6236827769</v>
      </c>
      <c r="G11" s="70">
        <f t="shared" si="1"/>
        <v>3604758.0424692989</v>
      </c>
      <c r="H11" s="70">
        <f t="shared" si="1"/>
        <v>5118229.4774059784</v>
      </c>
      <c r="I11" s="70">
        <f t="shared" si="1"/>
        <v>6820722.2540138969</v>
      </c>
      <c r="J11" s="70">
        <f t="shared" si="1"/>
        <v>8735843.7340062968</v>
      </c>
      <c r="K11" s="70">
        <f t="shared" si="1"/>
        <v>10890149.663242515</v>
      </c>
      <c r="L11" s="70">
        <f t="shared" si="1"/>
        <v>13313512.403010199</v>
      </c>
      <c r="M11" s="70">
        <f t="shared" si="1"/>
        <v>16039535.150659796</v>
      </c>
      <c r="N11" s="70">
        <f t="shared" si="1"/>
        <v>19106017.893319886</v>
      </c>
      <c r="O11" s="70">
        <f t="shared" si="1"/>
        <v>22555481.555770885</v>
      </c>
      <c r="P11" s="70">
        <f t="shared" si="1"/>
        <v>26435757.610495396</v>
      </c>
      <c r="Q11" s="70">
        <f t="shared" si="1"/>
        <v>30800651.325644739</v>
      </c>
      <c r="R11" s="70">
        <f t="shared" si="1"/>
        <v>35710687.847750612</v>
      </c>
      <c r="S11" s="70">
        <f t="shared" si="1"/>
        <v>41233951.46462626</v>
      </c>
      <c r="T11" s="70">
        <f t="shared" si="1"/>
        <v>47447029.685970798</v>
      </c>
      <c r="U11" s="70">
        <f t="shared" si="0"/>
        <v>54436075.232629314</v>
      </c>
      <c r="V11" s="70">
        <f t="shared" si="0"/>
        <v>62298000.660424195</v>
      </c>
      <c r="W11" s="70">
        <f t="shared" si="0"/>
        <v>71141822.183630511</v>
      </c>
      <c r="X11" s="70">
        <f t="shared" si="0"/>
        <v>81090171.332022846</v>
      </c>
    </row>
    <row r="12" spans="1:24" ht="15">
      <c r="A12" s="69">
        <v>44</v>
      </c>
      <c r="B12" s="75">
        <v>6116</v>
      </c>
      <c r="C12" s="55">
        <v>12.7418543</v>
      </c>
      <c r="D12" s="55">
        <v>1431</v>
      </c>
      <c r="E12" s="70">
        <f t="shared" si="1"/>
        <v>1115166.5786618288</v>
      </c>
      <c r="F12" s="70">
        <f t="shared" si="1"/>
        <v>2372426.0579790431</v>
      </c>
      <c r="G12" s="70">
        <f t="shared" si="1"/>
        <v>3789883.7083237953</v>
      </c>
      <c r="H12" s="70">
        <f t="shared" si="1"/>
        <v>5387951.74723968</v>
      </c>
      <c r="I12" s="70">
        <f t="shared" si="1"/>
        <v>7189643.2872890932</v>
      </c>
      <c r="J12" s="70">
        <f t="shared" si="1"/>
        <v>9220903.7383070309</v>
      </c>
      <c r="K12" s="70">
        <f t="shared" si="1"/>
        <v>11510984.436447196</v>
      </c>
      <c r="L12" s="70">
        <f t="shared" si="1"/>
        <v>14092863.880496802</v>
      </c>
      <c r="M12" s="70">
        <f t="shared" si="1"/>
        <v>17003722.641508859</v>
      </c>
      <c r="N12" s="70">
        <f t="shared" si="1"/>
        <v>20285478.784727864</v>
      </c>
      <c r="O12" s="70">
        <f t="shared" si="1"/>
        <v>23985391.51419713</v>
      </c>
      <c r="P12" s="70">
        <f t="shared" si="1"/>
        <v>28156741.732882526</v>
      </c>
      <c r="Q12" s="70">
        <f t="shared" si="1"/>
        <v>32859599.318775535</v>
      </c>
      <c r="R12" s="70">
        <f t="shared" si="1"/>
        <v>38161688.166199543</v>
      </c>
      <c r="S12" s="70">
        <f t="shared" si="1"/>
        <v>44139361.449418865</v>
      </c>
      <c r="T12" s="70">
        <f t="shared" si="1"/>
        <v>50878701.152916007</v>
      </c>
      <c r="U12" s="70">
        <f t="shared" si="0"/>
        <v>58476757.70221483</v>
      </c>
      <c r="V12" s="70">
        <f t="shared" si="0"/>
        <v>67042947.546656892</v>
      </c>
      <c r="W12" s="70">
        <f t="shared" si="0"/>
        <v>76700628.820139185</v>
      </c>
      <c r="X12" s="70">
        <f t="shared" si="0"/>
        <v>87588877.770246983</v>
      </c>
    </row>
    <row r="13" spans="1:24" ht="15">
      <c r="A13" s="69">
        <v>45</v>
      </c>
      <c r="B13" s="75">
        <v>6329</v>
      </c>
      <c r="C13" s="55">
        <v>12.649166299999999</v>
      </c>
      <c r="D13" s="55">
        <v>1419</v>
      </c>
      <c r="E13" s="70">
        <f t="shared" si="1"/>
        <v>1136002.7781452124</v>
      </c>
      <c r="F13" s="70">
        <f t="shared" si="1"/>
        <v>2415700.4368706322</v>
      </c>
      <c r="G13" s="70">
        <f t="shared" si="1"/>
        <v>3857269.1805854375</v>
      </c>
      <c r="H13" s="70">
        <f t="shared" si="1"/>
        <v>5481184.352021548</v>
      </c>
      <c r="I13" s="70">
        <f t="shared" si="1"/>
        <v>7310511.2540635439</v>
      </c>
      <c r="J13" s="70">
        <f t="shared" si="1"/>
        <v>9371232.7581154648</v>
      </c>
      <c r="K13" s="70">
        <f t="shared" si="1"/>
        <v>11692618.352194782</v>
      </c>
      <c r="L13" s="70">
        <f t="shared" si="1"/>
        <v>14307639.870533431</v>
      </c>
      <c r="M13" s="70">
        <f t="shared" si="1"/>
        <v>17253439.809507519</v>
      </c>
      <c r="N13" s="70">
        <f t="shared" si="1"/>
        <v>20571858.881627738</v>
      </c>
      <c r="O13" s="70">
        <f t="shared" si="1"/>
        <v>24310030.300711367</v>
      </c>
      <c r="P13" s="70">
        <f t="shared" si="1"/>
        <v>28521049.239173941</v>
      </c>
      <c r="Q13" s="70">
        <f t="shared" si="1"/>
        <v>33264726.966087155</v>
      </c>
      <c r="R13" s="70">
        <f t="shared" si="1"/>
        <v>38608440.377413668</v>
      </c>
      <c r="S13" s="70">
        <f t="shared" si="1"/>
        <v>44628088.984734282</v>
      </c>
      <c r="T13" s="70">
        <f t="shared" si="1"/>
        <v>51409172.955070511</v>
      </c>
      <c r="U13" s="70">
        <f t="shared" si="0"/>
        <v>59048007.513757206</v>
      </c>
      <c r="V13" s="70">
        <f t="shared" si="0"/>
        <v>67653090.959154055</v>
      </c>
      <c r="W13" s="70">
        <f t="shared" si="0"/>
        <v>77346645.71981293</v>
      </c>
      <c r="X13" s="70">
        <f t="shared" si="0"/>
        <v>88266354.342529088</v>
      </c>
    </row>
    <row r="14" spans="1:24" ht="15">
      <c r="A14" s="69">
        <v>46</v>
      </c>
      <c r="B14" s="75">
        <v>6548</v>
      </c>
      <c r="C14" s="55">
        <v>12.6890014</v>
      </c>
      <c r="D14" s="55">
        <v>1438</v>
      </c>
      <c r="E14" s="70">
        <f t="shared" si="1"/>
        <v>1194799.4171843359</v>
      </c>
      <c r="F14" s="70">
        <f t="shared" si="1"/>
        <v>2541206.9491423853</v>
      </c>
      <c r="G14" s="70">
        <f t="shared" si="1"/>
        <v>4058460.1516802949</v>
      </c>
      <c r="H14" s="70">
        <f t="shared" si="1"/>
        <v>5768237.6343297884</v>
      </c>
      <c r="I14" s="70">
        <f t="shared" si="1"/>
        <v>7694968.8056895584</v>
      </c>
      <c r="J14" s="70">
        <f t="shared" si="1"/>
        <v>9866182.9223574046</v>
      </c>
      <c r="K14" s="70">
        <f t="shared" si="1"/>
        <v>12312902.428686233</v>
      </c>
      <c r="L14" s="70">
        <f t="shared" si="1"/>
        <v>15070086.207427204</v>
      </c>
      <c r="M14" s="70">
        <f t="shared" si="1"/>
        <v>18177129.074453183</v>
      </c>
      <c r="N14" s="70">
        <f t="shared" si="1"/>
        <v>21678424.654374693</v>
      </c>
      <c r="O14" s="70">
        <f t="shared" si="1"/>
        <v>25623999.679450583</v>
      </c>
      <c r="P14" s="70">
        <f t="shared" si="1"/>
        <v>30070228.774696402</v>
      </c>
      <c r="Q14" s="70">
        <f t="shared" si="1"/>
        <v>35080639.942085162</v>
      </c>
      <c r="R14" s="70">
        <f t="shared" si="1"/>
        <v>40726822.252649643</v>
      </c>
      <c r="S14" s="70">
        <f t="shared" si="1"/>
        <v>47089448.715648212</v>
      </c>
      <c r="T14" s="70">
        <f t="shared" si="1"/>
        <v>54259428.939613432</v>
      </c>
      <c r="U14" s="70">
        <f t="shared" si="0"/>
        <v>62339208.054577321</v>
      </c>
      <c r="V14" s="70">
        <f t="shared" si="0"/>
        <v>71444230.454555884</v>
      </c>
      <c r="W14" s="70">
        <f t="shared" si="0"/>
        <v>81704589.274338052</v>
      </c>
      <c r="X14" s="70">
        <f t="shared" si="0"/>
        <v>93266885.16840741</v>
      </c>
    </row>
    <row r="15" spans="1:24" ht="15">
      <c r="A15" s="69">
        <v>47</v>
      </c>
      <c r="B15" s="75">
        <v>6775</v>
      </c>
      <c r="C15" s="55">
        <v>12.8221977</v>
      </c>
      <c r="D15" s="55">
        <v>1389</v>
      </c>
      <c r="E15" s="70">
        <f t="shared" si="1"/>
        <v>1206629.7090090744</v>
      </c>
      <c r="F15" s="70">
        <f t="shared" si="1"/>
        <v>2567975.864814227</v>
      </c>
      <c r="G15" s="70">
        <f t="shared" si="1"/>
        <v>4103876.5160980653</v>
      </c>
      <c r="H15" s="70">
        <f t="shared" si="1"/>
        <v>5836713.3853651071</v>
      </c>
      <c r="I15" s="70">
        <f t="shared" si="1"/>
        <v>7791738.0238280594</v>
      </c>
      <c r="J15" s="70">
        <f t="shared" si="1"/>
        <v>9997439.7865184397</v>
      </c>
      <c r="K15" s="70">
        <f t="shared" si="1"/>
        <v>12485960.989893362</v>
      </c>
      <c r="L15" s="70">
        <f t="shared" si="1"/>
        <v>15293565.301771441</v>
      </c>
      <c r="M15" s="70">
        <f t="shared" si="1"/>
        <v>18461166.189152252</v>
      </c>
      <c r="N15" s="70">
        <f t="shared" si="1"/>
        <v>22034923.124659982</v>
      </c>
      <c r="O15" s="70">
        <f t="shared" si="1"/>
        <v>26066914.239755973</v>
      </c>
      <c r="P15" s="70">
        <f t="shared" si="1"/>
        <v>30615895.226876017</v>
      </c>
      <c r="Q15" s="70">
        <f t="shared" si="1"/>
        <v>35748155.549499996</v>
      </c>
      <c r="R15" s="70">
        <f t="shared" si="1"/>
        <v>41538484.43716947</v>
      </c>
      <c r="S15" s="70">
        <f t="shared" si="1"/>
        <v>48071260.742296144</v>
      </c>
      <c r="T15" s="70">
        <f t="shared" si="1"/>
        <v>55441682.540564924</v>
      </c>
      <c r="U15" s="70">
        <f t="shared" si="0"/>
        <v>63757154.393131614</v>
      </c>
      <c r="V15" s="70">
        <f t="shared" si="0"/>
        <v>73138852.486322254</v>
      </c>
      <c r="W15" s="70">
        <f t="shared" si="0"/>
        <v>83723490.456638902</v>
      </c>
      <c r="X15" s="70">
        <f t="shared" si="0"/>
        <v>95665311.633338884</v>
      </c>
    </row>
    <row r="16" spans="1:24" ht="15">
      <c r="A16" s="69">
        <v>48</v>
      </c>
      <c r="B16" s="75">
        <v>7007</v>
      </c>
      <c r="C16" s="55">
        <v>12.6767097</v>
      </c>
      <c r="D16" s="55">
        <v>1511</v>
      </c>
      <c r="E16" s="70">
        <f t="shared" si="1"/>
        <v>1342156.4005539701</v>
      </c>
      <c r="F16" s="70">
        <f t="shared" si="1"/>
        <v>2854454.0717261359</v>
      </c>
      <c r="G16" s="70">
        <f t="shared" si="1"/>
        <v>4558461.3284726581</v>
      </c>
      <c r="H16" s="70">
        <f t="shared" si="1"/>
        <v>6478480.6384238703</v>
      </c>
      <c r="I16" s="70">
        <f t="shared" si="1"/>
        <v>8641895.2224815413</v>
      </c>
      <c r="J16" s="70">
        <f t="shared" si="1"/>
        <v>11079559.592967663</v>
      </c>
      <c r="K16" s="70">
        <f t="shared" si="1"/>
        <v>13826239.599160651</v>
      </c>
      <c r="L16" s="70">
        <f t="shared" si="1"/>
        <v>16921108.256126657</v>
      </c>
      <c r="M16" s="70">
        <f t="shared" si="1"/>
        <v>20408304.428332537</v>
      </c>
      <c r="N16" s="70">
        <f t="shared" si="1"/>
        <v>24337562.33595847</v>
      </c>
      <c r="O16" s="70">
        <f t="shared" si="1"/>
        <v>28764920.861898433</v>
      </c>
      <c r="P16" s="70">
        <f t="shared" si="1"/>
        <v>33753522.775550015</v>
      </c>
      <c r="Q16" s="70">
        <f t="shared" si="1"/>
        <v>39374515.271883838</v>
      </c>
      <c r="R16" s="70">
        <f t="shared" si="1"/>
        <v>45708064.669236682</v>
      </c>
      <c r="S16" s="70">
        <f t="shared" si="1"/>
        <v>52844499.737398066</v>
      </c>
      <c r="T16" s="70">
        <f t="shared" si="1"/>
        <v>60885599.962079249</v>
      </c>
      <c r="U16" s="70">
        <f t="shared" si="0"/>
        <v>69946047.118929312</v>
      </c>
      <c r="V16" s="70">
        <f t="shared" si="0"/>
        <v>80155060.859375194</v>
      </c>
      <c r="W16" s="70">
        <f t="shared" si="0"/>
        <v>91658241.634930462</v>
      </c>
      <c r="X16" s="70">
        <f t="shared" si="0"/>
        <v>104619647.24366912</v>
      </c>
    </row>
    <row r="17" spans="1:24" ht="15">
      <c r="A17" s="69">
        <v>49</v>
      </c>
      <c r="B17" s="75">
        <v>7246</v>
      </c>
      <c r="C17" s="55">
        <v>13.766070600000001</v>
      </c>
      <c r="D17" s="55">
        <v>1329</v>
      </c>
      <c r="E17" s="70">
        <f t="shared" si="1"/>
        <v>1325663.5131734053</v>
      </c>
      <c r="F17" s="70">
        <f t="shared" si="1"/>
        <v>2833818.8014887022</v>
      </c>
      <c r="G17" s="70">
        <f t="shared" si="1"/>
        <v>4549587.8115511164</v>
      </c>
      <c r="H17" s="70">
        <f t="shared" si="1"/>
        <v>6501550.7948716441</v>
      </c>
      <c r="I17" s="70">
        <f t="shared" si="1"/>
        <v>8722222.3805619422</v>
      </c>
      <c r="J17" s="70">
        <f t="shared" si="1"/>
        <v>11248593.184532505</v>
      </c>
      <c r="K17" s="70">
        <f t="shared" si="1"/>
        <v>14122745.976995448</v>
      </c>
      <c r="L17" s="70">
        <f t="shared" si="1"/>
        <v>17392556.672020711</v>
      </c>
      <c r="M17" s="70">
        <f t="shared" si="1"/>
        <v>21112491.815809499</v>
      </c>
      <c r="N17" s="70">
        <f t="shared" si="1"/>
        <v>25344515.857766461</v>
      </c>
      <c r="O17" s="70">
        <f t="shared" si="1"/>
        <v>30159123.317148197</v>
      </c>
      <c r="P17" s="70">
        <f t="shared" si="1"/>
        <v>35636513.038501292</v>
      </c>
      <c r="Q17" s="70">
        <f t="shared" si="1"/>
        <v>41867924.09593299</v>
      </c>
      <c r="R17" s="70">
        <f t="shared" si="1"/>
        <v>48957155.598906957</v>
      </c>
      <c r="S17" s="70">
        <f t="shared" si="1"/>
        <v>57022295.715577751</v>
      </c>
      <c r="T17" s="70">
        <f t="shared" si="1"/>
        <v>66197688.714698374</v>
      </c>
      <c r="U17" s="70">
        <f t="shared" si="0"/>
        <v>76636172.791905403</v>
      </c>
      <c r="V17" s="70">
        <f t="shared" si="0"/>
        <v>88511625.956750512</v>
      </c>
      <c r="W17" s="70">
        <f t="shared" si="0"/>
        <v>102021862.38833812</v>
      </c>
      <c r="X17" s="70">
        <f t="shared" si="0"/>
        <v>117391927.50532502</v>
      </c>
    </row>
    <row r="18" spans="1:24" ht="15">
      <c r="A18" s="69">
        <v>50</v>
      </c>
      <c r="B18" s="75">
        <v>7491</v>
      </c>
      <c r="C18" s="55">
        <v>12.5287767</v>
      </c>
      <c r="D18" s="55">
        <v>1396</v>
      </c>
      <c r="E18" s="70">
        <f t="shared" si="1"/>
        <v>1310188.8049854131</v>
      </c>
      <c r="F18" s="70">
        <f t="shared" si="1"/>
        <v>2784528.2396958466</v>
      </c>
      <c r="G18" s="70">
        <f t="shared" si="1"/>
        <v>4443584.369981193</v>
      </c>
      <c r="H18" s="70">
        <f t="shared" si="1"/>
        <v>6310499.9381576497</v>
      </c>
      <c r="I18" s="70">
        <f t="shared" si="1"/>
        <v>8411317.1890484747</v>
      </c>
      <c r="J18" s="70">
        <f t="shared" si="1"/>
        <v>10775341.142178487</v>
      </c>
      <c r="K18" s="70">
        <f t="shared" si="1"/>
        <v>13435548.377530675</v>
      </c>
      <c r="L18" s="70">
        <f t="shared" si="1"/>
        <v>16429047.037157372</v>
      </c>
      <c r="M18" s="70">
        <f t="shared" si="1"/>
        <v>19797594.459366199</v>
      </c>
      <c r="N18" s="70">
        <f t="shared" si="1"/>
        <v>23588179.666137177</v>
      </c>
      <c r="O18" s="70">
        <f t="shared" si="1"/>
        <v>27853678.829087723</v>
      </c>
      <c r="P18" s="70">
        <f t="shared" si="1"/>
        <v>32653592.857304707</v>
      </c>
      <c r="Q18" s="70">
        <f t="shared" si="1"/>
        <v>38054877.395908974</v>
      </c>
      <c r="R18" s="70">
        <f t="shared" si="1"/>
        <v>44132876.81328661</v>
      </c>
      <c r="S18" s="70">
        <f t="shared" si="1"/>
        <v>50972375.205494791</v>
      </c>
      <c r="T18" s="70">
        <f t="shared" si="1"/>
        <v>58668779.07866279</v>
      </c>
      <c r="U18" s="70">
        <f t="shared" si="0"/>
        <v>67329448.207030192</v>
      </c>
      <c r="V18" s="70">
        <f t="shared" si="0"/>
        <v>77075193.23121655</v>
      </c>
      <c r="W18" s="70">
        <f t="shared" si="0"/>
        <v>88041960.887234643</v>
      </c>
      <c r="X18" s="70">
        <f t="shared" si="0"/>
        <v>100382730.37408301</v>
      </c>
    </row>
    <row r="19" spans="1:24" ht="15">
      <c r="A19" s="69">
        <v>51</v>
      </c>
      <c r="B19" s="75">
        <v>7742</v>
      </c>
      <c r="C19" s="55">
        <v>12.5532524</v>
      </c>
      <c r="D19" s="55">
        <v>1421</v>
      </c>
      <c r="E19" s="70">
        <f t="shared" si="1"/>
        <v>1381031.2499481684</v>
      </c>
      <c r="F19" s="70">
        <f t="shared" si="1"/>
        <v>2935426.8384252051</v>
      </c>
      <c r="G19" s="70">
        <f t="shared" si="1"/>
        <v>4684949.6284182314</v>
      </c>
      <c r="H19" s="70">
        <f t="shared" si="1"/>
        <v>6654094.4300346011</v>
      </c>
      <c r="I19" s="70">
        <f t="shared" si="1"/>
        <v>8870430.9487193562</v>
      </c>
      <c r="J19" s="70">
        <f t="shared" si="1"/>
        <v>11364989.784627981</v>
      </c>
      <c r="K19" s="70">
        <f t="shared" si="1"/>
        <v>14172696.887474718</v>
      </c>
      <c r="L19" s="70">
        <f t="shared" si="1"/>
        <v>17332862.549594529</v>
      </c>
      <c r="M19" s="70">
        <f t="shared" si="1"/>
        <v>20889731.783538375</v>
      </c>
      <c r="N19" s="70">
        <f t="shared" si="1"/>
        <v>24893103.789957136</v>
      </c>
      <c r="O19" s="70">
        <f t="shared" si="1"/>
        <v>29399029.188852593</v>
      </c>
      <c r="P19" s="70">
        <f t="shared" si="1"/>
        <v>34470594.776027098</v>
      </c>
      <c r="Q19" s="70">
        <f t="shared" si="1"/>
        <v>40178806.791991174</v>
      </c>
      <c r="R19" s="70">
        <f t="shared" si="1"/>
        <v>46603585.06984634</v>
      </c>
      <c r="S19" s="70">
        <f t="shared" si="1"/>
        <v>53834881.981061041</v>
      </c>
      <c r="T19" s="70">
        <f t="shared" ref="T19:X46" si="2">$D19*((1+$C19/100)^T$2-1)*$B19</f>
        <v>61973941.845333904</v>
      </c>
      <c r="U19" s="70">
        <f t="shared" si="2"/>
        <v>71134718.437356055</v>
      </c>
      <c r="V19" s="70">
        <f t="shared" si="2"/>
        <v>81445470.436774865</v>
      </c>
      <c r="W19" s="70">
        <f t="shared" si="2"/>
        <v>93050557.15901877</v>
      </c>
      <c r="X19" s="70">
        <f t="shared" si="2"/>
        <v>106112459.70874485</v>
      </c>
    </row>
    <row r="20" spans="1:24" ht="15">
      <c r="A20" s="69">
        <v>52</v>
      </c>
      <c r="B20" s="75">
        <v>7999</v>
      </c>
      <c r="C20" s="55">
        <v>15.0600673</v>
      </c>
      <c r="D20" s="55">
        <v>1417</v>
      </c>
      <c r="E20" s="70">
        <f t="shared" ref="E20:T47" si="3">$D20*((1+$C20/100)^E$2-1)*$B20</f>
        <v>1706995.8279743593</v>
      </c>
      <c r="F20" s="70">
        <f t="shared" si="3"/>
        <v>3671066.3764498485</v>
      </c>
      <c r="G20" s="70">
        <f t="shared" si="3"/>
        <v>5930927.2713452261</v>
      </c>
      <c r="H20" s="70">
        <f t="shared" si="3"/>
        <v>8531124.7378982306</v>
      </c>
      <c r="I20" s="70">
        <f t="shared" si="3"/>
        <v>11522913.69284701</v>
      </c>
      <c r="J20" s="70">
        <f t="shared" si="3"/>
        <v>14965268.077885043</v>
      </c>
      <c r="K20" s="70">
        <f t="shared" si="3"/>
        <v>18926043.350014307</v>
      </c>
      <c r="L20" s="70">
        <f t="shared" si="3"/>
        <v>23483314.043727994</v>
      </c>
      <c r="M20" s="70">
        <f t="shared" si="3"/>
        <v>28726912.77095814</v>
      </c>
      <c r="N20" s="70">
        <f t="shared" si="3"/>
        <v>34760200.995451093</v>
      </c>
      <c r="O20" s="70">
        <f t="shared" si="3"/>
        <v>41702106.48695565</v>
      </c>
      <c r="P20" s="70">
        <f t="shared" si="3"/>
        <v>49689467.617383204</v>
      </c>
      <c r="Q20" s="70">
        <f t="shared" si="3"/>
        <v>58879730.709547177</v>
      </c>
      <c r="R20" s="70">
        <f t="shared" si="3"/>
        <v>69454053.608438104</v>
      </c>
      <c r="S20" s="70">
        <f t="shared" si="3"/>
        <v>81620876.652421325</v>
      </c>
      <c r="T20" s="70">
        <f t="shared" si="3"/>
        <v>95620031.435100317</v>
      </c>
      <c r="U20" s="70">
        <f t="shared" si="2"/>
        <v>111727468.34948193</v>
      </c>
      <c r="V20" s="70">
        <f t="shared" si="2"/>
        <v>130260696.10347447</v>
      </c>
      <c r="W20" s="70">
        <f t="shared" si="2"/>
        <v>151585040.43008056</v>
      </c>
      <c r="X20" s="70">
        <f t="shared" si="2"/>
        <v>176120845.36355725</v>
      </c>
    </row>
    <row r="21" spans="1:24" ht="15">
      <c r="A21" s="69">
        <v>53</v>
      </c>
      <c r="B21" s="75">
        <v>8263</v>
      </c>
      <c r="C21" s="55">
        <v>12.7088257</v>
      </c>
      <c r="D21" s="55">
        <v>1429</v>
      </c>
      <c r="E21" s="70">
        <f t="shared" si="3"/>
        <v>1500636.1523875394</v>
      </c>
      <c r="F21" s="70">
        <f t="shared" si="3"/>
        <v>3191985.537773198</v>
      </c>
      <c r="G21" s="70">
        <f t="shared" si="3"/>
        <v>5098285.5685255416</v>
      </c>
      <c r="H21" s="70">
        <f t="shared" si="3"/>
        <v>7246853.9475052441</v>
      </c>
      <c r="I21" s="70">
        <f t="shared" si="3"/>
        <v>9668480.1368147954</v>
      </c>
      <c r="J21" s="70">
        <f t="shared" si="3"/>
        <v>12397866.57762925</v>
      </c>
      <c r="K21" s="70">
        <f t="shared" si="3"/>
        <v>15474125.983886244</v>
      </c>
      <c r="L21" s="70">
        <f t="shared" si="3"/>
        <v>18941341.836164296</v>
      </c>
      <c r="M21" s="70">
        <f t="shared" si="3"/>
        <v>22849200.107751135</v>
      </c>
      <c r="N21" s="70">
        <f t="shared" si="3"/>
        <v>27253701.275676977</v>
      </c>
      <c r="O21" s="70">
        <f t="shared" si="3"/>
        <v>32217962.819988981</v>
      </c>
      <c r="P21" s="70">
        <f t="shared" si="3"/>
        <v>37813123.711259715</v>
      </c>
      <c r="Q21" s="70">
        <f t="shared" si="3"/>
        <v>44119363.847836643</v>
      </c>
      <c r="R21" s="70">
        <f t="shared" si="3"/>
        <v>51227053.051594563</v>
      </c>
      <c r="S21" s="70">
        <f t="shared" si="3"/>
        <v>59238046.087555774</v>
      </c>
      <c r="T21" s="70">
        <f t="shared" si="3"/>
        <v>68267142.265296444</v>
      </c>
      <c r="U21" s="70">
        <f t="shared" si="2"/>
        <v>78443730.538551539</v>
      </c>
      <c r="V21" s="70">
        <f t="shared" si="2"/>
        <v>89913643.677661255</v>
      </c>
      <c r="W21" s="70">
        <f t="shared" si="2"/>
        <v>102841248.08556184</v>
      </c>
      <c r="X21" s="70">
        <f t="shared" si="2"/>
        <v>117411799.20484802</v>
      </c>
    </row>
    <row r="22" spans="1:24" ht="15">
      <c r="A22" s="69">
        <v>54</v>
      </c>
      <c r="B22" s="75">
        <v>8533</v>
      </c>
      <c r="C22" s="55">
        <v>13.548388900000001</v>
      </c>
      <c r="D22" s="55">
        <v>1392</v>
      </c>
      <c r="E22" s="70">
        <f t="shared" si="3"/>
        <v>1609268.962573105</v>
      </c>
      <c r="F22" s="70">
        <f t="shared" si="3"/>
        <v>3436567.9426426087</v>
      </c>
      <c r="G22" s="70">
        <f t="shared" si="3"/>
        <v>5511436.4948976627</v>
      </c>
      <c r="H22" s="70">
        <f t="shared" si="3"/>
        <v>7867416.3077760311</v>
      </c>
      <c r="I22" s="70">
        <f t="shared" si="3"/>
        <v>10542593.428108655</v>
      </c>
      <c r="J22" s="70">
        <f t="shared" si="3"/>
        <v>13580213.948467759</v>
      </c>
      <c r="K22" s="70">
        <f t="shared" si="3"/>
        <v>17029383.110231325</v>
      </c>
      <c r="L22" s="70">
        <f t="shared" si="3"/>
        <v>20945859.123849481</v>
      </c>
      <c r="M22" s="70">
        <f t="shared" si="3"/>
        <v>25392954.538967852</v>
      </c>
      <c r="N22" s="70">
        <f t="shared" si="3"/>
        <v>30442559.735680524</v>
      </c>
      <c r="O22" s="70">
        <f t="shared" si="3"/>
        <v>36176305.082358435</v>
      </c>
      <c r="P22" s="70">
        <f t="shared" si="3"/>
        <v>42686880.547139935</v>
      </c>
      <c r="Q22" s="70">
        <f t="shared" si="3"/>
        <v>50079534.095518008</v>
      </c>
      <c r="R22" s="70">
        <f t="shared" si="3"/>
        <v>58473773.096659981</v>
      </c>
      <c r="S22" s="70">
        <f t="shared" si="3"/>
        <v>68005296.242872164</v>
      </c>
      <c r="T22" s="70">
        <f t="shared" si="3"/>
        <v>78828187.213026673</v>
      </c>
      <c r="U22" s="70">
        <f t="shared" si="2"/>
        <v>91117405.542040721</v>
      </c>
      <c r="V22" s="70">
        <f t="shared" si="2"/>
        <v>105071614.96303965</v>
      </c>
      <c r="W22" s="70">
        <f t="shared" si="2"/>
        <v>120916394.94431596</v>
      </c>
      <c r="X22" s="70">
        <f t="shared" si="2"/>
        <v>138907887.33780494</v>
      </c>
    </row>
    <row r="23" spans="1:24" ht="15">
      <c r="A23" s="69">
        <v>55</v>
      </c>
      <c r="B23" s="75">
        <v>8809</v>
      </c>
      <c r="C23" s="55">
        <v>12.105408499999999</v>
      </c>
      <c r="D23" s="55">
        <v>1326</v>
      </c>
      <c r="E23" s="70">
        <f t="shared" si="3"/>
        <v>1414000.566498389</v>
      </c>
      <c r="F23" s="70">
        <f t="shared" si="3"/>
        <v>2999171.6777637219</v>
      </c>
      <c r="G23" s="70">
        <f t="shared" si="3"/>
        <v>4776234.227471713</v>
      </c>
      <c r="H23" s="70">
        <f t="shared" si="3"/>
        <v>6768417.4581223708</v>
      </c>
      <c r="I23" s="70">
        <f t="shared" si="3"/>
        <v>9001762.6069117878</v>
      </c>
      <c r="J23" s="70">
        <f t="shared" si="3"/>
        <v>11505463.309177095</v>
      </c>
      <c r="K23" s="70">
        <f t="shared" si="3"/>
        <v>14312247.209068993</v>
      </c>
      <c r="L23" s="70">
        <f t="shared" si="3"/>
        <v>17458803.765755028</v>
      </c>
      <c r="M23" s="70">
        <f t="shared" si="3"/>
        <v>20986263.847311448</v>
      </c>
      <c r="N23" s="70">
        <f t="shared" si="3"/>
        <v>24940737.3814147</v>
      </c>
      <c r="O23" s="70">
        <f t="shared" si="3"/>
        <v>29373916.090845536</v>
      </c>
      <c r="P23" s="70">
        <f t="shared" si="3"/>
        <v>34343749.192588009</v>
      </c>
      <c r="Q23" s="70">
        <f t="shared" si="3"/>
        <v>39915200.893064626</v>
      </c>
      <c r="R23" s="70">
        <f t="shared" si="3"/>
        <v>46161099.581264123</v>
      </c>
      <c r="S23" s="70">
        <f t="shared" si="3"/>
        <v>53163089.820166327</v>
      </c>
      <c r="T23" s="70">
        <f t="shared" si="3"/>
        <v>61012699.580617756</v>
      </c>
      <c r="U23" s="70">
        <f t="shared" si="2"/>
        <v>69812536.668227717</v>
      </c>
      <c r="V23" s="70">
        <f t="shared" si="2"/>
        <v>79677629.982627332</v>
      </c>
      <c r="W23" s="70">
        <f t="shared" si="2"/>
        <v>90736933.141641244</v>
      </c>
      <c r="X23" s="70">
        <f t="shared" si="2"/>
        <v>103135010.12530716</v>
      </c>
    </row>
    <row r="24" spans="1:24" ht="15">
      <c r="A24" s="69">
        <v>56</v>
      </c>
      <c r="B24" s="75">
        <v>9091</v>
      </c>
      <c r="C24" s="55">
        <v>12.4480313</v>
      </c>
      <c r="D24" s="55">
        <v>1340</v>
      </c>
      <c r="E24" s="70">
        <f t="shared" si="3"/>
        <v>1516411.7041472206</v>
      </c>
      <c r="F24" s="70">
        <f t="shared" si="3"/>
        <v>3221586.81186355</v>
      </c>
      <c r="G24" s="70">
        <f t="shared" si="3"/>
        <v>5139022.6507082162</v>
      </c>
      <c r="H24" s="70">
        <f t="shared" si="3"/>
        <v>7295141.5029296856</v>
      </c>
      <c r="I24" s="70">
        <f t="shared" si="3"/>
        <v>9719654.7047408838</v>
      </c>
      <c r="J24" s="70">
        <f t="shared" si="3"/>
        <v>12445972.068786174</v>
      </c>
      <c r="K24" s="70">
        <f t="shared" si="3"/>
        <v>15511662.271645151</v>
      </c>
      <c r="L24" s="70">
        <f t="shared" si="3"/>
        <v>18958970.550517052</v>
      </c>
      <c r="M24" s="70">
        <f t="shared" si="3"/>
        <v>22835400.842950415</v>
      </c>
      <c r="N24" s="70">
        <f t="shared" si="3"/>
        <v>27194370.391508568</v>
      </c>
      <c r="O24" s="70">
        <f t="shared" si="3"/>
        <v>32095945.833828706</v>
      </c>
      <c r="P24" s="70">
        <f t="shared" si="3"/>
        <v>37607670.921401978</v>
      </c>
      <c r="Q24" s="70">
        <f t="shared" si="3"/>
        <v>43805497.273046307</v>
      </c>
      <c r="R24" s="70">
        <f t="shared" si="3"/>
        <v>50774830.988862984</v>
      </c>
      <c r="S24" s="70">
        <f t="shared" si="3"/>
        <v>58611709.547025964</v>
      </c>
      <c r="T24" s="70">
        <f t="shared" si="3"/>
        <v>67424125.20105207</v>
      </c>
      <c r="U24" s="70">
        <f t="shared" si="2"/>
        <v>77333513.113977432</v>
      </c>
      <c r="V24" s="70">
        <f t="shared" si="2"/>
        <v>88476424.735942155</v>
      </c>
      <c r="W24" s="70">
        <f t="shared" si="2"/>
        <v>101006409.48434041</v>
      </c>
      <c r="X24" s="70">
        <f t="shared" si="2"/>
        <v>115096130.65610451</v>
      </c>
    </row>
    <row r="25" spans="1:24" ht="15">
      <c r="A25" s="69">
        <v>57</v>
      </c>
      <c r="B25" s="75">
        <v>9382</v>
      </c>
      <c r="C25" s="55">
        <v>12.946932800000001</v>
      </c>
      <c r="D25" s="55">
        <v>1317</v>
      </c>
      <c r="E25" s="70">
        <f t="shared" si="3"/>
        <v>1599735.1868848305</v>
      </c>
      <c r="F25" s="70">
        <f t="shared" si="3"/>
        <v>3406587.0133935949</v>
      </c>
      <c r="G25" s="70">
        <f t="shared" si="3"/>
        <v>5447370.7316760197</v>
      </c>
      <c r="H25" s="70">
        <f t="shared" si="3"/>
        <v>7752373.3465578146</v>
      </c>
      <c r="I25" s="70">
        <f t="shared" si="3"/>
        <v>10355803.101026595</v>
      </c>
      <c r="J25" s="70">
        <f t="shared" si="3"/>
        <v>13296297.156301655</v>
      </c>
      <c r="K25" s="70">
        <f t="shared" si="3"/>
        <v>16617495.00090117</v>
      </c>
      <c r="L25" s="70">
        <f t="shared" si="3"/>
        <v>20368686.098596033</v>
      </c>
      <c r="M25" s="70">
        <f t="shared" si="3"/>
        <v>24605541.386909038</v>
      </c>
      <c r="N25" s="70">
        <f t="shared" si="3"/>
        <v>29390939.482233159</v>
      </c>
      <c r="O25" s="70">
        <f t="shared" si="3"/>
        <v>34795899.853171378</v>
      </c>
      <c r="P25" s="70">
        <f t="shared" si="3"/>
        <v>40900636.811201617</v>
      </c>
      <c r="Q25" s="70">
        <f t="shared" si="3"/>
        <v>47795749.960804768</v>
      </c>
      <c r="R25" s="70">
        <f t="shared" si="3"/>
        <v>55583568.776371025</v>
      </c>
      <c r="S25" s="70">
        <f t="shared" si="3"/>
        <v>64379671.260574386</v>
      </c>
      <c r="T25" s="70">
        <f t="shared" si="3"/>
        <v>74314599.222426698</v>
      </c>
      <c r="U25" s="70">
        <f t="shared" si="2"/>
        <v>85535795.631228417</v>
      </c>
      <c r="V25" s="70">
        <f t="shared" si="2"/>
        <v>98209792.798433736</v>
      </c>
      <c r="W25" s="70">
        <f t="shared" si="2"/>
        <v>112524683.86195099</v>
      </c>
      <c r="X25" s="70">
        <f t="shared" si="2"/>
        <v>128692914.25185506</v>
      </c>
    </row>
    <row r="26" spans="1:24" ht="15">
      <c r="A26" s="69">
        <v>58</v>
      </c>
      <c r="B26" s="75">
        <v>9679</v>
      </c>
      <c r="C26" s="55">
        <v>13.4630648</v>
      </c>
      <c r="D26" s="55">
        <v>1372</v>
      </c>
      <c r="E26" s="70">
        <f t="shared" si="3"/>
        <v>1787839.5376130228</v>
      </c>
      <c r="F26" s="70">
        <f t="shared" si="3"/>
        <v>3816377.0706949085</v>
      </c>
      <c r="G26" s="70">
        <f t="shared" si="3"/>
        <v>6118017.9263479291</v>
      </c>
      <c r="H26" s="70">
        <f t="shared" si="3"/>
        <v>8729530.1818607878</v>
      </c>
      <c r="I26" s="70">
        <f t="shared" si="3"/>
        <v>11692632.024593286</v>
      </c>
      <c r="J26" s="70">
        <f t="shared" si="3"/>
        <v>15054658.188502854</v>
      </c>
      <c r="K26" s="70">
        <f t="shared" si="3"/>
        <v>18869316.113452524</v>
      </c>
      <c r="L26" s="70">
        <f t="shared" si="3"/>
        <v>23197543.906736501</v>
      </c>
      <c r="M26" s="70">
        <f t="shared" si="3"/>
        <v>28108483.812521905</v>
      </c>
      <c r="N26" s="70">
        <f t="shared" si="3"/>
        <v>33680586.740112267</v>
      </c>
      <c r="O26" s="70">
        <f t="shared" si="3"/>
        <v>40002865.495566808</v>
      </c>
      <c r="P26" s="70">
        <f t="shared" si="3"/>
        <v>47176316.736704826</v>
      </c>
      <c r="Q26" s="70">
        <f t="shared" si="3"/>
        <v>55315534.366833664</v>
      </c>
      <c r="R26" s="70">
        <f t="shared" si="3"/>
        <v>64550540.140719764</v>
      </c>
      <c r="S26" s="70">
        <f t="shared" si="3"/>
        <v>75028860.726227909</v>
      </c>
      <c r="T26" s="70">
        <f t="shared" si="3"/>
        <v>86917884.402114734</v>
      </c>
      <c r="U26" s="70">
        <f t="shared" si="2"/>
        <v>100407535.03957354</v>
      </c>
      <c r="V26" s="70">
        <f t="shared" si="2"/>
        <v>115713306.08364707</v>
      </c>
      <c r="W26" s="70">
        <f t="shared" si="2"/>
        <v>133079703.00152382</v>
      </c>
      <c r="X26" s="70">
        <f t="shared" si="2"/>
        <v>152784149.18987954</v>
      </c>
    </row>
    <row r="27" spans="1:24" ht="15">
      <c r="A27" s="69">
        <v>59</v>
      </c>
      <c r="B27" s="75">
        <v>9982</v>
      </c>
      <c r="C27" s="55">
        <v>13.4545586</v>
      </c>
      <c r="D27" s="55">
        <v>1318</v>
      </c>
      <c r="E27" s="70">
        <f t="shared" si="3"/>
        <v>1770118.863997736</v>
      </c>
      <c r="F27" s="70">
        <f t="shared" si="3"/>
        <v>3778399.407841702</v>
      </c>
      <c r="G27" s="70">
        <f t="shared" si="3"/>
        <v>6056885.2343095532</v>
      </c>
      <c r="H27" s="70">
        <f t="shared" si="3"/>
        <v>8641931.2714922167</v>
      </c>
      <c r="I27" s="70">
        <f t="shared" si="3"/>
        <v>11574783.842584597</v>
      </c>
      <c r="J27" s="70">
        <f t="shared" si="3"/>
        <v>14902238.781506211</v>
      </c>
      <c r="K27" s="70">
        <f t="shared" si="3"/>
        <v>18677388.095073629</v>
      </c>
      <c r="L27" s="70">
        <f t="shared" si="3"/>
        <v>22960467.085272476</v>
      </c>
      <c r="M27" s="70">
        <f t="shared" si="3"/>
        <v>27819815.448091906</v>
      </c>
      <c r="N27" s="70">
        <f t="shared" si="3"/>
        <v>33332967.683965024</v>
      </c>
      <c r="O27" s="70">
        <f t="shared" si="3"/>
        <v>39587890.218120903</v>
      </c>
      <c r="P27" s="70">
        <f t="shared" si="3"/>
        <v>46684384.970019378</v>
      </c>
      <c r="Q27" s="70">
        <f t="shared" si="3"/>
        <v>54735681.766857967</v>
      </c>
      <c r="R27" s="70">
        <f t="shared" si="3"/>
        <v>63870245.009287126</v>
      </c>
      <c r="S27" s="70">
        <f t="shared" si="3"/>
        <v>74233823.416022986</v>
      </c>
      <c r="T27" s="70">
        <f t="shared" si="3"/>
        <v>85991775.552550077</v>
      </c>
      <c r="U27" s="70">
        <f t="shared" si="2"/>
        <v>99331708.249446124</v>
      </c>
      <c r="V27" s="70">
        <f t="shared" si="2"/>
        <v>114466470.00824663</v>
      </c>
      <c r="W27" s="70">
        <f t="shared" si="2"/>
        <v>131637547.15685534</v>
      </c>
      <c r="X27" s="70">
        <f t="shared" si="2"/>
        <v>151118916.94267485</v>
      </c>
    </row>
    <row r="28" spans="1:24" ht="15">
      <c r="A28" s="69">
        <v>60</v>
      </c>
      <c r="B28" s="75">
        <v>10292</v>
      </c>
      <c r="C28" s="55">
        <v>14.5889551</v>
      </c>
      <c r="D28" s="55">
        <v>1319</v>
      </c>
      <c r="E28" s="70">
        <f t="shared" si="3"/>
        <v>1980472.2464785483</v>
      </c>
      <c r="F28" s="70">
        <f t="shared" si="3"/>
        <v>4249874.6997638112</v>
      </c>
      <c r="G28" s="70">
        <f t="shared" si="3"/>
        <v>6850359.2579971636</v>
      </c>
      <c r="H28" s="70">
        <f t="shared" si="3"/>
        <v>9830227.3408136088</v>
      </c>
      <c r="I28" s="70">
        <f t="shared" si="3"/>
        <v>13244827.040271375</v>
      </c>
      <c r="J28" s="70">
        <f t="shared" si="3"/>
        <v>17157581.156727776</v>
      </c>
      <c r="K28" s="70">
        <f t="shared" si="3"/>
        <v>21641165.214407399</v>
      </c>
      <c r="L28" s="70">
        <f t="shared" si="3"/>
        <v>26778857.337132651</v>
      </c>
      <c r="M28" s="70">
        <f t="shared" si="3"/>
        <v>32666085.056818541</v>
      </c>
      <c r="N28" s="70">
        <f t="shared" si="3"/>
        <v>39412197.785164148</v>
      </c>
      <c r="O28" s="70">
        <f t="shared" si="3"/>
        <v>47142497.870443493</v>
      </c>
      <c r="P28" s="70">
        <f t="shared" si="3"/>
        <v>56000567.964259498</v>
      </c>
      <c r="Q28" s="70">
        <f t="shared" si="3"/>
        <v>66150937.926788844</v>
      </c>
      <c r="R28" s="70">
        <f t="shared" si="3"/>
        <v>77782140.805635482</v>
      </c>
      <c r="S28" s="70">
        <f t="shared" si="3"/>
        <v>91110214.650066972</v>
      </c>
      <c r="T28" s="70">
        <f t="shared" si="3"/>
        <v>106382715.2033574</v>
      </c>
      <c r="U28" s="70">
        <f t="shared" si="2"/>
        <v>123883314.00501463</v>
      </c>
      <c r="V28" s="70">
        <f t="shared" si="2"/>
        <v>143937067.30807677</v>
      </c>
      <c r="W28" s="70">
        <f t="shared" si="2"/>
        <v>166916453.67638743</v>
      </c>
      <c r="X28" s="70">
        <f t="shared" si="2"/>
        <v>193248292.40422642</v>
      </c>
    </row>
    <row r="29" spans="1:24" ht="15">
      <c r="A29" s="69">
        <v>61</v>
      </c>
      <c r="B29" s="75">
        <v>10607</v>
      </c>
      <c r="C29" s="55">
        <v>14.3558314</v>
      </c>
      <c r="D29" s="55">
        <v>1274</v>
      </c>
      <c r="E29" s="70">
        <f t="shared" si="3"/>
        <v>1939949.148625853</v>
      </c>
      <c r="F29" s="70">
        <f t="shared" si="3"/>
        <v>4158394.1262741694</v>
      </c>
      <c r="G29" s="70">
        <f t="shared" si="3"/>
        <v>6695315.3246154441</v>
      </c>
      <c r="H29" s="70">
        <f t="shared" si="3"/>
        <v>9596432.6529414561</v>
      </c>
      <c r="I29" s="70">
        <f t="shared" si="3"/>
        <v>12914029.49363813</v>
      </c>
      <c r="J29" s="70">
        <f t="shared" si="3"/>
        <v>16707894.943316953</v>
      </c>
      <c r="K29" s="70">
        <f t="shared" si="3"/>
        <v>21046401.32049451</v>
      </c>
      <c r="L29" s="70">
        <f t="shared" si="3"/>
        <v>26007736.35845793</v>
      </c>
      <c r="M29" s="70">
        <f t="shared" si="3"/>
        <v>31681312.289660506</v>
      </c>
      <c r="N29" s="70">
        <f t="shared" si="3"/>
        <v>38169377.215897508</v>
      </c>
      <c r="O29" s="70">
        <f t="shared" si="3"/>
        <v>45588857.804067612</v>
      </c>
      <c r="P29" s="70">
        <f t="shared" si="3"/>
        <v>54073466.516231172</v>
      </c>
      <c r="Q29" s="70">
        <f t="shared" si="3"/>
        <v>63776111.350062631</v>
      </c>
      <c r="R29" s="70">
        <f t="shared" si="3"/>
        <v>74871651.517579749</v>
      </c>
      <c r="S29" s="70">
        <f t="shared" si="3"/>
        <v>87560048.724464893</v>
      </c>
      <c r="T29" s="70">
        <f t="shared" si="3"/>
        <v>102069970.84173277</v>
      </c>
      <c r="U29" s="70">
        <f t="shared" si="2"/>
        <v>118662912.91442694</v>
      </c>
      <c r="V29" s="70">
        <f t="shared" si="2"/>
        <v>137637909.77537677</v>
      </c>
      <c r="W29" s="70">
        <f t="shared" si="2"/>
        <v>159336925.19383982</v>
      </c>
      <c r="X29" s="70">
        <f t="shared" si="2"/>
        <v>184151014.68123749</v>
      </c>
    </row>
    <row r="30" spans="1:24" ht="15">
      <c r="A30" s="69">
        <v>62</v>
      </c>
      <c r="B30" s="75">
        <v>10929</v>
      </c>
      <c r="C30" s="55">
        <v>13.695024800000001</v>
      </c>
      <c r="D30" s="55">
        <v>1276</v>
      </c>
      <c r="E30" s="70">
        <f t="shared" si="3"/>
        <v>1909826.536260192</v>
      </c>
      <c r="F30" s="70">
        <f t="shared" si="3"/>
        <v>4081204.2902981993</v>
      </c>
      <c r="G30" s="70">
        <f t="shared" si="3"/>
        <v>6549952.7662533922</v>
      </c>
      <c r="H30" s="70">
        <f t="shared" si="3"/>
        <v>9356796.9582402762</v>
      </c>
      <c r="I30" s="70">
        <f t="shared" si="3"/>
        <v>12548039.158417121</v>
      </c>
      <c r="J30" s="70">
        <f t="shared" si="3"/>
        <v>16176322.76933625</v>
      </c>
      <c r="K30" s="70">
        <f t="shared" si="3"/>
        <v>20301500.720585085</v>
      </c>
      <c r="L30" s="70">
        <f t="shared" si="3"/>
        <v>24991622.815301593</v>
      </c>
      <c r="M30" s="70">
        <f t="shared" si="3"/>
        <v>30324058.294039793</v>
      </c>
      <c r="N30" s="70">
        <f t="shared" si="3"/>
        <v>36386772.1340352</v>
      </c>
      <c r="O30" s="70">
        <f t="shared" si="3"/>
        <v>43279776.137970999</v>
      </c>
      <c r="P30" s="70">
        <f t="shared" si="3"/>
        <v>51116778.749710813</v>
      </c>
      <c r="Q30" s="70">
        <f t="shared" si="3"/>
        <v>60027060.812705033</v>
      </c>
      <c r="R30" s="70">
        <f t="shared" si="3"/>
        <v>70157608.213976264</v>
      </c>
      <c r="S30" s="70">
        <f t="shared" si="3"/>
        <v>81675536.594227344</v>
      </c>
      <c r="T30" s="70">
        <f t="shared" si="3"/>
        <v>94770848.122600064</v>
      </c>
      <c r="U30" s="70">
        <f t="shared" si="2"/>
        <v>109659565.81242065</v>
      </c>
      <c r="V30" s="70">
        <f t="shared" si="2"/>
        <v>126587297.08226418</v>
      </c>
      <c r="W30" s="70">
        <f t="shared" si="2"/>
        <v>145833285.34759012</v>
      </c>
      <c r="X30" s="70">
        <f t="shared" si="2"/>
        <v>167715016.47885761</v>
      </c>
    </row>
    <row r="31" spans="1:24" ht="15">
      <c r="A31" s="69">
        <v>63</v>
      </c>
      <c r="B31" s="75">
        <v>11258</v>
      </c>
      <c r="C31" s="55">
        <v>15.539543800000001</v>
      </c>
      <c r="D31" s="55">
        <v>1270</v>
      </c>
      <c r="E31" s="70">
        <f t="shared" si="3"/>
        <v>2221791.1380750802</v>
      </c>
      <c r="F31" s="70">
        <f t="shared" si="3"/>
        <v>4788838.4831958544</v>
      </c>
      <c r="G31" s="70">
        <f t="shared" si="3"/>
        <v>7754793.2748784078</v>
      </c>
      <c r="H31" s="70">
        <f t="shared" si="3"/>
        <v>11181643.910502672</v>
      </c>
      <c r="I31" s="70">
        <f t="shared" si="3"/>
        <v>15141011.501610344</v>
      </c>
      <c r="J31" s="70">
        <f t="shared" si="3"/>
        <v>19715646.753741201</v>
      </c>
      <c r="K31" s="70">
        <f t="shared" si="3"/>
        <v>25001159.454567175</v>
      </c>
      <c r="L31" s="70">
        <f t="shared" si="3"/>
        <v>31108016.716592554</v>
      </c>
      <c r="M31" s="70">
        <f t="shared" si="3"/>
        <v>38163851.737653859</v>
      </c>
      <c r="N31" s="70">
        <f t="shared" si="3"/>
        <v>46316131.332268707</v>
      </c>
      <c r="O31" s="70">
        <f t="shared" si="3"/>
        <v>55735237.985187218</v>
      </c>
      <c r="P31" s="70">
        <f t="shared" si="3"/>
        <v>66618030.842004694</v>
      </c>
      <c r="Q31" s="70">
        <f t="shared" si="3"/>
        <v>79191960.061470598</v>
      </c>
      <c r="R31" s="70">
        <f t="shared" si="3"/>
        <v>93719820.519376412</v>
      </c>
      <c r="S31" s="70">
        <f t="shared" si="3"/>
        <v>110505244.21634138</v>
      </c>
      <c r="T31" s="70">
        <f t="shared" si="3"/>
        <v>129899046.18071178</v>
      </c>
      <c r="U31" s="70">
        <f t="shared" si="2"/>
        <v>152306556.49582079</v>
      </c>
      <c r="V31" s="70">
        <f t="shared" si="2"/>
        <v>178196091.69083568</v>
      </c>
      <c r="W31" s="70">
        <f t="shared" si="2"/>
        <v>208108742.54709631</v>
      </c>
      <c r="X31" s="70">
        <f t="shared" si="2"/>
        <v>242669682.88490662</v>
      </c>
    </row>
    <row r="32" spans="1:24" ht="15">
      <c r="A32" s="69">
        <v>64</v>
      </c>
      <c r="B32" s="75">
        <v>11593</v>
      </c>
      <c r="C32" s="55">
        <v>16.852858900000001</v>
      </c>
      <c r="D32" s="55">
        <v>1247</v>
      </c>
      <c r="E32" s="70">
        <f>$D32*((1+$C32/100)^E$2-1)*$B32</f>
        <v>2436328.6595494207</v>
      </c>
      <c r="F32" s="70">
        <f>$D32*((1+$C32/100)^F$2-1)*$B32</f>
        <v>5283248.3504329668</v>
      </c>
      <c r="G32" s="70">
        <f t="shared" si="3"/>
        <v>8609955.3998174332</v>
      </c>
      <c r="H32" s="70">
        <f t="shared" si="3"/>
        <v>12497307.694251018</v>
      </c>
      <c r="I32" s="70">
        <f t="shared" si="3"/>
        <v>17039789.985811405</v>
      </c>
      <c r="J32" s="70">
        <f t="shared" si="3"/>
        <v>22347810.408525959</v>
      </c>
      <c r="K32" s="70">
        <f t="shared" si="3"/>
        <v>28550384.023463771</v>
      </c>
      <c r="L32" s="70">
        <f t="shared" si="3"/>
        <v>35798268.617895685</v>
      </c>
      <c r="M32" s="70">
        <f t="shared" si="3"/>
        <v>44267628.976262048</v>
      </c>
      <c r="N32" s="70">
        <f t="shared" si="3"/>
        <v>54164318.685556442</v>
      </c>
      <c r="O32" s="70">
        <f t="shared" si="3"/>
        <v>65728883.547329023</v>
      </c>
      <c r="P32" s="70">
        <f t="shared" si="3"/>
        <v>79242408.207655117</v>
      </c>
      <c r="Q32" s="70">
        <f t="shared" si="3"/>
        <v>95033348.11140269</v>
      </c>
      <c r="R32" s="70">
        <f t="shared" si="3"/>
        <v>113485512.83611265</v>
      </c>
      <c r="S32" s="70">
        <f t="shared" si="3"/>
        <v>135047394.84587353</v>
      </c>
      <c r="T32" s="70">
        <f t="shared" si="3"/>
        <v>160243070.40692389</v>
      </c>
      <c r="U32" s="70">
        <f t="shared" si="2"/>
        <v>189684937.61917987</v>
      </c>
      <c r="V32" s="70">
        <f t="shared" si="2"/>
        <v>224088601.1702427</v>
      </c>
      <c r="W32" s="70">
        <f t="shared" si="2"/>
        <v>264290265.59599692</v>
      </c>
      <c r="X32" s="70">
        <f t="shared" si="2"/>
        <v>311267059.80287498</v>
      </c>
    </row>
    <row r="33" spans="1:24" ht="15">
      <c r="A33" s="69">
        <v>65</v>
      </c>
      <c r="B33" s="75">
        <v>11935</v>
      </c>
      <c r="C33" s="55">
        <v>15.0329374</v>
      </c>
      <c r="D33" s="55">
        <v>1262</v>
      </c>
      <c r="E33" s="70">
        <f>$D33*((1+$C33/100)^E$2-1)*$B33</f>
        <v>2264256.5213067802</v>
      </c>
      <c r="F33" s="70">
        <f t="shared" ref="F33:X33" si="4">$D33*((1+$C33/100)^F$2-1)*$B33</f>
        <v>4868897.3080370268</v>
      </c>
      <c r="G33" s="70">
        <f t="shared" si="3"/>
        <v>7865092.1137312995</v>
      </c>
      <c r="H33" s="70">
        <f t="shared" si="3"/>
        <v>11311703.008947641</v>
      </c>
      <c r="I33" s="70">
        <f t="shared" si="3"/>
        <v>15276440.762463441</v>
      </c>
      <c r="J33" s="70">
        <f t="shared" si="3"/>
        <v>19837195.060539428</v>
      </c>
      <c r="K33" s="70">
        <f t="shared" si="3"/>
        <v>25083564.697212994</v>
      </c>
      <c r="L33" s="70">
        <f t="shared" si="3"/>
        <v>31118617.797140308</v>
      </c>
      <c r="M33" s="70">
        <f t="shared" si="3"/>
        <v>38060916.651636444</v>
      </c>
      <c r="N33" s="70">
        <f t="shared" si="3"/>
        <v>46046846.947049916</v>
      </c>
      <c r="O33" s="70">
        <f t="shared" si="3"/>
        <v>55233297.144580521</v>
      </c>
      <c r="P33" s="70">
        <f t="shared" si="3"/>
        <v>65800740.649588071</v>
      </c>
      <c r="Q33" s="70">
        <f t="shared" si="3"/>
        <v>77956781.321483791</v>
      </c>
      <c r="R33" s="70">
        <f t="shared" si="3"/>
        <v>91940231.977904111</v>
      </c>
      <c r="S33" s="70">
        <f t="shared" si="3"/>
        <v>108025806.017864</v>
      </c>
      <c r="T33" s="70">
        <f t="shared" si="3"/>
        <v>126529514.33368172</v>
      </c>
      <c r="U33" s="70">
        <f t="shared" si="2"/>
        <v>147814873.53729486</v>
      </c>
      <c r="V33" s="70">
        <f t="shared" si="2"/>
        <v>172300047.46535239</v>
      </c>
      <c r="W33" s="70">
        <f t="shared" si="2"/>
        <v>200466062.2622959</v>
      </c>
      <c r="X33" s="70">
        <f t="shared" si="2"/>
        <v>232866256.43173864</v>
      </c>
    </row>
    <row r="34" spans="1:24">
      <c r="A34" s="69"/>
      <c r="B34" s="69"/>
      <c r="E34" s="69"/>
      <c r="F34" s="69"/>
      <c r="G34" s="69"/>
      <c r="H34" s="69"/>
      <c r="I34" s="70">
        <f>SUM(I3:I33)</f>
        <v>288155983.1161955</v>
      </c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70">
        <f>SUM(X3:X33)</f>
        <v>3841962408.0451674</v>
      </c>
    </row>
    <row r="35" spans="1:24">
      <c r="A35" s="69" t="s">
        <v>132</v>
      </c>
      <c r="B35" s="69"/>
      <c r="E35" s="69" t="s">
        <v>31</v>
      </c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</row>
    <row r="36" spans="1:24">
      <c r="A36" s="69" t="s">
        <v>0</v>
      </c>
      <c r="B36" s="69" t="s">
        <v>32</v>
      </c>
      <c r="C36" s="69" t="s">
        <v>33</v>
      </c>
      <c r="E36" s="69">
        <v>1</v>
      </c>
      <c r="F36" s="69">
        <v>2</v>
      </c>
      <c r="G36" s="69">
        <v>3</v>
      </c>
      <c r="H36" s="69">
        <v>4</v>
      </c>
      <c r="I36" s="69">
        <v>5</v>
      </c>
      <c r="J36" s="69">
        <v>6</v>
      </c>
      <c r="K36" s="69">
        <v>7</v>
      </c>
      <c r="L36" s="69">
        <v>8</v>
      </c>
      <c r="M36" s="69">
        <v>9</v>
      </c>
      <c r="N36" s="69">
        <v>10</v>
      </c>
      <c r="O36" s="69">
        <v>11</v>
      </c>
      <c r="P36" s="69">
        <v>12</v>
      </c>
      <c r="Q36" s="69">
        <v>13</v>
      </c>
      <c r="R36" s="69">
        <v>14</v>
      </c>
      <c r="S36" s="69">
        <v>15</v>
      </c>
      <c r="T36" s="69">
        <v>16</v>
      </c>
      <c r="U36" s="69">
        <v>17</v>
      </c>
      <c r="V36" s="69">
        <v>18</v>
      </c>
      <c r="W36" s="69">
        <v>19</v>
      </c>
      <c r="X36" s="69">
        <v>20</v>
      </c>
    </row>
    <row r="37" spans="1:24" ht="15">
      <c r="A37" s="69">
        <v>35</v>
      </c>
      <c r="B37" s="75">
        <v>6933</v>
      </c>
      <c r="C37" s="55">
        <v>11.6415585</v>
      </c>
      <c r="D37" s="55">
        <v>61</v>
      </c>
      <c r="E37" s="70">
        <f>$D37*((1+$C37/100)^E$2-1)*$B37</f>
        <v>49233.664299104974</v>
      </c>
      <c r="F37" s="70">
        <f>$D37*((1+$C37/100)^F$2-1)*$B37</f>
        <v>104198.89442928387</v>
      </c>
      <c r="G37" s="70">
        <f>$D37*((1+$C37/100)^G$2-1)*$B37</f>
        <v>165562.93397972715</v>
      </c>
      <c r="H37" s="70">
        <f>$D37*((1+$C37/100)^H$2-1)*$B37</f>
        <v>234070.70409239849</v>
      </c>
      <c r="I37" s="70">
        <f>$D37*((1+$C37/100)^I$2-1)*$B37</f>
        <v>310553.84633978189</v>
      </c>
      <c r="J37" s="70">
        <f t="shared" ref="J37:X52" si="5">$D37*((1+$C37/100)^J$2-1)*$B37</f>
        <v>395940.81833453273</v>
      </c>
      <c r="K37" s="70">
        <f t="shared" si="5"/>
        <v>491268.16462543089</v>
      </c>
      <c r="L37" s="70">
        <f t="shared" si="5"/>
        <v>597693.09970128187</v>
      </c>
      <c r="M37" s="70">
        <f t="shared" si="5"/>
        <v>716507.55585257499</v>
      </c>
      <c r="N37" s="70">
        <f t="shared" si="5"/>
        <v>849153.86642317753</v>
      </c>
      <c r="O37" s="70">
        <f t="shared" si="5"/>
        <v>997242.27483694849</v>
      </c>
      <c r="P37" s="70">
        <f t="shared" si="5"/>
        <v>1162570.4819479275</v>
      </c>
      <c r="Q37" s="70">
        <f t="shared" si="5"/>
        <v>1347145.4690067326</v>
      </c>
      <c r="R37" s="70">
        <f t="shared" si="5"/>
        <v>1553207.8611603556</v>
      </c>
      <c r="S37" s="70">
        <f t="shared" si="5"/>
        <v>1783259.1272430415</v>
      </c>
      <c r="T37" s="70">
        <f t="shared" si="5"/>
        <v>2040091.9460467352</v>
      </c>
      <c r="U37" s="70">
        <f t="shared" si="5"/>
        <v>2326824.1076986589</v>
      </c>
      <c r="V37" s="70">
        <f t="shared" si="5"/>
        <v>2646936.3616876062</v>
      </c>
      <c r="W37" s="70">
        <f t="shared" si="5"/>
        <v>3004314.6709903451</v>
      </c>
      <c r="X37" s="70">
        <f t="shared" si="5"/>
        <v>3403297.3852368738</v>
      </c>
    </row>
    <row r="38" spans="1:24" ht="15">
      <c r="A38" s="69">
        <v>36</v>
      </c>
      <c r="B38" s="75">
        <v>7166</v>
      </c>
      <c r="C38" s="55">
        <v>12.260639899999999</v>
      </c>
      <c r="D38" s="55">
        <v>66</v>
      </c>
      <c r="E38" s="70">
        <f t="shared" ref="E38:T66" si="6">$D38*((1+$C38/100)^E$2-1)*$B38</f>
        <v>57987.432045443966</v>
      </c>
      <c r="F38" s="70">
        <f t="shared" si="6"/>
        <v>123084.49432123704</v>
      </c>
      <c r="G38" s="70">
        <f t="shared" si="6"/>
        <v>196162.87298814382</v>
      </c>
      <c r="H38" s="70">
        <f t="shared" si="6"/>
        <v>278201.12850815849</v>
      </c>
      <c r="I38" s="70">
        <f t="shared" si="6"/>
        <v>370297.79911772395</v>
      </c>
      <c r="J38" s="70">
        <f t="shared" si="6"/>
        <v>473686.11087061744</v>
      </c>
      <c r="K38" s="70">
        <f t="shared" si="6"/>
        <v>589750.49122622248</v>
      </c>
      <c r="L38" s="70">
        <f t="shared" si="6"/>
        <v>720045.10730939463</v>
      </c>
      <c r="M38" s="70">
        <f t="shared" si="6"/>
        <v>866314.67707961192</v>
      </c>
      <c r="N38" s="70">
        <f t="shared" si="6"/>
        <v>1030517.8320826349</v>
      </c>
      <c r="O38" s="70">
        <f t="shared" si="6"/>
        <v>1214853.3446250171</v>
      </c>
      <c r="P38" s="70">
        <f t="shared" si="6"/>
        <v>1421789.5705680405</v>
      </c>
      <c r="Q38" s="70">
        <f t="shared" si="6"/>
        <v>1654097.5019965884</v>
      </c>
      <c r="R38" s="70">
        <f t="shared" si="6"/>
        <v>1914887.8723567291</v>
      </c>
      <c r="S38" s="70">
        <f t="shared" si="6"/>
        <v>2207652.8109206031</v>
      </c>
      <c r="T38" s="70">
        <f t="shared" si="6"/>
        <v>2536312.6043552496</v>
      </c>
      <c r="U38" s="70">
        <f t="shared" si="5"/>
        <v>2905268.1915590027</v>
      </c>
      <c r="V38" s="70">
        <f t="shared" si="5"/>
        <v>3319460.0947007374</v>
      </c>
      <c r="W38" s="70">
        <f t="shared" si="5"/>
        <v>3784434.5755816381</v>
      </c>
      <c r="X38" s="70">
        <f t="shared" si="5"/>
        <v>4306417.9031902403</v>
      </c>
    </row>
    <row r="39" spans="1:24" ht="15">
      <c r="A39" s="69">
        <v>37</v>
      </c>
      <c r="B39" s="75">
        <v>7405</v>
      </c>
      <c r="C39" s="55">
        <v>12.666257</v>
      </c>
      <c r="D39" s="55">
        <v>54</v>
      </c>
      <c r="E39" s="70">
        <f t="shared" si="6"/>
        <v>50648.561865899974</v>
      </c>
      <c r="F39" s="70">
        <f t="shared" si="6"/>
        <v>107712.40074453884</v>
      </c>
      <c r="G39" s="70">
        <f t="shared" si="6"/>
        <v>172004.09210961201</v>
      </c>
      <c r="H39" s="70">
        <f t="shared" si="6"/>
        <v>244439.13433263212</v>
      </c>
      <c r="I39" s="70">
        <f t="shared" si="6"/>
        <v>326048.98516167846</v>
      </c>
      <c r="J39" s="70">
        <f t="shared" si="6"/>
        <v>417995.74943404848</v>
      </c>
      <c r="K39" s="70">
        <f t="shared" si="6"/>
        <v>521588.7271723412</v>
      </c>
      <c r="L39" s="70">
        <f t="shared" si="6"/>
        <v>638303.05770491855</v>
      </c>
      <c r="M39" s="70">
        <f t="shared" si="6"/>
        <v>769800.72529858176</v>
      </c>
      <c r="N39" s="70">
        <f t="shared" si="6"/>
        <v>917954.22541866417</v>
      </c>
      <c r="O39" s="70">
        <f t="shared" si="6"/>
        <v>1084873.2286184514</v>
      </c>
      <c r="P39" s="70">
        <f t="shared" si="6"/>
        <v>1272934.6217453617</v>
      </c>
      <c r="Q39" s="70">
        <f t="shared" si="6"/>
        <v>1484816.3542435069</v>
      </c>
      <c r="R39" s="70">
        <f t="shared" si="6"/>
        <v>1723535.5715159199</v>
      </c>
      <c r="S39" s="70">
        <f t="shared" si="6"/>
        <v>1992491.5783564453</v>
      </c>
      <c r="T39" s="70">
        <f t="shared" si="6"/>
        <v>2295514.2442403282</v>
      </c>
      <c r="U39" s="70">
        <f t="shared" si="5"/>
        <v>2636918.5397533155</v>
      </c>
      <c r="V39" s="70">
        <f t="shared" si="5"/>
        <v>3021565.980745018</v>
      </c>
      <c r="W39" s="70">
        <f t="shared" si="5"/>
        <v>3454933.8551566517</v>
      </c>
      <c r="X39" s="70">
        <f t="shared" si="5"/>
        <v>3943193.2182967006</v>
      </c>
    </row>
    <row r="40" spans="1:24" ht="15">
      <c r="A40" s="69">
        <v>38</v>
      </c>
      <c r="B40" s="75">
        <v>7649</v>
      </c>
      <c r="C40" s="55">
        <v>12.4921723</v>
      </c>
      <c r="D40" s="55">
        <v>44</v>
      </c>
      <c r="E40" s="70">
        <f t="shared" si="6"/>
        <v>42043.155405987978</v>
      </c>
      <c r="F40" s="70">
        <f t="shared" si="6"/>
        <v>89338.41422564871</v>
      </c>
      <c r="G40" s="70">
        <f t="shared" si="6"/>
        <v>142541.87826679242</v>
      </c>
      <c r="H40" s="70">
        <f t="shared" si="6"/>
        <v>202391.61070552433</v>
      </c>
      <c r="I40" s="70">
        <f t="shared" si="6"/>
        <v>269717.87484159163</v>
      </c>
      <c r="J40" s="70">
        <f t="shared" si="6"/>
        <v>345454.65189668949</v>
      </c>
      <c r="K40" s="70">
        <f t="shared" si="6"/>
        <v>430652.59763597714</v>
      </c>
      <c r="L40" s="70">
        <f t="shared" si="6"/>
        <v>526493.61755307706</v>
      </c>
      <c r="M40" s="70">
        <f t="shared" si="6"/>
        <v>634307.26281229861</v>
      </c>
      <c r="N40" s="70">
        <f t="shared" si="6"/>
        <v>755589.17440021248</v>
      </c>
      <c r="O40" s="70">
        <f t="shared" si="6"/>
        <v>892021.83135242236</v>
      </c>
      <c r="P40" s="70">
        <f t="shared" si="6"/>
        <v>1045497.8908845702</v>
      </c>
      <c r="Q40" s="70">
        <f t="shared" si="6"/>
        <v>1218146.4442127245</v>
      </c>
      <c r="R40" s="70">
        <f t="shared" si="6"/>
        <v>1412362.5522960892</v>
      </c>
      <c r="S40" s="70">
        <f t="shared" si="6"/>
        <v>1630840.4712355824</v>
      </c>
      <c r="T40" s="70">
        <f t="shared" si="6"/>
        <v>1876611.0282464514</v>
      </c>
      <c r="U40" s="70">
        <f t="shared" si="5"/>
        <v>2153083.6667017876</v>
      </c>
      <c r="V40" s="70">
        <f t="shared" si="5"/>
        <v>2464093.7435153201</v>
      </c>
      <c r="W40" s="70">
        <f t="shared" si="5"/>
        <v>2813955.7349947616</v>
      </c>
      <c r="X40" s="70">
        <f t="shared" si="5"/>
        <v>3207523.0892620259</v>
      </c>
    </row>
    <row r="41" spans="1:24" ht="15">
      <c r="A41" s="69">
        <v>39</v>
      </c>
      <c r="B41" s="75">
        <v>7899</v>
      </c>
      <c r="C41" s="55">
        <v>12.566598300000001</v>
      </c>
      <c r="D41" s="55">
        <v>41</v>
      </c>
      <c r="E41" s="70">
        <f t="shared" si="6"/>
        <v>40698.059588396995</v>
      </c>
      <c r="F41" s="70">
        <f t="shared" si="6"/>
        <v>86510.480841162469</v>
      </c>
      <c r="G41" s="70">
        <f t="shared" si="6"/>
        <v>138079.96504426681</v>
      </c>
      <c r="H41" s="70">
        <f t="shared" si="6"/>
        <v>196129.97917255724</v>
      </c>
      <c r="I41" s="70">
        <f t="shared" si="6"/>
        <v>261474.90538944319</v>
      </c>
      <c r="J41" s="70">
        <f t="shared" si="6"/>
        <v>335031.46599343652</v>
      </c>
      <c r="K41" s="70">
        <f t="shared" si="6"/>
        <v>417831.58409182983</v>
      </c>
      <c r="L41" s="70">
        <f t="shared" si="6"/>
        <v>511036.86042357376</v>
      </c>
      <c r="M41" s="70">
        <f t="shared" si="6"/>
        <v>615954.86942633288</v>
      </c>
      <c r="N41" s="70">
        <f t="shared" si="6"/>
        <v>734057.50316482678</v>
      </c>
      <c r="O41" s="70">
        <f t="shared" si="6"/>
        <v>867001.62046695733</v>
      </c>
      <c r="P41" s="70">
        <f t="shared" si="6"/>
        <v>1016652.2909539276</v>
      </c>
      <c r="Q41" s="70">
        <f t="shared" si="6"/>
        <v>1185108.9600542516</v>
      </c>
      <c r="R41" s="70">
        <f t="shared" si="6"/>
        <v>1374734.902069974</v>
      </c>
      <c r="S41" s="70">
        <f t="shared" si="6"/>
        <v>1588190.3744914029</v>
      </c>
      <c r="T41" s="70">
        <f t="shared" si="6"/>
        <v>1828469.9386813999</v>
      </c>
      <c r="U41" s="70">
        <f t="shared" si="5"/>
        <v>2098944.4705001446</v>
      </c>
      <c r="V41" s="70">
        <f t="shared" si="5"/>
        <v>2403408.4502363573</v>
      </c>
      <c r="W41" s="70">
        <f t="shared" si="5"/>
        <v>2746133.1952742119</v>
      </c>
      <c r="X41" s="70">
        <f t="shared" si="5"/>
        <v>3131926.7822956741</v>
      </c>
    </row>
    <row r="42" spans="1:24" ht="15">
      <c r="A42" s="69">
        <v>40</v>
      </c>
      <c r="B42" s="75">
        <v>8155</v>
      </c>
      <c r="C42" s="55">
        <v>13.5524577</v>
      </c>
      <c r="D42" s="55">
        <v>38</v>
      </c>
      <c r="E42" s="70">
        <f t="shared" si="6"/>
        <v>41997.711166529996</v>
      </c>
      <c r="F42" s="70">
        <f t="shared" si="6"/>
        <v>89687.144373872143</v>
      </c>
      <c r="G42" s="70">
        <f t="shared" si="6"/>
        <v>143839.66784400909</v>
      </c>
      <c r="H42" s="70">
        <f t="shared" si="6"/>
        <v>205331.18915091889</v>
      </c>
      <c r="I42" s="70">
        <f t="shared" si="6"/>
        <v>275156.32287203422</v>
      </c>
      <c r="J42" s="70">
        <f t="shared" si="6"/>
        <v>354444.478304672</v>
      </c>
      <c r="K42" s="70">
        <f t="shared" si="6"/>
        <v>444478.1274634283</v>
      </c>
      <c r="L42" s="70">
        <f t="shared" si="6"/>
        <v>546713.54884019156</v>
      </c>
      <c r="M42" s="70">
        <f t="shared" si="6"/>
        <v>662804.38245345734</v>
      </c>
      <c r="N42" s="70">
        <f t="shared" si="6"/>
        <v>794628.37718573841</v>
      </c>
      <c r="O42" s="70">
        <f t="shared" si="6"/>
        <v>944317.76304256206</v>
      </c>
      <c r="P42" s="70">
        <f t="shared" si="6"/>
        <v>1114293.7395990214</v>
      </c>
      <c r="Q42" s="70">
        <f t="shared" si="6"/>
        <v>1307305.638478457</v>
      </c>
      <c r="R42" s="70">
        <f t="shared" si="6"/>
        <v>1526475.3933094947</v>
      </c>
      <c r="S42" s="70">
        <f t="shared" si="6"/>
        <v>1775348.0364552024</v>
      </c>
      <c r="T42" s="70">
        <f t="shared" si="6"/>
        <v>2057949.0392901045</v>
      </c>
      <c r="U42" s="70">
        <f t="shared" si="5"/>
        <v>2378849.4234939823</v>
      </c>
      <c r="V42" s="70">
        <f t="shared" si="5"/>
        <v>2743239.696526228</v>
      </c>
      <c r="W42" s="70">
        <f t="shared" si="5"/>
        <v>3157013.8071740828</v>
      </c>
      <c r="X42" s="70">
        <f t="shared" si="5"/>
        <v>3626864.4791410402</v>
      </c>
    </row>
    <row r="43" spans="1:24" ht="15">
      <c r="A43" s="69">
        <v>41</v>
      </c>
      <c r="B43" s="75">
        <v>8417</v>
      </c>
      <c r="C43" s="55">
        <v>11.8608305</v>
      </c>
      <c r="D43" s="55">
        <v>30</v>
      </c>
      <c r="E43" s="70">
        <f t="shared" si="6"/>
        <v>29949.783095549992</v>
      </c>
      <c r="F43" s="70">
        <f t="shared" si="6"/>
        <v>63451.859199180835</v>
      </c>
      <c r="G43" s="70">
        <f t="shared" si="6"/>
        <v>100927.55976344435</v>
      </c>
      <c r="H43" s="70">
        <f t="shared" si="6"/>
        <v>142848.18965032269</v>
      </c>
      <c r="I43" s="70">
        <f t="shared" si="6"/>
        <v>189740.95439261594</v>
      </c>
      <c r="J43" s="70">
        <f t="shared" si="6"/>
        <v>242195.59047775646</v>
      </c>
      <c r="K43" s="70">
        <f t="shared" si="6"/>
        <v>300871.78203834733</v>
      </c>
      <c r="L43" s="70">
        <f t="shared" si="6"/>
        <v>366507.45722379512</v>
      </c>
      <c r="M43" s="70">
        <f t="shared" si="6"/>
        <v>439928.06859051943</v>
      </c>
      <c r="N43" s="70">
        <f t="shared" si="6"/>
        <v>522056.97422351473</v>
      </c>
      <c r="O43" s="70">
        <f t="shared" si="6"/>
        <v>613927.05014514457</v>
      </c>
      <c r="P43" s="70">
        <f t="shared" si="6"/>
        <v>716693.68005206005</v>
      </c>
      <c r="Q43" s="70">
        <f t="shared" si="6"/>
        <v>831649.28574279731</v>
      </c>
      <c r="R43" s="70">
        <f t="shared" si="6"/>
        <v>960239.58097476105</v>
      </c>
      <c r="S43" s="70">
        <f t="shared" si="6"/>
        <v>1104081.7531636381</v>
      </c>
      <c r="T43" s="70">
        <f t="shared" si="6"/>
        <v>1264984.8015833553</v>
      </c>
      <c r="U43" s="70">
        <f t="shared" si="5"/>
        <v>1444972.2878454684</v>
      </c>
      <c r="V43" s="70">
        <f t="shared" si="5"/>
        <v>1646307.7847743414</v>
      </c>
      <c r="W43" s="70">
        <f t="shared" si="5"/>
        <v>1871523.3437302811</v>
      </c>
      <c r="X43" s="70">
        <f t="shared" si="5"/>
        <v>2123451.3383936118</v>
      </c>
    </row>
    <row r="44" spans="1:24" ht="15">
      <c r="A44" s="69">
        <v>42</v>
      </c>
      <c r="B44" s="75">
        <v>8685</v>
      </c>
      <c r="C44" s="55">
        <v>12.368753</v>
      </c>
      <c r="D44" s="55">
        <v>33</v>
      </c>
      <c r="E44" s="70">
        <f t="shared" si="6"/>
        <v>35449.464535649997</v>
      </c>
      <c r="F44" s="70">
        <f t="shared" si="6"/>
        <v>75283.585779537112</v>
      </c>
      <c r="G44" s="70">
        <f t="shared" si="6"/>
        <v>120044.69108980118</v>
      </c>
      <c r="H44" s="70">
        <f t="shared" si="6"/>
        <v>170342.18695596163</v>
      </c>
      <c r="I44" s="70">
        <f t="shared" si="6"/>
        <v>226860.85585099272</v>
      </c>
      <c r="J44" s="70">
        <f t="shared" si="6"/>
        <v>290370.17930053809</v>
      </c>
      <c r="K44" s="70">
        <f t="shared" si="6"/>
        <v>361734.81409952871</v>
      </c>
      <c r="L44" s="70">
        <f t="shared" si="6"/>
        <v>441926.36430615844</v>
      </c>
      <c r="M44" s="70">
        <f t="shared" si="6"/>
        <v>532036.60928471736</v>
      </c>
      <c r="N44" s="70">
        <f t="shared" si="6"/>
        <v>633292.36789236905</v>
      </c>
      <c r="O44" s="70">
        <f t="shared" si="6"/>
        <v>747072.20118047739</v>
      </c>
      <c r="P44" s="70">
        <f t="shared" si="6"/>
        <v>874925.18101180356</v>
      </c>
      <c r="Q44" s="70">
        <f t="shared" si="6"/>
        <v>1018591.9801216064</v>
      </c>
      <c r="R44" s="70">
        <f t="shared" si="6"/>
        <v>1180028.5707563071</v>
      </c>
      <c r="S44" s="70">
        <f t="shared" si="6"/>
        <v>1361432.8545382351</v>
      </c>
      <c r="T44" s="70">
        <f t="shared" si="6"/>
        <v>1565274.5861125682</v>
      </c>
      <c r="U44" s="70">
        <f t="shared" si="5"/>
        <v>1794328.9979762537</v>
      </c>
      <c r="V44" s="70">
        <f t="shared" si="5"/>
        <v>2051714.5842789616</v>
      </c>
      <c r="W44" s="70">
        <f t="shared" si="5"/>
        <v>2340935.5580090531</v>
      </c>
      <c r="X44" s="70">
        <f t="shared" si="5"/>
        <v>2665929.5596040138</v>
      </c>
    </row>
    <row r="45" spans="1:24" ht="15">
      <c r="A45" s="69">
        <v>43</v>
      </c>
      <c r="B45" s="75">
        <v>8959</v>
      </c>
      <c r="C45" s="55">
        <v>12.4892573</v>
      </c>
      <c r="D45" s="55">
        <v>20</v>
      </c>
      <c r="E45" s="70">
        <f t="shared" si="6"/>
        <v>22378.25123013998</v>
      </c>
      <c r="F45" s="70">
        <f t="shared" si="6"/>
        <v>47551.379835652573</v>
      </c>
      <c r="G45" s="70">
        <f t="shared" si="6"/>
        <v>75868.445243167502</v>
      </c>
      <c r="H45" s="70">
        <f t="shared" si="6"/>
        <v>107722.10180923632</v>
      </c>
      <c r="I45" s="70">
        <f t="shared" si="6"/>
        <v>143554.04350329976</v>
      </c>
      <c r="J45" s="70">
        <f t="shared" si="6"/>
        <v>183861.1285911208</v>
      </c>
      <c r="K45" s="70">
        <f t="shared" si="6"/>
        <v>229202.26924568973</v>
      </c>
      <c r="L45" s="70">
        <f t="shared" si="6"/>
        <v>280206.18161936261</v>
      </c>
      <c r="M45" s="70">
        <f t="shared" si="6"/>
        <v>337580.10384245007</v>
      </c>
      <c r="N45" s="70">
        <f t="shared" si="6"/>
        <v>402119.60283508088</v>
      </c>
      <c r="O45" s="70">
        <f t="shared" si="6"/>
        <v>474719.60591703217</v>
      </c>
      <c r="P45" s="70">
        <f t="shared" si="6"/>
        <v>556386.81018369633</v>
      </c>
      <c r="Q45" s="70">
        <f t="shared" si="6"/>
        <v>648253.64172094071</v>
      </c>
      <c r="R45" s="70">
        <f t="shared" si="6"/>
        <v>751593.95822222903</v>
      </c>
      <c r="S45" s="70">
        <f t="shared" si="6"/>
        <v>867840.71274599771</v>
      </c>
      <c r="T45" s="70">
        <f t="shared" si="6"/>
        <v>998605.82354513928</v>
      </c>
      <c r="U45" s="70">
        <f t="shared" si="5"/>
        <v>1145702.5254906155</v>
      </c>
      <c r="V45" s="70">
        <f t="shared" si="5"/>
        <v>1311170.5130218766</v>
      </c>
      <c r="W45" s="70">
        <f t="shared" si="5"/>
        <v>1497304.2232650486</v>
      </c>
      <c r="X45" s="70">
        <f t="shared" si="5"/>
        <v>1706684.6515025268</v>
      </c>
    </row>
    <row r="46" spans="1:24" ht="15">
      <c r="A46" s="69">
        <v>44</v>
      </c>
      <c r="B46" s="75">
        <v>9239</v>
      </c>
      <c r="C46" s="55">
        <v>12.7418543</v>
      </c>
      <c r="D46" s="55">
        <v>22</v>
      </c>
      <c r="E46" s="70">
        <f t="shared" si="6"/>
        <v>25898.838213094023</v>
      </c>
      <c r="F46" s="70">
        <f t="shared" si="6"/>
        <v>55097.668656693211</v>
      </c>
      <c r="G46" s="70">
        <f t="shared" si="6"/>
        <v>88016.971532719865</v>
      </c>
      <c r="H46" s="70">
        <f t="shared" si="6"/>
        <v>125130.80401778553</v>
      </c>
      <c r="I46" s="70">
        <f t="shared" si="6"/>
        <v>166973.62696324434</v>
      </c>
      <c r="J46" s="70">
        <f t="shared" si="6"/>
        <v>214148.00144342048</v>
      </c>
      <c r="K46" s="70">
        <f t="shared" si="6"/>
        <v>267333.26598679705</v>
      </c>
      <c r="L46" s="70">
        <f t="shared" si="6"/>
        <v>327295.31944736023</v>
      </c>
      <c r="M46" s="70">
        <f t="shared" si="6"/>
        <v>394897.65039515652</v>
      </c>
      <c r="N46" s="70">
        <f t="shared" si="6"/>
        <v>471113.7718557248</v>
      </c>
      <c r="O46" s="70">
        <f t="shared" si="6"/>
        <v>557041.24046590971</v>
      </c>
      <c r="P46" s="70">
        <f t="shared" si="6"/>
        <v>653917.46193008265</v>
      </c>
      <c r="Q46" s="70">
        <f t="shared" si="6"/>
        <v>763137.51038456568</v>
      </c>
      <c r="R46" s="70">
        <f t="shared" si="6"/>
        <v>886274.21827950864</v>
      </c>
      <c r="S46" s="70">
        <f t="shared" si="6"/>
        <v>1025100.8260842417</v>
      </c>
      <c r="T46" s="70">
        <f t="shared" si="6"/>
        <v>1181616.5179850862</v>
      </c>
      <c r="U46" s="70">
        <f t="shared" si="5"/>
        <v>1358075.2113045736</v>
      </c>
      <c r="V46" s="70">
        <f t="shared" si="5"/>
        <v>1557018.0142265132</v>
      </c>
      <c r="W46" s="70">
        <f t="shared" si="5"/>
        <v>1781309.8192371035</v>
      </c>
      <c r="X46" s="70">
        <f t="shared" si="5"/>
        <v>2034180.5592489827</v>
      </c>
    </row>
    <row r="47" spans="1:24" ht="15">
      <c r="A47" s="69">
        <v>45</v>
      </c>
      <c r="B47" s="75">
        <v>9525</v>
      </c>
      <c r="C47" s="55">
        <v>12.649166299999999</v>
      </c>
      <c r="D47" s="55">
        <v>23</v>
      </c>
      <c r="E47" s="70">
        <f t="shared" si="6"/>
        <v>27711.161071724982</v>
      </c>
      <c r="F47" s="70">
        <f t="shared" si="6"/>
        <v>58927.552991073317</v>
      </c>
      <c r="G47" s="70">
        <f t="shared" si="6"/>
        <v>94092.558237159785</v>
      </c>
      <c r="H47" s="70">
        <f t="shared" si="6"/>
        <v>133705.64347622744</v>
      </c>
      <c r="I47" s="70">
        <f t="shared" si="6"/>
        <v>178329.45374374551</v>
      </c>
      <c r="J47" s="70">
        <f t="shared" si="6"/>
        <v>228597.80398139838</v>
      </c>
      <c r="K47" s="70">
        <f t="shared" si="6"/>
        <v>285224.68143687851</v>
      </c>
      <c r="L47" s="70">
        <f t="shared" si="6"/>
        <v>349014.38679219945</v>
      </c>
      <c r="M47" s="70">
        <f t="shared" si="6"/>
        <v>420872.95806019497</v>
      </c>
      <c r="N47" s="70">
        <f t="shared" si="6"/>
        <v>501821.0395086832</v>
      </c>
      <c r="O47" s="70">
        <f t="shared" si="6"/>
        <v>593008.37839625031</v>
      </c>
      <c r="P47" s="70">
        <f t="shared" si="6"/>
        <v>695730.15542424994</v>
      </c>
      <c r="Q47" s="70">
        <f t="shared" si="6"/>
        <v>811445.38085483701</v>
      </c>
      <c r="R47" s="70">
        <f t="shared" si="6"/>
        <v>941797.61758455844</v>
      </c>
      <c r="S47" s="70">
        <f t="shared" si="6"/>
        <v>1088638.3255139922</v>
      </c>
      <c r="T47" s="70">
        <f t="shared" si="6"/>
        <v>1254053.1587855171</v>
      </c>
      <c r="U47" s="70">
        <f t="shared" si="5"/>
        <v>1440391.5894024253</v>
      </c>
      <c r="V47" s="70">
        <f t="shared" si="5"/>
        <v>1650300.2779888762</v>
      </c>
      <c r="W47" s="70">
        <f t="shared" si="5"/>
        <v>1886760.6656727761</v>
      </c>
      <c r="X47" s="70">
        <f t="shared" si="5"/>
        <v>2153131.3210284375</v>
      </c>
    </row>
    <row r="48" spans="1:24" ht="15">
      <c r="A48" s="69">
        <v>46</v>
      </c>
      <c r="B48" s="75">
        <v>9819</v>
      </c>
      <c r="C48" s="55">
        <v>12.6890014</v>
      </c>
      <c r="D48" s="55">
        <v>22</v>
      </c>
      <c r="E48" s="70">
        <f t="shared" si="6"/>
        <v>27410.527044251998</v>
      </c>
      <c r="F48" s="70">
        <f t="shared" si="6"/>
        <v>58299.176248896532</v>
      </c>
      <c r="G48" s="70">
        <f t="shared" si="6"/>
        <v>93107.286583559486</v>
      </c>
      <c r="H48" s="70">
        <f t="shared" si="6"/>
        <v>132332.19852590139</v>
      </c>
      <c r="I48" s="70">
        <f t="shared" si="6"/>
        <v>176534.36009375582</v>
      </c>
      <c r="J48" s="70">
        <f t="shared" si="6"/>
        <v>226345.33456178554</v>
      </c>
      <c r="K48" s="70">
        <f t="shared" si="6"/>
        <v>282476.82427741715</v>
      </c>
      <c r="L48" s="70">
        <f t="shared" si="6"/>
        <v>345730.83950890624</v>
      </c>
      <c r="M48" s="70">
        <f t="shared" si="6"/>
        <v>417011.15761867509</v>
      </c>
      <c r="N48" s="70">
        <f t="shared" si="6"/>
        <v>497336.23629131704</v>
      </c>
      <c r="O48" s="70">
        <f t="shared" si="6"/>
        <v>587853.76532128162</v>
      </c>
      <c r="P48" s="70">
        <f t="shared" si="6"/>
        <v>689857.06487710401</v>
      </c>
      <c r="Q48" s="70">
        <f t="shared" si="6"/>
        <v>804803.56454161042</v>
      </c>
      <c r="R48" s="70">
        <f t="shared" si="6"/>
        <v>934335.62715779722</v>
      </c>
      <c r="S48" s="70">
        <f t="shared" si="6"/>
        <v>1080304.0150128009</v>
      </c>
      <c r="T48" s="70">
        <f t="shared" si="6"/>
        <v>1244794.3336462837</v>
      </c>
      <c r="U48" s="70">
        <f t="shared" si="5"/>
        <v>1430156.8311140335</v>
      </c>
      <c r="V48" s="70">
        <f t="shared" si="5"/>
        <v>1639039.9784805407</v>
      </c>
      <c r="W48" s="70">
        <f t="shared" si="5"/>
        <v>1874428.3113407481</v>
      </c>
      <c r="X48" s="70">
        <f t="shared" si="5"/>
        <v>2139685.0730530247</v>
      </c>
    </row>
    <row r="49" spans="1:24" ht="15">
      <c r="A49" s="69">
        <v>47</v>
      </c>
      <c r="B49" s="75">
        <v>10119</v>
      </c>
      <c r="C49" s="55">
        <v>12.8221977</v>
      </c>
      <c r="D49" s="55">
        <v>21</v>
      </c>
      <c r="E49" s="70">
        <f t="shared" si="6"/>
        <v>27247.041890522985</v>
      </c>
      <c r="F49" s="70">
        <f t="shared" si="6"/>
        <v>57987.753359650647</v>
      </c>
      <c r="G49" s="70">
        <f t="shared" si="6"/>
        <v>92670.099627736403</v>
      </c>
      <c r="H49" s="70">
        <f t="shared" si="6"/>
        <v>131799.48490131475</v>
      </c>
      <c r="I49" s="70">
        <f t="shared" si="6"/>
        <v>175946.11731346598</v>
      </c>
      <c r="J49" s="70">
        <f t="shared" si="6"/>
        <v>225753.31821139544</v>
      </c>
      <c r="K49" s="70">
        <f t="shared" si="6"/>
        <v>281946.89687729359</v>
      </c>
      <c r="L49" s="70">
        <f t="shared" si="6"/>
        <v>345345.72729443834</v>
      </c>
      <c r="M49" s="70">
        <f t="shared" si="6"/>
        <v>416873.68108715711</v>
      </c>
      <c r="N49" s="70">
        <f t="shared" si="6"/>
        <v>497573.0905259428</v>
      </c>
      <c r="O49" s="70">
        <f t="shared" si="6"/>
        <v>588619.93778570206</v>
      </c>
      <c r="P49" s="70">
        <f t="shared" si="6"/>
        <v>691340.99180072499</v>
      </c>
      <c r="Q49" s="70">
        <f t="shared" si="6"/>
        <v>807233.14244107762</v>
      </c>
      <c r="R49" s="70">
        <f t="shared" si="6"/>
        <v>937985.21375531796</v>
      </c>
      <c r="S49" s="70">
        <f t="shared" si="6"/>
        <v>1085502.5741503153</v>
      </c>
      <c r="T49" s="70">
        <f t="shared" si="6"/>
        <v>1251934.9021369808</v>
      </c>
      <c r="U49" s="70">
        <f t="shared" si="5"/>
        <v>1439707.512254809</v>
      </c>
      <c r="V49" s="70">
        <f t="shared" si="5"/>
        <v>1651556.697668395</v>
      </c>
      <c r="W49" s="70">
        <f t="shared" si="5"/>
        <v>1890569.6044615507</v>
      </c>
      <c r="X49" s="70">
        <f t="shared" si="5"/>
        <v>2160229.2186922422</v>
      </c>
    </row>
    <row r="50" spans="1:24" ht="15">
      <c r="A50" s="69">
        <v>48</v>
      </c>
      <c r="B50" s="75">
        <v>10424</v>
      </c>
      <c r="C50" s="55">
        <v>12.6767097</v>
      </c>
      <c r="D50" s="55">
        <v>21</v>
      </c>
      <c r="E50" s="70">
        <f t="shared" si="6"/>
        <v>27749.824601688022</v>
      </c>
      <c r="F50" s="70">
        <f t="shared" si="6"/>
        <v>59017.413910391217</v>
      </c>
      <c r="G50" s="70">
        <f t="shared" si="6"/>
        <v>94248.704745946947</v>
      </c>
      <c r="H50" s="70">
        <f t="shared" si="6"/>
        <v>133946.16404428877</v>
      </c>
      <c r="I50" s="70">
        <f t="shared" si="6"/>
        <v>178675.9550161571</v>
      </c>
      <c r="J50" s="70">
        <f t="shared" si="6"/>
        <v>229076.01173894588</v>
      </c>
      <c r="K50" s="70">
        <f t="shared" si="6"/>
        <v>285865.13734111813</v>
      </c>
      <c r="L50" s="70">
        <f t="shared" si="6"/>
        <v>349853.25553704589</v>
      </c>
      <c r="M50" s="70">
        <f t="shared" si="6"/>
        <v>421952.96171916439</v>
      </c>
      <c r="N50" s="70">
        <f t="shared" si="6"/>
        <v>503192.53834854305</v>
      </c>
      <c r="O50" s="70">
        <f t="shared" si="6"/>
        <v>594730.62026873708</v>
      </c>
      <c r="P50" s="70">
        <f t="shared" si="6"/>
        <v>697872.71909890242</v>
      </c>
      <c r="Q50" s="70">
        <f t="shared" si="6"/>
        <v>814089.84237625485</v>
      </c>
      <c r="R50" s="70">
        <f t="shared" si="6"/>
        <v>945039.47299316793</v>
      </c>
      <c r="S50" s="70">
        <f t="shared" si="6"/>
        <v>1092589.2081366102</v>
      </c>
      <c r="T50" s="70">
        <f t="shared" si="6"/>
        <v>1258843.3948673049</v>
      </c>
      <c r="U50" s="70">
        <f t="shared" si="5"/>
        <v>1446173.142213946</v>
      </c>
      <c r="V50" s="70">
        <f t="shared" si="5"/>
        <v>1657250.1378134643</v>
      </c>
      <c r="W50" s="70">
        <f t="shared" si="5"/>
        <v>1895084.751388615</v>
      </c>
      <c r="X50" s="70">
        <f t="shared" si="5"/>
        <v>2163068.9684928046</v>
      </c>
    </row>
    <row r="51" spans="1:24" ht="15">
      <c r="A51" s="69">
        <v>49</v>
      </c>
      <c r="B51" s="75">
        <v>10735</v>
      </c>
      <c r="C51" s="55">
        <v>13.766070600000001</v>
      </c>
      <c r="D51" s="55">
        <v>22</v>
      </c>
      <c r="E51" s="70">
        <f t="shared" si="6"/>
        <v>32511.328936020032</v>
      </c>
      <c r="F51" s="70">
        <f t="shared" si="6"/>
        <v>69498.190366370807</v>
      </c>
      <c r="G51" s="70">
        <f t="shared" si="6"/>
        <v>111576.68925394786</v>
      </c>
      <c r="H51" s="70">
        <f t="shared" si="6"/>
        <v>159447.74400580901</v>
      </c>
      <c r="I51" s="70">
        <f t="shared" si="6"/>
        <v>213908.76195177599</v>
      </c>
      <c r="J51" s="70">
        <f t="shared" si="6"/>
        <v>275866.92207766342</v>
      </c>
      <c r="K51" s="70">
        <f t="shared" si="6"/>
        <v>346354.28626894165</v>
      </c>
      <c r="L51" s="70">
        <f t="shared" si="6"/>
        <v>426544.99077887041</v>
      </c>
      <c r="M51" s="70">
        <f t="shared" si="6"/>
        <v>517774.80428627331</v>
      </c>
      <c r="N51" s="70">
        <f t="shared" si="6"/>
        <v>621563.37832935352</v>
      </c>
      <c r="O51" s="70">
        <f t="shared" si="6"/>
        <v>739639.56074993766</v>
      </c>
      <c r="P51" s="70">
        <f t="shared" si="6"/>
        <v>873970.19380432402</v>
      </c>
      <c r="Q51" s="70">
        <f t="shared" si="6"/>
        <v>1026792.8766424042</v>
      </c>
      <c r="R51" s="70">
        <f t="shared" si="6"/>
        <v>1200653.2378927886</v>
      </c>
      <c r="S51" s="70">
        <f t="shared" si="6"/>
        <v>1398447.3392183164</v>
      </c>
      <c r="T51" s="70">
        <f t="shared" si="6"/>
        <v>1623469.9161749517</v>
      </c>
      <c r="U51" s="70">
        <f t="shared" si="5"/>
        <v>1879469.2599413765</v>
      </c>
      <c r="V51" s="70">
        <f t="shared" si="5"/>
        <v>2170709.654106224</v>
      </c>
      <c r="W51" s="70">
        <f t="shared" si="5"/>
        <v>2502042.4065475231</v>
      </c>
      <c r="X51" s="70">
        <f t="shared" si="5"/>
        <v>2878986.6596108144</v>
      </c>
    </row>
    <row r="52" spans="1:24" ht="15">
      <c r="A52" s="69">
        <v>50</v>
      </c>
      <c r="B52" s="75">
        <v>11051</v>
      </c>
      <c r="C52" s="55">
        <v>12.5287767</v>
      </c>
      <c r="D52" s="55">
        <v>27</v>
      </c>
      <c r="E52" s="70">
        <f t="shared" si="6"/>
        <v>37382.988054159032</v>
      </c>
      <c r="F52" s="70">
        <f t="shared" si="6"/>
        <v>79449.607205411303</v>
      </c>
      <c r="G52" s="70">
        <f t="shared" si="6"/>
        <v>126786.65913536344</v>
      </c>
      <c r="H52" s="70">
        <f t="shared" si="6"/>
        <v>180054.46459798227</v>
      </c>
      <c r="I52" s="70">
        <f t="shared" si="6"/>
        <v>239996.07446000303</v>
      </c>
      <c r="J52" s="70">
        <f t="shared" si="6"/>
        <v>307447.63477202161</v>
      </c>
      <c r="K52" s="70">
        <f t="shared" si="6"/>
        <v>383350.05045619886</v>
      </c>
      <c r="L52" s="70">
        <f t="shared" si="6"/>
        <v>468762.11031135212</v>
      </c>
      <c r="M52" s="70">
        <f t="shared" si="6"/>
        <v>564875.25642062817</v>
      </c>
      <c r="N52" s="70">
        <f t="shared" si="6"/>
        <v>673030.20398528024</v>
      </c>
      <c r="O52" s="70">
        <f t="shared" si="6"/>
        <v>794735.64342030941</v>
      </c>
      <c r="P52" s="70">
        <f t="shared" si="6"/>
        <v>931689.28559390723</v>
      </c>
      <c r="Q52" s="70">
        <f t="shared" si="6"/>
        <v>1085801.5437779522</v>
      </c>
      <c r="R52" s="70">
        <f t="shared" si="6"/>
        <v>1259222.1826572039</v>
      </c>
      <c r="S52" s="70">
        <f t="shared" si="6"/>
        <v>1454370.3061333504</v>
      </c>
      <c r="T52" s="70">
        <f t="shared" si="6"/>
        <v>1673968.1022340625</v>
      </c>
      <c r="U52" s="70">
        <f t="shared" si="5"/>
        <v>1921078.8158463554</v>
      </c>
      <c r="V52" s="70">
        <f t="shared" si="5"/>
        <v>2199149.4789689081</v>
      </c>
      <c r="W52" s="70">
        <f t="shared" si="5"/>
        <v>2512058.9945422956</v>
      </c>
      <c r="X52" s="70">
        <f t="shared" si="5"/>
        <v>2864172.2445949242</v>
      </c>
    </row>
    <row r="53" spans="1:24" ht="15">
      <c r="A53" s="69">
        <v>51</v>
      </c>
      <c r="B53" s="75">
        <v>11373</v>
      </c>
      <c r="C53" s="55">
        <v>12.5532524</v>
      </c>
      <c r="D53" s="55">
        <v>22</v>
      </c>
      <c r="E53" s="70">
        <f t="shared" si="6"/>
        <v>31408.99069994401</v>
      </c>
      <c r="F53" s="70">
        <f t="shared" si="6"/>
        <v>66760.831278744517</v>
      </c>
      <c r="G53" s="70">
        <f t="shared" si="6"/>
        <v>106550.4776334475</v>
      </c>
      <c r="H53" s="70">
        <f t="shared" si="6"/>
        <v>151335.01872412371</v>
      </c>
      <c r="I53" s="70">
        <f t="shared" si="6"/>
        <v>201741.47629409426</v>
      </c>
      <c r="J53" s="70">
        <f t="shared" si="6"/>
        <v>258475.58370872212</v>
      </c>
      <c r="K53" s="70">
        <f t="shared" si="6"/>
        <v>322331.66682399536</v>
      </c>
      <c r="L53" s="70">
        <f t="shared" si="6"/>
        <v>394203.76522548241</v>
      </c>
      <c r="M53" s="70">
        <f t="shared" si="6"/>
        <v>475098.14954448474</v>
      </c>
      <c r="N53" s="70">
        <f t="shared" si="6"/>
        <v>566147.41010447731</v>
      </c>
      <c r="O53" s="70">
        <f t="shared" si="6"/>
        <v>668626.31415089965</v>
      </c>
      <c r="P53" s="70">
        <f t="shared" si="6"/>
        <v>783969.6536790228</v>
      </c>
      <c r="Q53" s="70">
        <f t="shared" si="6"/>
        <v>913792.33374470065</v>
      </c>
      <c r="R53" s="70">
        <f t="shared" si="6"/>
        <v>1059911.9825114675</v>
      </c>
      <c r="S53" s="70">
        <f t="shared" si="6"/>
        <v>1224374.39959392</v>
      </c>
      <c r="T53" s="70">
        <f t="shared" ref="T53:X67" si="7">$D53*((1+$C53/100)^T$2-1)*$B53</f>
        <v>1409482.1989958729</v>
      </c>
      <c r="U53" s="70">
        <f t="shared" si="7"/>
        <v>1617827.0476688389</v>
      </c>
      <c r="V53" s="70">
        <f t="shared" si="7"/>
        <v>1852325.9510581207</v>
      </c>
      <c r="W53" s="70">
        <f t="shared" si="7"/>
        <v>2116262.0936650913</v>
      </c>
      <c r="X53" s="70">
        <f t="shared" si="7"/>
        <v>2413330.8064283393</v>
      </c>
    </row>
    <row r="54" spans="1:24" ht="15">
      <c r="A54" s="69">
        <v>52</v>
      </c>
      <c r="B54" s="75">
        <v>11700</v>
      </c>
      <c r="C54" s="55">
        <v>15.0600673</v>
      </c>
      <c r="D54" s="55">
        <v>24</v>
      </c>
      <c r="E54" s="70">
        <f t="shared" ref="E54:T67" si="8">$D54*((1+$C54/100)^E$2-1)*$B54</f>
        <v>42288.668978400005</v>
      </c>
      <c r="F54" s="70">
        <f t="shared" si="8"/>
        <v>90946.039965221251</v>
      </c>
      <c r="G54" s="70">
        <f t="shared" si="8"/>
        <v>146931.24376906847</v>
      </c>
      <c r="H54" s="70">
        <f t="shared" si="8"/>
        <v>211347.85694381726</v>
      </c>
      <c r="I54" s="70">
        <f t="shared" si="8"/>
        <v>285465.65541506384</v>
      </c>
      <c r="J54" s="70">
        <f t="shared" si="8"/>
        <v>370745.64421735849</v>
      </c>
      <c r="K54" s="70">
        <f t="shared" si="8"/>
        <v>468868.85672671127</v>
      </c>
      <c r="L54" s="70">
        <f t="shared" si="8"/>
        <v>581769.49107689457</v>
      </c>
      <c r="M54" s="70">
        <f t="shared" si="8"/>
        <v>711673.03694234241</v>
      </c>
      <c r="N54" s="70">
        <f t="shared" si="8"/>
        <v>861140.14424021298</v>
      </c>
      <c r="O54" s="70">
        <f t="shared" si="8"/>
        <v>1033117.098488506</v>
      </c>
      <c r="P54" s="70">
        <f t="shared" si="8"/>
        <v>1230993.8977870825</v>
      </c>
      <c r="Q54" s="70">
        <f t="shared" si="8"/>
        <v>1458671.0762311104</v>
      </c>
      <c r="R54" s="70">
        <f t="shared" si="8"/>
        <v>1720636.5909755495</v>
      </c>
      <c r="S54" s="70">
        <f t="shared" si="8"/>
        <v>2022054.2885432933</v>
      </c>
      <c r="T54" s="70">
        <f t="shared" si="8"/>
        <v>2368865.6942188493</v>
      </c>
      <c r="U54" s="70">
        <f t="shared" si="7"/>
        <v>2767907.1309932205</v>
      </c>
      <c r="V54" s="70">
        <f t="shared" si="7"/>
        <v>3227044.4767006985</v>
      </c>
      <c r="W54" s="70">
        <f t="shared" si="7"/>
        <v>3755328.2156711561</v>
      </c>
      <c r="X54" s="70">
        <f t="shared" si="7"/>
        <v>4363171.8412655219</v>
      </c>
    </row>
    <row r="55" spans="1:24" ht="15">
      <c r="A55" s="69">
        <v>53</v>
      </c>
      <c r="B55" s="75">
        <v>12032</v>
      </c>
      <c r="C55" s="55">
        <v>12.7088257</v>
      </c>
      <c r="D55" s="55">
        <v>34</v>
      </c>
      <c r="E55" s="70">
        <f t="shared" si="8"/>
        <v>51990.280879616017</v>
      </c>
      <c r="F55" s="70">
        <f t="shared" si="8"/>
        <v>110587.91593716286</v>
      </c>
      <c r="G55" s="70">
        <f t="shared" si="8"/>
        <v>176632.62229849544</v>
      </c>
      <c r="H55" s="70">
        <f t="shared" si="8"/>
        <v>251070.83527536655</v>
      </c>
      <c r="I55" s="70">
        <f t="shared" si="8"/>
        <v>334969.270993663</v>
      </c>
      <c r="J55" s="70">
        <f t="shared" si="8"/>
        <v>429530.21267242439</v>
      </c>
      <c r="K55" s="70">
        <f t="shared" si="8"/>
        <v>536108.73960941809</v>
      </c>
      <c r="L55" s="70">
        <f t="shared" si="8"/>
        <v>656232.14576846175</v>
      </c>
      <c r="M55" s="70">
        <f t="shared" si="8"/>
        <v>791621.82624116156</v>
      </c>
      <c r="N55" s="70">
        <f t="shared" si="8"/>
        <v>944217.94522092363</v>
      </c>
      <c r="O55" s="70">
        <f t="shared" si="8"/>
        <v>1116207.2389867886</v>
      </c>
      <c r="P55" s="70">
        <f t="shared" si="8"/>
        <v>1310054.3523200175</v>
      </c>
      <c r="Q55" s="70">
        <f t="shared" si="8"/>
        <v>1528537.1574112489</v>
      </c>
      <c r="R55" s="70">
        <f t="shared" si="8"/>
        <v>1774786.5613859952</v>
      </c>
      <c r="S55" s="70">
        <f t="shared" si="8"/>
        <v>2052331.3728991807</v>
      </c>
      <c r="T55" s="70">
        <f t="shared" si="8"/>
        <v>2365148.8707469706</v>
      </c>
      <c r="U55" s="70">
        <f t="shared" si="7"/>
        <v>2717721.7991553377</v>
      </c>
      <c r="V55" s="70">
        <f t="shared" si="7"/>
        <v>3115102.6065005097</v>
      </c>
      <c r="W55" s="70">
        <f t="shared" si="7"/>
        <v>3562985.8480164325</v>
      </c>
      <c r="X55" s="70">
        <f t="shared" si="7"/>
        <v>4067789.7900361232</v>
      </c>
    </row>
    <row r="56" spans="1:24" ht="15">
      <c r="A56" s="69">
        <v>54</v>
      </c>
      <c r="B56" s="75">
        <v>12367</v>
      </c>
      <c r="C56" s="55">
        <v>13.548388900000001</v>
      </c>
      <c r="D56" s="55">
        <v>34</v>
      </c>
      <c r="E56" s="70">
        <f t="shared" si="8"/>
        <v>56967.994678942036</v>
      </c>
      <c r="F56" s="70">
        <f t="shared" si="8"/>
        <v>121654.2348255184</v>
      </c>
      <c r="G56" s="70">
        <f t="shared" si="8"/>
        <v>195104.41835194087</v>
      </c>
      <c r="H56" s="70">
        <f t="shared" si="8"/>
        <v>278505.91839028685</v>
      </c>
      <c r="I56" s="70">
        <f t="shared" si="8"/>
        <v>373206.9780022616</v>
      </c>
      <c r="J56" s="70">
        <f t="shared" si="8"/>
        <v>480738.50546288729</v>
      </c>
      <c r="K56" s="70">
        <f t="shared" si="8"/>
        <v>602838.8224539893</v>
      </c>
      <c r="L56" s="70">
        <f t="shared" si="8"/>
        <v>741481.7652391782</v>
      </c>
      <c r="M56" s="70">
        <f t="shared" si="8"/>
        <v>898908.59309530922</v>
      </c>
      <c r="N56" s="70">
        <f t="shared" si="8"/>
        <v>1077664.2198223225</v>
      </c>
      <c r="O56" s="70">
        <f t="shared" si="8"/>
        <v>1280638.3540389433</v>
      </c>
      <c r="P56" s="70">
        <f t="shared" si="8"/>
        <v>1511112.2133256407</v>
      </c>
      <c r="Q56" s="70">
        <f t="shared" si="8"/>
        <v>1772811.5673813382</v>
      </c>
      <c r="R56" s="70">
        <f t="shared" si="8"/>
        <v>2069966.9676732891</v>
      </c>
      <c r="S56" s="70">
        <f t="shared" si="8"/>
        <v>2407382.1372341453</v>
      </c>
      <c r="T56" s="70">
        <f t="shared" si="8"/>
        <v>2790511.6261747014</v>
      </c>
      <c r="U56" s="70">
        <f t="shared" si="7"/>
        <v>3225548.9882675069</v>
      </c>
      <c r="V56" s="70">
        <f t="shared" si="7"/>
        <v>3719526.9040369461</v>
      </c>
      <c r="W56" s="70">
        <f t="shared" si="7"/>
        <v>4280430.8689149432</v>
      </c>
      <c r="X56" s="70">
        <f t="shared" si="7"/>
        <v>4917328.2843101313</v>
      </c>
    </row>
    <row r="57" spans="1:24" ht="15">
      <c r="A57" s="69">
        <v>55</v>
      </c>
      <c r="B57" s="75">
        <v>12706</v>
      </c>
      <c r="C57" s="55">
        <v>12.105408499999999</v>
      </c>
      <c r="D57" s="55">
        <v>53</v>
      </c>
      <c r="E57" s="70">
        <f t="shared" si="8"/>
        <v>81519.999812529946</v>
      </c>
      <c r="F57" s="70">
        <f t="shared" si="8"/>
        <v>172908.32861156584</v>
      </c>
      <c r="G57" s="70">
        <f t="shared" si="8"/>
        <v>275359.58793304826</v>
      </c>
      <c r="H57" s="70">
        <f t="shared" si="8"/>
        <v>390212.99070879025</v>
      </c>
      <c r="I57" s="70">
        <f t="shared" si="8"/>
        <v>518969.86706668627</v>
      </c>
      <c r="J57" s="70">
        <f t="shared" si="8"/>
        <v>663313.28927954542</v>
      </c>
      <c r="K57" s="70">
        <f t="shared" si="8"/>
        <v>825130.07239415101</v>
      </c>
      <c r="L57" s="70">
        <f t="shared" si="8"/>
        <v>1006535.4381263386</v>
      </c>
      <c r="M57" s="70">
        <f t="shared" si="8"/>
        <v>1209900.6644213267</v>
      </c>
      <c r="N57" s="70">
        <f t="shared" si="8"/>
        <v>1437884.0821062722</v>
      </c>
      <c r="O57" s="70">
        <f t="shared" si="8"/>
        <v>1693465.8238142417</v>
      </c>
      <c r="P57" s="70">
        <f t="shared" si="8"/>
        <v>1979986.7794073755</v>
      </c>
      <c r="Q57" s="70">
        <f t="shared" si="8"/>
        <v>2301192.2671131617</v>
      </c>
      <c r="R57" s="70">
        <f t="shared" si="8"/>
        <v>2661280.9912301507</v>
      </c>
      <c r="S57" s="70">
        <f t="shared" si="8"/>
        <v>3064959.9263639404</v>
      </c>
      <c r="T57" s="70">
        <f t="shared" si="8"/>
        <v>3517505.8456241232</v>
      </c>
      <c r="U57" s="70">
        <f t="shared" si="7"/>
        <v>4024834.2970608324</v>
      </c>
      <c r="V57" s="70">
        <f t="shared" si="7"/>
        <v>4593576.9299806794</v>
      </c>
      <c r="W57" s="70">
        <f t="shared" si="7"/>
        <v>5231168.1819291292</v>
      </c>
      <c r="X57" s="70">
        <f t="shared" si="7"/>
        <v>5945942.4594862014</v>
      </c>
    </row>
    <row r="58" spans="1:24" ht="15">
      <c r="A58" s="69">
        <v>56</v>
      </c>
      <c r="B58" s="75">
        <v>13055</v>
      </c>
      <c r="C58" s="55">
        <v>12.4480313</v>
      </c>
      <c r="D58" s="55">
        <v>38</v>
      </c>
      <c r="E58" s="70">
        <f t="shared" si="8"/>
        <v>61753.438476170028</v>
      </c>
      <c r="F58" s="70">
        <f t="shared" si="8"/>
        <v>131193.9643026799</v>
      </c>
      <c r="G58" s="70">
        <f t="shared" si="8"/>
        <v>209278.46851895834</v>
      </c>
      <c r="H58" s="70">
        <f t="shared" si="8"/>
        <v>297082.95626052894</v>
      </c>
      <c r="I58" s="70">
        <f t="shared" si="8"/>
        <v>395817.3741189749</v>
      </c>
      <c r="J58" s="70">
        <f t="shared" si="8"/>
        <v>506842.28321631311</v>
      </c>
      <c r="K58" s="70">
        <f t="shared" si="8"/>
        <v>631687.60774888436</v>
      </c>
      <c r="L58" s="70">
        <f t="shared" si="8"/>
        <v>772073.71735585667</v>
      </c>
      <c r="M58" s="70">
        <f t="shared" si="8"/>
        <v>929935.13382755709</v>
      </c>
      <c r="N58" s="70">
        <f t="shared" si="8"/>
        <v>1107447.1888322784</v>
      </c>
      <c r="O58" s="70">
        <f t="shared" si="8"/>
        <v>1307056.0000052603</v>
      </c>
      <c r="P58" s="70">
        <f t="shared" si="8"/>
        <v>1531512.1784706137</v>
      </c>
      <c r="Q58" s="70">
        <f t="shared" si="8"/>
        <v>1783908.7322861173</v>
      </c>
      <c r="R58" s="70">
        <f t="shared" si="8"/>
        <v>2067723.6881206965</v>
      </c>
      <c r="S58" s="70">
        <f t="shared" si="8"/>
        <v>2386868.0184916453</v>
      </c>
      <c r="T58" s="70">
        <f t="shared" si="8"/>
        <v>2745739.534999345</v>
      </c>
      <c r="U58" s="70">
        <f t="shared" si="7"/>
        <v>3149283.4902087077</v>
      </c>
      <c r="V58" s="70">
        <f t="shared" si="7"/>
        <v>3603060.7232717904</v>
      </c>
      <c r="W58" s="70">
        <f t="shared" si="7"/>
        <v>4113324.2883388386</v>
      </c>
      <c r="X58" s="70">
        <f t="shared" si="7"/>
        <v>4687105.6216979297</v>
      </c>
    </row>
    <row r="59" spans="1:24" ht="15">
      <c r="A59" s="69">
        <v>57</v>
      </c>
      <c r="B59" s="75">
        <v>13407</v>
      </c>
      <c r="C59" s="55">
        <v>12.946932800000001</v>
      </c>
      <c r="D59" s="55">
        <v>58</v>
      </c>
      <c r="E59" s="70">
        <f t="shared" si="8"/>
        <v>100676.12626876791</v>
      </c>
      <c r="F59" s="70">
        <f t="shared" si="8"/>
        <v>214386.72295119637</v>
      </c>
      <c r="G59" s="70">
        <f t="shared" si="8"/>
        <v>342819.35417257773</v>
      </c>
      <c r="H59" s="70">
        <f t="shared" si="8"/>
        <v>487880.07185146335</v>
      </c>
      <c r="I59" s="70">
        <f t="shared" si="8"/>
        <v>651721.70316743199</v>
      </c>
      <c r="J59" s="70">
        <f t="shared" si="8"/>
        <v>836775.80038830265</v>
      </c>
      <c r="K59" s="70">
        <f t="shared" si="8"/>
        <v>1045788.7272200061</v>
      </c>
      <c r="L59" s="70">
        <f t="shared" si="8"/>
        <v>1281862.4172319234</v>
      </c>
      <c r="M59" s="70">
        <f t="shared" si="8"/>
        <v>1548500.4092481644</v>
      </c>
      <c r="N59" s="70">
        <f t="shared" si="8"/>
        <v>1849659.8429100167</v>
      </c>
      <c r="O59" s="70">
        <f t="shared" si="8"/>
        <v>2189810.1860689297</v>
      </c>
      <c r="P59" s="70">
        <f t="shared" si="8"/>
        <v>2573999.5655755973</v>
      </c>
      <c r="Q59" s="70">
        <f t="shared" si="8"/>
        <v>3007929.6858717287</v>
      </c>
      <c r="R59" s="70">
        <f t="shared" si="8"/>
        <v>3498040.4472415606</v>
      </c>
      <c r="S59" s="70">
        <f t="shared" si="8"/>
        <v>4051605.5195315126</v>
      </c>
      <c r="T59" s="70">
        <f t="shared" si="8"/>
        <v>4676840.2897351161</v>
      </c>
      <c r="U59" s="70">
        <f t="shared" si="7"/>
        <v>5383023.785479215</v>
      </c>
      <c r="V59" s="70">
        <f t="shared" si="7"/>
        <v>6180636.3838619925</v>
      </c>
      <c r="W59" s="70">
        <f t="shared" si="7"/>
        <v>7081515.3493617214</v>
      </c>
      <c r="X59" s="70">
        <f t="shared" si="7"/>
        <v>8099030.5091340365</v>
      </c>
    </row>
    <row r="60" spans="1:24" ht="15">
      <c r="A60" s="69">
        <v>58</v>
      </c>
      <c r="B60" s="75">
        <v>13764</v>
      </c>
      <c r="C60" s="55">
        <v>13.4630648</v>
      </c>
      <c r="D60" s="55">
        <v>50</v>
      </c>
      <c r="E60" s="70">
        <f t="shared" si="8"/>
        <v>92652.811953599943</v>
      </c>
      <c r="F60" s="70">
        <f t="shared" si="8"/>
        <v>197779.53201953523</v>
      </c>
      <c r="G60" s="70">
        <f t="shared" si="8"/>
        <v>317059.53053006198</v>
      </c>
      <c r="H60" s="70">
        <f t="shared" si="8"/>
        <v>452398.27253349987</v>
      </c>
      <c r="I60" s="70">
        <f t="shared" si="8"/>
        <v>605957.75707236549</v>
      </c>
      <c r="J60" s="70">
        <f t="shared" si="8"/>
        <v>780191.05452124448</v>
      </c>
      <c r="K60" s="70">
        <f t="shared" si="8"/>
        <v>977881.4937088429</v>
      </c>
      <c r="L60" s="70">
        <f t="shared" si="8"/>
        <v>1202187.1248276723</v>
      </c>
      <c r="M60" s="70">
        <f t="shared" si="8"/>
        <v>1456691.1684140784</v>
      </c>
      <c r="N60" s="70">
        <f t="shared" si="8"/>
        <v>1745459.256307143</v>
      </c>
      <c r="O60" s="70">
        <f t="shared" si="8"/>
        <v>2073104.3789949715</v>
      </c>
      <c r="P60" s="70">
        <f t="shared" si="8"/>
        <v>2444860.5768643022</v>
      </c>
      <c r="Q60" s="70">
        <f t="shared" si="8"/>
        <v>2866666.5525507969</v>
      </c>
      <c r="R60" s="70">
        <f t="shared" si="8"/>
        <v>3345260.5400742358</v>
      </c>
      <c r="S60" s="70">
        <f t="shared" si="8"/>
        <v>3888287.9462668607</v>
      </c>
      <c r="T60" s="70">
        <f t="shared" si="8"/>
        <v>4504423.4840369569</v>
      </c>
      <c r="U60" s="70">
        <f t="shared" si="7"/>
        <v>5203509.7485128688</v>
      </c>
      <c r="V60" s="70">
        <f t="shared" si="7"/>
        <v>5996714.4497830737</v>
      </c>
      <c r="W60" s="70">
        <f t="shared" si="7"/>
        <v>6896708.8139819317</v>
      </c>
      <c r="X60" s="70">
        <f t="shared" si="7"/>
        <v>7917870.0026292307</v>
      </c>
    </row>
    <row r="61" spans="1:24" ht="15">
      <c r="A61" s="69">
        <v>59</v>
      </c>
      <c r="B61" s="75">
        <v>14125</v>
      </c>
      <c r="C61" s="55">
        <v>13.4545586</v>
      </c>
      <c r="D61" s="55">
        <v>60</v>
      </c>
      <c r="E61" s="70">
        <f t="shared" si="8"/>
        <v>114027.38413500001</v>
      </c>
      <c r="F61" s="70">
        <f t="shared" si="8"/>
        <v>243396.64948849074</v>
      </c>
      <c r="G61" s="70">
        <f t="shared" si="8"/>
        <v>390171.97845935635</v>
      </c>
      <c r="H61" s="70">
        <f t="shared" si="8"/>
        <v>556695.28007694986</v>
      </c>
      <c r="I61" s="70">
        <f t="shared" si="8"/>
        <v>745623.55689333729</v>
      </c>
      <c r="J61" s="70">
        <f t="shared" si="8"/>
        <v>959971.29942595563</v>
      </c>
      <c r="K61" s="70">
        <f t="shared" si="8"/>
        <v>1203158.5845854024</v>
      </c>
      <c r="L61" s="70">
        <f t="shared" si="8"/>
        <v>1479065.6455343764</v>
      </c>
      <c r="M61" s="70">
        <f t="shared" si="8"/>
        <v>1792094.7836802672</v>
      </c>
      <c r="N61" s="70">
        <f t="shared" si="8"/>
        <v>2147240.6106530721</v>
      </c>
      <c r="O61" s="70">
        <f t="shared" si="8"/>
        <v>2550169.7410313878</v>
      </c>
      <c r="P61" s="70">
        <f t="shared" si="8"/>
        <v>3007311.2073729243</v>
      </c>
      <c r="Q61" s="70">
        <f t="shared" si="8"/>
        <v>3525959.0401882818</v>
      </c>
      <c r="R61" s="70">
        <f t="shared" si="8"/>
        <v>4114388.6495974115</v>
      </c>
      <c r="S61" s="70">
        <f t="shared" si="8"/>
        <v>4781988.8656242453</v>
      </c>
      <c r="T61" s="70">
        <f t="shared" si="8"/>
        <v>5539411.7439301349</v>
      </c>
      <c r="U61" s="70">
        <f t="shared" si="7"/>
        <v>6398742.5272474969</v>
      </c>
      <c r="V61" s="70">
        <f t="shared" si="7"/>
        <v>7373692.4743741332</v>
      </c>
      <c r="W61" s="70">
        <f t="shared" si="7"/>
        <v>8479817.6334575918</v>
      </c>
      <c r="X61" s="70">
        <f t="shared" si="7"/>
        <v>9734767.0502592772</v>
      </c>
    </row>
    <row r="62" spans="1:24" ht="15">
      <c r="A62" s="69">
        <v>60</v>
      </c>
      <c r="B62" s="75">
        <v>14489</v>
      </c>
      <c r="C62" s="55">
        <v>14.5889551</v>
      </c>
      <c r="D62" s="55">
        <v>63</v>
      </c>
      <c r="E62" s="70">
        <f t="shared" si="8"/>
        <v>133169.00337965702</v>
      </c>
      <c r="F62" s="70">
        <f t="shared" si="8"/>
        <v>285765.97286948957</v>
      </c>
      <c r="G62" s="70">
        <f t="shared" si="8"/>
        <v>460625.24572215468</v>
      </c>
      <c r="H62" s="70">
        <f t="shared" si="8"/>
        <v>660994.65937948134</v>
      </c>
      <c r="I62" s="70">
        <f t="shared" si="8"/>
        <v>890595.87682940869</v>
      </c>
      <c r="J62" s="70">
        <f t="shared" si="8"/>
        <v>1153693.5128021594</v>
      </c>
      <c r="K62" s="70">
        <f t="shared" si="8"/>
        <v>1455174.3447561362</v>
      </c>
      <c r="L62" s="70">
        <f t="shared" si="8"/>
        <v>1800638.0799189848</v>
      </c>
      <c r="M62" s="70">
        <f t="shared" si="8"/>
        <v>2196501.3642915245</v>
      </c>
      <c r="N62" s="70">
        <f t="shared" si="8"/>
        <v>2650116.9654785595</v>
      </c>
      <c r="O62" s="70">
        <f t="shared" si="8"/>
        <v>3169910.3430493665</v>
      </c>
      <c r="P62" s="70">
        <f t="shared" si="8"/>
        <v>3765536.1430867505</v>
      </c>
      <c r="Q62" s="70">
        <f t="shared" si="8"/>
        <v>4448057.5236556055</v>
      </c>
      <c r="R62" s="70">
        <f t="shared" si="8"/>
        <v>5230151.64198355</v>
      </c>
      <c r="S62" s="70">
        <f t="shared" si="8"/>
        <v>6126345.1200741008</v>
      </c>
      <c r="T62" s="70">
        <f t="shared" si="8"/>
        <v>7153283.862292408</v>
      </c>
      <c r="U62" s="70">
        <f t="shared" si="7"/>
        <v>8330042.2365174498</v>
      </c>
      <c r="V62" s="70">
        <f t="shared" si="7"/>
        <v>9678477.3615936711</v>
      </c>
      <c r="W62" s="70">
        <f t="shared" si="7"/>
        <v>11223635.081619898</v>
      </c>
      <c r="X62" s="70">
        <f t="shared" si="7"/>
        <v>12994215.167644927</v>
      </c>
    </row>
    <row r="63" spans="1:24" ht="15">
      <c r="A63" s="69">
        <v>61</v>
      </c>
      <c r="B63" s="75">
        <v>14855</v>
      </c>
      <c r="C63" s="55">
        <v>14.3558314</v>
      </c>
      <c r="D63" s="55">
        <v>72</v>
      </c>
      <c r="E63" s="70">
        <f t="shared" si="8"/>
        <v>153544.23032184009</v>
      </c>
      <c r="F63" s="70">
        <f t="shared" si="8"/>
        <v>329131.01147311128</v>
      </c>
      <c r="G63" s="70">
        <f t="shared" si="8"/>
        <v>529924.73488714581</v>
      </c>
      <c r="H63" s="70">
        <f t="shared" si="8"/>
        <v>759544.06669628166</v>
      </c>
      <c r="I63" s="70">
        <f t="shared" si="8"/>
        <v>1022127.1626417434</v>
      </c>
      <c r="J63" s="70">
        <f t="shared" si="8"/>
        <v>1322406.2451260365</v>
      </c>
      <c r="K63" s="70">
        <f t="shared" si="8"/>
        <v>1665792.8864212406</v>
      </c>
      <c r="L63" s="70">
        <f t="shared" si="8"/>
        <v>2058475.5349909079</v>
      </c>
      <c r="M63" s="70">
        <f t="shared" si="8"/>
        <v>2507531.0425262908</v>
      </c>
      <c r="N63" s="70">
        <f t="shared" si="8"/>
        <v>3021052.2016158681</v>
      </c>
      <c r="O63" s="70">
        <f t="shared" si="8"/>
        <v>3608293.5925076697</v>
      </c>
      <c r="P63" s="70">
        <f t="shared" si="8"/>
        <v>4279838.3673869148</v>
      </c>
      <c r="Q63" s="70">
        <f t="shared" si="8"/>
        <v>5047788.9779233336</v>
      </c>
      <c r="R63" s="70">
        <f t="shared" si="8"/>
        <v>5925985.2833436318</v>
      </c>
      <c r="S63" s="70">
        <f t="shared" si="8"/>
        <v>6930253.9697310943</v>
      </c>
      <c r="T63" s="70">
        <f t="shared" si="8"/>
        <v>8078693.7755393386</v>
      </c>
      <c r="U63" s="70">
        <f t="shared" si="7"/>
        <v>9392001.6635999009</v>
      </c>
      <c r="V63" s="70">
        <f t="shared" si="7"/>
        <v>10893845.81783334</v>
      </c>
      <c r="W63" s="70">
        <f t="shared" si="7"/>
        <v>12611292.186739285</v>
      </c>
      <c r="X63" s="70">
        <f t="shared" si="7"/>
        <v>14575292.260750791</v>
      </c>
    </row>
    <row r="64" spans="1:24" ht="15">
      <c r="A64" s="69">
        <v>62</v>
      </c>
      <c r="B64" s="75">
        <v>15226</v>
      </c>
      <c r="C64" s="55">
        <v>13.695024800000001</v>
      </c>
      <c r="D64" s="55">
        <v>76</v>
      </c>
      <c r="E64" s="70">
        <f t="shared" si="8"/>
        <v>158475.540179648</v>
      </c>
      <c r="F64" s="70">
        <f t="shared" si="8"/>
        <v>338654.34488883289</v>
      </c>
      <c r="G64" s="70">
        <f t="shared" si="8"/>
        <v>543508.68158728397</v>
      </c>
      <c r="H64" s="70">
        <f t="shared" si="8"/>
        <v>776417.87050046388</v>
      </c>
      <c r="I64" s="70">
        <f t="shared" si="8"/>
        <v>1041224.0305967821</v>
      </c>
      <c r="J64" s="70">
        <f t="shared" si="8"/>
        <v>1342295.4599902192</v>
      </c>
      <c r="K64" s="70">
        <f t="shared" si="8"/>
        <v>1684598.6963048019</v>
      </c>
      <c r="L64" s="70">
        <f t="shared" si="8"/>
        <v>2073780.4457238698</v>
      </c>
      <c r="M64" s="70">
        <f t="shared" si="8"/>
        <v>2516260.7322429521</v>
      </c>
      <c r="N64" s="70">
        <f t="shared" si="8"/>
        <v>3019338.8037359351</v>
      </c>
      <c r="O64" s="70">
        <f t="shared" si="8"/>
        <v>3591313.5418832419</v>
      </c>
      <c r="P64" s="70">
        <f t="shared" si="8"/>
        <v>4241620.3622695589</v>
      </c>
      <c r="Q64" s="70">
        <f t="shared" si="8"/>
        <v>4980986.8629838731</v>
      </c>
      <c r="R64" s="70">
        <f t="shared" si="8"/>
        <v>5821609.7893339042</v>
      </c>
      <c r="S64" s="70">
        <f t="shared" si="8"/>
        <v>6777356.2339220587</v>
      </c>
      <c r="T64" s="70">
        <f t="shared" si="8"/>
        <v>7863992.3911216818</v>
      </c>
      <c r="U64" s="70">
        <f t="shared" si="7"/>
        <v>9099443.6395355556</v>
      </c>
      <c r="V64" s="70">
        <f t="shared" si="7"/>
        <v>10504090.24281162</v>
      </c>
      <c r="W64" s="70">
        <f t="shared" si="7"/>
        <v>12101103.5467587</v>
      </c>
      <c r="X64" s="70">
        <f t="shared" si="7"/>
        <v>13916828.218740635</v>
      </c>
    </row>
    <row r="65" spans="1:24" ht="15">
      <c r="A65" s="69">
        <v>63</v>
      </c>
      <c r="B65" s="75">
        <v>15602</v>
      </c>
      <c r="C65" s="55">
        <v>15.539543800000001</v>
      </c>
      <c r="D65" s="55">
        <v>108</v>
      </c>
      <c r="E65" s="70">
        <f t="shared" si="8"/>
        <v>261843.79935700799</v>
      </c>
      <c r="F65" s="70">
        <f t="shared" si="8"/>
        <v>564376.93060268217</v>
      </c>
      <c r="G65" s="70">
        <f t="shared" si="8"/>
        <v>913922.33028778946</v>
      </c>
      <c r="H65" s="70">
        <f t="shared" si="8"/>
        <v>1317785.4904578489</v>
      </c>
      <c r="I65" s="70">
        <f t="shared" si="8"/>
        <v>1784407.1432945989</v>
      </c>
      <c r="J65" s="70">
        <f t="shared" si="8"/>
        <v>2323539.6722542006</v>
      </c>
      <c r="K65" s="70">
        <f t="shared" si="8"/>
        <v>2946450.9366915259</v>
      </c>
      <c r="L65" s="70">
        <f t="shared" si="8"/>
        <v>3666159.769901223</v>
      </c>
      <c r="M65" s="70">
        <f t="shared" si="8"/>
        <v>4497708.0724800117</v>
      </c>
      <c r="N65" s="70">
        <f t="shared" si="8"/>
        <v>5458475.1877561854</v>
      </c>
      <c r="O65" s="70">
        <f t="shared" si="8"/>
        <v>6568541.1297266977</v>
      </c>
      <c r="P65" s="70">
        <f t="shared" si="8"/>
        <v>7851106.2549586007</v>
      </c>
      <c r="Q65" s="70">
        <f t="shared" si="8"/>
        <v>9332976.149589438</v>
      </c>
      <c r="R65" s="70">
        <f t="shared" si="8"/>
        <v>11045121.86555545</v>
      </c>
      <c r="S65" s="70">
        <f t="shared" si="8"/>
        <v>13023327.214973824</v>
      </c>
      <c r="T65" s="70">
        <f t="shared" si="8"/>
        <v>15308936.651119011</v>
      </c>
      <c r="U65" s="70">
        <f t="shared" si="7"/>
        <v>17949719.366690911</v>
      </c>
      <c r="V65" s="70">
        <f t="shared" si="7"/>
        <v>21000867.669011932</v>
      </c>
      <c r="W65" s="70">
        <f t="shared" si="7"/>
        <v>24526150.498175088</v>
      </c>
      <c r="X65" s="70">
        <f t="shared" si="7"/>
        <v>28599246.196649928</v>
      </c>
    </row>
    <row r="66" spans="1:24" ht="15">
      <c r="A66" s="69">
        <v>64</v>
      </c>
      <c r="B66" s="75">
        <v>15983</v>
      </c>
      <c r="C66" s="55">
        <v>16.852858900000001</v>
      </c>
      <c r="D66" s="55">
        <v>104</v>
      </c>
      <c r="E66" s="70">
        <f>$D66*((1+$C66/100)^E$2-1)*$B66</f>
        <v>280133.61355064821</v>
      </c>
      <c r="F66" s="70">
        <f>$D66*((1+$C66/100)^F$2-1)*$B66</f>
        <v>607477.74972445832</v>
      </c>
      <c r="G66" s="70">
        <f t="shared" si="8"/>
        <v>989988.73128506471</v>
      </c>
      <c r="H66" s="70">
        <f t="shared" si="8"/>
        <v>1436963.7488450853</v>
      </c>
      <c r="I66" s="70">
        <f t="shared" si="8"/>
        <v>1959266.835432746</v>
      </c>
      <c r="J66" s="70">
        <f t="shared" si="8"/>
        <v>2569592.9242333705</v>
      </c>
      <c r="K66" s="70">
        <f t="shared" si="8"/>
        <v>3282776.4076094525</v>
      </c>
      <c r="L66" s="70">
        <f t="shared" si="8"/>
        <v>4116151.6971370117</v>
      </c>
      <c r="M66" s="70">
        <f t="shared" si="8"/>
        <v>5089974.5483161155</v>
      </c>
      <c r="N66" s="70">
        <f t="shared" si="8"/>
        <v>6227914.3905403921</v>
      </c>
      <c r="O66" s="70">
        <f t="shared" si="8"/>
        <v>7557629.628741608</v>
      </c>
      <c r="P66" s="70">
        <f t="shared" si="8"/>
        <v>9111439.8998086732</v>
      </c>
      <c r="Q66" s="70">
        <f t="shared" si="8"/>
        <v>10927111.623432381</v>
      </c>
      <c r="R66" s="70">
        <f t="shared" si="8"/>
        <v>13048775.940725587</v>
      </c>
      <c r="S66" s="70">
        <f t="shared" si="8"/>
        <v>15528001.351743869</v>
      </c>
      <c r="T66" s="70">
        <f t="shared" si="8"/>
        <v>18425047.123094007</v>
      </c>
      <c r="U66" s="70">
        <f t="shared" si="7"/>
        <v>21810327.930558197</v>
      </c>
      <c r="V66" s="70">
        <f t="shared" si="7"/>
        <v>25766125.335873108</v>
      </c>
      <c r="W66" s="70">
        <f t="shared" si="7"/>
        <v>30388587.696275607</v>
      </c>
      <c r="X66" s="70">
        <f t="shared" si="7"/>
        <v>35790067.115982346</v>
      </c>
    </row>
    <row r="67" spans="1:24" ht="15">
      <c r="A67" s="69">
        <v>65</v>
      </c>
      <c r="B67" s="75">
        <v>16361</v>
      </c>
      <c r="C67" s="55">
        <v>15.0329374</v>
      </c>
      <c r="D67" s="55">
        <v>106</v>
      </c>
      <c r="E67" s="70">
        <f>$D67*((1+$C67/100)^E$2-1)*$B67</f>
        <v>260711.12212948402</v>
      </c>
      <c r="F67" s="70">
        <f t="shared" ref="F67:X67" si="9">$D67*((1+$C67/100)^F$2-1)*$B67</f>
        <v>560614.78404353105</v>
      </c>
      <c r="G67" s="70">
        <f t="shared" si="8"/>
        <v>905602.77571342431</v>
      </c>
      <c r="H67" s="70">
        <f t="shared" si="8"/>
        <v>1302452.5962085696</v>
      </c>
      <c r="I67" s="70">
        <f t="shared" si="8"/>
        <v>1758960.601790763</v>
      </c>
      <c r="J67" s="70">
        <f t="shared" si="8"/>
        <v>2284095.1700781151</v>
      </c>
      <c r="K67" s="70">
        <f t="shared" si="8"/>
        <v>2888172.8892818661</v>
      </c>
      <c r="L67" s="70">
        <f t="shared" si="8"/>
        <v>3583061.2338608648</v>
      </c>
      <c r="M67" s="70">
        <f t="shared" si="8"/>
        <v>4382411.7082803203</v>
      </c>
      <c r="N67" s="70">
        <f t="shared" si="8"/>
        <v>5301928.039125856</v>
      </c>
      <c r="O67" s="70">
        <f t="shared" si="8"/>
        <v>6359674.6843701769</v>
      </c>
      <c r="P67" s="70">
        <f t="shared" si="8"/>
        <v>7576431.7206446771</v>
      </c>
      <c r="Q67" s="70">
        <f t="shared" si="8"/>
        <v>8976103.0804924183</v>
      </c>
      <c r="R67" s="70">
        <f t="shared" si="8"/>
        <v>10586186.159671798</v>
      </c>
      <c r="S67" s="70">
        <f t="shared" si="8"/>
        <v>12438312.020232208</v>
      </c>
      <c r="T67" s="70">
        <f t="shared" si="8"/>
        <v>14568866.801979877</v>
      </c>
      <c r="U67" s="70">
        <f t="shared" si="7"/>
        <v>17019706.550340377</v>
      </c>
      <c r="V67" s="70">
        <f t="shared" si="7"/>
        <v>19838979.503846228</v>
      </c>
      <c r="W67" s="70">
        <f t="shared" si="7"/>
        <v>23082071.995587748</v>
      </c>
      <c r="X67" s="70">
        <f t="shared" si="7"/>
        <v>26812696.551436871</v>
      </c>
    </row>
    <row r="68" spans="1:24">
      <c r="A68" s="69"/>
      <c r="B68" s="69"/>
      <c r="E68" s="69"/>
      <c r="F68" s="69"/>
      <c r="G68" s="69"/>
      <c r="H68" s="69"/>
      <c r="I68" s="70">
        <f>SUM(I37:I67)</f>
        <v>16273825.226621229</v>
      </c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70">
        <f>SUM(X37:X67)</f>
        <v>229343424.32809627</v>
      </c>
    </row>
    <row r="69" spans="1:24">
      <c r="A69" s="69" t="s">
        <v>133</v>
      </c>
      <c r="B69" s="69"/>
      <c r="E69" s="69" t="s">
        <v>31</v>
      </c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</row>
    <row r="70" spans="1:24" ht="15">
      <c r="A70" s="69" t="s">
        <v>0</v>
      </c>
      <c r="B70" s="69" t="s">
        <v>32</v>
      </c>
      <c r="C70" s="69" t="s">
        <v>33</v>
      </c>
      <c r="D70" s="55">
        <v>1140</v>
      </c>
      <c r="E70" s="69">
        <v>1</v>
      </c>
      <c r="F70" s="69">
        <v>2</v>
      </c>
      <c r="G70" s="69">
        <v>3</v>
      </c>
      <c r="H70" s="69">
        <v>4</v>
      </c>
      <c r="I70" s="69">
        <v>5</v>
      </c>
      <c r="J70" s="69">
        <v>6</v>
      </c>
      <c r="K70" s="69">
        <v>7</v>
      </c>
      <c r="L70" s="69">
        <v>8</v>
      </c>
      <c r="M70" s="69">
        <v>9</v>
      </c>
      <c r="N70" s="69">
        <v>10</v>
      </c>
      <c r="O70" s="69">
        <v>11</v>
      </c>
      <c r="P70" s="69">
        <v>12</v>
      </c>
      <c r="Q70" s="69">
        <v>13</v>
      </c>
      <c r="R70" s="69">
        <v>14</v>
      </c>
      <c r="S70" s="69">
        <v>15</v>
      </c>
      <c r="T70" s="69">
        <v>16</v>
      </c>
      <c r="U70" s="69">
        <v>17</v>
      </c>
      <c r="V70" s="69">
        <v>18</v>
      </c>
      <c r="W70" s="69">
        <v>19</v>
      </c>
      <c r="X70" s="69">
        <v>20</v>
      </c>
    </row>
    <row r="71" spans="1:24" ht="15">
      <c r="A71" s="69">
        <v>35</v>
      </c>
      <c r="B71">
        <v>4619.8034129999996</v>
      </c>
      <c r="C71" s="55">
        <v>11.6415585</v>
      </c>
      <c r="D71" s="55">
        <v>1162</v>
      </c>
      <c r="E71" s="70">
        <f>$D71*((1+$C71/100)^E$2-1)*$B71</f>
        <v>624943.48984871258</v>
      </c>
      <c r="F71" s="70">
        <f>$D71*((1+$C71/100)^F$2-1)*$B71</f>
        <v>1322640.1416601047</v>
      </c>
      <c r="G71" s="70">
        <f>$D71*((1+$C71/100)^G$2-1)*$B71</f>
        <v>2101559.5573446611</v>
      </c>
      <c r="H71" s="70">
        <f>$D71*((1+$C71/100)^H$2-1)*$B71</f>
        <v>2971157.3324739942</v>
      </c>
      <c r="I71" s="70">
        <f>$D71*((1+$C71/100)^I$2-1)*$B71</f>
        <v>3941989.8413097053</v>
      </c>
      <c r="J71" s="70">
        <f t="shared" ref="J71:X86" si="10">$D71*((1+$C71/100)^J$2-1)*$B71</f>
        <v>5025842.3845985457</v>
      </c>
      <c r="K71" s="70">
        <f t="shared" si="10"/>
        <v>6235872.2557680923</v>
      </c>
      <c r="L71" s="70">
        <f t="shared" si="10"/>
        <v>7586768.4622573182</v>
      </c>
      <c r="M71" s="70">
        <f t="shared" si="10"/>
        <v>9094930.0408992656</v>
      </c>
      <c r="N71" s="70">
        <f t="shared" si="10"/>
        <v>10778665.13199334</v>
      </c>
      <c r="O71" s="70">
        <f t="shared" si="10"/>
        <v>12658413.22870216</v>
      </c>
      <c r="P71" s="70">
        <f t="shared" si="10"/>
        <v>14756993.299741972</v>
      </c>
      <c r="Q71" s="70">
        <f t="shared" si="10"/>
        <v>17099880.797421228</v>
      </c>
      <c r="R71" s="70">
        <f t="shared" si="10"/>
        <v>19715516.913732</v>
      </c>
      <c r="S71" s="70">
        <f t="shared" si="10"/>
        <v>22635653.838670213</v>
      </c>
      <c r="T71" s="70">
        <f t="shared" si="10"/>
        <v>25895740.212005217</v>
      </c>
      <c r="U71" s="70">
        <f t="shared" si="10"/>
        <v>29535351.447642535</v>
      </c>
      <c r="V71" s="70">
        <f t="shared" si="10"/>
        <v>33598670.15444915</v>
      </c>
      <c r="W71" s="70">
        <f t="shared" si="10"/>
        <v>38135022.485550106</v>
      </c>
      <c r="X71" s="70">
        <f t="shared" si="10"/>
        <v>43199476.927042276</v>
      </c>
    </row>
    <row r="72" spans="1:24" ht="15">
      <c r="A72" s="69">
        <v>36</v>
      </c>
      <c r="B72">
        <v>4792.1458919999995</v>
      </c>
      <c r="C72" s="55">
        <v>12.260639899999999</v>
      </c>
      <c r="D72" s="55">
        <v>1130</v>
      </c>
      <c r="E72" s="70">
        <f t="shared" ref="E72:T100" si="11">$D72*((1+$C72/100)^E$2-1)*$B72</f>
        <v>663928.9589698615</v>
      </c>
      <c r="F72" s="70">
        <f t="shared" si="11"/>
        <v>1409259.8567908369</v>
      </c>
      <c r="G72" s="70">
        <f t="shared" si="11"/>
        <v>2245973.0920570781</v>
      </c>
      <c r="H72" s="70">
        <f t="shared" si="11"/>
        <v>3185272.7240949539</v>
      </c>
      <c r="I72" s="70">
        <f t="shared" si="11"/>
        <v>4239736.5015990185</v>
      </c>
      <c r="J72" s="70">
        <f t="shared" si="11"/>
        <v>5423484.2857387941</v>
      </c>
      <c r="K72" s="70">
        <f t="shared" si="11"/>
        <v>6752367.1230161749</v>
      </c>
      <c r="L72" s="70">
        <f t="shared" si="11"/>
        <v>8244179.4996650387</v>
      </c>
      <c r="M72" s="70">
        <f t="shared" si="11"/>
        <v>9918897.6197984498</v>
      </c>
      <c r="N72" s="70">
        <f t="shared" si="11"/>
        <v>11798946.89798147</v>
      </c>
      <c r="O72" s="70">
        <f t="shared" si="11"/>
        <v>13909502.24810506</v>
      </c>
      <c r="P72" s="70">
        <f t="shared" si="11"/>
        <v>16278825.189597487</v>
      </c>
      <c r="Q72" s="70">
        <f t="shared" si="11"/>
        <v>18938642.285014387</v>
      </c>
      <c r="R72" s="70">
        <f t="shared" si="11"/>
        <v>21924569.976498999</v>
      </c>
      <c r="S72" s="70">
        <f t="shared" si="11"/>
        <v>25276591.509910911</v>
      </c>
      <c r="T72" s="70">
        <f t="shared" si="11"/>
        <v>29039592.332904916</v>
      </c>
      <c r="U72" s="70">
        <f t="shared" si="10"/>
        <v>33263961.136240263</v>
      </c>
      <c r="V72" s="70">
        <f t="shared" si="10"/>
        <v>38006264.586600482</v>
      </c>
      <c r="W72" s="70">
        <f t="shared" si="10"/>
        <v>43330004.785974652</v>
      </c>
      <c r="X72" s="70">
        <f t="shared" si="10"/>
        <v>49306469.600405641</v>
      </c>
    </row>
    <row r="73" spans="1:24" ht="15">
      <c r="A73" s="69">
        <v>37</v>
      </c>
      <c r="B73">
        <v>4969.8508869999996</v>
      </c>
      <c r="C73" s="55">
        <v>12.666257</v>
      </c>
      <c r="D73" s="55">
        <v>1116</v>
      </c>
      <c r="E73" s="70">
        <f t="shared" si="11"/>
        <v>702515.3998244463</v>
      </c>
      <c r="F73" s="70">
        <f t="shared" si="11"/>
        <v>1494013.2056552346</v>
      </c>
      <c r="G73" s="70">
        <f t="shared" si="11"/>
        <v>2385764.1577219111</v>
      </c>
      <c r="H73" s="70">
        <f t="shared" si="11"/>
        <v>3390466.5771772997</v>
      </c>
      <c r="I73" s="70">
        <f t="shared" si="11"/>
        <v>4522427.1871661264</v>
      </c>
      <c r="J73" s="70">
        <f t="shared" si="11"/>
        <v>5797764.8371549044</v>
      </c>
      <c r="K73" s="70">
        <f t="shared" si="11"/>
        <v>7234640.0315090241</v>
      </c>
      <c r="L73" s="70">
        <f t="shared" si="11"/>
        <v>8853513.5307492819</v>
      </c>
      <c r="M73" s="70">
        <f t="shared" si="11"/>
        <v>10677437.707908206</v>
      </c>
      <c r="N73" s="70">
        <f t="shared" si="11"/>
        <v>12732384.808831213</v>
      </c>
      <c r="O73" s="70">
        <f t="shared" si="11"/>
        <v>15047616.790771181</v>
      </c>
      <c r="P73" s="70">
        <f t="shared" si="11"/>
        <v>17656102.005689852</v>
      </c>
      <c r="Q73" s="70">
        <f t="shared" si="11"/>
        <v>20594984.661737129</v>
      </c>
      <c r="R73" s="70">
        <f t="shared" si="11"/>
        <v>23906113.747927781</v>
      </c>
      <c r="S73" s="70">
        <f t="shared" si="11"/>
        <v>27636638.953777093</v>
      </c>
      <c r="T73" s="70">
        <f t="shared" si="11"/>
        <v>31839682.069649052</v>
      </c>
      <c r="U73" s="70">
        <f t="shared" si="10"/>
        <v>36575093.428398162</v>
      </c>
      <c r="V73" s="70">
        <f t="shared" si="10"/>
        <v>41910304.15985363</v>
      </c>
      <c r="W73" s="70">
        <f t="shared" si="10"/>
        <v>47921286.394046813</v>
      </c>
      <c r="X73" s="70">
        <f t="shared" si="10"/>
        <v>54693635.086247258</v>
      </c>
    </row>
    <row r="74" spans="1:24" ht="15">
      <c r="A74" s="69">
        <v>38</v>
      </c>
      <c r="B74">
        <v>5152.9857499999998</v>
      </c>
      <c r="C74" s="55">
        <v>12.4921723</v>
      </c>
      <c r="D74" s="55">
        <v>1112</v>
      </c>
      <c r="E74" s="70">
        <f t="shared" si="11"/>
        <v>715816.48263470491</v>
      </c>
      <c r="F74" s="70">
        <f t="shared" si="11"/>
        <v>1521053.9936319364</v>
      </c>
      <c r="G74" s="70">
        <f t="shared" si="11"/>
        <v>2426883.1619271738</v>
      </c>
      <c r="H74" s="70">
        <f t="shared" si="11"/>
        <v>3445870.0706695081</v>
      </c>
      <c r="I74" s="70">
        <f t="shared" si="11"/>
        <v>4592150.5797663787</v>
      </c>
      <c r="J74" s="70">
        <f t="shared" si="11"/>
        <v>5881626.4251009487</v>
      </c>
      <c r="K74" s="70">
        <f t="shared" si="11"/>
        <v>7332185.8148015942</v>
      </c>
      <c r="L74" s="70">
        <f t="shared" si="11"/>
        <v>8963951.5827774722</v>
      </c>
      <c r="M74" s="70">
        <f t="shared" si="11"/>
        <v>10799560.342021318</v>
      </c>
      <c r="N74" s="70">
        <f t="shared" si="11"/>
        <v>12864476.510223791</v>
      </c>
      <c r="O74" s="70">
        <f t="shared" si="11"/>
        <v>15187345.564008677</v>
      </c>
      <c r="P74" s="70">
        <f t="shared" si="11"/>
        <v>17800391.422295749</v>
      </c>
      <c r="Q74" s="70">
        <f t="shared" si="11"/>
        <v>20739863.47147806</v>
      </c>
      <c r="R74" s="70">
        <f t="shared" si="11"/>
        <v>24046539.433754563</v>
      </c>
      <c r="S74" s="70">
        <f t="shared" si="11"/>
        <v>27766291.054641329</v>
      </c>
      <c r="T74" s="70">
        <f t="shared" si="11"/>
        <v>31950720.457141317</v>
      </c>
      <c r="U74" s="70">
        <f t="shared" si="10"/>
        <v>36657875.990373462</v>
      </c>
      <c r="V74" s="70">
        <f t="shared" si="10"/>
        <v>41953057.503245942</v>
      </c>
      <c r="W74" s="70">
        <f t="shared" si="10"/>
        <v>47909722.214304201</v>
      </c>
      <c r="X74" s="70">
        <f t="shared" si="10"/>
        <v>54610503.744401157</v>
      </c>
    </row>
    <row r="75" spans="1:24" ht="15">
      <c r="A75" s="69">
        <v>39</v>
      </c>
      <c r="B75">
        <v>5341.7441360000003</v>
      </c>
      <c r="C75" s="55">
        <v>12.566598300000001</v>
      </c>
      <c r="D75" s="55">
        <v>1090</v>
      </c>
      <c r="E75" s="70">
        <f t="shared" si="11"/>
        <v>731690.32528556895</v>
      </c>
      <c r="F75" s="70">
        <f t="shared" si="11"/>
        <v>1555329.2345497387</v>
      </c>
      <c r="G75" s="70">
        <f t="shared" si="11"/>
        <v>2482471.5369836376</v>
      </c>
      <c r="H75" s="70">
        <f t="shared" si="11"/>
        <v>3526124.0882337769</v>
      </c>
      <c r="I75" s="70">
        <f t="shared" si="11"/>
        <v>4700928.2632472226</v>
      </c>
      <c r="J75" s="70">
        <f t="shared" si="11"/>
        <v>6023365.3597462354</v>
      </c>
      <c r="K75" s="70">
        <f t="shared" si="11"/>
        <v>7511987.8139324635</v>
      </c>
      <c r="L75" s="70">
        <f t="shared" si="11"/>
        <v>9187679.4721398782</v>
      </c>
      <c r="M75" s="70">
        <f t="shared" si="11"/>
        <v>11073948.569780827</v>
      </c>
      <c r="N75" s="70">
        <f t="shared" si="11"/>
        <v>13197257.527779346</v>
      </c>
      <c r="O75" s="70">
        <f t="shared" si="11"/>
        <v>15587394.193197455</v>
      </c>
      <c r="P75" s="70">
        <f t="shared" si="11"/>
        <v>18277889.732179679</v>
      </c>
      <c r="Q75" s="70">
        <f t="shared" si="11"/>
        <v>21306489.037825208</v>
      </c>
      <c r="R75" s="70">
        <f t="shared" si="11"/>
        <v>24715680.252327807</v>
      </c>
      <c r="S75" s="70">
        <f t="shared" si="11"/>
        <v>28553290.832035836</v>
      </c>
      <c r="T75" s="70">
        <f t="shared" si="11"/>
        <v>32873158.517614078</v>
      </c>
      <c r="U75" s="70">
        <f t="shared" si="10"/>
        <v>37735886.622330442</v>
      </c>
      <c r="V75" s="70">
        <f t="shared" si="10"/>
        <v>43209694.234387718</v>
      </c>
      <c r="W75" s="70">
        <f t="shared" si="10"/>
        <v>49371373.260767035</v>
      </c>
      <c r="X75" s="70">
        <f t="shared" si="10"/>
        <v>56307365.73892682</v>
      </c>
    </row>
    <row r="76" spans="1:24" ht="15">
      <c r="A76" s="69">
        <v>40</v>
      </c>
      <c r="B76">
        <v>5536.3079319999997</v>
      </c>
      <c r="C76" s="55">
        <v>13.5524577</v>
      </c>
      <c r="D76" s="55">
        <v>1042</v>
      </c>
      <c r="E76" s="70">
        <f t="shared" si="11"/>
        <v>781818.6338323385</v>
      </c>
      <c r="F76" s="70">
        <f t="shared" si="11"/>
        <v>1669592.9073055226</v>
      </c>
      <c r="G76" s="70">
        <f t="shared" si="11"/>
        <v>2677682.4136626422</v>
      </c>
      <c r="H76" s="70">
        <f t="shared" si="11"/>
        <v>3822392.8239469486</v>
      </c>
      <c r="I76" s="70">
        <f t="shared" si="11"/>
        <v>5122239.6283725332</v>
      </c>
      <c r="J76" s="70">
        <f t="shared" si="11"/>
        <v>6598247.621132697</v>
      </c>
      <c r="K76" s="70">
        <f t="shared" si="11"/>
        <v>8274290.9727602983</v>
      </c>
      <c r="L76" s="70">
        <f t="shared" si="11"/>
        <v>10177479.390650896</v>
      </c>
      <c r="M76" s="70">
        <f t="shared" si="11"/>
        <v>12338596.613827415</v>
      </c>
      <c r="N76" s="70">
        <f t="shared" si="11"/>
        <v>14792598.334522348</v>
      </c>
      <c r="O76" s="70">
        <f t="shared" si="11"/>
        <v>17579177.600371733</v>
      </c>
      <c r="P76" s="70">
        <f t="shared" si="11"/>
        <v>20743406.842502322</v>
      </c>
      <c r="Q76" s="70">
        <f t="shared" si="11"/>
        <v>24336466.914203692</v>
      </c>
      <c r="R76" s="70">
        <f t="shared" si="11"/>
        <v>28416474.932257984</v>
      </c>
      <c r="S76" s="70">
        <f t="shared" si="11"/>
        <v>33049424.311115686</v>
      </c>
      <c r="T76" s="70">
        <f t="shared" si="11"/>
        <v>38310252.194805495</v>
      </c>
      <c r="U76" s="70">
        <f t="shared" si="10"/>
        <v>44284051.552102171</v>
      </c>
      <c r="V76" s="70">
        <f t="shared" si="10"/>
        <v>51067447.540379345</v>
      </c>
      <c r="W76" s="70">
        <f t="shared" si="10"/>
        <v>58770160.400591277</v>
      </c>
      <c r="X76" s="70">
        <f t="shared" si="10"/>
        <v>67516780.162935898</v>
      </c>
    </row>
    <row r="77" spans="1:24" ht="15">
      <c r="A77" s="69">
        <v>41</v>
      </c>
      <c r="B77">
        <v>5736.6987959999997</v>
      </c>
      <c r="C77" s="55">
        <v>11.8608305</v>
      </c>
      <c r="D77" s="55">
        <v>1100</v>
      </c>
      <c r="E77" s="70">
        <f t="shared" si="11"/>
        <v>748462.1325380106</v>
      </c>
      <c r="F77" s="70">
        <f t="shared" si="11"/>
        <v>1585698.0899730406</v>
      </c>
      <c r="G77" s="70">
        <f t="shared" si="11"/>
        <v>2522237.1852044915</v>
      </c>
      <c r="H77" s="70">
        <f t="shared" si="11"/>
        <v>3569857.5950875781</v>
      </c>
      <c r="I77" s="70">
        <f t="shared" si="11"/>
        <v>4741734.4860703023</v>
      </c>
      <c r="J77" s="70">
        <f t="shared" si="11"/>
        <v>6052605.7087611575</v>
      </c>
      <c r="K77" s="70">
        <f t="shared" si="11"/>
        <v>7518957.1452486543</v>
      </c>
      <c r="L77" s="70">
        <f t="shared" si="11"/>
        <v>9159230.0401522461</v>
      </c>
      <c r="M77" s="70">
        <f t="shared" si="11"/>
        <v>10994052.922857795</v>
      </c>
      <c r="N77" s="70">
        <f t="shared" si="11"/>
        <v>13046501.037656264</v>
      </c>
      <c r="O77" s="70">
        <f t="shared" si="11"/>
        <v>15342386.544451429</v>
      </c>
      <c r="P77" s="70">
        <f t="shared" si="11"/>
        <v>17910583.13968163</v>
      </c>
      <c r="Q77" s="70">
        <f t="shared" si="11"/>
        <v>20783389.179978859</v>
      </c>
      <c r="R77" s="70">
        <f t="shared" si="11"/>
        <v>23996933.875309501</v>
      </c>
      <c r="S77" s="70">
        <f t="shared" si="11"/>
        <v>27591631.659995053</v>
      </c>
      <c r="T77" s="70">
        <f t="shared" si="11"/>
        <v>31612690.455909412</v>
      </c>
      <c r="U77" s="70">
        <f t="shared" si="10"/>
        <v>36110680.219912522</v>
      </c>
      <c r="V77" s="70">
        <f t="shared" si="10"/>
        <v>41142168.925731376</v>
      </c>
      <c r="W77" s="70">
        <f t="shared" si="10"/>
        <v>46770433.978574067</v>
      </c>
      <c r="X77" s="70">
        <f t="shared" si="10"/>
        <v>53066258.009425148</v>
      </c>
    </row>
    <row r="78" spans="1:24" ht="15">
      <c r="A78" s="69">
        <v>42</v>
      </c>
      <c r="B78">
        <v>5943.1823750000003</v>
      </c>
      <c r="C78" s="55">
        <v>12.368753</v>
      </c>
      <c r="D78" s="55">
        <v>1047</v>
      </c>
      <c r="E78" s="70">
        <f t="shared" si="11"/>
        <v>769647.13307353808</v>
      </c>
      <c r="F78" s="70">
        <f t="shared" si="11"/>
        <v>1634490.0190085226</v>
      </c>
      <c r="G78" s="70">
        <f t="shared" si="11"/>
        <v>2606303.1853428781</v>
      </c>
      <c r="H78" s="70">
        <f t="shared" si="11"/>
        <v>3698317.5218426078</v>
      </c>
      <c r="I78" s="70">
        <f t="shared" si="11"/>
        <v>4925400.414348579</v>
      </c>
      <c r="J78" s="70">
        <f t="shared" si="11"/>
        <v>6304258.1589338686</v>
      </c>
      <c r="K78" s="70">
        <f t="shared" si="11"/>
        <v>7853663.4121682849</v>
      </c>
      <c r="L78" s="70">
        <f t="shared" si="11"/>
        <v>9594710.7741442863</v>
      </c>
      <c r="M78" s="70">
        <f t="shared" si="11"/>
        <v>11551103.983936118</v>
      </c>
      <c r="N78" s="70">
        <f t="shared" si="11"/>
        <v>13749478.637555875</v>
      </c>
      <c r="O78" s="70">
        <f t="shared" si="11"/>
        <v>16219764.822096461</v>
      </c>
      <c r="P78" s="70">
        <f t="shared" si="11"/>
        <v>18995594.603195999</v>
      </c>
      <c r="Q78" s="70">
        <f t="shared" si="11"/>
        <v>22114759.913620178</v>
      </c>
      <c r="R78" s="70">
        <f t="shared" si="11"/>
        <v>25619727.076952405</v>
      </c>
      <c r="S78" s="70">
        <f t="shared" si="11"/>
        <v>29558214.971448313</v>
      </c>
      <c r="T78" s="70">
        <f t="shared" si="11"/>
        <v>33983844.7055493</v>
      </c>
      <c r="U78" s="70">
        <f t="shared" si="10"/>
        <v>38956869.650155805</v>
      </c>
      <c r="V78" s="70">
        <f t="shared" si="10"/>
        <v>44544995.766789079</v>
      </c>
      <c r="W78" s="70">
        <f t="shared" si="10"/>
        <v>50824303.400117218</v>
      </c>
      <c r="X78" s="70">
        <f t="shared" si="10"/>
        <v>57880283.084721841</v>
      </c>
    </row>
    <row r="79" spans="1:24" ht="15">
      <c r="A79" s="69">
        <v>43</v>
      </c>
      <c r="B79">
        <v>6155.8099739999998</v>
      </c>
      <c r="C79" s="55">
        <v>12.4892573</v>
      </c>
      <c r="D79" s="55">
        <v>1067</v>
      </c>
      <c r="E79" s="70">
        <f t="shared" si="11"/>
        <v>820325.54797090124</v>
      </c>
      <c r="F79" s="70">
        <f t="shared" si="11"/>
        <v>1743103.6643255237</v>
      </c>
      <c r="G79" s="70">
        <f t="shared" si="11"/>
        <v>2781129.9139397671</v>
      </c>
      <c r="H79" s="70">
        <f t="shared" si="11"/>
        <v>3948797.932709876</v>
      </c>
      <c r="I79" s="70">
        <f t="shared" si="11"/>
        <v>5262299.0147539936</v>
      </c>
      <c r="J79" s="70">
        <f t="shared" si="11"/>
        <v>6739846.6265728865</v>
      </c>
      <c r="K79" s="70">
        <f t="shared" si="11"/>
        <v>8401928.961361846</v>
      </c>
      <c r="L79" s="70">
        <f t="shared" si="11"/>
        <v>10271593.035480445</v>
      </c>
      <c r="M79" s="70">
        <f t="shared" si="11"/>
        <v>12374764.266461378</v>
      </c>
      <c r="N79" s="70">
        <f t="shared" si="11"/>
        <v>14740605.963939101</v>
      </c>
      <c r="O79" s="70">
        <f t="shared" si="11"/>
        <v>17401923.718325496</v>
      </c>
      <c r="P79" s="70">
        <f t="shared" si="11"/>
        <v>20395620.294627797</v>
      </c>
      <c r="Q79" s="70">
        <f t="shared" si="11"/>
        <v>23763207.339125779</v>
      </c>
      <c r="R79" s="70">
        <f t="shared" si="11"/>
        <v>27551380.994412586</v>
      </c>
      <c r="S79" s="70">
        <f t="shared" si="11"/>
        <v>31812669.404478971</v>
      </c>
      <c r="T79" s="70">
        <f t="shared" si="11"/>
        <v>36606161.088373624</v>
      </c>
      <c r="U79" s="70">
        <f t="shared" si="10"/>
        <v>41998324.282323986</v>
      </c>
      <c r="V79" s="70">
        <f t="shared" si="10"/>
        <v>48063928.611602701</v>
      </c>
      <c r="W79" s="70">
        <f t="shared" si="10"/>
        <v>54887081.872364983</v>
      </c>
      <c r="X79" s="70">
        <f t="shared" si="10"/>
        <v>62562396.299837202</v>
      </c>
    </row>
    <row r="80" spans="1:24" ht="15">
      <c r="A80" s="69">
        <v>44</v>
      </c>
      <c r="B80">
        <v>6374.7218739999998</v>
      </c>
      <c r="C80" s="55">
        <v>12.7418543</v>
      </c>
      <c r="D80" s="55">
        <v>1005</v>
      </c>
      <c r="E80" s="70">
        <f t="shared" si="11"/>
        <v>816319.0620813868</v>
      </c>
      <c r="F80" s="70">
        <f t="shared" si="11"/>
        <v>1736652.3096763103</v>
      </c>
      <c r="G80" s="70">
        <f t="shared" si="11"/>
        <v>2774253.0787542379</v>
      </c>
      <c r="H80" s="70">
        <f t="shared" si="11"/>
        <v>3944063.426043754</v>
      </c>
      <c r="I80" s="70">
        <f t="shared" si="11"/>
        <v>5262929.3033712246</v>
      </c>
      <c r="J80" s="70">
        <f t="shared" si="11"/>
        <v>6749843.1492001787</v>
      </c>
      <c r="K80" s="70">
        <f t="shared" si="11"/>
        <v>8426217.3908311855</v>
      </c>
      <c r="L80" s="70">
        <f t="shared" si="11"/>
        <v>10316192.795853544</v>
      </c>
      <c r="M80" s="70">
        <f t="shared" si="11"/>
        <v>12446986.113289686</v>
      </c>
      <c r="N80" s="70">
        <f t="shared" si="11"/>
        <v>14849282.01066768</v>
      </c>
      <c r="O80" s="70">
        <f t="shared" si="11"/>
        <v>17557674.951144449</v>
      </c>
      <c r="P80" s="70">
        <f t="shared" si="11"/>
        <v>20611167.373968262</v>
      </c>
      <c r="Q80" s="70">
        <f t="shared" si="11"/>
        <v>24053731.352369823</v>
      </c>
      <c r="R80" s="70">
        <f t="shared" si="11"/>
        <v>27934941.817083597</v>
      </c>
      <c r="S80" s="70">
        <f t="shared" si="11"/>
        <v>32310690.464287549</v>
      </c>
      <c r="T80" s="70">
        <f t="shared" si="11"/>
        <v>37243990.628652453</v>
      </c>
      <c r="U80" s="70">
        <f t="shared" si="10"/>
        <v>42805884.712142393</v>
      </c>
      <c r="V80" s="70">
        <f t="shared" si="10"/>
        <v>49076467.236070938</v>
      </c>
      <c r="W80" s="70">
        <f t="shared" si="10"/>
        <v>56146038.248959728</v>
      </c>
      <c r="X80" s="70">
        <f t="shared" si="10"/>
        <v>64116403.699945852</v>
      </c>
    </row>
    <row r="81" spans="1:24" ht="15">
      <c r="A81" s="69">
        <v>45</v>
      </c>
      <c r="B81">
        <v>6600.0409650000001</v>
      </c>
      <c r="C81" s="55">
        <v>12.649166299999999</v>
      </c>
      <c r="D81" s="55">
        <v>1023</v>
      </c>
      <c r="E81" s="70">
        <f t="shared" si="11"/>
        <v>854051.71115418675</v>
      </c>
      <c r="F81" s="70">
        <f t="shared" si="11"/>
        <v>1816133.843540262</v>
      </c>
      <c r="G81" s="70">
        <f t="shared" si="11"/>
        <v>2899911.3447944382</v>
      </c>
      <c r="H81" s="70">
        <f t="shared" si="11"/>
        <v>4120777.6645042393</v>
      </c>
      <c r="I81" s="70">
        <f t="shared" si="11"/>
        <v>5496073.3952948228</v>
      </c>
      <c r="J81" s="70">
        <f t="shared" si="11"/>
        <v>7045332.5701899063</v>
      </c>
      <c r="K81" s="70">
        <f t="shared" si="11"/>
        <v>8790560.1145354789</v>
      </c>
      <c r="L81" s="70">
        <f t="shared" si="11"/>
        <v>10756544.393278729</v>
      </c>
      <c r="M81" s="70">
        <f t="shared" si="11"/>
        <v>12971209.292872066</v>
      </c>
      <c r="N81" s="70">
        <f t="shared" si="11"/>
        <v>15466010.838602694</v>
      </c>
      <c r="O81" s="70">
        <f t="shared" si="11"/>
        <v>18276383.980707761</v>
      </c>
      <c r="P81" s="70">
        <f t="shared" si="11"/>
        <v>21442245.895208225</v>
      </c>
      <c r="Q81" s="70">
        <f t="shared" si="11"/>
        <v>25008562.948102228</v>
      </c>
      <c r="R81" s="70">
        <f t="shared" si="11"/>
        <v>29025989.37580204</v>
      </c>
      <c r="S81" s="70">
        <f t="shared" si="11"/>
        <v>33551586.753321763</v>
      </c>
      <c r="T81" s="70">
        <f t="shared" si="11"/>
        <v>38649634.469192378</v>
      </c>
      <c r="U81" s="70">
        <f t="shared" si="10"/>
        <v>44392542.718696833</v>
      </c>
      <c r="V81" s="70">
        <f t="shared" si="10"/>
        <v>50861880.983137518</v>
      </c>
      <c r="W81" s="70">
        <f t="shared" si="10"/>
        <v>58149536.603156835</v>
      </c>
      <c r="X81" s="70">
        <f t="shared" si="10"/>
        <v>66359019.901923694</v>
      </c>
    </row>
    <row r="82" spans="1:24" ht="15">
      <c r="A82" s="69">
        <v>46</v>
      </c>
      <c r="B82">
        <v>6832.5916360000001</v>
      </c>
      <c r="C82" s="55">
        <v>12.6890014</v>
      </c>
      <c r="D82" s="55">
        <v>1047</v>
      </c>
      <c r="E82" s="70">
        <f t="shared" si="11"/>
        <v>907736.06782069395</v>
      </c>
      <c r="F82" s="70">
        <f t="shared" si="11"/>
        <v>1930654.7779954616</v>
      </c>
      <c r="G82" s="70">
        <f t="shared" si="11"/>
        <v>3083371.6576251662</v>
      </c>
      <c r="H82" s="70">
        <f t="shared" si="11"/>
        <v>4382356.7982491227</v>
      </c>
      <c r="I82" s="70">
        <f t="shared" si="11"/>
        <v>5846170.181552643</v>
      </c>
      <c r="J82" s="70">
        <f t="shared" si="11"/>
        <v>7495726.8655569348</v>
      </c>
      <c r="K82" s="70">
        <f t="shared" si="11"/>
        <v>9354595.8202883247</v>
      </c>
      <c r="L82" s="70">
        <f t="shared" si="11"/>
        <v>11449336.682709748</v>
      </c>
      <c r="M82" s="70">
        <f t="shared" si="11"/>
        <v>13809879.242490195</v>
      </c>
      <c r="N82" s="70">
        <f t="shared" si="11"/>
        <v>16469951.080728782</v>
      </c>
      <c r="O82" s="70">
        <f t="shared" si="11"/>
        <v>19467559.471762467</v>
      </c>
      <c r="P82" s="70">
        <f t="shared" si="11"/>
        <v>22845534.433500938</v>
      </c>
      <c r="Q82" s="70">
        <f t="shared" si="11"/>
        <v>26652140.685426045</v>
      </c>
      <c r="R82" s="70">
        <f t="shared" si="11"/>
        <v>30941767.257950418</v>
      </c>
      <c r="S82" s="70">
        <f t="shared" si="11"/>
        <v>35775704.606317185</v>
      </c>
      <c r="T82" s="70">
        <f t="shared" si="11"/>
        <v>41223020.332493342</v>
      </c>
      <c r="U82" s="70">
        <f t="shared" si="10"/>
        <v>47361546.027426392</v>
      </c>
      <c r="V82" s="70">
        <f t="shared" si="10"/>
        <v>54278989.333728865</v>
      </c>
      <c r="W82" s="70">
        <f t="shared" si="10"/>
        <v>62074187.118012272</v>
      </c>
      <c r="X82" s="70">
        <f t="shared" si="10"/>
        <v>70858517.658276185</v>
      </c>
    </row>
    <row r="83" spans="1:24" ht="15">
      <c r="A83" s="69">
        <v>47</v>
      </c>
      <c r="B83">
        <v>7071.747961</v>
      </c>
      <c r="C83" s="55">
        <v>12.8221977</v>
      </c>
      <c r="D83" s="55">
        <v>904</v>
      </c>
      <c r="E83" s="70">
        <f t="shared" si="11"/>
        <v>819705.1679822451</v>
      </c>
      <c r="F83" s="70">
        <f t="shared" si="11"/>
        <v>1744514.5531602909</v>
      </c>
      <c r="G83" s="70">
        <f t="shared" si="11"/>
        <v>2787904.8260540194</v>
      </c>
      <c r="H83" s="70">
        <f t="shared" si="11"/>
        <v>3965080.6625207528</v>
      </c>
      <c r="I83" s="70">
        <f t="shared" si="11"/>
        <v>5293196.312015879</v>
      </c>
      <c r="J83" s="70">
        <f t="shared" si="11"/>
        <v>6791605.5757739078</v>
      </c>
      <c r="K83" s="70">
        <f t="shared" si="11"/>
        <v>8482143.8376861047</v>
      </c>
      <c r="L83" s="70">
        <f t="shared" si="11"/>
        <v>10389446.257734831</v>
      </c>
      <c r="M83" s="70">
        <f t="shared" si="11"/>
        <v>12541306.764819087</v>
      </c>
      <c r="N83" s="70">
        <f t="shared" si="11"/>
        <v>14969083.080349909</v>
      </c>
      <c r="O83" s="70">
        <f t="shared" si="11"/>
        <v>17708153.674771868</v>
      </c>
      <c r="P83" s="70">
        <f t="shared" si="11"/>
        <v>20798433.31595318</v>
      </c>
      <c r="Q83" s="70">
        <f t="shared" si="11"/>
        <v>24284954.722209606</v>
      </c>
      <c r="R83" s="70">
        <f t="shared" si="11"/>
        <v>28218524.796029046</v>
      </c>
      <c r="S83" s="70">
        <f t="shared" si="11"/>
        <v>32656465.001381654</v>
      </c>
      <c r="T83" s="70">
        <f t="shared" si="11"/>
        <v>37663446.673672363</v>
      </c>
      <c r="U83" s="70">
        <f t="shared" si="10"/>
        <v>43312433.434786953</v>
      </c>
      <c r="V83" s="70">
        <f t="shared" si="10"/>
        <v>49685744.446458481</v>
      </c>
      <c r="W83" s="70">
        <f t="shared" si="10"/>
        <v>56876253.996082388</v>
      </c>
      <c r="X83" s="70">
        <f t="shared" si="10"/>
        <v>64988744.895796485</v>
      </c>
    </row>
    <row r="84" spans="1:24" ht="15">
      <c r="A84" s="69">
        <v>48</v>
      </c>
      <c r="B84">
        <v>7317.4843540000002</v>
      </c>
      <c r="C84" s="55">
        <v>12.6767097</v>
      </c>
      <c r="D84" s="55">
        <v>1014</v>
      </c>
      <c r="E84" s="70">
        <f t="shared" si="11"/>
        <v>940602.87638409412</v>
      </c>
      <c r="F84" s="70">
        <f t="shared" si="11"/>
        <v>2000443.2488372494</v>
      </c>
      <c r="G84" s="70">
        <f t="shared" si="11"/>
        <v>3194636.5085896906</v>
      </c>
      <c r="H84" s="70">
        <f t="shared" si="11"/>
        <v>4540214.1811379148</v>
      </c>
      <c r="I84" s="70">
        <f t="shared" si="11"/>
        <v>6056366.8290230948</v>
      </c>
      <c r="J84" s="70">
        <f t="shared" si="11"/>
        <v>7764717.7466895413</v>
      </c>
      <c r="K84" s="70">
        <f t="shared" si="11"/>
        <v>9689631.3508458529</v>
      </c>
      <c r="L84" s="70">
        <f t="shared" si="11"/>
        <v>11858560.664576862</v>
      </c>
      <c r="M84" s="70">
        <f t="shared" si="11"/>
        <v>14302438.851007756</v>
      </c>
      <c r="N84" s="70">
        <f t="shared" si="11"/>
        <v>17056120.380554121</v>
      </c>
      <c r="O84" s="70">
        <f t="shared" si="11"/>
        <v>20158878.123663597</v>
      </c>
      <c r="P84" s="70">
        <f t="shared" si="11"/>
        <v>23654963.458561335</v>
      </c>
      <c r="Q84" s="70">
        <f t="shared" si="11"/>
        <v>27594237.38222833</v>
      </c>
      <c r="R84" s="70">
        <f t="shared" si="11"/>
        <v>32032881.625486385</v>
      </c>
      <c r="S84" s="70">
        <f t="shared" si="11"/>
        <v>37034199.914078042</v>
      </c>
      <c r="T84" s="70">
        <f t="shared" si="11"/>
        <v>42669520.803287454</v>
      </c>
      <c r="U84" s="70">
        <f t="shared" si="10"/>
        <v>49019214.962285407</v>
      </c>
      <c r="V84" s="70">
        <f t="shared" si="10"/>
        <v>56173841.416657396</v>
      </c>
      <c r="W84" s="70">
        <f t="shared" si="10"/>
        <v>64235439.096769512</v>
      </c>
      <c r="X84" s="70">
        <f t="shared" si="10"/>
        <v>73318982.111971378</v>
      </c>
    </row>
    <row r="85" spans="1:24" ht="15">
      <c r="A85" s="69">
        <v>49</v>
      </c>
      <c r="B85">
        <v>7569.9755230000001</v>
      </c>
      <c r="C85" s="55">
        <v>13.766070600000001</v>
      </c>
      <c r="D85" s="55">
        <v>1040</v>
      </c>
      <c r="E85" s="70">
        <f t="shared" si="11"/>
        <v>1083771.7018948563</v>
      </c>
      <c r="F85" s="70">
        <f t="shared" si="11"/>
        <v>2316736.18141538</v>
      </c>
      <c r="G85" s="70">
        <f t="shared" si="11"/>
        <v>3719431.4216596219</v>
      </c>
      <c r="H85" s="70">
        <f t="shared" si="11"/>
        <v>5315222.6789787263</v>
      </c>
      <c r="I85" s="70">
        <f t="shared" si="11"/>
        <v>7130691.687409007</v>
      </c>
      <c r="J85" s="70">
        <f t="shared" si="11"/>
        <v>9196079.4412609171</v>
      </c>
      <c r="K85" s="70">
        <f t="shared" si="11"/>
        <v>11545789.93147184</v>
      </c>
      <c r="L85" s="70">
        <f t="shared" si="11"/>
        <v>14218963.226660805</v>
      </c>
      <c r="M85" s="70">
        <f t="shared" si="11"/>
        <v>17260127.44492583</v>
      </c>
      <c r="N85" s="70">
        <f t="shared" si="11"/>
        <v>20719940.47653915</v>
      </c>
      <c r="O85" s="70">
        <f t="shared" si="11"/>
        <v>24656033.812712368</v>
      </c>
      <c r="P85" s="70">
        <f t="shared" si="11"/>
        <v>29133972.536425084</v>
      </c>
      <c r="Q85" s="70">
        <f t="shared" si="11"/>
        <v>34228347.46626883</v>
      </c>
      <c r="R85" s="70">
        <f t="shared" si="11"/>
        <v>40024017.64558357</v>
      </c>
      <c r="S85" s="70">
        <f t="shared" si="11"/>
        <v>46617523.873525925</v>
      </c>
      <c r="T85" s="70">
        <f t="shared" si="11"/>
        <v>54118696.82382223</v>
      </c>
      <c r="U85" s="70">
        <f t="shared" si="10"/>
        <v>62652486.538284421</v>
      </c>
      <c r="V85" s="70">
        <f t="shared" si="10"/>
        <v>72361043.769694999</v>
      </c>
      <c r="W85" s="70">
        <f t="shared" si="10"/>
        <v>83406087.843822986</v>
      </c>
      <c r="X85" s="70">
        <f t="shared" si="10"/>
        <v>95971600.482996553</v>
      </c>
    </row>
    <row r="86" spans="1:24" ht="15">
      <c r="A86" s="69">
        <v>50</v>
      </c>
      <c r="B86">
        <v>7829.3071019999998</v>
      </c>
      <c r="C86" s="55">
        <v>12.5287767</v>
      </c>
      <c r="D86" s="55">
        <v>975</v>
      </c>
      <c r="E86" s="70">
        <f t="shared" si="11"/>
        <v>956393.49386765156</v>
      </c>
      <c r="F86" s="70">
        <f t="shared" si="11"/>
        <v>2032611.3929553088</v>
      </c>
      <c r="G86" s="70">
        <f t="shared" si="11"/>
        <v>3243666.2294250904</v>
      </c>
      <c r="H86" s="70">
        <f t="shared" si="11"/>
        <v>4606451.4220707193</v>
      </c>
      <c r="I86" s="70">
        <f t="shared" si="11"/>
        <v>6139976.9284035871</v>
      </c>
      <c r="J86" s="70">
        <f t="shared" si="11"/>
        <v>7865634.4210624443</v>
      </c>
      <c r="K86" s="70">
        <f t="shared" si="11"/>
        <v>9807495.6875833459</v>
      </c>
      <c r="L86" s="70">
        <f t="shared" si="11"/>
        <v>11992648.416010441</v>
      </c>
      <c r="M86" s="70">
        <f t="shared" si="11"/>
        <v>14451574.050336128</v>
      </c>
      <c r="N86" s="70">
        <f t="shared" si="11"/>
        <v>17218572.98660554</v>
      </c>
      <c r="O86" s="70">
        <f t="shared" si="11"/>
        <v>20332243.040891521</v>
      </c>
      <c r="P86" s="70">
        <f t="shared" si="11"/>
        <v>23836017.863453757</v>
      </c>
      <c r="Q86" s="70">
        <f t="shared" si="11"/>
        <v>27778772.809605643</v>
      </c>
      <c r="R86" s="70">
        <f t="shared" si="11"/>
        <v>32215506.718789104</v>
      </c>
      <c r="S86" s="70">
        <f t="shared" si="11"/>
        <v>37208109.11222735</v>
      </c>
      <c r="T86" s="70">
        <f t="shared" si="11"/>
        <v>42826223.511058301</v>
      </c>
      <c r="U86" s="70">
        <f t="shared" si="10"/>
        <v>49148218.917669356</v>
      </c>
      <c r="V86" s="70">
        <f t="shared" si="10"/>
        <v>56262283.011758953</v>
      </c>
      <c r="W86" s="70">
        <f t="shared" si="10"/>
        <v>64267652.310491927</v>
      </c>
      <c r="X86" s="70">
        <f t="shared" si="10"/>
        <v>73275996.45267351</v>
      </c>
    </row>
    <row r="87" spans="1:24" ht="15">
      <c r="A87" s="69">
        <v>51</v>
      </c>
      <c r="B87">
        <v>8095.6326520000002</v>
      </c>
      <c r="C87" s="55">
        <v>12.5532524</v>
      </c>
      <c r="D87" s="55">
        <v>1031</v>
      </c>
      <c r="E87" s="70">
        <f t="shared" si="11"/>
        <v>1047769.4213880276</v>
      </c>
      <c r="F87" s="70">
        <f t="shared" si="11"/>
        <v>2227067.9828129136</v>
      </c>
      <c r="G87" s="70">
        <f t="shared" si="11"/>
        <v>3554406.8692030357</v>
      </c>
      <c r="H87" s="70">
        <f t="shared" si="11"/>
        <v>5048369.9562050579</v>
      </c>
      <c r="I87" s="70">
        <f t="shared" si="11"/>
        <v>6729874.0002812771</v>
      </c>
      <c r="J87" s="70">
        <f t="shared" si="11"/>
        <v>8622461.4911265913</v>
      </c>
      <c r="K87" s="70">
        <f t="shared" si="11"/>
        <v>10752630.266588544</v>
      </c>
      <c r="L87" s="70">
        <f t="shared" si="11"/>
        <v>13150204.504980221</v>
      </c>
      <c r="M87" s="70">
        <f t="shared" si="11"/>
        <v>15848752.288994588</v>
      </c>
      <c r="N87" s="70">
        <f t="shared" si="11"/>
        <v>18886055.587470885</v>
      </c>
      <c r="O87" s="70">
        <f t="shared" si="11"/>
        <v>22304639.235158436</v>
      </c>
      <c r="P87" s="70">
        <f t="shared" si="11"/>
        <v>26152366.316645328</v>
      </c>
      <c r="Q87" s="70">
        <f t="shared" si="11"/>
        <v>30483108.290334433</v>
      </c>
      <c r="R87" s="70">
        <f t="shared" si="11"/>
        <v>35357499.234773472</v>
      </c>
      <c r="S87" s="70">
        <f t="shared" si="11"/>
        <v>40843784.777430691</v>
      </c>
      <c r="T87" s="70">
        <f t="shared" ref="T87:X101" si="12">$D87*((1+$C87/100)^T$2-1)*$B87</f>
        <v>47018777.591642357</v>
      </c>
      <c r="U87" s="70">
        <f t="shared" si="12"/>
        <v>53968932.839503892</v>
      </c>
      <c r="V87" s="70">
        <f t="shared" si="12"/>
        <v>61791558.617821321</v>
      </c>
      <c r="W87" s="70">
        <f t="shared" si="12"/>
        <v>70596178.354398429</v>
      </c>
      <c r="X87" s="70">
        <f t="shared" si="12"/>
        <v>80506064.229368255</v>
      </c>
    </row>
    <row r="88" spans="1:24" ht="15">
      <c r="A88" s="69">
        <v>52</v>
      </c>
      <c r="B88">
        <v>8368.8616259999999</v>
      </c>
      <c r="C88" s="55">
        <v>15.0600673</v>
      </c>
      <c r="D88" s="55">
        <v>996</v>
      </c>
      <c r="E88" s="70">
        <f t="shared" ref="E88:T101" si="13">$D88*((1+$C88/100)^E$2-1)*$B88</f>
        <v>1255314.7683469967</v>
      </c>
      <c r="F88" s="70">
        <f t="shared" si="13"/>
        <v>2699680.785633889</v>
      </c>
      <c r="G88" s="70">
        <f t="shared" si="13"/>
        <v>4361569.2971825181</v>
      </c>
      <c r="H88" s="70">
        <f t="shared" si="13"/>
        <v>6273739.3370213388</v>
      </c>
      <c r="I88" s="70">
        <f t="shared" si="13"/>
        <v>8473883.4717503227</v>
      </c>
      <c r="J88" s="70">
        <f t="shared" si="13"/>
        <v>11005370.793866493</v>
      </c>
      <c r="K88" s="70">
        <f t="shared" si="13"/>
        <v>13918101.810384329</v>
      </c>
      <c r="L88" s="70">
        <f t="shared" si="13"/>
        <v>17269492.078257725</v>
      </c>
      <c r="M88" s="70">
        <f t="shared" si="13"/>
        <v>21125603.9759585</v>
      </c>
      <c r="N88" s="70">
        <f t="shared" si="13"/>
        <v>25562448.920616325</v>
      </c>
      <c r="O88" s="70">
        <f t="shared" si="13"/>
        <v>30667485.69993626</v>
      </c>
      <c r="P88" s="70">
        <f t="shared" si="13"/>
        <v>36541344.453911528</v>
      </c>
      <c r="Q88" s="70">
        <f t="shared" si="13"/>
        <v>43299810.289342418</v>
      </c>
      <c r="R88" s="70">
        <f t="shared" si="13"/>
        <v>51076105.628036708</v>
      </c>
      <c r="S88" s="70">
        <f t="shared" si="13"/>
        <v>60023516.278185129</v>
      </c>
      <c r="T88" s="70">
        <f t="shared" si="13"/>
        <v>70318412.993853256</v>
      </c>
      <c r="U88" s="70">
        <f t="shared" si="12"/>
        <v>82163728.083366498</v>
      </c>
      <c r="V88" s="70">
        <f t="shared" si="12"/>
        <v>95792955.597257495</v>
      </c>
      <c r="W88" s="70">
        <f t="shared" si="12"/>
        <v>111474753.94721058</v>
      </c>
      <c r="X88" s="70">
        <f t="shared" si="12"/>
        <v>129518241.68251689</v>
      </c>
    </row>
    <row r="89" spans="1:24" ht="15">
      <c r="A89" s="69">
        <v>53</v>
      </c>
      <c r="B89">
        <v>8648.8957389999996</v>
      </c>
      <c r="C89" s="55">
        <v>12.7088257</v>
      </c>
      <c r="D89" s="55">
        <v>1053</v>
      </c>
      <c r="E89" s="70">
        <f t="shared" si="13"/>
        <v>1157429.2579197818</v>
      </c>
      <c r="F89" s="70">
        <f t="shared" si="13"/>
        <v>2461954.1828293917</v>
      </c>
      <c r="G89" s="70">
        <f t="shared" si="13"/>
        <v>3932268.9066588208</v>
      </c>
      <c r="H89" s="70">
        <f t="shared" si="13"/>
        <v>5589443.3659811672</v>
      </c>
      <c r="I89" s="70">
        <f t="shared" si="13"/>
        <v>7457225.2388837077</v>
      </c>
      <c r="J89" s="70">
        <f t="shared" si="13"/>
        <v>9562380.2544696294</v>
      </c>
      <c r="K89" s="70">
        <f t="shared" si="13"/>
        <v>11935075.751701174</v>
      </c>
      <c r="L89" s="70">
        <f t="shared" si="13"/>
        <v>14609312.984067619</v>
      </c>
      <c r="M89" s="70">
        <f t="shared" si="13"/>
        <v>17623414.365100026</v>
      </c>
      <c r="N89" s="70">
        <f t="shared" si="13"/>
        <v>21020572.637069128</v>
      </c>
      <c r="O89" s="70">
        <f t="shared" si="13"/>
        <v>24849469.832575925</v>
      </c>
      <c r="P89" s="70">
        <f t="shared" si="13"/>
        <v>29164974.898891855</v>
      </c>
      <c r="Q89" s="70">
        <f t="shared" si="13"/>
        <v>34028929.982160561</v>
      </c>
      <c r="R89" s="70">
        <f t="shared" si="13"/>
        <v>39511036.639088176</v>
      </c>
      <c r="S89" s="70">
        <f t="shared" si="13"/>
        <v>45689854.675732806</v>
      </c>
      <c r="T89" s="70">
        <f t="shared" si="13"/>
        <v>52653927.926974766</v>
      </c>
      <c r="U89" s="70">
        <f t="shared" si="12"/>
        <v>60503053.109337404</v>
      </c>
      <c r="V89" s="70">
        <f t="shared" si="12"/>
        <v>69349709.930101305</v>
      </c>
      <c r="W89" s="70">
        <f t="shared" si="12"/>
        <v>79320672.946493268</v>
      </c>
      <c r="X89" s="70">
        <f t="shared" si="12"/>
        <v>90558828.273249909</v>
      </c>
    </row>
    <row r="90" spans="1:24" ht="15">
      <c r="A90" s="69">
        <v>54</v>
      </c>
      <c r="B90">
        <v>8935.7495870000002</v>
      </c>
      <c r="C90" s="55">
        <v>13.548388900000001</v>
      </c>
      <c r="D90" s="55">
        <v>1001</v>
      </c>
      <c r="E90" s="70">
        <f t="shared" si="13"/>
        <v>1211860.7552820817</v>
      </c>
      <c r="F90" s="70">
        <f t="shared" si="13"/>
        <v>2587909.1186162559</v>
      </c>
      <c r="G90" s="70">
        <f t="shared" si="13"/>
        <v>4150389.8656670297</v>
      </c>
      <c r="H90" s="70">
        <f t="shared" si="13"/>
        <v>5924561.5808158675</v>
      </c>
      <c r="I90" s="70">
        <f t="shared" si="13"/>
        <v>7939104.9796868721</v>
      </c>
      <c r="J90" s="70">
        <f t="shared" si="13"/>
        <v>10226586.552796194</v>
      </c>
      <c r="K90" s="70">
        <f t="shared" si="13"/>
        <v>12823985.02544621</v>
      </c>
      <c r="L90" s="70">
        <f t="shared" si="13"/>
        <v>15773289.144453509</v>
      </c>
      <c r="M90" s="70">
        <f t="shared" si="13"/>
        <v>19122176.455347635</v>
      </c>
      <c r="N90" s="70">
        <f t="shared" si="13"/>
        <v>22924784.04294445</v>
      </c>
      <c r="O90" s="70">
        <f t="shared" si="13"/>
        <v>27242583.694849782</v>
      </c>
      <c r="P90" s="70">
        <f t="shared" si="13"/>
        <v>32145375.635518111</v>
      </c>
      <c r="Q90" s="70">
        <f t="shared" si="13"/>
        <v>37712416.895266026</v>
      </c>
      <c r="R90" s="70">
        <f t="shared" si="13"/>
        <v>44033702.555108063</v>
      </c>
      <c r="S90" s="70">
        <f t="shared" si="13"/>
        <v>51211420.57962542</v>
      </c>
      <c r="T90" s="70">
        <f t="shared" si="13"/>
        <v>59361603.756249793</v>
      </c>
      <c r="U90" s="70">
        <f t="shared" si="12"/>
        <v>68616005.445705608</v>
      </c>
      <c r="V90" s="70">
        <f t="shared" si="12"/>
        <v>79124229.466417059</v>
      </c>
      <c r="W90" s="70">
        <f t="shared" si="12"/>
        <v>91056148.543937728</v>
      </c>
      <c r="X90" s="70">
        <f t="shared" si="12"/>
        <v>104604650.42131416</v>
      </c>
    </row>
    <row r="91" spans="1:24" ht="15">
      <c r="A91" s="69">
        <v>55</v>
      </c>
      <c r="B91">
        <v>9229.2718550000009</v>
      </c>
      <c r="C91" s="55">
        <v>12.105408499999999</v>
      </c>
      <c r="D91" s="55">
        <v>1018</v>
      </c>
      <c r="E91" s="70">
        <f t="shared" si="13"/>
        <v>1137351.3986964962</v>
      </c>
      <c r="F91" s="70">
        <f t="shared" si="13"/>
        <v>2412383.830285666</v>
      </c>
      <c r="G91" s="70">
        <f t="shared" si="13"/>
        <v>3841764.1462261891</v>
      </c>
      <c r="H91" s="70">
        <f t="shared" si="13"/>
        <v>5444176.788429901</v>
      </c>
      <c r="I91" s="70">
        <f t="shared" si="13"/>
        <v>7240568.0268280171</v>
      </c>
      <c r="J91" s="70">
        <f t="shared" si="13"/>
        <v>9254419.7628924306</v>
      </c>
      <c r="K91" s="70">
        <f t="shared" si="13"/>
        <v>11512056.478191789</v>
      </c>
      <c r="L91" s="70">
        <f t="shared" si="13"/>
        <v>14042989.340324113</v>
      </c>
      <c r="M91" s="70">
        <f t="shared" si="13"/>
        <v>16880301.964278299</v>
      </c>
      <c r="N91" s="70">
        <f t="shared" si="13"/>
        <v>20061082.871784203</v>
      </c>
      <c r="O91" s="70">
        <f t="shared" si="13"/>
        <v>23626910.301633708</v>
      </c>
      <c r="P91" s="70">
        <f t="shared" si="13"/>
        <v>27624395.708271537</v>
      </c>
      <c r="Q91" s="70">
        <f t="shared" si="13"/>
        <v>32105793.053110771</v>
      </c>
      <c r="R91" s="70">
        <f t="shared" si="13"/>
        <v>37129681.853050947</v>
      </c>
      <c r="S91" s="70">
        <f t="shared" si="13"/>
        <v>42761732.914809629</v>
      </c>
      <c r="T91" s="70">
        <f t="shared" si="13"/>
        <v>49075566.764522783</v>
      </c>
      <c r="U91" s="70">
        <f t="shared" si="12"/>
        <v>56153715.99375499</v>
      </c>
      <c r="V91" s="70">
        <f t="shared" si="12"/>
        <v>64088704.101425342</v>
      </c>
      <c r="W91" s="70">
        <f t="shared" si="12"/>
        <v>72984254.93395564</v>
      </c>
      <c r="X91" s="70">
        <f t="shared" si="12"/>
        <v>82956648.533088833</v>
      </c>
    </row>
    <row r="92" spans="1:24" ht="15">
      <c r="A92" s="69">
        <v>56</v>
      </c>
      <c r="B92">
        <v>9531.9152109999995</v>
      </c>
      <c r="C92" s="55">
        <v>12.4480313</v>
      </c>
      <c r="D92" s="55">
        <v>982</v>
      </c>
      <c r="E92" s="70">
        <f t="shared" si="13"/>
        <v>1165178.1447535562</v>
      </c>
      <c r="F92" s="70">
        <f t="shared" si="13"/>
        <v>2475398.0296667935</v>
      </c>
      <c r="G92" s="70">
        <f t="shared" si="13"/>
        <v>3948714.4959528549</v>
      </c>
      <c r="H92" s="70">
        <f t="shared" si="13"/>
        <v>5605429.8571102591</v>
      </c>
      <c r="I92" s="70">
        <f t="shared" si="13"/>
        <v>7468373.6649764469</v>
      </c>
      <c r="J92" s="70">
        <f t="shared" si="13"/>
        <v>9563217.3011472281</v>
      </c>
      <c r="K92" s="70">
        <f t="shared" si="13"/>
        <v>11918827.728834605</v>
      </c>
      <c r="L92" s="70">
        <f t="shared" si="13"/>
        <v>14567665.279866572</v>
      </c>
      <c r="M92" s="70">
        <f t="shared" si="13"/>
        <v>17546230.958337151</v>
      </c>
      <c r="N92" s="70">
        <f t="shared" si="13"/>
        <v>20895569.424754806</v>
      </c>
      <c r="O92" s="70">
        <f t="shared" si="13"/>
        <v>24661834.591815066</v>
      </c>
      <c r="P92" s="70">
        <f t="shared" si="13"/>
        <v>28896925.625711992</v>
      </c>
      <c r="Q92" s="70">
        <f t="shared" si="13"/>
        <v>33659202.117091894</v>
      </c>
      <c r="R92" s="70">
        <f t="shared" si="13"/>
        <v>39014288.276711322</v>
      </c>
      <c r="S92" s="70">
        <f t="shared" si="13"/>
        <v>45035977.237622119</v>
      </c>
      <c r="T92" s="70">
        <f t="shared" si="13"/>
        <v>51807247.925175756</v>
      </c>
      <c r="U92" s="70">
        <f t="shared" si="12"/>
        <v>59421408.507323802</v>
      </c>
      <c r="V92" s="70">
        <f t="shared" si="12"/>
        <v>67983382.181969881</v>
      </c>
      <c r="W92" s="70">
        <f t="shared" si="12"/>
        <v>77611153.019533679</v>
      </c>
      <c r="X92" s="70">
        <f t="shared" si="12"/>
        <v>88437391.784449682</v>
      </c>
    </row>
    <row r="93" spans="1:24" ht="15">
      <c r="A93" s="69">
        <v>57</v>
      </c>
      <c r="B93">
        <v>9841.643118</v>
      </c>
      <c r="C93" s="55">
        <v>12.946932800000001</v>
      </c>
      <c r="D93" s="55">
        <v>995</v>
      </c>
      <c r="E93" s="70">
        <f t="shared" si="13"/>
        <v>1267819.9662987671</v>
      </c>
      <c r="F93" s="70">
        <f t="shared" si="13"/>
        <v>2699783.7316592182</v>
      </c>
      <c r="G93" s="70">
        <f t="shared" si="13"/>
        <v>4317142.8834412359</v>
      </c>
      <c r="H93" s="70">
        <f t="shared" si="13"/>
        <v>6143900.4377391236</v>
      </c>
      <c r="I93" s="70">
        <f t="shared" si="13"/>
        <v>8207167.0650108801</v>
      </c>
      <c r="J93" s="70">
        <f t="shared" si="13"/>
        <v>10537563.436000338</v>
      </c>
      <c r="K93" s="70">
        <f t="shared" si="13"/>
        <v>13169674.659115437</v>
      </c>
      <c r="L93" s="70">
        <f t="shared" si="13"/>
        <v>16142563.553508511</v>
      </c>
      <c r="M93" s="70">
        <f t="shared" si="13"/>
        <v>19500350.375277314</v>
      </c>
      <c r="N93" s="70">
        <f t="shared" si="13"/>
        <v>23292867.60042778</v>
      </c>
      <c r="O93" s="70">
        <f t="shared" si="13"/>
        <v>27576399.4821469</v>
      </c>
      <c r="P93" s="70">
        <f t="shared" si="13"/>
        <v>32414517.358058777</v>
      </c>
      <c r="Q93" s="70">
        <f t="shared" si="13"/>
        <v>37879023.104149744</v>
      </c>
      <c r="R93" s="70">
        <f t="shared" si="13"/>
        <v>44051014.737039253</v>
      </c>
      <c r="S93" s="70">
        <f t="shared" si="13"/>
        <v>51022089.979060583</v>
      </c>
      <c r="T93" s="70">
        <f t="shared" si="13"/>
        <v>58895705.648103863</v>
      </c>
      <c r="U93" s="70">
        <f t="shared" si="12"/>
        <v>67788713.04674843</v>
      </c>
      <c r="V93" s="70">
        <f t="shared" si="12"/>
        <v>77833092.137194544</v>
      </c>
      <c r="W93" s="70">
        <f t="shared" si="12"/>
        <v>89177910.238657966</v>
      </c>
      <c r="X93" s="70">
        <f t="shared" si="12"/>
        <v>101991534.31600009</v>
      </c>
    </row>
    <row r="94" spans="1:24" ht="15">
      <c r="A94" s="69">
        <v>58</v>
      </c>
      <c r="B94">
        <v>10158.62204</v>
      </c>
      <c r="C94" s="55">
        <v>13.4630648</v>
      </c>
      <c r="D94" s="55">
        <v>1003</v>
      </c>
      <c r="E94" s="70">
        <f t="shared" si="13"/>
        <v>1371764.8536363777</v>
      </c>
      <c r="F94" s="70">
        <f t="shared" si="13"/>
        <v>2928211.2984214467</v>
      </c>
      <c r="G94" s="70">
        <f t="shared" si="13"/>
        <v>4694203.1366452267</v>
      </c>
      <c r="H94" s="70">
        <f t="shared" si="13"/>
        <v>6697951.600411782</v>
      </c>
      <c r="I94" s="70">
        <f t="shared" si="13"/>
        <v>8971466.0182842351</v>
      </c>
      <c r="J94" s="70">
        <f t="shared" si="13"/>
        <v>11551065.155472199</v>
      </c>
      <c r="K94" s="70">
        <f t="shared" si="13"/>
        <v>14477957.396080019</v>
      </c>
      <c r="L94" s="70">
        <f t="shared" si="13"/>
        <v>17798899.035667043</v>
      </c>
      <c r="M94" s="70">
        <f t="shared" si="13"/>
        <v>21566941.200161848</v>
      </c>
      <c r="N94" s="70">
        <f t="shared" si="13"/>
        <v>25842277.322953913</v>
      </c>
      <c r="O94" s="70">
        <f t="shared" si="13"/>
        <v>30693204.71837528</v>
      </c>
      <c r="P94" s="70">
        <f t="shared" si="13"/>
        <v>36197215.612443179</v>
      </c>
      <c r="Q94" s="70">
        <f t="shared" si="13"/>
        <v>42442235.059778497</v>
      </c>
      <c r="R94" s="70">
        <f t="shared" si="13"/>
        <v>49528025.522081167</v>
      </c>
      <c r="S94" s="70">
        <f t="shared" si="13"/>
        <v>57567780.545915872</v>
      </c>
      <c r="T94" s="70">
        <f t="shared" si="13"/>
        <v>66689932.998370692</v>
      </c>
      <c r="U94" s="70">
        <f t="shared" si="12"/>
        <v>77040206.746654287</v>
      </c>
      <c r="V94" s="70">
        <f t="shared" si="12"/>
        <v>88783944.55664672</v>
      </c>
      <c r="W94" s="70">
        <f t="shared" si="12"/>
        <v>102108749.3979405</v>
      </c>
      <c r="X94" s="70">
        <f t="shared" si="12"/>
        <v>117227481.34949121</v>
      </c>
    </row>
    <row r="95" spans="1:24" ht="15">
      <c r="A95" s="69">
        <v>59</v>
      </c>
      <c r="B95">
        <v>10482.875260000001</v>
      </c>
      <c r="C95" s="55">
        <v>13.4545586</v>
      </c>
      <c r="D95" s="55">
        <v>974</v>
      </c>
      <c r="E95" s="70">
        <f t="shared" si="13"/>
        <v>1373753.5553562408</v>
      </c>
      <c r="F95" s="70">
        <f t="shared" si="13"/>
        <v>2932339.5878374707</v>
      </c>
      <c r="G95" s="70">
        <f t="shared" si="13"/>
        <v>4700626.4913903028</v>
      </c>
      <c r="H95" s="70">
        <f t="shared" si="13"/>
        <v>6706828.592597778</v>
      </c>
      <c r="I95" s="70">
        <f t="shared" si="13"/>
        <v>8982956.3311466407</v>
      </c>
      <c r="J95" s="70">
        <f t="shared" si="13"/>
        <v>11565327.010089416</v>
      </c>
      <c r="K95" s="70">
        <f t="shared" si="13"/>
        <v>14495144.265299769</v>
      </c>
      <c r="L95" s="70">
        <f t="shared" si="13"/>
        <v>17819155.499985311</v>
      </c>
      <c r="M95" s="70">
        <f t="shared" si="13"/>
        <v>21590397.774112199</v>
      </c>
      <c r="N95" s="70">
        <f t="shared" si="13"/>
        <v>25869044.049959458</v>
      </c>
      <c r="O95" s="70">
        <f t="shared" si="13"/>
        <v>30723363.296277311</v>
      </c>
      <c r="P95" s="70">
        <f t="shared" si="13"/>
        <v>36230809.770222075</v>
      </c>
      <c r="Q95" s="70">
        <f t="shared" si="13"/>
        <v>42479258.857367374</v>
      </c>
      <c r="R95" s="70">
        <f t="shared" si="13"/>
        <v>49568409.18853379</v>
      </c>
      <c r="S95" s="70">
        <f t="shared" si="13"/>
        <v>57611373.405249104</v>
      </c>
      <c r="T95" s="70">
        <f t="shared" si="13"/>
        <v>66736482.955679417</v>
      </c>
      <c r="U95" s="70">
        <f t="shared" si="12"/>
        <v>77089335.717886552</v>
      </c>
      <c r="V95" s="70">
        <f t="shared" si="12"/>
        <v>88835119.121756569</v>
      </c>
      <c r="W95" s="70">
        <f t="shared" si="12"/>
        <v>102161245.83672936</v>
      </c>
      <c r="X95" s="70">
        <f t="shared" si="12"/>
        <v>117280344.07967845</v>
      </c>
    </row>
    <row r="96" spans="1:24" ht="15">
      <c r="A96" s="69">
        <v>60</v>
      </c>
      <c r="B96">
        <v>10813.858389999999</v>
      </c>
      <c r="C96" s="55">
        <v>14.5889551</v>
      </c>
      <c r="D96" s="55">
        <v>988</v>
      </c>
      <c r="E96" s="70">
        <f t="shared" si="13"/>
        <v>1558697.3977535467</v>
      </c>
      <c r="F96" s="70">
        <f t="shared" si="13"/>
        <v>3344792.4590102257</v>
      </c>
      <c r="G96" s="70">
        <f t="shared" si="13"/>
        <v>5391460.1267969618</v>
      </c>
      <c r="H96" s="70">
        <f t="shared" si="13"/>
        <v>7736715.2216833178</v>
      </c>
      <c r="I96" s="70">
        <f t="shared" si="13"/>
        <v>10424118.529343108</v>
      </c>
      <c r="J96" s="70">
        <f t="shared" si="13"/>
        <v>13503585.898913302</v>
      </c>
      <c r="K96" s="70">
        <f t="shared" si="13"/>
        <v>17032315.380349241</v>
      </c>
      <c r="L96" s="70">
        <f t="shared" si="13"/>
        <v>21075849.621432327</v>
      </c>
      <c r="M96" s="70">
        <f t="shared" si="13"/>
        <v>25709293.257400155</v>
      </c>
      <c r="N96" s="70">
        <f t="shared" si="13"/>
        <v>31018707.905003138</v>
      </c>
      <c r="O96" s="70">
        <f t="shared" si="13"/>
        <v>37102710.671617746</v>
      </c>
      <c r="P96" s="70">
        <f t="shared" si="13"/>
        <v>44074305.870136507</v>
      </c>
      <c r="Q96" s="70">
        <f t="shared" si="13"/>
        <v>52062983.961920932</v>
      </c>
      <c r="R96" s="70">
        <f t="shared" si="13"/>
        <v>61217126.713599317</v>
      </c>
      <c r="S96" s="70">
        <f t="shared" si="13"/>
        <v>71706763.241109982</v>
      </c>
      <c r="T96" s="70">
        <f t="shared" si="13"/>
        <v>83726728.131772354</v>
      </c>
      <c r="U96" s="70">
        <f t="shared" si="12"/>
        <v>97500280.303369239</v>
      </c>
      <c r="V96" s="70">
        <f t="shared" si="12"/>
        <v>113283249.81695546</v>
      </c>
      <c r="W96" s="70">
        <f t="shared" si="12"/>
        <v>131368789.66632548</v>
      </c>
      <c r="X96" s="70">
        <f t="shared" si="12"/>
        <v>152092820.80391267</v>
      </c>
    </row>
    <row r="97" spans="1:24" ht="15">
      <c r="A97" s="69">
        <v>61</v>
      </c>
      <c r="B97">
        <v>11151.76634</v>
      </c>
      <c r="C97" s="55">
        <v>14.3558314</v>
      </c>
      <c r="D97" s="55">
        <v>957</v>
      </c>
      <c r="E97" s="70">
        <f t="shared" si="13"/>
        <v>1532088.8366149804</v>
      </c>
      <c r="F97" s="70">
        <f t="shared" si="13"/>
        <v>3284121.7635126291</v>
      </c>
      <c r="G97" s="70">
        <f t="shared" si="13"/>
        <v>5287673.5834681885</v>
      </c>
      <c r="H97" s="70">
        <f t="shared" si="13"/>
        <v>7578851.9247082025</v>
      </c>
      <c r="I97" s="70">
        <f t="shared" si="13"/>
        <v>10198947.965689948</v>
      </c>
      <c r="J97" s="70">
        <f t="shared" si="13"/>
        <v>13195180.576833112</v>
      </c>
      <c r="K97" s="70">
        <f t="shared" si="13"/>
        <v>16621547.289983798</v>
      </c>
      <c r="L97" s="70">
        <f t="shared" si="13"/>
        <v>20539797.431620125</v>
      </c>
      <c r="M97" s="70">
        <f t="shared" si="13"/>
        <v>25020544.957420021</v>
      </c>
      <c r="N97" s="70">
        <f t="shared" si="13"/>
        <v>30144541.043483425</v>
      </c>
      <c r="O97" s="70">
        <f t="shared" si="13"/>
        <v>36004129.368604682</v>
      </c>
      <c r="P97" s="70">
        <f t="shared" si="13"/>
        <v>42704910.314414449</v>
      </c>
      <c r="Q97" s="70">
        <f t="shared" si="13"/>
        <v>50367644.075287983</v>
      </c>
      <c r="R97" s="70">
        <f t="shared" si="13"/>
        <v>59130426.9755034</v>
      </c>
      <c r="S97" s="70">
        <f t="shared" si="13"/>
        <v>69151180.214821771</v>
      </c>
      <c r="T97" s="70">
        <f t="shared" si="13"/>
        <v>80610495.89418672</v>
      </c>
      <c r="U97" s="70">
        <f t="shared" si="12"/>
        <v>93714891.612075061</v>
      </c>
      <c r="V97" s="70">
        <f t="shared" si="12"/>
        <v>108700532.28521231</v>
      </c>
      <c r="W97" s="70">
        <f t="shared" si="12"/>
        <v>125837486.26759493</v>
      </c>
      <c r="X97" s="70">
        <f t="shared" si="12"/>
        <v>145434592.47078401</v>
      </c>
    </row>
    <row r="98" spans="1:24" ht="15">
      <c r="A98" s="69">
        <v>62</v>
      </c>
      <c r="B98">
        <v>11497.321970000001</v>
      </c>
      <c r="C98" s="55">
        <v>13.695024800000001</v>
      </c>
      <c r="D98" s="55">
        <v>950</v>
      </c>
      <c r="E98" s="70">
        <f t="shared" si="13"/>
        <v>1495833.0403709812</v>
      </c>
      <c r="F98" s="70">
        <f t="shared" si="13"/>
        <v>3196520.7865873631</v>
      </c>
      <c r="G98" s="70">
        <f t="shared" si="13"/>
        <v>5130118.1414186377</v>
      </c>
      <c r="H98" s="70">
        <f t="shared" si="13"/>
        <v>7328522.1335262042</v>
      </c>
      <c r="I98" s="70">
        <f t="shared" si="13"/>
        <v>9827998.0975570865</v>
      </c>
      <c r="J98" s="70">
        <f t="shared" si="13"/>
        <v>12669777.914732041</v>
      </c>
      <c r="K98" s="70">
        <f t="shared" si="13"/>
        <v>15900740.1826305</v>
      </c>
      <c r="L98" s="70">
        <f t="shared" si="13"/>
        <v>19574183.534396298</v>
      </c>
      <c r="M98" s="70">
        <f t="shared" si="13"/>
        <v>23750705.864200365</v>
      </c>
      <c r="N98" s="70">
        <f t="shared" si="13"/>
        <v>28499203.962848652</v>
      </c>
      <c r="O98" s="70">
        <f t="shared" si="13"/>
        <v>33898010.053734332</v>
      </c>
      <c r="P98" s="70">
        <f t="shared" si="13"/>
        <v>40036183.977670729</v>
      </c>
      <c r="Q98" s="70">
        <f t="shared" si="13"/>
        <v>47014982.342757344</v>
      </c>
      <c r="R98" s="70">
        <f t="shared" si="13"/>
        <v>54949528.874684565</v>
      </c>
      <c r="S98" s="70">
        <f t="shared" si="13"/>
        <v>63970713.521926768</v>
      </c>
      <c r="T98" s="70">
        <f t="shared" si="13"/>
        <v>74227351.64386259</v>
      </c>
      <c r="U98" s="70">
        <f t="shared" si="12"/>
        <v>85888638.900243759</v>
      </c>
      <c r="V98" s="70">
        <f t="shared" si="12"/>
        <v>99146942.338385567</v>
      </c>
      <c r="W98" s="70">
        <f t="shared" si="12"/>
        <v>114220973.72044015</v>
      </c>
      <c r="X98" s="70">
        <f t="shared" si="12"/>
        <v>131359397.43862693</v>
      </c>
    </row>
    <row r="99" spans="1:24" ht="15">
      <c r="A99" s="69">
        <v>63</v>
      </c>
      <c r="B99">
        <v>11850.57466</v>
      </c>
      <c r="C99" s="55">
        <v>15.539543800000001</v>
      </c>
      <c r="D99" s="55">
        <v>969</v>
      </c>
      <c r="E99" s="70">
        <f t="shared" si="13"/>
        <v>1784437.9574072869</v>
      </c>
      <c r="F99" s="70">
        <f t="shared" si="13"/>
        <v>3846169.4327897029</v>
      </c>
      <c r="G99" s="70">
        <f t="shared" si="13"/>
        <v>6228284.5738275563</v>
      </c>
      <c r="H99" s="70">
        <f t="shared" si="13"/>
        <v>8980569.5405734181</v>
      </c>
      <c r="I99" s="70">
        <f t="shared" si="13"/>
        <v>12160547.035227569</v>
      </c>
      <c r="J99" s="70">
        <f t="shared" si="13"/>
        <v>15834678.525493644</v>
      </c>
      <c r="K99" s="70">
        <f t="shared" si="13"/>
        <v>20079753.287959211</v>
      </c>
      <c r="L99" s="70">
        <f t="shared" si="13"/>
        <v>24984493.30248085</v>
      </c>
      <c r="M99" s="70">
        <f t="shared" si="13"/>
        <v>30651407.539835222</v>
      </c>
      <c r="N99" s="70">
        <f t="shared" si="13"/>
        <v>37198934.397211693</v>
      </c>
      <c r="O99" s="70">
        <f t="shared" si="13"/>
        <v>44763917.058406964</v>
      </c>
      <c r="P99" s="70">
        <f t="shared" si="13"/>
        <v>53504463.513701059</v>
      </c>
      <c r="Q99" s="70">
        <f t="shared" si="13"/>
        <v>63603251.013774939</v>
      </c>
      <c r="R99" s="70">
        <f t="shared" si="13"/>
        <v>75271344.020691723</v>
      </c>
      <c r="S99" s="70">
        <f t="shared" si="13"/>
        <v>88752605.451043084</v>
      </c>
      <c r="T99" s="70">
        <f t="shared" si="13"/>
        <v>104328793.40615639</v>
      </c>
      <c r="U99" s="70">
        <f t="shared" si="12"/>
        <v>122325449.91092487</v>
      </c>
      <c r="V99" s="70">
        <f t="shared" si="12"/>
        <v>143118704.73578736</v>
      </c>
      <c r="W99" s="70">
        <f t="shared" si="12"/>
        <v>167143136.501605</v>
      </c>
      <c r="X99" s="70">
        <f t="shared" si="12"/>
        <v>194900855.36437297</v>
      </c>
    </row>
    <row r="100" spans="1:24" ht="15">
      <c r="A100" s="69">
        <v>64</v>
      </c>
      <c r="B100">
        <v>12211.856390000001</v>
      </c>
      <c r="C100" s="55">
        <v>16.852858900000001</v>
      </c>
      <c r="D100" s="55">
        <v>968</v>
      </c>
      <c r="E100" s="70">
        <f>$D100*((1+$C100/100)^E$2-1)*$B100</f>
        <v>1992189.4248300607</v>
      </c>
      <c r="F100" s="70">
        <f>$D100*((1+$C100/100)^F$2-1)*$B100</f>
        <v>4320119.7224474521</v>
      </c>
      <c r="G100" s="70">
        <f t="shared" si="13"/>
        <v>7040372.8284126539</v>
      </c>
      <c r="H100" s="70">
        <f t="shared" si="13"/>
        <v>10219066.35204904</v>
      </c>
      <c r="I100" s="70">
        <f t="shared" si="13"/>
        <v>13933460.610087302</v>
      </c>
      <c r="J100" s="70">
        <f t="shared" si="13"/>
        <v>18273836.491422459</v>
      </c>
      <c r="K100" s="70">
        <f t="shared" si="13"/>
        <v>23345689.79576866</v>
      </c>
      <c r="L100" s="70">
        <f t="shared" si="13"/>
        <v>29272295.381111313</v>
      </c>
      <c r="M100" s="70">
        <f t="shared" si="13"/>
        <v>36197703.443311282</v>
      </c>
      <c r="N100" s="70">
        <f t="shared" si="13"/>
        <v>44290240.754483037</v>
      </c>
      <c r="O100" s="70">
        <f t="shared" si="13"/>
        <v>53746601.960136428</v>
      </c>
      <c r="P100" s="70">
        <f t="shared" si="13"/>
        <v>64796630.376852907</v>
      </c>
      <c r="Q100" s="70">
        <f t="shared" si="13"/>
        <v>77708904.491048545</v>
      </c>
      <c r="R100" s="70">
        <f t="shared" si="13"/>
        <v>92797265.942490786</v>
      </c>
      <c r="S100" s="70">
        <f t="shared" si="13"/>
        <v>110428447.65966658</v>
      </c>
      <c r="T100" s="70">
        <f t="shared" si="13"/>
        <v>131030987.55404063</v>
      </c>
      <c r="U100" s="70">
        <f t="shared" si="12"/>
        <v>155105644.42662972</v>
      </c>
      <c r="V100" s="70">
        <f t="shared" si="12"/>
        <v>183237569.25261542</v>
      </c>
      <c r="W100" s="70">
        <f t="shared" si="12"/>
        <v>216110527.67537856</v>
      </c>
      <c r="X100" s="70">
        <f t="shared" si="12"/>
        <v>254523519.39738563</v>
      </c>
    </row>
    <row r="101" spans="1:24" ht="15">
      <c r="A101" s="69">
        <v>65</v>
      </c>
      <c r="B101">
        <v>12577.18651</v>
      </c>
      <c r="C101" s="55">
        <v>15.0329374</v>
      </c>
      <c r="E101" s="70">
        <f>$D101*((1+$C101/100)^E$2-1)*$B101</f>
        <v>0</v>
      </c>
      <c r="F101" s="70">
        <f t="shared" ref="F101:X101" si="14">$D101*((1+$C101/100)^F$2-1)*$B101</f>
        <v>0</v>
      </c>
      <c r="G101" s="70">
        <f t="shared" si="13"/>
        <v>0</v>
      </c>
      <c r="H101" s="70">
        <f t="shared" si="13"/>
        <v>0</v>
      </c>
      <c r="I101" s="70">
        <f t="shared" si="13"/>
        <v>0</v>
      </c>
      <c r="J101" s="70">
        <f t="shared" si="13"/>
        <v>0</v>
      </c>
      <c r="K101" s="70">
        <f t="shared" si="13"/>
        <v>0</v>
      </c>
      <c r="L101" s="70">
        <f t="shared" si="13"/>
        <v>0</v>
      </c>
      <c r="M101" s="70">
        <f t="shared" si="13"/>
        <v>0</v>
      </c>
      <c r="N101" s="70">
        <f t="shared" si="13"/>
        <v>0</v>
      </c>
      <c r="O101" s="70">
        <f t="shared" si="13"/>
        <v>0</v>
      </c>
      <c r="P101" s="70">
        <f t="shared" si="13"/>
        <v>0</v>
      </c>
      <c r="Q101" s="70">
        <f t="shared" si="13"/>
        <v>0</v>
      </c>
      <c r="R101" s="70">
        <f t="shared" si="13"/>
        <v>0</v>
      </c>
      <c r="S101" s="70">
        <f t="shared" si="13"/>
        <v>0</v>
      </c>
      <c r="T101" s="70">
        <f t="shared" si="13"/>
        <v>0</v>
      </c>
      <c r="U101" s="70">
        <f t="shared" si="12"/>
        <v>0</v>
      </c>
      <c r="V101" s="70">
        <f t="shared" si="12"/>
        <v>0</v>
      </c>
      <c r="W101" s="70">
        <f t="shared" si="12"/>
        <v>0</v>
      </c>
      <c r="X101" s="70">
        <f t="shared" si="12"/>
        <v>0</v>
      </c>
    </row>
    <row r="102" spans="1:24">
      <c r="A102" s="69"/>
      <c r="B102" s="69"/>
      <c r="E102" s="69"/>
      <c r="F102" s="69"/>
      <c r="G102" s="69"/>
      <c r="H102" s="69"/>
      <c r="I102" s="70">
        <f>SUM(I71:I101)</f>
        <v>211290001.58845752</v>
      </c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70">
        <f>SUM(X71:X101)</f>
        <v>2799424804.0017662</v>
      </c>
    </row>
    <row r="103" spans="1:24">
      <c r="A103" s="69" t="s">
        <v>134</v>
      </c>
      <c r="B103" s="69"/>
      <c r="E103" s="69" t="s">
        <v>31</v>
      </c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</row>
    <row r="104" spans="1:24">
      <c r="A104" s="69" t="s">
        <v>0</v>
      </c>
      <c r="B104" s="69" t="s">
        <v>32</v>
      </c>
      <c r="C104" s="69" t="s">
        <v>33</v>
      </c>
      <c r="D104">
        <v>0</v>
      </c>
      <c r="E104" s="69">
        <v>1</v>
      </c>
      <c r="F104" s="69">
        <v>2</v>
      </c>
      <c r="G104" s="69">
        <v>3</v>
      </c>
      <c r="H104" s="69">
        <v>4</v>
      </c>
      <c r="I104" s="69">
        <v>5</v>
      </c>
      <c r="J104" s="69">
        <v>6</v>
      </c>
      <c r="K104" s="69">
        <v>7</v>
      </c>
      <c r="L104" s="69">
        <v>8</v>
      </c>
      <c r="M104" s="69">
        <v>9</v>
      </c>
      <c r="N104" s="69">
        <v>10</v>
      </c>
      <c r="O104" s="69">
        <v>11</v>
      </c>
      <c r="P104" s="69">
        <v>12</v>
      </c>
      <c r="Q104" s="69">
        <v>13</v>
      </c>
      <c r="R104" s="69">
        <v>14</v>
      </c>
      <c r="S104" s="69">
        <v>15</v>
      </c>
      <c r="T104" s="69">
        <v>16</v>
      </c>
      <c r="U104" s="69">
        <v>17</v>
      </c>
      <c r="V104" s="69">
        <v>18</v>
      </c>
      <c r="W104" s="69">
        <v>19</v>
      </c>
      <c r="X104" s="69">
        <v>20</v>
      </c>
    </row>
    <row r="105" spans="1:24" ht="15">
      <c r="A105" s="69">
        <v>35</v>
      </c>
      <c r="B105" s="75">
        <v>6441</v>
      </c>
      <c r="C105" s="55">
        <v>11.6415585</v>
      </c>
      <c r="D105">
        <v>0</v>
      </c>
      <c r="E105" s="70">
        <f>$D105*((1+$C105/100)^E$2-1)*$B105</f>
        <v>0</v>
      </c>
      <c r="F105" s="70">
        <f>$D105*((1+$C105/100)^F$2-1)*$B105</f>
        <v>0</v>
      </c>
      <c r="G105" s="70">
        <f>$D105*((1+$C105/100)^G$2-1)*$B105</f>
        <v>0</v>
      </c>
      <c r="H105" s="70">
        <f>$D105*((1+$C105/100)^H$2-1)*$B105</f>
        <v>0</v>
      </c>
      <c r="I105" s="70">
        <f>$D105*((1+$C105/100)^I$2-1)*$B105</f>
        <v>0</v>
      </c>
      <c r="J105" s="70">
        <f t="shared" ref="J105:X120" si="15">$D105*((1+$C105/100)^J$2-1)*$B105</f>
        <v>0</v>
      </c>
      <c r="K105" s="70">
        <f t="shared" si="15"/>
        <v>0</v>
      </c>
      <c r="L105" s="70">
        <f t="shared" si="15"/>
        <v>0</v>
      </c>
      <c r="M105" s="70">
        <f t="shared" si="15"/>
        <v>0</v>
      </c>
      <c r="N105" s="70">
        <f t="shared" si="15"/>
        <v>0</v>
      </c>
      <c r="O105" s="70">
        <f t="shared" si="15"/>
        <v>0</v>
      </c>
      <c r="P105" s="70">
        <f t="shared" si="15"/>
        <v>0</v>
      </c>
      <c r="Q105" s="70">
        <f t="shared" si="15"/>
        <v>0</v>
      </c>
      <c r="R105" s="70">
        <f t="shared" si="15"/>
        <v>0</v>
      </c>
      <c r="S105" s="70">
        <f t="shared" si="15"/>
        <v>0</v>
      </c>
      <c r="T105" s="70">
        <f t="shared" si="15"/>
        <v>0</v>
      </c>
      <c r="U105" s="70">
        <f t="shared" si="15"/>
        <v>0</v>
      </c>
      <c r="V105" s="70">
        <f t="shared" si="15"/>
        <v>0</v>
      </c>
      <c r="W105" s="70">
        <f t="shared" si="15"/>
        <v>0</v>
      </c>
      <c r="X105" s="70">
        <f t="shared" si="15"/>
        <v>0</v>
      </c>
    </row>
    <row r="106" spans="1:24" ht="15">
      <c r="A106" s="69">
        <v>36</v>
      </c>
      <c r="B106" s="75">
        <v>6662</v>
      </c>
      <c r="C106" s="55">
        <v>12.260639899999999</v>
      </c>
      <c r="D106">
        <v>0</v>
      </c>
      <c r="E106" s="70">
        <f t="shared" ref="E106:T134" si="16">$D106*((1+$C106/100)^E$2-1)*$B106</f>
        <v>0</v>
      </c>
      <c r="F106" s="70">
        <f t="shared" si="16"/>
        <v>0</v>
      </c>
      <c r="G106" s="70">
        <f t="shared" si="16"/>
        <v>0</v>
      </c>
      <c r="H106" s="70">
        <f t="shared" si="16"/>
        <v>0</v>
      </c>
      <c r="I106" s="70">
        <f t="shared" si="16"/>
        <v>0</v>
      </c>
      <c r="J106" s="70">
        <f t="shared" si="16"/>
        <v>0</v>
      </c>
      <c r="K106" s="70">
        <f t="shared" si="16"/>
        <v>0</v>
      </c>
      <c r="L106" s="70">
        <f t="shared" si="16"/>
        <v>0</v>
      </c>
      <c r="M106" s="70">
        <f t="shared" si="16"/>
        <v>0</v>
      </c>
      <c r="N106" s="70">
        <f t="shared" si="16"/>
        <v>0</v>
      </c>
      <c r="O106" s="70">
        <f t="shared" si="16"/>
        <v>0</v>
      </c>
      <c r="P106" s="70">
        <f t="shared" si="16"/>
        <v>0</v>
      </c>
      <c r="Q106" s="70">
        <f t="shared" si="16"/>
        <v>0</v>
      </c>
      <c r="R106" s="70">
        <f t="shared" si="16"/>
        <v>0</v>
      </c>
      <c r="S106" s="70">
        <f t="shared" si="16"/>
        <v>0</v>
      </c>
      <c r="T106" s="70">
        <f t="shared" si="16"/>
        <v>0</v>
      </c>
      <c r="U106" s="70">
        <f t="shared" si="15"/>
        <v>0</v>
      </c>
      <c r="V106" s="70">
        <f t="shared" si="15"/>
        <v>0</v>
      </c>
      <c r="W106" s="70">
        <f t="shared" si="15"/>
        <v>0</v>
      </c>
      <c r="X106" s="70">
        <f t="shared" si="15"/>
        <v>0</v>
      </c>
    </row>
    <row r="107" spans="1:24" ht="15">
      <c r="A107" s="69">
        <v>37</v>
      </c>
      <c r="B107" s="75">
        <v>6889</v>
      </c>
      <c r="C107" s="55">
        <v>12.666257</v>
      </c>
      <c r="D107">
        <v>0</v>
      </c>
      <c r="E107" s="70">
        <f t="shared" si="16"/>
        <v>0</v>
      </c>
      <c r="F107" s="70">
        <f t="shared" si="16"/>
        <v>0</v>
      </c>
      <c r="G107" s="70">
        <f t="shared" si="16"/>
        <v>0</v>
      </c>
      <c r="H107" s="70">
        <f t="shared" si="16"/>
        <v>0</v>
      </c>
      <c r="I107" s="70">
        <f t="shared" si="16"/>
        <v>0</v>
      </c>
      <c r="J107" s="70">
        <f t="shared" si="16"/>
        <v>0</v>
      </c>
      <c r="K107" s="70">
        <f t="shared" si="16"/>
        <v>0</v>
      </c>
      <c r="L107" s="70">
        <f t="shared" si="16"/>
        <v>0</v>
      </c>
      <c r="M107" s="70">
        <f t="shared" si="16"/>
        <v>0</v>
      </c>
      <c r="N107" s="70">
        <f t="shared" si="16"/>
        <v>0</v>
      </c>
      <c r="O107" s="70">
        <f t="shared" si="16"/>
        <v>0</v>
      </c>
      <c r="P107" s="70">
        <f t="shared" si="16"/>
        <v>0</v>
      </c>
      <c r="Q107" s="70">
        <f t="shared" si="16"/>
        <v>0</v>
      </c>
      <c r="R107" s="70">
        <f t="shared" si="16"/>
        <v>0</v>
      </c>
      <c r="S107" s="70">
        <f t="shared" si="16"/>
        <v>0</v>
      </c>
      <c r="T107" s="70">
        <f t="shared" si="16"/>
        <v>0</v>
      </c>
      <c r="U107" s="70">
        <f t="shared" si="15"/>
        <v>0</v>
      </c>
      <c r="V107" s="70">
        <f t="shared" si="15"/>
        <v>0</v>
      </c>
      <c r="W107" s="70">
        <f t="shared" si="15"/>
        <v>0</v>
      </c>
      <c r="X107" s="70">
        <f t="shared" si="15"/>
        <v>0</v>
      </c>
    </row>
    <row r="108" spans="1:24" ht="15">
      <c r="A108" s="69">
        <v>38</v>
      </c>
      <c r="B108" s="75">
        <v>7122</v>
      </c>
      <c r="C108" s="55">
        <v>12.4921723</v>
      </c>
      <c r="D108">
        <v>0</v>
      </c>
      <c r="E108" s="70">
        <f t="shared" si="16"/>
        <v>0</v>
      </c>
      <c r="F108" s="70">
        <f t="shared" si="16"/>
        <v>0</v>
      </c>
      <c r="G108" s="70">
        <f t="shared" si="16"/>
        <v>0</v>
      </c>
      <c r="H108" s="70">
        <f t="shared" si="16"/>
        <v>0</v>
      </c>
      <c r="I108" s="70">
        <f t="shared" si="16"/>
        <v>0</v>
      </c>
      <c r="J108" s="70">
        <f t="shared" si="16"/>
        <v>0</v>
      </c>
      <c r="K108" s="70">
        <f t="shared" si="16"/>
        <v>0</v>
      </c>
      <c r="L108" s="70">
        <f t="shared" si="16"/>
        <v>0</v>
      </c>
      <c r="M108" s="70">
        <f t="shared" si="16"/>
        <v>0</v>
      </c>
      <c r="N108" s="70">
        <f t="shared" si="16"/>
        <v>0</v>
      </c>
      <c r="O108" s="70">
        <f t="shared" si="16"/>
        <v>0</v>
      </c>
      <c r="P108" s="70">
        <f t="shared" si="16"/>
        <v>0</v>
      </c>
      <c r="Q108" s="70">
        <f t="shared" si="16"/>
        <v>0</v>
      </c>
      <c r="R108" s="70">
        <f t="shared" si="16"/>
        <v>0</v>
      </c>
      <c r="S108" s="70">
        <f t="shared" si="16"/>
        <v>0</v>
      </c>
      <c r="T108" s="70">
        <f t="shared" si="16"/>
        <v>0</v>
      </c>
      <c r="U108" s="70">
        <f t="shared" si="15"/>
        <v>0</v>
      </c>
      <c r="V108" s="70">
        <f t="shared" si="15"/>
        <v>0</v>
      </c>
      <c r="W108" s="70">
        <f t="shared" si="15"/>
        <v>0</v>
      </c>
      <c r="X108" s="70">
        <f t="shared" si="15"/>
        <v>0</v>
      </c>
    </row>
    <row r="109" spans="1:24" ht="15">
      <c r="A109" s="69">
        <v>39</v>
      </c>
      <c r="B109" s="75">
        <v>7361</v>
      </c>
      <c r="C109" s="55">
        <v>12.566598300000001</v>
      </c>
      <c r="D109">
        <v>0</v>
      </c>
      <c r="E109" s="70">
        <f t="shared" si="16"/>
        <v>0</v>
      </c>
      <c r="F109" s="70">
        <f t="shared" si="16"/>
        <v>0</v>
      </c>
      <c r="G109" s="70">
        <f t="shared" si="16"/>
        <v>0</v>
      </c>
      <c r="H109" s="70">
        <f t="shared" si="16"/>
        <v>0</v>
      </c>
      <c r="I109" s="70">
        <f t="shared" si="16"/>
        <v>0</v>
      </c>
      <c r="J109" s="70">
        <f t="shared" si="16"/>
        <v>0</v>
      </c>
      <c r="K109" s="70">
        <f t="shared" si="16"/>
        <v>0</v>
      </c>
      <c r="L109" s="70">
        <f t="shared" si="16"/>
        <v>0</v>
      </c>
      <c r="M109" s="70">
        <f t="shared" si="16"/>
        <v>0</v>
      </c>
      <c r="N109" s="70">
        <f t="shared" si="16"/>
        <v>0</v>
      </c>
      <c r="O109" s="70">
        <f t="shared" si="16"/>
        <v>0</v>
      </c>
      <c r="P109" s="70">
        <f t="shared" si="16"/>
        <v>0</v>
      </c>
      <c r="Q109" s="70">
        <f t="shared" si="16"/>
        <v>0</v>
      </c>
      <c r="R109" s="70">
        <f t="shared" si="16"/>
        <v>0</v>
      </c>
      <c r="S109" s="70">
        <f t="shared" si="16"/>
        <v>0</v>
      </c>
      <c r="T109" s="70">
        <f t="shared" si="16"/>
        <v>0</v>
      </c>
      <c r="U109" s="70">
        <f t="shared" si="15"/>
        <v>0</v>
      </c>
      <c r="V109" s="70">
        <f t="shared" si="15"/>
        <v>0</v>
      </c>
      <c r="W109" s="70">
        <f t="shared" si="15"/>
        <v>0</v>
      </c>
      <c r="X109" s="70">
        <f t="shared" si="15"/>
        <v>0</v>
      </c>
    </row>
    <row r="110" spans="1:24" ht="15">
      <c r="A110" s="69">
        <v>40</v>
      </c>
      <c r="B110" s="75">
        <v>7606</v>
      </c>
      <c r="C110" s="55">
        <v>13.5524577</v>
      </c>
      <c r="D110">
        <v>0</v>
      </c>
      <c r="E110" s="70">
        <f t="shared" si="16"/>
        <v>0</v>
      </c>
      <c r="F110" s="70">
        <f t="shared" si="16"/>
        <v>0</v>
      </c>
      <c r="G110" s="70">
        <f t="shared" si="16"/>
        <v>0</v>
      </c>
      <c r="H110" s="70">
        <f t="shared" si="16"/>
        <v>0</v>
      </c>
      <c r="I110" s="70">
        <f t="shared" si="16"/>
        <v>0</v>
      </c>
      <c r="J110" s="70">
        <f t="shared" si="16"/>
        <v>0</v>
      </c>
      <c r="K110" s="70">
        <f t="shared" si="16"/>
        <v>0</v>
      </c>
      <c r="L110" s="70">
        <f t="shared" si="16"/>
        <v>0</v>
      </c>
      <c r="M110" s="70">
        <f t="shared" si="16"/>
        <v>0</v>
      </c>
      <c r="N110" s="70">
        <f t="shared" si="16"/>
        <v>0</v>
      </c>
      <c r="O110" s="70">
        <f t="shared" si="16"/>
        <v>0</v>
      </c>
      <c r="P110" s="70">
        <f t="shared" si="16"/>
        <v>0</v>
      </c>
      <c r="Q110" s="70">
        <f t="shared" si="16"/>
        <v>0</v>
      </c>
      <c r="R110" s="70">
        <f t="shared" si="16"/>
        <v>0</v>
      </c>
      <c r="S110" s="70">
        <f t="shared" si="16"/>
        <v>0</v>
      </c>
      <c r="T110" s="70">
        <f t="shared" si="16"/>
        <v>0</v>
      </c>
      <c r="U110" s="70">
        <f t="shared" si="15"/>
        <v>0</v>
      </c>
      <c r="V110" s="70">
        <f t="shared" si="15"/>
        <v>0</v>
      </c>
      <c r="W110" s="70">
        <f t="shared" si="15"/>
        <v>0</v>
      </c>
      <c r="X110" s="70">
        <f t="shared" si="15"/>
        <v>0</v>
      </c>
    </row>
    <row r="111" spans="1:24" ht="15">
      <c r="A111" s="69">
        <v>41</v>
      </c>
      <c r="B111" s="75">
        <v>7857</v>
      </c>
      <c r="C111" s="55">
        <v>11.8608305</v>
      </c>
      <c r="D111" s="55">
        <v>4</v>
      </c>
      <c r="E111" s="70">
        <f t="shared" si="16"/>
        <v>3727.621809539999</v>
      </c>
      <c r="F111" s="70">
        <f t="shared" si="16"/>
        <v>7897.3705235905718</v>
      </c>
      <c r="G111" s="70">
        <f t="shared" si="16"/>
        <v>12561.686064890615</v>
      </c>
      <c r="H111" s="70">
        <f t="shared" si="16"/>
        <v>17779.228166529407</v>
      </c>
      <c r="I111" s="70">
        <f t="shared" si="16"/>
        <v>23615.614093109714</v>
      </c>
      <c r="J111" s="70">
        <f t="shared" si="16"/>
        <v>30144.243861767573</v>
      </c>
      <c r="K111" s="70">
        <f t="shared" si="16"/>
        <v>37447.223341258483</v>
      </c>
      <c r="L111" s="70">
        <f t="shared" si="16"/>
        <v>45616.396838261586</v>
      </c>
      <c r="M111" s="70">
        <f t="shared" si="16"/>
        <v>54754.50215699515</v>
      </c>
      <c r="N111" s="70">
        <f t="shared" si="16"/>
        <v>64976.462658495184</v>
      </c>
      <c r="O111" s="70">
        <f t="shared" si="16"/>
        <v>76410.832568855112</v>
      </c>
      <c r="P111" s="70">
        <f t="shared" si="16"/>
        <v>89201.413713025802</v>
      </c>
      <c r="Q111" s="70">
        <f t="shared" si="16"/>
        <v>103509.06400667154</v>
      </c>
      <c r="R111" s="70">
        <f t="shared" si="16"/>
        <v>119513.72045017936</v>
      </c>
      <c r="S111" s="70">
        <f t="shared" si="16"/>
        <v>137416.66206655899</v>
      </c>
      <c r="T111" s="70">
        <f t="shared" si="16"/>
        <v>157443.04124257134</v>
      </c>
      <c r="U111" s="70">
        <f t="shared" si="15"/>
        <v>179844.71530793782</v>
      </c>
      <c r="V111" s="70">
        <f t="shared" si="15"/>
        <v>204903.41396335987</v>
      </c>
      <c r="W111" s="70">
        <f t="shared" si="15"/>
        <v>232934.28239180736</v>
      </c>
      <c r="X111" s="70">
        <f t="shared" si="15"/>
        <v>264289.84461223095</v>
      </c>
    </row>
    <row r="112" spans="1:24" ht="15">
      <c r="A112" s="69">
        <v>42</v>
      </c>
      <c r="B112" s="75">
        <v>8114</v>
      </c>
      <c r="C112" s="55">
        <v>12.368753</v>
      </c>
      <c r="D112" s="55">
        <v>1</v>
      </c>
      <c r="E112" s="70">
        <f t="shared" si="16"/>
        <v>1003.6006184199999</v>
      </c>
      <c r="F112" s="70">
        <f t="shared" si="16"/>
        <v>2131.3341184388414</v>
      </c>
      <c r="G112" s="70">
        <f t="shared" si="16"/>
        <v>3398.554189573269</v>
      </c>
      <c r="H112" s="70">
        <f t="shared" si="16"/>
        <v>4822.5135812727367</v>
      </c>
      <c r="I112" s="70">
        <f t="shared" si="16"/>
        <v>6422.5989929518155</v>
      </c>
      <c r="J112" s="70">
        <f t="shared" si="16"/>
        <v>8220.5950169905118</v>
      </c>
      <c r="K112" s="70">
        <f t="shared" si="16"/>
        <v>10240.980728192377</v>
      </c>
      <c r="L112" s="70">
        <f t="shared" si="16"/>
        <v>12511.262957660088</v>
      </c>
      <c r="M112" s="70">
        <f t="shared" si="16"/>
        <v>15062.350788493561</v>
      </c>
      <c r="N112" s="70">
        <f t="shared" si="16"/>
        <v>17928.976371935878</v>
      </c>
      <c r="O112" s="70">
        <f t="shared" si="16"/>
        <v>21150.167793228989</v>
      </c>
      <c r="P112" s="70">
        <f t="shared" si="16"/>
        <v>24769.780425079025</v>
      </c>
      <c r="Q112" s="70">
        <f t="shared" si="16"/>
        <v>28837.094002919399</v>
      </c>
      <c r="R112" s="70">
        <f t="shared" si="16"/>
        <v>33407.483550938312</v>
      </c>
      <c r="S112" s="70">
        <f t="shared" si="16"/>
        <v>38543.17329328951</v>
      </c>
      <c r="T112" s="70">
        <f t="shared" si="16"/>
        <v>44314.083814718433</v>
      </c>
      <c r="U112" s="70">
        <f t="shared" si="15"/>
        <v>50798.784004393929</v>
      </c>
      <c r="V112" s="70">
        <f t="shared" si="15"/>
        <v>58085.560743320922</v>
      </c>
      <c r="W112" s="70">
        <f t="shared" si="15"/>
        <v>66273.620898747249</v>
      </c>
      <c r="X112" s="70">
        <f t="shared" si="15"/>
        <v>75474.441990289662</v>
      </c>
    </row>
    <row r="113" spans="1:24" ht="15">
      <c r="A113" s="69">
        <v>43</v>
      </c>
      <c r="B113" s="75">
        <v>8377</v>
      </c>
      <c r="C113" s="55">
        <v>12.4892573</v>
      </c>
      <c r="D113" s="55">
        <v>5</v>
      </c>
      <c r="E113" s="70">
        <f t="shared" si="16"/>
        <v>5231.125420104996</v>
      </c>
      <c r="F113" s="70">
        <f t="shared" si="16"/>
        <v>11115.579553612612</v>
      </c>
      <c r="G113" s="70">
        <f t="shared" si="16"/>
        <v>17734.958304554475</v>
      </c>
      <c r="H113" s="70">
        <f t="shared" si="16"/>
        <v>25181.048299363003</v>
      </c>
      <c r="I113" s="70">
        <f t="shared" si="16"/>
        <v>33557.099632412719</v>
      </c>
      <c r="J113" s="70">
        <f t="shared" si="16"/>
        <v>42979.257568027097</v>
      </c>
      <c r="K113" s="70">
        <f t="shared" si="16"/>
        <v>53578.173051432714</v>
      </c>
      <c r="L113" s="70">
        <f t="shared" si="16"/>
        <v>65500.814360570395</v>
      </c>
      <c r="M113" s="70">
        <f t="shared" si="16"/>
        <v>78912.505019762364</v>
      </c>
      <c r="N113" s="70">
        <f t="shared" si="16"/>
        <v>93999.216233660918</v>
      </c>
      <c r="O113" s="70">
        <f t="shared" si="16"/>
        <v>110970.14562917118</v>
      </c>
      <c r="P113" s="70">
        <f t="shared" si="16"/>
        <v>130060.61806308807</v>
      </c>
      <c r="Q113" s="70">
        <f t="shared" si="16"/>
        <v>151535.3487190624</v>
      </c>
      <c r="R113" s="70">
        <f t="shared" si="16"/>
        <v>175692.11374114334</v>
      </c>
      <c r="S113" s="70">
        <f t="shared" si="16"/>
        <v>202865.87930218838</v>
      </c>
      <c r="T113" s="70">
        <f t="shared" si="16"/>
        <v>233433.44636225112</v>
      </c>
      <c r="U113" s="70">
        <f t="shared" si="15"/>
        <v>267818.67552279512</v>
      </c>
      <c r="V113" s="70">
        <f t="shared" si="15"/>
        <v>306498.36442639411</v>
      </c>
      <c r="W113" s="70">
        <f t="shared" si="15"/>
        <v>350008.85920000315</v>
      </c>
      <c r="X113" s="70">
        <f t="shared" si="15"/>
        <v>398953.49161839118</v>
      </c>
    </row>
    <row r="114" spans="1:24" ht="15">
      <c r="A114" s="69">
        <v>44</v>
      </c>
      <c r="B114" s="75">
        <v>8647</v>
      </c>
      <c r="C114" s="55">
        <v>12.7418543</v>
      </c>
      <c r="D114" s="55">
        <v>9</v>
      </c>
      <c r="E114" s="70">
        <f t="shared" si="16"/>
        <v>9916.093271889009</v>
      </c>
      <c r="F114" s="70">
        <f t="shared" si="16"/>
        <v>21095.680700734214</v>
      </c>
      <c r="G114" s="70">
        <f t="shared" si="16"/>
        <v>33699.754871104</v>
      </c>
      <c r="H114" s="70">
        <f t="shared" si="16"/>
        <v>47909.821808126238</v>
      </c>
      <c r="I114" s="70">
        <f t="shared" si="16"/>
        <v>63930.514770196314</v>
      </c>
      <c r="J114" s="70">
        <f t="shared" si="16"/>
        <v>81992.541087343736</v>
      </c>
      <c r="K114" s="70">
        <f t="shared" si="16"/>
        <v>102356.00448144972</v>
      </c>
      <c r="L114" s="70">
        <f t="shared" si="16"/>
        <v>125314.15071166653</v>
      </c>
      <c r="M114" s="70">
        <f t="shared" si="16"/>
        <v>151197.59048451853</v>
      </c>
      <c r="N114" s="70">
        <f t="shared" si="16"/>
        <v>180379.06044105557</v>
      </c>
      <c r="O114" s="70">
        <f t="shared" si="16"/>
        <v>213278.79078205282</v>
      </c>
      <c r="P114" s="70">
        <f t="shared" si="16"/>
        <v>250370.55682819287</v>
      </c>
      <c r="Q114" s="70">
        <f t="shared" si="16"/>
        <v>292188.50166122889</v>
      </c>
      <c r="R114" s="70">
        <f t="shared" si="16"/>
        <v>339334.82809614477</v>
      </c>
      <c r="S114" s="70">
        <f t="shared" si="16"/>
        <v>392488.47075320006</v>
      </c>
      <c r="T114" s="70">
        <f t="shared" si="16"/>
        <v>452414.87311276002</v>
      </c>
      <c r="U114" s="70">
        <f t="shared" si="15"/>
        <v>519977.01034820679</v>
      </c>
      <c r="V114" s="70">
        <f t="shared" si="15"/>
        <v>596147.81667216029</v>
      </c>
      <c r="W114" s="70">
        <f t="shared" si="15"/>
        <v>682024.19615704718</v>
      </c>
      <c r="X114" s="70">
        <f t="shared" si="15"/>
        <v>778842.81879401335</v>
      </c>
    </row>
    <row r="115" spans="1:24" ht="15">
      <c r="A115" s="69">
        <v>45</v>
      </c>
      <c r="B115" s="75">
        <v>8923</v>
      </c>
      <c r="C115" s="55">
        <v>12.649166299999999</v>
      </c>
      <c r="D115" s="55">
        <v>6</v>
      </c>
      <c r="E115" s="70">
        <f t="shared" si="16"/>
        <v>6772.110653693996</v>
      </c>
      <c r="F115" s="70">
        <f t="shared" si="16"/>
        <v>14400.836845993761</v>
      </c>
      <c r="G115" s="70">
        <f t="shared" si="16"/>
        <v>22994.533300929183</v>
      </c>
      <c r="H115" s="70">
        <f t="shared" si="16"/>
        <v>32675.260711766587</v>
      </c>
      <c r="I115" s="70">
        <f t="shared" si="16"/>
        <v>43580.519431850495</v>
      </c>
      <c r="J115" s="70">
        <f t="shared" si="16"/>
        <v>55865.202462883062</v>
      </c>
      <c r="K115" s="70">
        <f t="shared" si="16"/>
        <v>69703.795479938854</v>
      </c>
      <c r="L115" s="70">
        <f t="shared" si="16"/>
        <v>85292.855141302178</v>
      </c>
      <c r="M115" s="70">
        <f t="shared" si="16"/>
        <v>102853.80088383758</v>
      </c>
      <c r="N115" s="70">
        <f t="shared" si="16"/>
        <v>122636.05985719904</v>
      </c>
      <c r="O115" s="70">
        <f t="shared" si="16"/>
        <v>144920.6096659977</v>
      </c>
      <c r="P115" s="70">
        <f t="shared" si="16"/>
        <v>170023.96923931761</v>
      </c>
      <c r="Q115" s="70">
        <f t="shared" si="16"/>
        <v>198302.69451195371</v>
      </c>
      <c r="R115" s="70">
        <f t="shared" si="16"/>
        <v>230158.44277184564</v>
      </c>
      <c r="S115" s="70">
        <f t="shared" si="16"/>
        <v>266043.67760524072</v>
      </c>
      <c r="T115" s="70">
        <f t="shared" si="16"/>
        <v>306468.09546985745</v>
      </c>
      <c r="U115" s="70">
        <f t="shared" si="15"/>
        <v>352005.86517597642</v>
      </c>
      <c r="V115" s="70">
        <f t="shared" si="15"/>
        <v>403303.78310153348</v>
      </c>
      <c r="W115" s="70">
        <f t="shared" si="15"/>
        <v>461090.45997393172</v>
      </c>
      <c r="X115" s="70">
        <f t="shared" si="15"/>
        <v>526186.66970316321</v>
      </c>
    </row>
    <row r="116" spans="1:24" ht="15">
      <c r="A116" s="69">
        <v>46</v>
      </c>
      <c r="B116" s="75">
        <v>9207</v>
      </c>
      <c r="C116" s="55">
        <v>12.6890014</v>
      </c>
      <c r="D116" s="55">
        <v>8</v>
      </c>
      <c r="E116" s="70">
        <f t="shared" si="16"/>
        <v>9346.2108711839992</v>
      </c>
      <c r="F116" s="70">
        <f t="shared" si="16"/>
        <v>19878.362570659498</v>
      </c>
      <c r="G116" s="70">
        <f t="shared" si="16"/>
        <v>31746.939146731555</v>
      </c>
      <c r="H116" s="70">
        <f t="shared" si="16"/>
        <v>45121.519570701486</v>
      </c>
      <c r="I116" s="70">
        <f t="shared" si="16"/>
        <v>60193.200691913065</v>
      </c>
      <c r="J116" s="70">
        <f t="shared" si="16"/>
        <v>77177.32764159872</v>
      </c>
      <c r="K116" s="70">
        <f t="shared" si="16"/>
        <v>96316.570697707779</v>
      </c>
      <c r="L116" s="70">
        <f t="shared" si="16"/>
        <v>117884.39257315593</v>
      </c>
      <c r="M116" s="70">
        <f t="shared" si="16"/>
        <v>142188.95566832917</v>
      </c>
      <c r="N116" s="70">
        <f t="shared" si="16"/>
        <v>169577.52511491286</v>
      </c>
      <c r="O116" s="70">
        <f t="shared" si="16"/>
        <v>200441.43052201354</v>
      </c>
      <c r="P116" s="70">
        <f t="shared" si="16"/>
        <v>235221.65731831591</v>
      </c>
      <c r="Q116" s="70">
        <f t="shared" si="16"/>
        <v>274415.14757972414</v>
      </c>
      <c r="R116" s="70">
        <f t="shared" si="16"/>
        <v>318581.90036911145</v>
      </c>
      <c r="S116" s="70">
        <f t="shared" si="16"/>
        <v>368352.97303827864</v>
      </c>
      <c r="T116" s="70">
        <f t="shared" si="16"/>
        <v>424439.4978152315</v>
      </c>
      <c r="U116" s="70">
        <f t="shared" si="15"/>
        <v>487642.84250634315</v>
      </c>
      <c r="V116" s="70">
        <f t="shared" si="15"/>
        <v>558866.06049015687</v>
      </c>
      <c r="W116" s="70">
        <f t="shared" si="15"/>
        <v>639126.79360106168</v>
      </c>
      <c r="X116" s="70">
        <f t="shared" si="15"/>
        <v>729571.81226005976</v>
      </c>
    </row>
    <row r="117" spans="1:24" ht="15">
      <c r="A117" s="69">
        <v>47</v>
      </c>
      <c r="B117" s="75">
        <v>9497</v>
      </c>
      <c r="C117" s="55">
        <v>12.8221977</v>
      </c>
      <c r="D117" s="55">
        <v>8</v>
      </c>
      <c r="E117" s="70">
        <f t="shared" si="16"/>
        <v>9741.7929245519954</v>
      </c>
      <c r="F117" s="70">
        <f t="shared" si="16"/>
        <v>20732.697797414658</v>
      </c>
      <c r="G117" s="70">
        <f t="shared" si="16"/>
        <v>33132.878222094696</v>
      </c>
      <c r="H117" s="70">
        <f t="shared" si="16"/>
        <v>47123.034295983933</v>
      </c>
      <c r="I117" s="70">
        <f t="shared" si="16"/>
        <v>62907.035840205797</v>
      </c>
      <c r="J117" s="70">
        <f t="shared" si="16"/>
        <v>80714.893267398817</v>
      </c>
      <c r="K117" s="70">
        <f t="shared" si="16"/>
        <v>100806.10938004065</v>
      </c>
      <c r="L117" s="70">
        <f t="shared" si="16"/>
        <v>123473.46094297973</v>
      </c>
      <c r="M117" s="70">
        <f t="shared" si="16"/>
        <v>149047.26513667285</v>
      </c>
      <c r="N117" s="70">
        <f t="shared" si="16"/>
        <v>177900.19306349222</v>
      </c>
      <c r="O117" s="70">
        <f t="shared" si="16"/>
        <v>210452.70045132682</v>
      </c>
      <c r="P117" s="70">
        <f t="shared" si="16"/>
        <v>247179.1546927368</v>
      </c>
      <c r="Q117" s="70">
        <f t="shared" si="16"/>
        <v>288614.7475051803</v>
      </c>
      <c r="R117" s="70">
        <f t="shared" si="16"/>
        <v>335363.29394620226</v>
      </c>
      <c r="S117" s="70">
        <f t="shared" si="16"/>
        <v>388106.0314337684</v>
      </c>
      <c r="T117" s="70">
        <f t="shared" si="16"/>
        <v>447611.54699438234</v>
      </c>
      <c r="U117" s="70">
        <f t="shared" si="15"/>
        <v>514746.97740258247</v>
      </c>
      <c r="V117" s="70">
        <f t="shared" si="15"/>
        <v>590490.64542446786</v>
      </c>
      <c r="W117" s="70">
        <f t="shared" si="15"/>
        <v>675946.31630535098</v>
      </c>
      <c r="X117" s="70">
        <f t="shared" si="15"/>
        <v>772359.28225244256</v>
      </c>
    </row>
    <row r="118" spans="1:24" ht="15">
      <c r="A118" s="69">
        <v>48</v>
      </c>
      <c r="B118" s="75">
        <v>9793</v>
      </c>
      <c r="C118" s="55">
        <v>12.6767097</v>
      </c>
      <c r="D118" s="55">
        <v>8</v>
      </c>
      <c r="E118" s="70">
        <f t="shared" si="16"/>
        <v>9931.4414473680081</v>
      </c>
      <c r="F118" s="70">
        <f t="shared" si="16"/>
        <v>21121.862896044335</v>
      </c>
      <c r="G118" s="70">
        <f t="shared" si="16"/>
        <v>33730.861585975894</v>
      </c>
      <c r="H118" s="70">
        <f t="shared" si="16"/>
        <v>47938.26643590688</v>
      </c>
      <c r="I118" s="70">
        <f t="shared" si="16"/>
        <v>63946.702754567348</v>
      </c>
      <c r="J118" s="70">
        <f t="shared" si="16"/>
        <v>81984.482072853745</v>
      </c>
      <c r="K118" s="70">
        <f t="shared" si="16"/>
        <v>102308.85831164601</v>
      </c>
      <c r="L118" s="70">
        <f t="shared" si="16"/>
        <v>125209.69672456567</v>
      </c>
      <c r="M118" s="70">
        <f t="shared" si="16"/>
        <v>151013.60794195728</v>
      </c>
      <c r="N118" s="70">
        <f t="shared" si="16"/>
        <v>180088.60607562336</v>
      </c>
      <c r="O118" s="70">
        <f t="shared" si="16"/>
        <v>212849.35731797473</v>
      </c>
      <c r="P118" s="70">
        <f t="shared" si="16"/>
        <v>249763.09389085814</v>
      </c>
      <c r="Q118" s="70">
        <f t="shared" si="16"/>
        <v>291356.27768850868</v>
      </c>
      <c r="R118" s="70">
        <f t="shared" si="16"/>
        <v>338222.1086511747</v>
      </c>
      <c r="S118" s="70">
        <f t="shared" si="16"/>
        <v>391028.98495347088</v>
      </c>
      <c r="T118" s="70">
        <f t="shared" si="16"/>
        <v>450530.03566624701</v>
      </c>
      <c r="U118" s="70">
        <f t="shared" si="15"/>
        <v>517573.86184633162</v>
      </c>
      <c r="V118" s="70">
        <f t="shared" si="15"/>
        <v>593116.63924303825</v>
      </c>
      <c r="W118" s="70">
        <f t="shared" si="15"/>
        <v>678235.7552296425</v>
      </c>
      <c r="X118" s="70">
        <f t="shared" si="15"/>
        <v>774145.1744490749</v>
      </c>
    </row>
    <row r="119" spans="1:24" ht="15">
      <c r="A119" s="69">
        <v>49</v>
      </c>
      <c r="B119" s="75">
        <v>10095</v>
      </c>
      <c r="C119" s="55">
        <v>13.766070600000001</v>
      </c>
      <c r="D119" s="55">
        <v>6</v>
      </c>
      <c r="E119" s="70">
        <f t="shared" si="16"/>
        <v>8338.1089624200085</v>
      </c>
      <c r="F119" s="70">
        <f t="shared" si="16"/>
        <v>17824.047891311682</v>
      </c>
      <c r="G119" s="70">
        <f t="shared" si="16"/>
        <v>28615.827870227473</v>
      </c>
      <c r="H119" s="70">
        <f t="shared" si="16"/>
        <v>40893.211900037481</v>
      </c>
      <c r="I119" s="70">
        <f t="shared" si="16"/>
        <v>54860.709283224249</v>
      </c>
      <c r="J119" s="70">
        <f t="shared" si="16"/>
        <v>70750.982217233657</v>
      </c>
      <c r="K119" s="70">
        <f t="shared" si="16"/>
        <v>88828.721341871511</v>
      </c>
      <c r="L119" s="70">
        <f t="shared" si="16"/>
        <v>109395.05479729085</v>
      </c>
      <c r="M119" s="70">
        <f t="shared" si="16"/>
        <v>132792.56423601464</v>
      </c>
      <c r="N119" s="70">
        <f t="shared" si="16"/>
        <v>159410.99134271475</v>
      </c>
      <c r="O119" s="70">
        <f t="shared" si="16"/>
        <v>189693.72991753282</v>
      </c>
      <c r="P119" s="70">
        <f t="shared" si="16"/>
        <v>224145.21166417375</v>
      </c>
      <c r="Q119" s="70">
        <f t="shared" si="16"/>
        <v>263339.30871080339</v>
      </c>
      <c r="R119" s="70">
        <f t="shared" si="16"/>
        <v>307928.89282790455</v>
      </c>
      <c r="S119" s="70">
        <f t="shared" si="16"/>
        <v>358656.71057481226</v>
      </c>
      <c r="T119" s="70">
        <f t="shared" si="16"/>
        <v>416367.75552659872</v>
      </c>
      <c r="U119" s="70">
        <f t="shared" si="15"/>
        <v>482023.34367044579</v>
      </c>
      <c r="V119" s="70">
        <f t="shared" si="15"/>
        <v>556717.12643102009</v>
      </c>
      <c r="W119" s="70">
        <f t="shared" si="15"/>
        <v>641693.30806022556</v>
      </c>
      <c r="X119" s="70">
        <f t="shared" si="15"/>
        <v>738367.37084569177</v>
      </c>
    </row>
    <row r="120" spans="1:24" ht="15">
      <c r="A120" s="69">
        <v>50</v>
      </c>
      <c r="B120" s="75">
        <v>10403</v>
      </c>
      <c r="C120" s="55">
        <v>12.5287767</v>
      </c>
      <c r="D120" s="55">
        <v>6</v>
      </c>
      <c r="E120" s="70">
        <f t="shared" si="16"/>
        <v>7820.2118406060063</v>
      </c>
      <c r="F120" s="70">
        <f t="shared" si="16"/>
        <v>16620.200560188496</v>
      </c>
      <c r="G120" s="70">
        <f t="shared" si="16"/>
        <v>26522.72021607267</v>
      </c>
      <c r="H120" s="70">
        <f t="shared" si="16"/>
        <v>37665.90444731617</v>
      </c>
      <c r="I120" s="70">
        <f t="shared" si="16"/>
        <v>50205.193348161782</v>
      </c>
      <c r="J120" s="70">
        <f t="shared" si="16"/>
        <v>64315.501755162251</v>
      </c>
      <c r="K120" s="70">
        <f t="shared" si="16"/>
        <v>80193.659194157124</v>
      </c>
      <c r="L120" s="70">
        <f t="shared" si="16"/>
        <v>98061.155522758068</v>
      </c>
      <c r="M120" s="70">
        <f t="shared" si="16"/>
        <v>118167.23056825015</v>
      </c>
      <c r="N120" s="70">
        <f t="shared" si="16"/>
        <v>140792.35085932637</v>
      </c>
      <c r="O120" s="70">
        <f t="shared" si="16"/>
        <v>166252.12194977788</v>
      </c>
      <c r="P120" s="70">
        <f t="shared" si="16"/>
        <v>194901.69090848326</v>
      </c>
      <c r="Q120" s="70">
        <f t="shared" si="16"/>
        <v>227140.7003875373</v>
      </c>
      <c r="R120" s="70">
        <f t="shared" si="16"/>
        <v>263418.86337451392</v>
      </c>
      <c r="S120" s="70">
        <f t="shared" si="16"/>
        <v>304242.23639299098</v>
      </c>
      <c r="T120" s="70">
        <f t="shared" si="16"/>
        <v>350180.27865836082</v>
      </c>
      <c r="U120" s="70">
        <f t="shared" si="15"/>
        <v>401873.79565951071</v>
      </c>
      <c r="V120" s="70">
        <f t="shared" si="15"/>
        <v>460043.87797411095</v>
      </c>
      <c r="W120" s="70">
        <f t="shared" si="15"/>
        <v>525501.96000811399</v>
      </c>
      <c r="X120" s="70">
        <f t="shared" si="15"/>
        <v>599161.13897225983</v>
      </c>
    </row>
    <row r="121" spans="1:24" ht="15">
      <c r="A121" s="69">
        <v>51</v>
      </c>
      <c r="B121" s="75">
        <v>10717</v>
      </c>
      <c r="C121" s="55">
        <v>12.5532524</v>
      </c>
      <c r="D121" s="55">
        <v>5</v>
      </c>
      <c r="E121" s="70">
        <f t="shared" si="16"/>
        <v>6726.6602985400023</v>
      </c>
      <c r="F121" s="70">
        <f t="shared" si="16"/>
        <v>14297.735242446324</v>
      </c>
      <c r="G121" s="70">
        <f t="shared" si="16"/>
        <v>22819.226333454371</v>
      </c>
      <c r="H121" s="70">
        <f t="shared" si="16"/>
        <v>32410.441709360162</v>
      </c>
      <c r="I121" s="70">
        <f t="shared" si="16"/>
        <v>43205.666559631027</v>
      </c>
      <c r="J121" s="70">
        <f t="shared" si="16"/>
        <v>55356.043232503915</v>
      </c>
      <c r="K121" s="70">
        <f t="shared" si="16"/>
        <v>69031.687356673254</v>
      </c>
      <c r="L121" s="70">
        <f t="shared" si="16"/>
        <v>84424.069605075332</v>
      </c>
      <c r="M121" s="70">
        <f t="shared" si="16"/>
        <v>101748.69644749213</v>
      </c>
      <c r="N121" s="70">
        <f t="shared" si="16"/>
        <v>121248.12742479565</v>
      </c>
      <c r="O121" s="70">
        <f t="shared" si="16"/>
        <v>143195.37118924389</v>
      </c>
      <c r="P121" s="70">
        <f t="shared" si="16"/>
        <v>167897.70785828654</v>
      </c>
      <c r="Q121" s="70">
        <f t="shared" si="16"/>
        <v>195700.99119809191</v>
      </c>
      <c r="R121" s="70">
        <f t="shared" si="16"/>
        <v>226994.49087103023</v>
      </c>
      <c r="S121" s="70">
        <f t="shared" si="16"/>
        <v>262216.34254270565</v>
      </c>
      <c r="T121" s="70">
        <f t="shared" ref="T121:X135" si="17">$D121*((1+$C121/100)^T$2-1)*$B121</f>
        <v>301859.68215467996</v>
      </c>
      <c r="U121" s="70">
        <f t="shared" si="17"/>
        <v>346479.55024793465</v>
      </c>
      <c r="V121" s="70">
        <f t="shared" si="17"/>
        <v>396700.6630034828</v>
      </c>
      <c r="W121" s="70">
        <f t="shared" si="17"/>
        <v>453226.15880132344</v>
      </c>
      <c r="X121" s="70">
        <f t="shared" si="17"/>
        <v>516847.44275701843</v>
      </c>
    </row>
    <row r="122" spans="1:24" ht="15">
      <c r="A122" s="69">
        <v>52</v>
      </c>
      <c r="B122" s="75">
        <v>11036</v>
      </c>
      <c r="C122" s="55">
        <v>15.0600673</v>
      </c>
      <c r="D122" s="55">
        <v>11</v>
      </c>
      <c r="E122" s="70">
        <f t="shared" ref="E122:T135" si="18">$D122*((1+$C122/100)^E$2-1)*$B122</f>
        <v>18282.319299508003</v>
      </c>
      <c r="F122" s="70">
        <f t="shared" si="18"/>
        <v>39317.968189522791</v>
      </c>
      <c r="G122" s="70">
        <f t="shared" si="18"/>
        <v>63521.599959365514</v>
      </c>
      <c r="H122" s="70">
        <f t="shared" si="18"/>
        <v>91370.314962790726</v>
      </c>
      <c r="I122" s="70">
        <f t="shared" si="18"/>
        <v>123413.06518791699</v>
      </c>
      <c r="J122" s="70">
        <f t="shared" si="18"/>
        <v>160281.47516171815</v>
      </c>
      <c r="K122" s="70">
        <f t="shared" si="18"/>
        <v>202702.29249001367</v>
      </c>
      <c r="L122" s="70">
        <f t="shared" si="18"/>
        <v>251511.71345716057</v>
      </c>
      <c r="M122" s="70">
        <f t="shared" si="18"/>
        <v>307671.86607070011</v>
      </c>
      <c r="N122" s="70">
        <f t="shared" si="18"/>
        <v>372289.77546362148</v>
      </c>
      <c r="O122" s="70">
        <f t="shared" si="18"/>
        <v>446639.18549896963</v>
      </c>
      <c r="P122" s="70">
        <f t="shared" si="18"/>
        <v>532185.66672279441</v>
      </c>
      <c r="Q122" s="70">
        <f t="shared" si="18"/>
        <v>630615.50559170893</v>
      </c>
      <c r="R122" s="70">
        <f t="shared" si="18"/>
        <v>743868.94443756342</v>
      </c>
      <c r="S122" s="70">
        <f t="shared" si="18"/>
        <v>874178.42739316833</v>
      </c>
      <c r="T122" s="70">
        <f t="shared" si="18"/>
        <v>1024112.6061801689</v>
      </c>
      <c r="U122" s="70">
        <f t="shared" si="17"/>
        <v>1196626.9731981943</v>
      </c>
      <c r="V122" s="70">
        <f t="shared" si="17"/>
        <v>1395122.1199913034</v>
      </c>
      <c r="W122" s="70">
        <f t="shared" si="17"/>
        <v>1623510.7694786885</v>
      </c>
      <c r="X122" s="70">
        <f t="shared" si="17"/>
        <v>1886294.9032844347</v>
      </c>
    </row>
    <row r="123" spans="1:24" ht="15">
      <c r="A123" s="69">
        <v>53</v>
      </c>
      <c r="B123" s="75">
        <v>11361</v>
      </c>
      <c r="C123" s="55">
        <v>12.7088257</v>
      </c>
      <c r="D123" s="55">
        <v>11</v>
      </c>
      <c r="E123" s="70">
        <f t="shared" si="18"/>
        <v>15882.346565547005</v>
      </c>
      <c r="F123" s="70">
        <f t="shared" si="18"/>
        <v>33783.152873179315</v>
      </c>
      <c r="G123" s="70">
        <f t="shared" si="18"/>
        <v>53958.941453343235</v>
      </c>
      <c r="H123" s="70">
        <f t="shared" si="18"/>
        <v>76698.835837760649</v>
      </c>
      <c r="I123" s="70">
        <f t="shared" si="18"/>
        <v>102328.7037638578</v>
      </c>
      <c r="J123" s="70">
        <f t="shared" si="18"/>
        <v>131215.82693182284</v>
      </c>
      <c r="K123" s="70">
        <f t="shared" si="18"/>
        <v>163774.16423294885</v>
      </c>
      <c r="L123" s="70">
        <f t="shared" si="18"/>
        <v>200470.28387249305</v>
      </c>
      <c r="M123" s="70">
        <f t="shared" si="18"/>
        <v>241830.04939569041</v>
      </c>
      <c r="N123" s="70">
        <f t="shared" si="18"/>
        <v>288446.15542915964</v>
      </c>
      <c r="O123" s="70">
        <f t="shared" si="18"/>
        <v>340986.62112654961</v>
      </c>
      <c r="P123" s="70">
        <f t="shared" si="18"/>
        <v>400204.36303138919</v>
      </c>
      <c r="Q123" s="70">
        <f t="shared" si="18"/>
        <v>466947.98453839071</v>
      </c>
      <c r="R123" s="70">
        <f t="shared" si="18"/>
        <v>542173.93656858488</v>
      </c>
      <c r="S123" s="70">
        <f t="shared" si="18"/>
        <v>626960.22372346185</v>
      </c>
      <c r="T123" s="70">
        <f t="shared" si="18"/>
        <v>722521.85233035358</v>
      </c>
      <c r="U123" s="70">
        <f t="shared" si="17"/>
        <v>830228.24175297655</v>
      </c>
      <c r="V123" s="70">
        <f t="shared" si="17"/>
        <v>951622.84847508406</v>
      </c>
      <c r="W123" s="70">
        <f t="shared" si="17"/>
        <v>1088445.2841747047</v>
      </c>
      <c r="X123" s="70">
        <f t="shared" si="17"/>
        <v>1242656.2447458846</v>
      </c>
    </row>
    <row r="124" spans="1:24" ht="15">
      <c r="A124" s="69">
        <v>54</v>
      </c>
      <c r="B124" s="75">
        <v>11691</v>
      </c>
      <c r="C124" s="55">
        <v>13.548388900000001</v>
      </c>
      <c r="D124" s="55">
        <v>13</v>
      </c>
      <c r="E124" s="70">
        <f t="shared" si="18"/>
        <v>20591.247901887011</v>
      </c>
      <c r="F124" s="70">
        <f t="shared" si="18"/>
        <v>43972.278148884754</v>
      </c>
      <c r="G124" s="70">
        <f t="shared" si="18"/>
        <v>70521.061302572387</v>
      </c>
      <c r="H124" s="70">
        <f t="shared" si="18"/>
        <v>100666.7768461393</v>
      </c>
      <c r="I124" s="70">
        <f t="shared" si="18"/>
        <v>134896.75116823646</v>
      </c>
      <c r="J124" s="70">
        <f t="shared" si="18"/>
        <v>173764.33553186138</v>
      </c>
      <c r="K124" s="70">
        <f t="shared" si="18"/>
        <v>217897.85138110589</v>
      </c>
      <c r="L124" s="70">
        <f t="shared" si="18"/>
        <v>268010.74759284913</v>
      </c>
      <c r="M124" s="70">
        <f t="shared" si="18"/>
        <v>324913.13387241279</v>
      </c>
      <c r="N124" s="70">
        <f t="shared" si="18"/>
        <v>389524.87673851196</v>
      </c>
      <c r="O124" s="70">
        <f t="shared" si="18"/>
        <v>462890.4698031781</v>
      </c>
      <c r="P124" s="70">
        <f t="shared" si="18"/>
        <v>546195.91873503686</v>
      </c>
      <c r="Q124" s="70">
        <f t="shared" si="18"/>
        <v>640787.91386307462</v>
      </c>
      <c r="R124" s="70">
        <f t="shared" si="18"/>
        <v>748195.60035932797</v>
      </c>
      <c r="S124" s="70">
        <f t="shared" si="18"/>
        <v>870155.29793058662</v>
      </c>
      <c r="T124" s="70">
        <f t="shared" si="18"/>
        <v>1008638.569630063</v>
      </c>
      <c r="U124" s="70">
        <f t="shared" si="17"/>
        <v>1165884.0935408284</v>
      </c>
      <c r="V124" s="70">
        <f t="shared" si="17"/>
        <v>1344433.8525588666</v>
      </c>
      <c r="W124" s="70">
        <f t="shared" si="17"/>
        <v>1547174.2273086817</v>
      </c>
      <c r="X124" s="70">
        <f t="shared" si="17"/>
        <v>1777382.6564869189</v>
      </c>
    </row>
    <row r="125" spans="1:24" ht="15">
      <c r="A125" s="69">
        <v>55</v>
      </c>
      <c r="B125" s="75">
        <v>12025</v>
      </c>
      <c r="C125" s="55">
        <v>12.105408499999999</v>
      </c>
      <c r="D125" s="55">
        <v>8</v>
      </c>
      <c r="E125" s="70">
        <f t="shared" si="18"/>
        <v>11645.402976999992</v>
      </c>
      <c r="F125" s="70">
        <f t="shared" si="18"/>
        <v>24700.529555836987</v>
      </c>
      <c r="G125" s="70">
        <f t="shared" si="18"/>
        <v>39336.032537234292</v>
      </c>
      <c r="H125" s="70">
        <f t="shared" si="18"/>
        <v>55743.22294055939</v>
      </c>
      <c r="I125" s="70">
        <f t="shared" si="18"/>
        <v>74136.570765579803</v>
      </c>
      <c r="J125" s="70">
        <f t="shared" si="18"/>
        <v>94756.508481644778</v>
      </c>
      <c r="K125" s="70">
        <f t="shared" si="18"/>
        <v>117872.57389068505</v>
      </c>
      <c r="L125" s="70">
        <f t="shared" si="18"/>
        <v>143786.93344661678</v>
      </c>
      <c r="M125" s="70">
        <f t="shared" si="18"/>
        <v>172838.33208695287</v>
      </c>
      <c r="N125" s="70">
        <f t="shared" si="18"/>
        <v>205406.52120766506</v>
      </c>
      <c r="O125" s="70">
        <f t="shared" si="18"/>
        <v>241917.22266249201</v>
      </c>
      <c r="P125" s="70">
        <f t="shared" si="18"/>
        <v>282847.6936746412</v>
      </c>
      <c r="Q125" s="70">
        <f t="shared" si="18"/>
        <v>328732.96540378511</v>
      </c>
      <c r="R125" s="70">
        <f t="shared" si="18"/>
        <v>380172.83671707695</v>
      </c>
      <c r="S125" s="70">
        <f t="shared" si="18"/>
        <v>437839.71458471712</v>
      </c>
      <c r="T125" s="70">
        <f t="shared" si="18"/>
        <v>502487.40358743106</v>
      </c>
      <c r="U125" s="70">
        <f t="shared" si="17"/>
        <v>574960.95942973322</v>
      </c>
      <c r="V125" s="70">
        <f t="shared" si="17"/>
        <v>656207.73526122153</v>
      </c>
      <c r="W125" s="70">
        <f t="shared" si="17"/>
        <v>747289.76520019106</v>
      </c>
      <c r="X125" s="70">
        <f t="shared" si="17"/>
        <v>849397.64693336468</v>
      </c>
    </row>
    <row r="126" spans="1:24" ht="15">
      <c r="A126" s="69">
        <v>56</v>
      </c>
      <c r="B126" s="75">
        <v>12369</v>
      </c>
      <c r="C126" s="55">
        <v>12.4480313</v>
      </c>
      <c r="D126" s="55">
        <v>18</v>
      </c>
      <c r="E126" s="70">
        <f t="shared" si="18"/>
        <v>27714.545846946014</v>
      </c>
      <c r="F126" s="70">
        <f t="shared" si="18"/>
        <v>58879.0070355727</v>
      </c>
      <c r="G126" s="70">
        <f t="shared" si="18"/>
        <v>93922.830107435992</v>
      </c>
      <c r="H126" s="70">
        <f t="shared" si="18"/>
        <v>133328.91924400144</v>
      </c>
      <c r="I126" s="70">
        <f t="shared" si="18"/>
        <v>177640.29069039252</v>
      </c>
      <c r="J126" s="70">
        <f t="shared" si="18"/>
        <v>227467.55552388955</v>
      </c>
      <c r="K126" s="70">
        <f t="shared" si="18"/>
        <v>283497.33387979417</v>
      </c>
      <c r="L126" s="70">
        <f t="shared" si="18"/>
        <v>346501.71658276248</v>
      </c>
      <c r="M126" s="70">
        <f t="shared" si="18"/>
        <v>417348.90456496802</v>
      </c>
      <c r="N126" s="70">
        <f t="shared" si="18"/>
        <v>497015.17268236843</v>
      </c>
      <c r="O126" s="70">
        <f t="shared" si="18"/>
        <v>586598.32279056462</v>
      </c>
      <c r="P126" s="70">
        <f t="shared" si="18"/>
        <v>687332.81146375532</v>
      </c>
      <c r="Q126" s="70">
        <f t="shared" si="18"/>
        <v>800606.76081687945</v>
      </c>
      <c r="R126" s="70">
        <f t="shared" si="18"/>
        <v>927981.08684022678</v>
      </c>
      <c r="S126" s="70">
        <f t="shared" si="18"/>
        <v>1071211.0088351243</v>
      </c>
      <c r="T126" s="70">
        <f t="shared" si="18"/>
        <v>1232270.2363509124</v>
      </c>
      <c r="U126" s="70">
        <f t="shared" si="17"/>
        <v>1413378.1669194039</v>
      </c>
      <c r="V126" s="70">
        <f t="shared" si="17"/>
        <v>1617030.4693718436</v>
      </c>
      <c r="W126" s="70">
        <f t="shared" si="17"/>
        <v>1846033.4741767335</v>
      </c>
      <c r="X126" s="70">
        <f t="shared" si="17"/>
        <v>2103542.8446976771</v>
      </c>
    </row>
    <row r="127" spans="1:24" ht="15">
      <c r="A127" s="69">
        <v>57</v>
      </c>
      <c r="B127" s="75">
        <v>12717</v>
      </c>
      <c r="C127" s="55">
        <v>12.946932800000001</v>
      </c>
      <c r="D127" s="55">
        <v>18</v>
      </c>
      <c r="E127" s="70">
        <f t="shared" si="18"/>
        <v>29636.305995167972</v>
      </c>
      <c r="F127" s="70">
        <f t="shared" si="18"/>
        <v>63109.604611932722</v>
      </c>
      <c r="G127" s="70">
        <f t="shared" si="18"/>
        <v>100916.66870655329</v>
      </c>
      <c r="H127" s="70">
        <f t="shared" si="18"/>
        <v>143618.58798315737</v>
      </c>
      <c r="I127" s="70">
        <f t="shared" si="18"/>
        <v>191849.09605281361</v>
      </c>
      <c r="J127" s="70">
        <f t="shared" si="18"/>
        <v>246323.9755913468</v>
      </c>
      <c r="K127" s="70">
        <f t="shared" si="18"/>
        <v>307851.68117661483</v>
      </c>
      <c r="L127" s="70">
        <f t="shared" si="18"/>
        <v>377345.33745738934</v>
      </c>
      <c r="M127" s="70">
        <f t="shared" si="18"/>
        <v>455836.29071709875</v>
      </c>
      <c r="N127" s="70">
        <f t="shared" si="18"/>
        <v>544489.414949422</v>
      </c>
      <c r="O127" s="70">
        <f t="shared" si="18"/>
        <v>644620.39960120467</v>
      </c>
      <c r="P127" s="70">
        <f t="shared" si="18"/>
        <v>757715.27554783225</v>
      </c>
      <c r="Q127" s="70">
        <f t="shared" si="18"/>
        <v>885452.46908351267</v>
      </c>
      <c r="R127" s="70">
        <f t="shared" si="18"/>
        <v>1029727.7112268639</v>
      </c>
      <c r="S127" s="70">
        <f t="shared" si="18"/>
        <v>1192682.172017552</v>
      </c>
      <c r="T127" s="70">
        <f t="shared" si="18"/>
        <v>1376734.2373414126</v>
      </c>
      <c r="U127" s="70">
        <f t="shared" si="17"/>
        <v>1584615.3998797657</v>
      </c>
      <c r="V127" s="70">
        <f t="shared" si="17"/>
        <v>1819410.7968358181</v>
      </c>
      <c r="W127" s="70">
        <f t="shared" si="17"/>
        <v>2084604.9960532635</v>
      </c>
      <c r="X127" s="70">
        <f t="shared" si="17"/>
        <v>2384133.7100328901</v>
      </c>
    </row>
    <row r="128" spans="1:24" ht="15">
      <c r="A128" s="69">
        <v>58</v>
      </c>
      <c r="B128" s="75">
        <v>13071</v>
      </c>
      <c r="C128" s="55">
        <v>13.4630648</v>
      </c>
      <c r="D128" s="55">
        <v>19</v>
      </c>
      <c r="E128" s="70">
        <f t="shared" si="18"/>
        <v>33435.38680015198</v>
      </c>
      <c r="F128" s="70">
        <f t="shared" si="18"/>
        <v>71372.201391339069</v>
      </c>
      <c r="G128" s="70">
        <f t="shared" si="18"/>
        <v>114416.47391399356</v>
      </c>
      <c r="H128" s="70">
        <f t="shared" si="18"/>
        <v>163255.82473906153</v>
      </c>
      <c r="I128" s="70">
        <f t="shared" si="18"/>
        <v>218670.44901360781</v>
      </c>
      <c r="J128" s="70">
        <f t="shared" si="18"/>
        <v>281545.58006291278</v>
      </c>
      <c r="K128" s="70">
        <f t="shared" si="18"/>
        <v>352885.63074847055</v>
      </c>
      <c r="L128" s="70">
        <f t="shared" si="18"/>
        <v>433830.23868617782</v>
      </c>
      <c r="M128" s="70">
        <f t="shared" si="18"/>
        <v>525672.47164264461</v>
      </c>
      <c r="N128" s="70">
        <f t="shared" si="18"/>
        <v>629879.48393580737</v>
      </c>
      <c r="O128" s="70">
        <f t="shared" si="18"/>
        <v>748115.95382014266</v>
      </c>
      <c r="P128" s="70">
        <f t="shared" si="18"/>
        <v>882270.67626223853</v>
      </c>
      <c r="Q128" s="70">
        <f t="shared" si="18"/>
        <v>1034486.7359189739</v>
      </c>
      <c r="R128" s="70">
        <f t="shared" si="18"/>
        <v>1207195.742323302</v>
      </c>
      <c r="S128" s="70">
        <f t="shared" si="18"/>
        <v>1403156.6741752811</v>
      </c>
      <c r="T128" s="70">
        <f t="shared" si="18"/>
        <v>1625499.9532651759</v>
      </c>
      <c r="U128" s="70">
        <f t="shared" si="17"/>
        <v>1877777.4520973882</v>
      </c>
      <c r="V128" s="70">
        <f t="shared" si="17"/>
        <v>2164019.2340732007</v>
      </c>
      <c r="W128" s="70">
        <f t="shared" si="17"/>
        <v>2488797.9326410908</v>
      </c>
      <c r="X128" s="70">
        <f t="shared" si="17"/>
        <v>2857301.797853773</v>
      </c>
    </row>
    <row r="129" spans="1:24" ht="15">
      <c r="A129" s="69">
        <v>59</v>
      </c>
      <c r="B129" s="75">
        <v>13430</v>
      </c>
      <c r="C129" s="55">
        <v>13.4545586</v>
      </c>
      <c r="D129" s="55">
        <v>23</v>
      </c>
      <c r="E129" s="70">
        <f t="shared" si="18"/>
        <v>41559.786059539998</v>
      </c>
      <c r="F129" s="70">
        <f t="shared" si="18"/>
        <v>88711.257888495456</v>
      </c>
      <c r="G129" s="70">
        <f t="shared" si="18"/>
        <v>142206.75212544019</v>
      </c>
      <c r="H129" s="70">
        <f t="shared" si="18"/>
        <v>202899.82898285435</v>
      </c>
      <c r="I129" s="70">
        <f t="shared" si="18"/>
        <v>271758.89143219223</v>
      </c>
      <c r="J129" s="70">
        <f t="shared" si="18"/>
        <v>349882.63679018692</v>
      </c>
      <c r="K129" s="70">
        <f t="shared" si="18"/>
        <v>438517.58724788786</v>
      </c>
      <c r="L129" s="70">
        <f t="shared" si="18"/>
        <v>539077.97905500117</v>
      </c>
      <c r="M129" s="70">
        <f t="shared" si="18"/>
        <v>653168.32770619204</v>
      </c>
      <c r="N129" s="70">
        <f t="shared" si="18"/>
        <v>782609.02917360177</v>
      </c>
      <c r="O129" s="70">
        <f t="shared" si="18"/>
        <v>929465.40567219525</v>
      </c>
      <c r="P129" s="70">
        <f t="shared" si="18"/>
        <v>1096080.6594046284</v>
      </c>
      <c r="Q129" s="70">
        <f t="shared" si="18"/>
        <v>1285113.2600870305</v>
      </c>
      <c r="R129" s="70">
        <f t="shared" si="18"/>
        <v>1499579.3628013504</v>
      </c>
      <c r="S129" s="70">
        <f t="shared" si="18"/>
        <v>1742900.9329825051</v>
      </c>
      <c r="T129" s="70">
        <f t="shared" si="18"/>
        <v>2018960.3464101234</v>
      </c>
      <c r="U129" s="70">
        <f t="shared" si="17"/>
        <v>2332162.3353881761</v>
      </c>
      <c r="V129" s="70">
        <f t="shared" si="17"/>
        <v>2687504.269509647</v>
      </c>
      <c r="W129" s="70">
        <f t="shared" si="17"/>
        <v>3090655.8923878646</v>
      </c>
      <c r="X129" s="70">
        <f t="shared" si="17"/>
        <v>3548049.7866130834</v>
      </c>
    </row>
    <row r="130" spans="1:24" ht="15">
      <c r="A130" s="69">
        <v>60</v>
      </c>
      <c r="B130" s="75">
        <v>13792</v>
      </c>
      <c r="C130" s="55">
        <v>14.5889551</v>
      </c>
      <c r="D130" s="55">
        <v>30</v>
      </c>
      <c r="E130" s="70">
        <f t="shared" si="18"/>
        <v>60363.260621760011</v>
      </c>
      <c r="F130" s="70">
        <f t="shared" si="18"/>
        <v>129532.89023252453</v>
      </c>
      <c r="G130" s="70">
        <f t="shared" si="18"/>
        <v>208793.64605003985</v>
      </c>
      <c r="H130" s="70">
        <f t="shared" si="18"/>
        <v>299617.717945693</v>
      </c>
      <c r="I130" s="70">
        <f t="shared" si="18"/>
        <v>403692.07291019475</v>
      </c>
      <c r="J130" s="70">
        <f t="shared" si="18"/>
        <v>522949.78879108233</v>
      </c>
      <c r="K130" s="70">
        <f t="shared" si="18"/>
        <v>659605.95929511823</v>
      </c>
      <c r="L130" s="70">
        <f t="shared" si="18"/>
        <v>816198.83715536713</v>
      </c>
      <c r="M130" s="70">
        <f t="shared" si="18"/>
        <v>995636.97965644556</v>
      </c>
      <c r="N130" s="70">
        <f t="shared" si="18"/>
        <v>1201253.2721992806</v>
      </c>
      <c r="O130" s="70">
        <f t="shared" si="18"/>
        <v>1436866.8333394746</v>
      </c>
      <c r="P130" s="70">
        <f t="shared" si="18"/>
        <v>1706853.9511239221</v>
      </c>
      <c r="Q130" s="70">
        <f t="shared" si="18"/>
        <v>2016229.3682977271</v>
      </c>
      <c r="R130" s="70">
        <f t="shared" si="18"/>
        <v>2370739.4261734555</v>
      </c>
      <c r="S130" s="70">
        <f t="shared" si="18"/>
        <v>2776968.7972176592</v>
      </c>
      <c r="T130" s="70">
        <f t="shared" si="18"/>
        <v>3242462.788806513</v>
      </c>
      <c r="U130" s="70">
        <f t="shared" si="17"/>
        <v>3775867.4898214629</v>
      </c>
      <c r="V130" s="70">
        <f t="shared" si="17"/>
        <v>4387090.3631687732</v>
      </c>
      <c r="W130" s="70">
        <f t="shared" si="17"/>
        <v>5087484.2670696527</v>
      </c>
      <c r="X130" s="70">
        <f t="shared" si="17"/>
        <v>5890058.3231337676</v>
      </c>
    </row>
    <row r="131" spans="1:24" ht="15">
      <c r="A131" s="69">
        <v>61</v>
      </c>
      <c r="B131" s="75">
        <v>14158</v>
      </c>
      <c r="C131" s="55">
        <v>14.3558314</v>
      </c>
      <c r="D131" s="55">
        <v>24</v>
      </c>
      <c r="E131" s="70">
        <f t="shared" si="18"/>
        <v>48779.966630688024</v>
      </c>
      <c r="F131" s="70">
        <f t="shared" si="18"/>
        <v>104562.70302785389</v>
      </c>
      <c r="G131" s="70">
        <f t="shared" si="18"/>
        <v>168353.51501250328</v>
      </c>
      <c r="H131" s="70">
        <f t="shared" si="18"/>
        <v>241302.02841436001</v>
      </c>
      <c r="I131" s="70">
        <f t="shared" si="18"/>
        <v>324722.90740899369</v>
      </c>
      <c r="J131" s="70">
        <f t="shared" si="18"/>
        <v>420119.54714449507</v>
      </c>
      <c r="K131" s="70">
        <f t="shared" si="18"/>
        <v>529211.16764169023</v>
      </c>
      <c r="L131" s="70">
        <f t="shared" si="18"/>
        <v>653963.79724899074</v>
      </c>
      <c r="M131" s="70">
        <f t="shared" si="18"/>
        <v>796625.70402978174</v>
      </c>
      <c r="N131" s="70">
        <f t="shared" si="18"/>
        <v>959767.91362004844</v>
      </c>
      <c r="O131" s="70">
        <f t="shared" si="18"/>
        <v>1146330.5437613279</v>
      </c>
      <c r="P131" s="70">
        <f t="shared" si="18"/>
        <v>1359675.7905410959</v>
      </c>
      <c r="Q131" s="70">
        <f t="shared" si="18"/>
        <v>1603648.521248481</v>
      </c>
      <c r="R131" s="70">
        <f t="shared" si="18"/>
        <v>1882645.5658381942</v>
      </c>
      <c r="S131" s="70">
        <f t="shared" si="18"/>
        <v>2201694.9557601893</v>
      </c>
      <c r="T131" s="70">
        <f t="shared" si="18"/>
        <v>2566546.5381821152</v>
      </c>
      <c r="U131" s="70">
        <f t="shared" si="17"/>
        <v>2983775.5986367641</v>
      </c>
      <c r="V131" s="70">
        <f t="shared" si="17"/>
        <v>3460901.3595620873</v>
      </c>
      <c r="W131" s="70">
        <f t="shared" si="17"/>
        <v>4006522.4902918162</v>
      </c>
      <c r="X131" s="70">
        <f t="shared" si="17"/>
        <v>4630472.0706318794</v>
      </c>
    </row>
    <row r="132" spans="1:24" ht="15">
      <c r="A132" s="69">
        <v>62</v>
      </c>
      <c r="B132" s="75">
        <v>14530</v>
      </c>
      <c r="C132" s="55">
        <v>13.695024800000001</v>
      </c>
      <c r="D132" s="55">
        <v>25</v>
      </c>
      <c r="E132" s="70">
        <f t="shared" si="18"/>
        <v>49747.177585999998</v>
      </c>
      <c r="F132" s="70">
        <f t="shared" si="18"/>
        <v>106307.24347970277</v>
      </c>
      <c r="G132" s="70">
        <f t="shared" si="18"/>
        <v>170613.2244244444</v>
      </c>
      <c r="H132" s="70">
        <f t="shared" si="18"/>
        <v>243725.92540745184</v>
      </c>
      <c r="I132" s="70">
        <f t="shared" si="18"/>
        <v>326851.42892203189</v>
      </c>
      <c r="J132" s="70">
        <f t="shared" si="18"/>
        <v>421360.9907580585</v>
      </c>
      <c r="K132" s="70">
        <f t="shared" si="18"/>
        <v>528813.66052590043</v>
      </c>
      <c r="L132" s="70">
        <f t="shared" si="18"/>
        <v>650982.0000667104</v>
      </c>
      <c r="M132" s="70">
        <f t="shared" si="18"/>
        <v>789881.32400538237</v>
      </c>
      <c r="N132" s="70">
        <f t="shared" si="18"/>
        <v>947802.94480448798</v>
      </c>
      <c r="O132" s="70">
        <f t="shared" si="18"/>
        <v>1127351.9707365928</v>
      </c>
      <c r="P132" s="70">
        <f t="shared" si="18"/>
        <v>1331490.2802982584</v>
      </c>
      <c r="Q132" s="70">
        <f t="shared" si="18"/>
        <v>1563585.3819806941</v>
      </c>
      <c r="R132" s="70">
        <f t="shared" si="18"/>
        <v>1827465.9653981251</v>
      </c>
      <c r="S132" s="70">
        <f t="shared" si="18"/>
        <v>2127485.0601569582</v>
      </c>
      <c r="T132" s="70">
        <f t="shared" si="18"/>
        <v>2468591.8443477489</v>
      </c>
      <c r="U132" s="70">
        <f t="shared" si="17"/>
        <v>2856413.2872279501</v>
      </c>
      <c r="V132" s="70">
        <f t="shared" si="17"/>
        <v>3297346.9728903137</v>
      </c>
      <c r="W132" s="70">
        <f t="shared" si="17"/>
        <v>3798666.6361556905</v>
      </c>
      <c r="X132" s="70">
        <f t="shared" si="17"/>
        <v>4368642.1516325399</v>
      </c>
    </row>
    <row r="133" spans="1:24" ht="15">
      <c r="A133" s="69">
        <v>63</v>
      </c>
      <c r="B133" s="75">
        <v>14907</v>
      </c>
      <c r="C133" s="55">
        <v>15.539543800000001</v>
      </c>
      <c r="D133" s="55">
        <v>43</v>
      </c>
      <c r="E133" s="70">
        <f t="shared" si="18"/>
        <v>99608.631153437993</v>
      </c>
      <c r="F133" s="70">
        <f t="shared" si="18"/>
        <v>214695.98917354489</v>
      </c>
      <c r="G133" s="70">
        <f t="shared" si="18"/>
        <v>347667.39760144905</v>
      </c>
      <c r="H133" s="70">
        <f t="shared" si="18"/>
        <v>501301.95628348435</v>
      </c>
      <c r="I133" s="70">
        <f t="shared" si="18"/>
        <v>678810.62450385105</v>
      </c>
      <c r="J133" s="70">
        <f t="shared" si="18"/>
        <v>883903.32997111871</v>
      </c>
      <c r="K133" s="70">
        <f t="shared" si="18"/>
        <v>1120866.506235077</v>
      </c>
      <c r="L133" s="70">
        <f t="shared" si="18"/>
        <v>1394652.6790644445</v>
      </c>
      <c r="M133" s="70">
        <f t="shared" si="18"/>
        <v>1710983.9741389751</v>
      </c>
      <c r="N133" s="70">
        <f t="shared" si="18"/>
        <v>2076471.7093647197</v>
      </c>
      <c r="O133" s="70">
        <f t="shared" si="18"/>
        <v>2498754.571289497</v>
      </c>
      <c r="P133" s="70">
        <f t="shared" si="18"/>
        <v>2986658.263502968</v>
      </c>
      <c r="Q133" s="70">
        <f t="shared" si="18"/>
        <v>3550379.963669769</v>
      </c>
      <c r="R133" s="70">
        <f t="shared" si="18"/>
        <v>4201701.444344095</v>
      </c>
      <c r="S133" s="70">
        <f t="shared" si="18"/>
        <v>4954235.3117866162</v>
      </c>
      <c r="T133" s="70">
        <f t="shared" si="18"/>
        <v>5823709.5091702016</v>
      </c>
      <c r="U133" s="70">
        <f t="shared" si="17"/>
        <v>6828296.0302859079</v>
      </c>
      <c r="V133" s="70">
        <f t="shared" si="17"/>
        <v>7988990.7138592852</v>
      </c>
      <c r="W133" s="70">
        <f t="shared" si="17"/>
        <v>9330052.0561708193</v>
      </c>
      <c r="X133" s="70">
        <f t="shared" si="17"/>
        <v>10879508.21315572</v>
      </c>
    </row>
    <row r="134" spans="1:24" ht="15">
      <c r="A134" s="69">
        <v>64</v>
      </c>
      <c r="B134" s="75">
        <v>15290</v>
      </c>
      <c r="C134" s="55">
        <v>16.852858900000001</v>
      </c>
      <c r="D134" s="55">
        <v>44</v>
      </c>
      <c r="E134" s="70">
        <f>$D134*((1+$C134/100)^E$2-1)*$B134</f>
        <v>113379.29353564008</v>
      </c>
      <c r="F134" s="70">
        <f>$D134*((1+$C134/100)^F$2-1)*$B134</f>
        <v>245866.23943265842</v>
      </c>
      <c r="G134" s="70">
        <f t="shared" si="18"/>
        <v>400681.02338262054</v>
      </c>
      <c r="H134" s="70">
        <f t="shared" si="18"/>
        <v>581586.52442800975</v>
      </c>
      <c r="I134" s="70">
        <f t="shared" si="18"/>
        <v>792979.7743069164</v>
      </c>
      <c r="J134" s="70">
        <f t="shared" si="18"/>
        <v>1039998.8303120396</v>
      </c>
      <c r="K134" s="70">
        <f t="shared" si="18"/>
        <v>1328647.6592818184</v>
      </c>
      <c r="L134" s="70">
        <f t="shared" si="18"/>
        <v>1665942.0681143762</v>
      </c>
      <c r="M134" s="70">
        <f t="shared" si="18"/>
        <v>2060080.2277450738</v>
      </c>
      <c r="N134" s="70">
        <f t="shared" si="18"/>
        <v>2520641.9352893899</v>
      </c>
      <c r="O134" s="70">
        <f t="shared" si="18"/>
        <v>3058821.4575535809</v>
      </c>
      <c r="P134" s="70">
        <f t="shared" si="18"/>
        <v>3687699.6153336498</v>
      </c>
      <c r="Q134" s="70">
        <f t="shared" si="18"/>
        <v>4422561.7216973128</v>
      </c>
      <c r="R134" s="70">
        <f t="shared" si="18"/>
        <v>5281269.1019560127</v>
      </c>
      <c r="S134" s="70">
        <f t="shared" si="18"/>
        <v>6284693.2253735969</v>
      </c>
      <c r="T134" s="70">
        <f t="shared" si="18"/>
        <v>7457223.0004793098</v>
      </c>
      <c r="U134" s="70">
        <f t="shared" si="17"/>
        <v>8827357.5641440749</v>
      </c>
      <c r="V134" s="70">
        <f t="shared" si="17"/>
        <v>10428398.972563392</v>
      </c>
      <c r="W134" s="70">
        <f t="shared" si="17"/>
        <v>12299261.630474193</v>
      </c>
      <c r="X134" s="70">
        <f t="shared" si="17"/>
        <v>14485418.13233549</v>
      </c>
    </row>
    <row r="135" spans="1:24" ht="15">
      <c r="A135" s="69">
        <v>65</v>
      </c>
      <c r="B135">
        <v>15671.82151</v>
      </c>
      <c r="C135" s="55">
        <v>15.0329374</v>
      </c>
      <c r="D135" s="55">
        <v>46</v>
      </c>
      <c r="E135" s="70">
        <f>$D135*((1+$C135/100)^E$2-1)*$B135</f>
        <v>108373.0153837496</v>
      </c>
      <c r="F135" s="70">
        <f t="shared" ref="F135:X135" si="19">$D135*((1+$C135/100)^F$2-1)*$B135</f>
        <v>233037.67832863069</v>
      </c>
      <c r="G135" s="70">
        <f t="shared" si="18"/>
        <v>376443.10201393673</v>
      </c>
      <c r="H135" s="70">
        <f t="shared" si="18"/>
        <v>541406.57327005954</v>
      </c>
      <c r="I135" s="70">
        <f t="shared" si="18"/>
        <v>731168.89989298244</v>
      </c>
      <c r="J135" s="70">
        <f t="shared" si="18"/>
        <v>949458.07828591263</v>
      </c>
      <c r="K135" s="70">
        <f t="shared" si="18"/>
        <v>1200562.5322176265</v>
      </c>
      <c r="L135" s="70">
        <f t="shared" si="18"/>
        <v>1489415.3615175069</v>
      </c>
      <c r="M135" s="70">
        <f t="shared" si="18"/>
        <v>1821691.255824167</v>
      </c>
      <c r="N135" s="70">
        <f t="shared" si="18"/>
        <v>2203917.9773172378</v>
      </c>
      <c r="O135" s="70">
        <f t="shared" si="18"/>
        <v>2643604.6025784337</v>
      </c>
      <c r="P135" s="70">
        <f t="shared" si="18"/>
        <v>3149389.0429713177</v>
      </c>
      <c r="Q135" s="70">
        <f t="shared" si="18"/>
        <v>3731207.7416674048</v>
      </c>
      <c r="R135" s="70">
        <f t="shared" si="18"/>
        <v>4400490.8811199693</v>
      </c>
      <c r="S135" s="70">
        <f t="shared" si="18"/>
        <v>5170386.935955192</v>
      </c>
      <c r="T135" s="70">
        <f t="shared" si="18"/>
        <v>6056020.9827588648</v>
      </c>
      <c r="U135" s="70">
        <f t="shared" si="17"/>
        <v>7074791.8414116176</v>
      </c>
      <c r="V135" s="70">
        <f t="shared" si="17"/>
        <v>8246713.8854950843</v>
      </c>
      <c r="W135" s="70">
        <f t="shared" si="17"/>
        <v>9594810.2368424181</v>
      </c>
      <c r="X135" s="70">
        <f t="shared" si="17"/>
        <v>11145565.06877948</v>
      </c>
    </row>
    <row r="136" spans="1:24">
      <c r="E136" s="69"/>
      <c r="F136" s="69"/>
      <c r="G136" s="69"/>
      <c r="H136" s="69"/>
      <c r="I136" s="70">
        <f>SUM(I105:I135)</f>
        <v>5059344.3814177914</v>
      </c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70">
        <f>SUM(X105:X135)</f>
        <v>74222623.038571537</v>
      </c>
    </row>
    <row r="137" spans="1:24"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</row>
    <row r="138" spans="1:24">
      <c r="E138" s="69"/>
      <c r="F138" s="69"/>
      <c r="G138" s="69"/>
      <c r="H138" s="69"/>
      <c r="I138" s="70">
        <f>SUM(I34,I68,I102,I136)</f>
        <v>520779154.31269205</v>
      </c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70">
        <f>SUM(X34,X68,X102,X136)</f>
        <v>6944953259.4136019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E4D53-0C04-4E4C-AB9B-49FEA6E24A17}">
  <dimension ref="A1:X138"/>
  <sheetViews>
    <sheetView topLeftCell="A117" workbookViewId="0">
      <selection activeCell="E1" sqref="E1:X138"/>
    </sheetView>
  </sheetViews>
  <sheetFormatPr defaultRowHeight="12.75"/>
  <cols>
    <col min="3" max="3" width="9.140625" style="69"/>
    <col min="9" max="9" width="15.7109375" bestFit="1" customWidth="1"/>
    <col min="24" max="24" width="17.42578125" bestFit="1" customWidth="1"/>
  </cols>
  <sheetData>
    <row r="1" spans="1:24">
      <c r="A1" s="69" t="s">
        <v>131</v>
      </c>
      <c r="B1" s="69"/>
      <c r="E1" s="69" t="s">
        <v>31</v>
      </c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</row>
    <row r="2" spans="1:24">
      <c r="A2" s="69" t="s">
        <v>0</v>
      </c>
      <c r="B2" s="69" t="s">
        <v>32</v>
      </c>
      <c r="C2" s="69" t="s">
        <v>33</v>
      </c>
      <c r="E2" s="69">
        <v>1</v>
      </c>
      <c r="F2" s="69">
        <v>2</v>
      </c>
      <c r="G2" s="69">
        <v>3</v>
      </c>
      <c r="H2" s="69">
        <v>4</v>
      </c>
      <c r="I2" s="69">
        <v>5</v>
      </c>
      <c r="J2" s="69">
        <v>6</v>
      </c>
      <c r="K2" s="69">
        <v>7</v>
      </c>
      <c r="L2" s="69">
        <v>8</v>
      </c>
      <c r="M2" s="69">
        <v>9</v>
      </c>
      <c r="N2" s="69">
        <v>10</v>
      </c>
      <c r="O2" s="69">
        <v>11</v>
      </c>
      <c r="P2" s="69">
        <v>12</v>
      </c>
      <c r="Q2" s="69">
        <v>13</v>
      </c>
      <c r="R2" s="69">
        <v>14</v>
      </c>
      <c r="S2" s="69">
        <v>15</v>
      </c>
      <c r="T2" s="69">
        <v>16</v>
      </c>
      <c r="U2" s="69">
        <v>17</v>
      </c>
      <c r="V2" s="69">
        <v>18</v>
      </c>
      <c r="W2" s="69">
        <v>19</v>
      </c>
      <c r="X2" s="69">
        <v>20</v>
      </c>
    </row>
    <row r="3" spans="1:24" ht="15">
      <c r="A3" s="69">
        <v>35</v>
      </c>
      <c r="B3" s="75">
        <v>5064</v>
      </c>
      <c r="C3" s="55">
        <v>11.6415585</v>
      </c>
      <c r="D3" s="55">
        <v>1403</v>
      </c>
      <c r="E3" s="70">
        <f>$D3*((1+$C3/100)^E$2-1)*$B3</f>
        <v>827108.51698331954</v>
      </c>
      <c r="F3" s="70">
        <f>$D3*((1+$C3/100)^F$2-1)*$B3</f>
        <v>1750505.3558297346</v>
      </c>
      <c r="G3" s="70">
        <f>$D3*((1+$C3/100)^G$2-1)*$B3</f>
        <v>2781399.9778576056</v>
      </c>
      <c r="H3" s="70">
        <f>$D3*((1+$C3/100)^H$2-1)*$B3</f>
        <v>3932306.8003822062</v>
      </c>
      <c r="I3" s="70">
        <f>$D3*((1+$C3/100)^I$2-1)*$B3</f>
        <v>5217197.1139314976</v>
      </c>
      <c r="J3" s="70">
        <f t="shared" ref="J3:X18" si="0">$D3*((1+$C3/100)^J$2-1)*$B3</f>
        <v>6651668.6849934645</v>
      </c>
      <c r="K3" s="70">
        <f t="shared" si="0"/>
        <v>8253135.1031664768</v>
      </c>
      <c r="L3" s="70">
        <f t="shared" si="0"/>
        <v>10041037.17126896</v>
      </c>
      <c r="M3" s="70">
        <f t="shared" si="0"/>
        <v>12037078.904552301</v>
      </c>
      <c r="N3" s="70">
        <f t="shared" si="0"/>
        <v>14265491.003900236</v>
      </c>
      <c r="O3" s="70">
        <f t="shared" si="0"/>
        <v>16753325.001414837</v>
      </c>
      <c r="P3" s="70">
        <f t="shared" si="0"/>
        <v>19530781.649132989</v>
      </c>
      <c r="Q3" s="70">
        <f t="shared" si="0"/>
        <v>22631577.537307389</v>
      </c>
      <c r="R3" s="70">
        <f t="shared" si="0"/>
        <v>26093354.39276921</v>
      </c>
      <c r="S3" s="70">
        <f t="shared" si="0"/>
        <v>29958136.025999069</v>
      </c>
      <c r="T3" s="70">
        <f t="shared" si="0"/>
        <v>34272838.473958649</v>
      </c>
      <c r="U3" s="70">
        <f t="shared" si="0"/>
        <v>39089839.531498365</v>
      </c>
      <c r="V3" s="70">
        <f t="shared" si="0"/>
        <v>44467614.585097194</v>
      </c>
      <c r="W3" s="70">
        <f t="shared" si="0"/>
        <v>50471446.467559144</v>
      </c>
      <c r="X3" s="70">
        <f t="shared" si="0"/>
        <v>57174217.950859539</v>
      </c>
    </row>
    <row r="4" spans="1:24" ht="15">
      <c r="A4" s="69">
        <v>36</v>
      </c>
      <c r="B4" s="75">
        <v>5234</v>
      </c>
      <c r="C4" s="55">
        <v>12.260639899999999</v>
      </c>
      <c r="D4" s="55">
        <v>1399</v>
      </c>
      <c r="E4" s="70">
        <f t="shared" ref="E4:T31" si="1">$D4*((1+$C4/100)^E$2-1)*$B4</f>
        <v>897768.92742003349</v>
      </c>
      <c r="F4" s="70">
        <f t="shared" si="1"/>
        <v>1905610.0701651301</v>
      </c>
      <c r="G4" s="70">
        <f t="shared" si="1"/>
        <v>3037018.9861862469</v>
      </c>
      <c r="H4" s="70">
        <f t="shared" si="1"/>
        <v>4307145.8751972066</v>
      </c>
      <c r="I4" s="70">
        <f t="shared" si="1"/>
        <v>5732998.4483428728</v>
      </c>
      <c r="J4" s="70">
        <f t="shared" si="1"/>
        <v>7333669.6709868126</v>
      </c>
      <c r="K4" s="70">
        <f t="shared" si="1"/>
        <v>9130593.4282220528</v>
      </c>
      <c r="L4" s="70">
        <f t="shared" si="1"/>
        <v>11147831.536609458</v>
      </c>
      <c r="M4" s="70">
        <f t="shared" si="1"/>
        <v>13412395.94539181</v>
      </c>
      <c r="N4" s="70">
        <f t="shared" si="1"/>
        <v>15954610.441638537</v>
      </c>
      <c r="O4" s="70">
        <f t="shared" si="1"/>
        <v>18808516.702755667</v>
      </c>
      <c r="P4" s="70">
        <f t="shared" si="1"/>
        <v>22012330.133631926</v>
      </c>
      <c r="Q4" s="70">
        <f t="shared" si="1"/>
        <v>25608951.592335757</v>
      </c>
      <c r="R4" s="70">
        <f t="shared" si="1"/>
        <v>29646541.856657393</v>
      </c>
      <c r="S4" s="70">
        <f t="shared" si="1"/>
        <v>34179166.523924962</v>
      </c>
      <c r="T4" s="70">
        <f t="shared" si="1"/>
        <v>39267519.979664773</v>
      </c>
      <c r="U4" s="70">
        <f t="shared" si="0"/>
        <v>44979738.129452057</v>
      </c>
      <c r="V4" s="70">
        <f t="shared" si="0"/>
        <v>51392310.776887193</v>
      </c>
      <c r="W4" s="70">
        <f t="shared" si="0"/>
        <v>58591105.864950269</v>
      </c>
      <c r="X4" s="70">
        <f t="shared" si="0"/>
        <v>66672519.29589963</v>
      </c>
    </row>
    <row r="5" spans="1:24" ht="15">
      <c r="A5" s="69">
        <v>37</v>
      </c>
      <c r="B5" s="75">
        <v>5409</v>
      </c>
      <c r="C5" s="55">
        <v>12.666257</v>
      </c>
      <c r="D5" s="55">
        <v>1430</v>
      </c>
      <c r="E5" s="70">
        <f t="shared" si="1"/>
        <v>979718.51281589933</v>
      </c>
      <c r="F5" s="70">
        <f t="shared" si="1"/>
        <v>2083530.6903416389</v>
      </c>
      <c r="G5" s="70">
        <f t="shared" si="1"/>
        <v>3327154.5550700841</v>
      </c>
      <c r="H5" s="70">
        <f t="shared" si="1"/>
        <v>4728299.014618366</v>
      </c>
      <c r="I5" s="70">
        <f t="shared" si="1"/>
        <v>6306916.0323542962</v>
      </c>
      <c r="J5" s="70">
        <f t="shared" si="1"/>
        <v>8085484.7386023924</v>
      </c>
      <c r="K5" s="70">
        <f t="shared" si="1"/>
        <v>10089331.528105451</v>
      </c>
      <c r="L5" s="70">
        <f t="shared" si="1"/>
        <v>12346990.701853212</v>
      </c>
      <c r="M5" s="70">
        <f t="shared" si="1"/>
        <v>14890610.788731942</v>
      </c>
      <c r="N5" s="70">
        <f t="shared" si="1"/>
        <v>17756412.332918353</v>
      </c>
      <c r="O5" s="70">
        <f t="shared" si="1"/>
        <v>20985203.665801387</v>
      </c>
      <c r="P5" s="70">
        <f t="shared" si="1"/>
        <v>24622962.006901104</v>
      </c>
      <c r="Q5" s="70">
        <f t="shared" si="1"/>
        <v>28721488.168523457</v>
      </c>
      <c r="R5" s="70">
        <f t="shared" si="1"/>
        <v>33339144.186989129</v>
      </c>
      <c r="S5" s="70">
        <f t="shared" si="1"/>
        <v>38541684.384129629</v>
      </c>
      <c r="T5" s="70">
        <f t="shared" si="1"/>
        <v>44403191.693168245</v>
      </c>
      <c r="U5" s="70">
        <f t="shared" si="0"/>
        <v>51007132.582043484</v>
      </c>
      <c r="V5" s="70">
        <f t="shared" si="0"/>
        <v>58447545.596031755</v>
      </c>
      <c r="W5" s="70">
        <f t="shared" si="0"/>
        <v>66830380.444233201</v>
      </c>
      <c r="X5" s="70">
        <f t="shared" si="0"/>
        <v>76275006.698193416</v>
      </c>
    </row>
    <row r="6" spans="1:24" ht="15">
      <c r="A6" s="69">
        <v>38</v>
      </c>
      <c r="B6" s="75">
        <v>5589</v>
      </c>
      <c r="C6" s="55">
        <v>12.4921723</v>
      </c>
      <c r="D6" s="55">
        <v>1471</v>
      </c>
      <c r="E6" s="70">
        <f t="shared" si="1"/>
        <v>1027033.8269849364</v>
      </c>
      <c r="F6" s="70">
        <f t="shared" si="1"/>
        <v>2182366.4892161144</v>
      </c>
      <c r="G6" s="70">
        <f t="shared" si="1"/>
        <v>3482025.2982513886</v>
      </c>
      <c r="H6" s="70">
        <f t="shared" si="1"/>
        <v>4944039.7250234764</v>
      </c>
      <c r="I6" s="70">
        <f t="shared" si="1"/>
        <v>6588691.5130387908</v>
      </c>
      <c r="J6" s="70">
        <f t="shared" si="1"/>
        <v>8438796.036148008</v>
      </c>
      <c r="K6" s="70">
        <f t="shared" si="1"/>
        <v>10520018.804014124</v>
      </c>
      <c r="L6" s="70">
        <f t="shared" si="1"/>
        <v>12861231.505988903</v>
      </c>
      <c r="M6" s="70">
        <f t="shared" si="1"/>
        <v>15494912.53260386</v>
      </c>
      <c r="N6" s="70">
        <f t="shared" si="1"/>
        <v>18457597.530895956</v>
      </c>
      <c r="O6" s="70">
        <f t="shared" si="1"/>
        <v>21790386.243880961</v>
      </c>
      <c r="P6" s="70">
        <f t="shared" si="1"/>
        <v>25539512.665287003</v>
      </c>
      <c r="Q6" s="70">
        <f t="shared" si="1"/>
        <v>29756986.41899991</v>
      </c>
      <c r="R6" s="70">
        <f t="shared" si="1"/>
        <v>34501314.26073391</v>
      </c>
      <c r="S6" s="70">
        <f t="shared" si="1"/>
        <v>39838311.710934199</v>
      </c>
      <c r="T6" s="70">
        <f t="shared" si="1"/>
        <v>45842016.078260116</v>
      </c>
      <c r="U6" s="70">
        <f t="shared" si="0"/>
        <v>52595713.539535008</v>
      </c>
      <c r="V6" s="70">
        <f t="shared" si="0"/>
        <v>60193094.524293073</v>
      </c>
      <c r="W6" s="70">
        <f t="shared" si="0"/>
        <v>68739553.431954548</v>
      </c>
      <c r="X6" s="70">
        <f t="shared" si="0"/>
        <v>78353650.711909816</v>
      </c>
    </row>
    <row r="7" spans="1:24" ht="15">
      <c r="A7" s="69">
        <v>39</v>
      </c>
      <c r="B7" s="75">
        <v>5773</v>
      </c>
      <c r="C7" s="55">
        <v>12.566598300000001</v>
      </c>
      <c r="D7" s="55">
        <v>1486</v>
      </c>
      <c r="E7" s="70">
        <f t="shared" si="1"/>
        <v>1078048.0037104739</v>
      </c>
      <c r="F7" s="70">
        <f t="shared" si="1"/>
        <v>2291569.9695284124</v>
      </c>
      <c r="G7" s="70">
        <f t="shared" si="1"/>
        <v>3657590.3660729532</v>
      </c>
      <c r="H7" s="70">
        <f t="shared" si="1"/>
        <v>5195273.0585473161</v>
      </c>
      <c r="I7" s="70">
        <f t="shared" si="1"/>
        <v>6926190.1581135551</v>
      </c>
      <c r="J7" s="70">
        <f t="shared" si="1"/>
        <v>8874624.6564882919</v>
      </c>
      <c r="K7" s="70">
        <f t="shared" si="1"/>
        <v>11067911.091412406</v>
      </c>
      <c r="L7" s="70">
        <f t="shared" si="1"/>
        <v>13536819.022181824</v>
      </c>
      <c r="M7" s="70">
        <f t="shared" si="1"/>
        <v>16315984.695007874</v>
      </c>
      <c r="N7" s="70">
        <f t="shared" si="1"/>
        <v>19444396.954029471</v>
      </c>
      <c r="O7" s="70">
        <f t="shared" si="1"/>
        <v>22965944.21481026</v>
      </c>
      <c r="P7" s="70">
        <f t="shared" si="1"/>
        <v>26930030.173798032</v>
      </c>
      <c r="Q7" s="70">
        <f t="shared" si="1"/>
        <v>31392266.891518492</v>
      </c>
      <c r="R7" s="70">
        <f t="shared" si="1"/>
        <v>36415254.972749993</v>
      </c>
      <c r="S7" s="70">
        <f t="shared" si="1"/>
        <v>42069461.788806729</v>
      </c>
      <c r="T7" s="70">
        <f t="shared" si="1"/>
        <v>48434210.062488541</v>
      </c>
      <c r="U7" s="70">
        <f t="shared" si="0"/>
        <v>55598790.684530124</v>
      </c>
      <c r="V7" s="70">
        <f t="shared" si="0"/>
        <v>63663715.373223327</v>
      </c>
      <c r="W7" s="70">
        <f t="shared" si="0"/>
        <v>72742126.750742093</v>
      </c>
      <c r="X7" s="70">
        <f t="shared" si="0"/>
        <v>82961385.618095189</v>
      </c>
    </row>
    <row r="8" spans="1:24" ht="15">
      <c r="A8" s="69">
        <v>40</v>
      </c>
      <c r="B8" s="75">
        <v>5961</v>
      </c>
      <c r="C8" s="55">
        <v>13.5524577</v>
      </c>
      <c r="D8" s="55">
        <v>1458</v>
      </c>
      <c r="E8" s="70">
        <f t="shared" si="1"/>
        <v>1177862.8010986259</v>
      </c>
      <c r="F8" s="70">
        <f t="shared" si="1"/>
        <v>2515354.960080178</v>
      </c>
      <c r="G8" s="70">
        <f t="shared" si="1"/>
        <v>4034110.1781485216</v>
      </c>
      <c r="H8" s="70">
        <f t="shared" si="1"/>
        <v>5758694.0547121204</v>
      </c>
      <c r="I8" s="70">
        <f t="shared" si="1"/>
        <v>7717001.4316480206</v>
      </c>
      <c r="J8" s="70">
        <f t="shared" si="1"/>
        <v>9940707.5874791387</v>
      </c>
      <c r="K8" s="70">
        <f t="shared" si="1"/>
        <v>12465780.579451567</v>
      </c>
      <c r="L8" s="70">
        <f t="shared" si="1"/>
        <v>15333063.020555181</v>
      </c>
      <c r="M8" s="70">
        <f t="shared" si="1"/>
        <v>18588932.701628886</v>
      </c>
      <c r="N8" s="70">
        <f t="shared" si="1"/>
        <v>22286052.743997239</v>
      </c>
      <c r="O8" s="70">
        <f t="shared" si="1"/>
        <v>26484223.41622578</v>
      </c>
      <c r="P8" s="70">
        <f t="shared" si="1"/>
        <v>31251349.392981898</v>
      </c>
      <c r="Q8" s="70">
        <f t="shared" si="1"/>
        <v>36664538.1012436</v>
      </c>
      <c r="R8" s="70">
        <f t="shared" si="1"/>
        <v>42811346.919413649</v>
      </c>
      <c r="S8" s="70">
        <f t="shared" si="1"/>
        <v>49791199.40256606</v>
      </c>
      <c r="T8" s="70">
        <f t="shared" si="1"/>
        <v>57716993.441020101</v>
      </c>
      <c r="U8" s="70">
        <f t="shared" si="0"/>
        <v>66716927.363924757</v>
      </c>
      <c r="V8" s="70">
        <f t="shared" si="0"/>
        <v>76936573.524759009</v>
      </c>
      <c r="W8" s="70">
        <f t="shared" si="0"/>
        <v>88541232.908629984</v>
      </c>
      <c r="X8" s="70">
        <f t="shared" si="0"/>
        <v>101718608.84672916</v>
      </c>
    </row>
    <row r="9" spans="1:24" ht="15">
      <c r="A9" s="69">
        <v>41</v>
      </c>
      <c r="B9" s="75">
        <v>6154</v>
      </c>
      <c r="C9" s="55">
        <v>11.8608305</v>
      </c>
      <c r="D9" s="55">
        <v>1423</v>
      </c>
      <c r="E9" s="70">
        <f t="shared" si="1"/>
        <v>1038669.7692643097</v>
      </c>
      <c r="F9" s="70">
        <f t="shared" si="1"/>
        <v>2200534.399315801</v>
      </c>
      <c r="G9" s="70">
        <f t="shared" si="1"/>
        <v>3500205.8237771518</v>
      </c>
      <c r="H9" s="70">
        <f t="shared" si="1"/>
        <v>4954029.0729507981</v>
      </c>
      <c r="I9" s="70">
        <f t="shared" si="1"/>
        <v>6580287.8334785225</v>
      </c>
      <c r="J9" s="70">
        <f t="shared" si="1"/>
        <v>8399434.3890838418</v>
      </c>
      <c r="K9" s="70">
        <f t="shared" si="1"/>
        <v>10434346.834196098</v>
      </c>
      <c r="L9" s="70">
        <f t="shared" si="1"/>
        <v>12710616.795246523</v>
      </c>
      <c r="M9" s="70">
        <f t="shared" si="1"/>
        <v>15256871.278099554</v>
      </c>
      <c r="N9" s="70">
        <f t="shared" si="1"/>
        <v>18105132.689262435</v>
      </c>
      <c r="O9" s="70">
        <f t="shared" si="1"/>
        <v>21291221.558600262</v>
      </c>
      <c r="P9" s="70">
        <f t="shared" si="1"/>
        <v>24855207.028309602</v>
      </c>
      <c r="Q9" s="70">
        <f t="shared" si="1"/>
        <v>28841910.773625802</v>
      </c>
      <c r="R9" s="70">
        <f t="shared" si="1"/>
        <v>33301470.692711107</v>
      </c>
      <c r="S9" s="70">
        <f t="shared" si="1"/>
        <v>38289971.454845063</v>
      </c>
      <c r="T9" s="70">
        <f t="shared" si="1"/>
        <v>43870149.836866923</v>
      </c>
      <c r="U9" s="70">
        <f t="shared" si="0"/>
        <v>50112183.718378052</v>
      </c>
      <c r="V9" s="70">
        <f t="shared" si="0"/>
        <v>57094574.658327773</v>
      </c>
      <c r="W9" s="70">
        <f t="shared" si="0"/>
        <v>64905135.152512304</v>
      </c>
      <c r="X9" s="70">
        <f t="shared" si="0"/>
        <v>73642092.988012001</v>
      </c>
    </row>
    <row r="10" spans="1:24" ht="15">
      <c r="A10" s="69">
        <v>42</v>
      </c>
      <c r="B10" s="75">
        <v>6351</v>
      </c>
      <c r="C10" s="55">
        <v>12.368753</v>
      </c>
      <c r="D10" s="55">
        <v>1432</v>
      </c>
      <c r="E10" s="70">
        <f t="shared" si="1"/>
        <v>1124892.5683389599</v>
      </c>
      <c r="F10" s="70">
        <f t="shared" si="1"/>
        <v>2388920.3199711214</v>
      </c>
      <c r="G10" s="70">
        <f t="shared" si="1"/>
        <v>3809292.5420541186</v>
      </c>
      <c r="H10" s="70">
        <f t="shared" si="1"/>
        <v>5405347.0959671717</v>
      </c>
      <c r="I10" s="70">
        <f t="shared" si="1"/>
        <v>7198813.6953989845</v>
      </c>
      <c r="J10" s="70">
        <f t="shared" si="1"/>
        <v>9214109.7486520167</v>
      </c>
      <c r="K10" s="70">
        <f t="shared" si="1"/>
        <v>11478672.792950666</v>
      </c>
      <c r="L10" s="70">
        <f t="shared" si="1"/>
        <v>14023334.046727888</v>
      </c>
      <c r="M10" s="70">
        <f t="shared" si="1"/>
        <v>16882738.165671527</v>
      </c>
      <c r="N10" s="70">
        <f t="shared" si="1"/>
        <v>20095814.917359129</v>
      </c>
      <c r="O10" s="70">
        <f t="shared" si="1"/>
        <v>23706309.19616339</v>
      </c>
      <c r="P10" s="70">
        <f t="shared" si="1"/>
        <v>27763376.594392076</v>
      </c>
      <c r="Q10" s="70">
        <f t="shared" si="1"/>
        <v>32322252.638151206</v>
      </c>
      <c r="R10" s="70">
        <f t="shared" si="1"/>
        <v>37445004.799339063</v>
      </c>
      <c r="S10" s="70">
        <f t="shared" si="1"/>
        <v>43201377.522146426</v>
      </c>
      <c r="T10" s="70">
        <f t="shared" si="1"/>
        <v>49669741.768797182</v>
      </c>
      <c r="U10" s="70">
        <f t="shared" si="0"/>
        <v>56938162.012256496</v>
      </c>
      <c r="V10" s="70">
        <f t="shared" si="0"/>
        <v>65105595.20263128</v>
      </c>
      <c r="W10" s="70">
        <f t="shared" si="0"/>
        <v>74283238.030763552</v>
      </c>
      <c r="X10" s="70">
        <f t="shared" si="0"/>
        <v>84596040.831529722</v>
      </c>
    </row>
    <row r="11" spans="1:24" ht="15">
      <c r="A11" s="69">
        <v>43</v>
      </c>
      <c r="B11" s="75">
        <v>6552</v>
      </c>
      <c r="C11" s="55">
        <v>12.4892573</v>
      </c>
      <c r="D11" s="55">
        <v>1441</v>
      </c>
      <c r="E11" s="70">
        <f t="shared" si="1"/>
        <v>1179164.735284535</v>
      </c>
      <c r="F11" s="70">
        <f t="shared" si="1"/>
        <v>2505598.3883496202</v>
      </c>
      <c r="G11" s="70">
        <f t="shared" si="1"/>
        <v>3997693.7532597911</v>
      </c>
      <c r="H11" s="70">
        <f t="shared" si="1"/>
        <v>5676140.7474549711</v>
      </c>
      <c r="I11" s="70">
        <f t="shared" si="1"/>
        <v>7564213.3053992987</v>
      </c>
      <c r="J11" s="70">
        <f t="shared" si="1"/>
        <v>9688092.103115987</v>
      </c>
      <c r="K11" s="70">
        <f t="shared" si="1"/>
        <v>12077227.588619661</v>
      </c>
      <c r="L11" s="70">
        <f t="shared" si="1"/>
        <v>14764748.352153491</v>
      </c>
      <c r="M11" s="70">
        <f t="shared" si="1"/>
        <v>17787920.498835981</v>
      </c>
      <c r="N11" s="70">
        <f t="shared" si="1"/>
        <v>21188664.393539589</v>
      </c>
      <c r="O11" s="70">
        <f t="shared" si="1"/>
        <v>25014135.943366762</v>
      </c>
      <c r="P11" s="70">
        <f t="shared" si="1"/>
        <v>29317380.477990154</v>
      </c>
      <c r="Q11" s="70">
        <f t="shared" si="1"/>
        <v>34158068.294790849</v>
      </c>
      <c r="R11" s="70">
        <f t="shared" si="1"/>
        <v>39603322.06812153</v>
      </c>
      <c r="S11" s="70">
        <f t="shared" si="1"/>
        <v>45728647.595841445</v>
      </c>
      <c r="T11" s="70">
        <f t="shared" si="1"/>
        <v>52618980.789180882</v>
      </c>
      <c r="U11" s="70">
        <f t="shared" si="0"/>
        <v>60369865.423863783</v>
      </c>
      <c r="V11" s="70">
        <f t="shared" si="0"/>
        <v>69088777.983598396</v>
      </c>
      <c r="W11" s="70">
        <f t="shared" si="0"/>
        <v>78896617.966680288</v>
      </c>
      <c r="X11" s="70">
        <f t="shared" si="0"/>
        <v>89929384.320821553</v>
      </c>
    </row>
    <row r="12" spans="1:24" ht="15">
      <c r="A12" s="69">
        <v>44</v>
      </c>
      <c r="B12" s="75">
        <v>6759</v>
      </c>
      <c r="C12" s="55">
        <v>12.7418543</v>
      </c>
      <c r="D12" s="55">
        <v>1431</v>
      </c>
      <c r="E12" s="70">
        <f t="shared" si="1"/>
        <v>1232408.584888048</v>
      </c>
      <c r="F12" s="70">
        <f t="shared" si="1"/>
        <v>2621848.8760432233</v>
      </c>
      <c r="G12" s="70">
        <f t="shared" si="1"/>
        <v>4188329.6246828865</v>
      </c>
      <c r="H12" s="70">
        <f t="shared" si="1"/>
        <v>5954409.0679517658</v>
      </c>
      <c r="I12" s="70">
        <f t="shared" si="1"/>
        <v>7945519.7807042152</v>
      </c>
      <c r="J12" s="70">
        <f t="shared" si="1"/>
        <v>10190334.919427276</v>
      </c>
      <c r="K12" s="70">
        <f t="shared" si="1"/>
        <v>12721181.132430771</v>
      </c>
      <c r="L12" s="70">
        <f t="shared" si="1"/>
        <v>15574504.082452238</v>
      </c>
      <c r="M12" s="70">
        <f t="shared" si="1"/>
        <v>18791393.285473902</v>
      </c>
      <c r="N12" s="70">
        <f t="shared" si="1"/>
        <v>22418173.823737025</v>
      </c>
      <c r="O12" s="70">
        <f t="shared" si="1"/>
        <v>26507073.453966383</v>
      </c>
      <c r="P12" s="70">
        <f t="shared" si="1"/>
        <v>31116974.717552811</v>
      </c>
      <c r="Q12" s="70">
        <f t="shared" si="1"/>
        <v>36314262.88351927</v>
      </c>
      <c r="R12" s="70">
        <f t="shared" si="1"/>
        <v>42173781.935144328</v>
      </c>
      <c r="S12" s="70">
        <f t="shared" si="1"/>
        <v>48779912.367008194</v>
      </c>
      <c r="T12" s="70">
        <f t="shared" si="1"/>
        <v>56227786.313368104</v>
      </c>
      <c r="U12" s="70">
        <f t="shared" si="0"/>
        <v>64624657.506420873</v>
      </c>
      <c r="V12" s="70">
        <f t="shared" si="0"/>
        <v>74091445.792651072</v>
      </c>
      <c r="W12" s="70">
        <f t="shared" si="0"/>
        <v>84764478.44920221</v>
      </c>
      <c r="X12" s="70">
        <f t="shared" si="0"/>
        <v>96797453.376242533</v>
      </c>
    </row>
    <row r="13" spans="1:24" ht="15">
      <c r="A13" s="69">
        <v>45</v>
      </c>
      <c r="B13" s="75">
        <v>6969</v>
      </c>
      <c r="C13" s="55">
        <v>12.649166299999999</v>
      </c>
      <c r="D13" s="55">
        <v>1419</v>
      </c>
      <c r="E13" s="70">
        <f t="shared" si="1"/>
        <v>1250877.4468152924</v>
      </c>
      <c r="F13" s="70">
        <f t="shared" si="1"/>
        <v>2659980.4620874445</v>
      </c>
      <c r="G13" s="70">
        <f t="shared" si="1"/>
        <v>4247323.2610996859</v>
      </c>
      <c r="H13" s="70">
        <f t="shared" si="1"/>
        <v>6035451.6905100597</v>
      </c>
      <c r="I13" s="70">
        <f t="shared" si="1"/>
        <v>8049763.4586141314</v>
      </c>
      <c r="J13" s="70">
        <f t="shared" si="1"/>
        <v>10318868.872066153</v>
      </c>
      <c r="K13" s="70">
        <f t="shared" si="1"/>
        <v>12874997.202788029</v>
      </c>
      <c r="L13" s="70">
        <f t="shared" si="1"/>
        <v>15754454.456904327</v>
      </c>
      <c r="M13" s="70">
        <f t="shared" si="1"/>
        <v>18998139.047631204</v>
      </c>
      <c r="N13" s="70">
        <f t="shared" si="1"/>
        <v>22652122.696486603</v>
      </c>
      <c r="O13" s="70">
        <f t="shared" si="1"/>
        <v>26768304.813660532</v>
      </c>
      <c r="P13" s="70">
        <f t="shared" si="1"/>
        <v>31405149.652046643</v>
      </c>
      <c r="Q13" s="70">
        <f t="shared" si="1"/>
        <v>36628516.705113187</v>
      </c>
      <c r="R13" s="70">
        <f t="shared" si="1"/>
        <v>42512596.143181525</v>
      </c>
      <c r="S13" s="70">
        <f t="shared" si="1"/>
        <v>49140962.574595235</v>
      </c>
      <c r="T13" s="70">
        <f t="shared" si="1"/>
        <v>56607762.098891832</v>
      </c>
      <c r="U13" s="70">
        <f t="shared" si="0"/>
        <v>65019049.512304306</v>
      </c>
      <c r="V13" s="70">
        <f t="shared" si="0"/>
        <v>74494294.658610299</v>
      </c>
      <c r="W13" s="70">
        <f t="shared" si="0"/>
        <v>85168079.320805222</v>
      </c>
      <c r="X13" s="70">
        <f t="shared" si="0"/>
        <v>97192008.755425066</v>
      </c>
    </row>
    <row r="14" spans="1:24" ht="15">
      <c r="A14" s="69">
        <v>46</v>
      </c>
      <c r="B14" s="75">
        <v>7184</v>
      </c>
      <c r="C14" s="55">
        <v>12.6890014</v>
      </c>
      <c r="D14" s="55">
        <v>1438</v>
      </c>
      <c r="E14" s="70">
        <f t="shared" si="1"/>
        <v>1310848.9635082879</v>
      </c>
      <c r="F14" s="70">
        <f t="shared" si="1"/>
        <v>2788031.570348029</v>
      </c>
      <c r="G14" s="70">
        <f t="shared" si="1"/>
        <v>4452653.8988502193</v>
      </c>
      <c r="H14" s="70">
        <f t="shared" si="1"/>
        <v>6328500.177920769</v>
      </c>
      <c r="I14" s="70">
        <f t="shared" si="1"/>
        <v>8442372.617604427</v>
      </c>
      <c r="J14" s="70">
        <f t="shared" si="1"/>
        <v>10824474.360753756</v>
      </c>
      <c r="K14" s="70">
        <f t="shared" si="1"/>
        <v>13508841.02744073</v>
      </c>
      <c r="L14" s="70">
        <f t="shared" si="1"/>
        <v>16533827.018044751</v>
      </c>
      <c r="M14" s="70">
        <f t="shared" si="1"/>
        <v>19942653.523346312</v>
      </c>
      <c r="N14" s="70">
        <f t="shared" si="1"/>
        <v>23784026.071629167</v>
      </c>
      <c r="O14" s="70">
        <f t="shared" si="1"/>
        <v>28112830.43634285</v>
      </c>
      <c r="P14" s="70">
        <f t="shared" si="1"/>
        <v>32990916.847498313</v>
      </c>
      <c r="Q14" s="70">
        <f t="shared" si="1"/>
        <v>38487983.711658485</v>
      </c>
      <c r="R14" s="70">
        <f t="shared" si="1"/>
        <v>44682573.467170894</v>
      </c>
      <c r="S14" s="70">
        <f t="shared" si="1"/>
        <v>51663194.803484537</v>
      </c>
      <c r="T14" s="70">
        <f t="shared" si="1"/>
        <v>59529587.278891705</v>
      </c>
      <c r="U14" s="70">
        <f t="shared" si="0"/>
        <v>68394146.405632794</v>
      </c>
      <c r="V14" s="70">
        <f t="shared" si="0"/>
        <v>78383529.564069867</v>
      </c>
      <c r="W14" s="70">
        <f t="shared" si="0"/>
        <v>89640465.6913324</v>
      </c>
      <c r="X14" s="70">
        <f t="shared" si="0"/>
        <v>102325794.60138041</v>
      </c>
    </row>
    <row r="15" spans="1:24" ht="15">
      <c r="A15" s="69">
        <v>47</v>
      </c>
      <c r="B15" s="75">
        <v>7406</v>
      </c>
      <c r="C15" s="55">
        <v>12.8221977</v>
      </c>
      <c r="D15" s="55">
        <v>1389</v>
      </c>
      <c r="E15" s="70">
        <f t="shared" si="1"/>
        <v>1319011.0147485174</v>
      </c>
      <c r="F15" s="70">
        <f t="shared" si="1"/>
        <v>2807148.2294928655</v>
      </c>
      <c r="G15" s="70">
        <f t="shared" si="1"/>
        <v>4486097.3399590068</v>
      </c>
      <c r="H15" s="70">
        <f t="shared" si="1"/>
        <v>6380324.6246515103</v>
      </c>
      <c r="I15" s="70">
        <f t="shared" si="1"/>
        <v>8517433.4766746294</v>
      </c>
      <c r="J15" s="70">
        <f t="shared" si="1"/>
        <v>10928566.650768349</v>
      </c>
      <c r="K15" s="70">
        <f t="shared" si="1"/>
        <v>13648860.087254649</v>
      </c>
      <c r="L15" s="70">
        <f t="shared" si="1"/>
        <v>16717954.926187349</v>
      </c>
      <c r="M15" s="70">
        <f t="shared" si="1"/>
        <v>20180575.172968499</v>
      </c>
      <c r="N15" s="70">
        <f t="shared" si="1"/>
        <v>24087179.433392152</v>
      </c>
      <c r="O15" s="70">
        <f t="shared" si="1"/>
        <v>28494696.215443946</v>
      </c>
      <c r="P15" s="70">
        <f t="shared" si="1"/>
        <v>33467353.51295111</v>
      </c>
      <c r="Q15" s="70">
        <f t="shared" si="1"/>
        <v>39077614.760088116</v>
      </c>
      <c r="R15" s="70">
        <f t="shared" si="1"/>
        <v>45407234.795819499</v>
      </c>
      <c r="S15" s="70">
        <f t="shared" si="1"/>
        <v>52548451.226191178</v>
      </c>
      <c r="T15" s="70">
        <f t="shared" si="1"/>
        <v>60605328.545450009</v>
      </c>
      <c r="U15" s="70">
        <f t="shared" si="0"/>
        <v>69695274.603030667</v>
      </c>
      <c r="V15" s="70">
        <f t="shared" si="0"/>
        <v>79950751.514937654</v>
      </c>
      <c r="W15" s="70">
        <f t="shared" si="0"/>
        <v>91521205.951567203</v>
      </c>
      <c r="X15" s="70">
        <f t="shared" si="0"/>
        <v>104575246.93084985</v>
      </c>
    </row>
    <row r="16" spans="1:24" ht="15">
      <c r="A16" s="69">
        <v>48</v>
      </c>
      <c r="B16" s="75">
        <v>7631</v>
      </c>
      <c r="C16" s="55">
        <v>12.6767097</v>
      </c>
      <c r="D16" s="55">
        <v>1511</v>
      </c>
      <c r="E16" s="70">
        <f t="shared" si="1"/>
        <v>1461680.5326997782</v>
      </c>
      <c r="F16" s="70">
        <f t="shared" si="1"/>
        <v>3108654.0632713204</v>
      </c>
      <c r="G16" s="70">
        <f t="shared" si="1"/>
        <v>4964409.6471492592</v>
      </c>
      <c r="H16" s="70">
        <f t="shared" si="1"/>
        <v>7055413.979136942</v>
      </c>
      <c r="I16" s="70">
        <f t="shared" si="1"/>
        <v>9411488.860105129</v>
      </c>
      <c r="J16" s="70">
        <f t="shared" si="1"/>
        <v>12066236.514048271</v>
      </c>
      <c r="K16" s="70">
        <f t="shared" si="1"/>
        <v>15057518.821349354</v>
      </c>
      <c r="L16" s="70">
        <f t="shared" si="1"/>
        <v>18427997.303054448</v>
      </c>
      <c r="M16" s="70">
        <f t="shared" si="1"/>
        <v>22225741.557386268</v>
      </c>
      <c r="N16" s="70">
        <f t="shared" si="1"/>
        <v>26504914.825988166</v>
      </c>
      <c r="O16" s="70">
        <f t="shared" si="1"/>
        <v>31326546.467410725</v>
      </c>
      <c r="P16" s="70">
        <f t="shared" si="1"/>
        <v>36759402.354819775</v>
      </c>
      <c r="Q16" s="70">
        <f t="shared" si="1"/>
        <v>42880965.611495018</v>
      </c>
      <c r="R16" s="70">
        <f t="shared" si="1"/>
        <v>49778541.671320841</v>
      </c>
      <c r="S16" s="70">
        <f t="shared" si="1"/>
        <v>57550503.424587503</v>
      </c>
      <c r="T16" s="70">
        <f t="shared" si="1"/>
        <v>66307694.207310796</v>
      </c>
      <c r="U16" s="70">
        <f t="shared" si="0"/>
        <v>76175008.643435076</v>
      </c>
      <c r="V16" s="70">
        <f t="shared" si="0"/>
        <v>87293173.885813057</v>
      </c>
      <c r="W16" s="70">
        <f t="shared" si="0"/>
        <v>99820756.659933537</v>
      </c>
      <c r="X16" s="70">
        <f t="shared" si="0"/>
        <v>113936424.73475653</v>
      </c>
    </row>
    <row r="17" spans="1:24" ht="15">
      <c r="A17" s="69">
        <v>49</v>
      </c>
      <c r="B17" s="75">
        <v>7860</v>
      </c>
      <c r="C17" s="55">
        <v>13.766070600000001</v>
      </c>
      <c r="D17" s="55">
        <v>1329</v>
      </c>
      <c r="E17" s="70">
        <f t="shared" si="1"/>
        <v>1437995.4752336412</v>
      </c>
      <c r="F17" s="70">
        <f t="shared" si="1"/>
        <v>3073946.4228127515</v>
      </c>
      <c r="G17" s="70">
        <f t="shared" si="1"/>
        <v>4935103.5328169717</v>
      </c>
      <c r="H17" s="70">
        <f t="shared" si="1"/>
        <v>7052468.8445612928</v>
      </c>
      <c r="I17" s="70">
        <f t="shared" si="1"/>
        <v>9461312.1599802468</v>
      </c>
      <c r="J17" s="70">
        <f t="shared" si="1"/>
        <v>12201758.546843152</v>
      </c>
      <c r="K17" s="70">
        <f t="shared" si="1"/>
        <v>15319456.718076762</v>
      </c>
      <c r="L17" s="70">
        <f t="shared" si="1"/>
        <v>18866339.420657296</v>
      </c>
      <c r="M17" s="70">
        <f t="shared" si="1"/>
        <v>22901488.500174254</v>
      </c>
      <c r="N17" s="70">
        <f t="shared" si="1"/>
        <v>27492119.050792769</v>
      </c>
      <c r="O17" s="70">
        <f t="shared" si="1"/>
        <v>32714699.043994594</v>
      </c>
      <c r="P17" s="70">
        <f t="shared" si="1"/>
        <v>38656223.086202063</v>
      </c>
      <c r="Q17" s="70">
        <f t="shared" si="1"/>
        <v>45415661.522775784</v>
      </c>
      <c r="R17" s="70">
        <f t="shared" si="1"/>
        <v>53105609.026691779</v>
      </c>
      <c r="S17" s="70">
        <f t="shared" si="1"/>
        <v>61854160.133099794</v>
      </c>
      <c r="T17" s="70">
        <f t="shared" si="1"/>
        <v>71807042.961293027</v>
      </c>
      <c r="U17" s="70">
        <f t="shared" si="0"/>
        <v>83130046.666350603</v>
      </c>
      <c r="V17" s="70">
        <f t="shared" si="0"/>
        <v>96011783.055487022</v>
      </c>
      <c r="W17" s="70">
        <f t="shared" si="0"/>
        <v>110666828.37045786</v>
      </c>
      <c r="X17" s="70">
        <f t="shared" si="0"/>
        <v>127339297.56994958</v>
      </c>
    </row>
    <row r="18" spans="1:24" ht="15">
      <c r="A18" s="69">
        <v>50</v>
      </c>
      <c r="B18" s="75">
        <v>8094</v>
      </c>
      <c r="C18" s="55">
        <v>12.5287767</v>
      </c>
      <c r="D18" s="55">
        <v>1396</v>
      </c>
      <c r="E18" s="70">
        <f t="shared" si="1"/>
        <v>1415654.5437928091</v>
      </c>
      <c r="F18" s="70">
        <f t="shared" si="1"/>
        <v>3008673.2842208226</v>
      </c>
      <c r="G18" s="70">
        <f t="shared" si="1"/>
        <v>4801277.7854262153</v>
      </c>
      <c r="H18" s="70">
        <f t="shared" si="1"/>
        <v>6818473.701701778</v>
      </c>
      <c r="I18" s="70">
        <f t="shared" si="1"/>
        <v>9088399.5899290275</v>
      </c>
      <c r="J18" s="70">
        <f t="shared" si="1"/>
        <v>11642719.423947761</v>
      </c>
      <c r="K18" s="70">
        <f t="shared" si="1"/>
        <v>14517064.286174513</v>
      </c>
      <c r="L18" s="70">
        <f t="shared" si="1"/>
        <v>17751529.397777569</v>
      </c>
      <c r="M18" s="70">
        <f t="shared" si="1"/>
        <v>21391233.420652784</v>
      </c>
      <c r="N18" s="70">
        <f t="shared" si="1"/>
        <v>25486947.833094958</v>
      </c>
      <c r="O18" s="70">
        <f t="shared" si="1"/>
        <v>30095805.15854172</v>
      </c>
      <c r="P18" s="70">
        <f t="shared" si="1"/>
        <v>35282095.926715299</v>
      </c>
      <c r="Q18" s="70">
        <f t="shared" si="1"/>
        <v>41118165.48424606</v>
      </c>
      <c r="R18" s="70">
        <f t="shared" si="1"/>
        <v>47685423.164696544</v>
      </c>
      <c r="S18" s="70">
        <f t="shared" si="1"/>
        <v>55075477.895244271</v>
      </c>
      <c r="T18" s="70">
        <f t="shared" si="1"/>
        <v>63391416.080990069</v>
      </c>
      <c r="U18" s="70">
        <f t="shared" si="0"/>
        <v>72749239.592538029</v>
      </c>
      <c r="V18" s="70">
        <f t="shared" si="0"/>
        <v>83279483.9158279</v>
      </c>
      <c r="W18" s="70">
        <f t="shared" si="0"/>
        <v>95129039.03634724</v>
      </c>
      <c r="X18" s="70">
        <f t="shared" si="0"/>
        <v>108463198.45785981</v>
      </c>
    </row>
    <row r="19" spans="1:24" ht="15">
      <c r="A19" s="69">
        <v>51</v>
      </c>
      <c r="B19" s="75">
        <v>8331</v>
      </c>
      <c r="C19" s="55">
        <v>12.5532524</v>
      </c>
      <c r="D19" s="55">
        <v>1421</v>
      </c>
      <c r="E19" s="70">
        <f t="shared" si="1"/>
        <v>1486098.0810279243</v>
      </c>
      <c r="F19" s="70">
        <f t="shared" si="1"/>
        <v>3158749.8050788408</v>
      </c>
      <c r="G19" s="70">
        <f t="shared" si="1"/>
        <v>5041373.7218228215</v>
      </c>
      <c r="H19" s="70">
        <f t="shared" si="1"/>
        <v>7160328.1705784379</v>
      </c>
      <c r="I19" s="70">
        <f t="shared" si="1"/>
        <v>9545280.3195273764</v>
      </c>
      <c r="J19" s="70">
        <f t="shared" si="1"/>
        <v>12229621.531353101</v>
      </c>
      <c r="K19" s="70">
        <f t="shared" si="1"/>
        <v>15250934.870776527</v>
      </c>
      <c r="L19" s="70">
        <f t="shared" si="1"/>
        <v>18651521.299492639</v>
      </c>
      <c r="M19" s="70">
        <f t="shared" si="1"/>
        <v>22478991.925685637</v>
      </c>
      <c r="N19" s="70">
        <f t="shared" si="1"/>
        <v>26786934.6001205</v>
      </c>
      <c r="O19" s="70">
        <f t="shared" si="1"/>
        <v>31635664.191724483</v>
      </c>
      <c r="P19" s="70">
        <f t="shared" si="1"/>
        <v>37093067.047155999</v>
      </c>
      <c r="Q19" s="70">
        <f t="shared" si="1"/>
        <v>43235551.457514651</v>
      </c>
      <c r="R19" s="70">
        <f t="shared" si="1"/>
        <v>50149117.439536273</v>
      </c>
      <c r="S19" s="70">
        <f t="shared" si="1"/>
        <v>57930560.809121609</v>
      </c>
      <c r="T19" s="70">
        <f t="shared" ref="T19:X46" si="2">$D19*((1+$C19/100)^T$2-1)*$B19</f>
        <v>66688828.405254036</v>
      </c>
      <c r="U19" s="70">
        <f t="shared" si="2"/>
        <v>76546543.438596398</v>
      </c>
      <c r="V19" s="70">
        <f t="shared" si="2"/>
        <v>87641722.320946962</v>
      </c>
      <c r="W19" s="70">
        <f t="shared" si="2"/>
        <v>100129707.01263051</v>
      </c>
      <c r="X19" s="70">
        <f t="shared" si="2"/>
        <v>114185339.94233446</v>
      </c>
    </row>
    <row r="20" spans="1:24" ht="15">
      <c r="A20" s="69">
        <v>52</v>
      </c>
      <c r="B20" s="75">
        <v>8573</v>
      </c>
      <c r="C20" s="55">
        <v>15.0600673</v>
      </c>
      <c r="D20" s="55">
        <v>1417</v>
      </c>
      <c r="E20" s="70">
        <f t="shared" ref="E20:T47" si="3">$D20*((1+$C20/100)^E$2-1)*$B20</f>
        <v>1829488.0901642933</v>
      </c>
      <c r="F20" s="70">
        <f t="shared" si="3"/>
        <v>3934498.3179528131</v>
      </c>
      <c r="G20" s="70">
        <f t="shared" si="3"/>
        <v>6356524.5027181683</v>
      </c>
      <c r="H20" s="70">
        <f t="shared" si="3"/>
        <v>9143309.460932808</v>
      </c>
      <c r="I20" s="70">
        <f t="shared" si="3"/>
        <v>12349786.109360846</v>
      </c>
      <c r="J20" s="70">
        <f t="shared" si="3"/>
        <v>16039160.299000934</v>
      </c>
      <c r="K20" s="70">
        <f t="shared" si="3"/>
        <v>20284156.724549651</v>
      </c>
      <c r="L20" s="70">
        <f t="shared" si="3"/>
        <v>25168452.468668595</v>
      </c>
      <c r="M20" s="70">
        <f t="shared" si="3"/>
        <v>30788326.438982889</v>
      </c>
      <c r="N20" s="70">
        <f t="shared" si="3"/>
        <v>37254557.211401708</v>
      </c>
      <c r="O20" s="70">
        <f t="shared" si="3"/>
        <v>44694606.68992009</v>
      </c>
      <c r="P20" s="70">
        <f t="shared" si="3"/>
        <v>53255132.627056658</v>
      </c>
      <c r="Q20" s="70">
        <f t="shared" si="3"/>
        <v>63104879.531559937</v>
      </c>
      <c r="R20" s="70">
        <f t="shared" si="3"/>
        <v>74438004.948761076</v>
      </c>
      <c r="S20" s="70">
        <f t="shared" si="3"/>
        <v>87477906.680986121</v>
      </c>
      <c r="T20" s="70">
        <f t="shared" si="3"/>
        <v>102481626.38993812</v>
      </c>
      <c r="U20" s="70">
        <f t="shared" si="2"/>
        <v>119744916.38456164</v>
      </c>
      <c r="V20" s="70">
        <f t="shared" si="2"/>
        <v>139608069.47056964</v>
      </c>
      <c r="W20" s="70">
        <f t="shared" si="2"/>
        <v>162462626.77923247</v>
      </c>
      <c r="X20" s="70">
        <f t="shared" si="2"/>
        <v>188759095.79969701</v>
      </c>
    </row>
    <row r="21" spans="1:24" ht="15">
      <c r="A21" s="69">
        <v>53</v>
      </c>
      <c r="B21" s="75">
        <v>8818</v>
      </c>
      <c r="C21" s="55">
        <v>12.7088257</v>
      </c>
      <c r="D21" s="55">
        <v>1429</v>
      </c>
      <c r="E21" s="70">
        <f t="shared" si="3"/>
        <v>1601429.2135729543</v>
      </c>
      <c r="F21" s="70">
        <f t="shared" si="3"/>
        <v>3406381.2746077767</v>
      </c>
      <c r="G21" s="70">
        <f t="shared" si="3"/>
        <v>5440721.5470480723</v>
      </c>
      <c r="H21" s="70">
        <f t="shared" si="3"/>
        <v>7733602.5788577087</v>
      </c>
      <c r="I21" s="70">
        <f t="shared" si="3"/>
        <v>10317881.864508394</v>
      </c>
      <c r="J21" s="70">
        <f t="shared" si="3"/>
        <v>13230592.700173633</v>
      </c>
      <c r="K21" s="70">
        <f t="shared" si="3"/>
        <v>16513474.879088575</v>
      </c>
      <c r="L21" s="70">
        <f t="shared" si="3"/>
        <v>20213572.83205818</v>
      </c>
      <c r="M21" s="70">
        <f t="shared" si="3"/>
        <v>24383909.784599967</v>
      </c>
      <c r="N21" s="70">
        <f t="shared" si="3"/>
        <v>29084247.591542974</v>
      </c>
      <c r="O21" s="70">
        <f t="shared" si="3"/>
        <v>34381943.137681574</v>
      </c>
      <c r="P21" s="70">
        <f t="shared" si="3"/>
        <v>40352913.57689558</v>
      </c>
      <c r="Q21" s="70">
        <f t="shared" si="3"/>
        <v>47082724.241827846</v>
      </c>
      <c r="R21" s="70">
        <f t="shared" si="3"/>
        <v>54667814.814106353</v>
      </c>
      <c r="S21" s="70">
        <f t="shared" si="3"/>
        <v>63216881.32640285</v>
      </c>
      <c r="T21" s="70">
        <f t="shared" si="3"/>
        <v>72852433.800724193</v>
      </c>
      <c r="U21" s="70">
        <f t="shared" si="2"/>
        <v>83712551.844239086</v>
      </c>
      <c r="V21" s="70">
        <f t="shared" si="2"/>
        <v>95952863.360718504</v>
      </c>
      <c r="W21" s="70">
        <f t="shared" si="2"/>
        <v>109748774.73296434</v>
      </c>
      <c r="X21" s="70">
        <f t="shared" si="2"/>
        <v>125297984.43523537</v>
      </c>
    </row>
    <row r="22" spans="1:24" ht="15">
      <c r="A22" s="69">
        <v>54</v>
      </c>
      <c r="B22" s="75">
        <v>9066</v>
      </c>
      <c r="C22" s="55">
        <v>13.548388900000001</v>
      </c>
      <c r="D22" s="55">
        <v>1392</v>
      </c>
      <c r="E22" s="70">
        <f t="shared" si="3"/>
        <v>1709789.3372422091</v>
      </c>
      <c r="F22" s="70">
        <f t="shared" si="3"/>
        <v>3651227.5832647244</v>
      </c>
      <c r="G22" s="70">
        <f t="shared" si="3"/>
        <v>5855699.4331117086</v>
      </c>
      <c r="H22" s="70">
        <f t="shared" si="3"/>
        <v>8358841.7023669863</v>
      </c>
      <c r="I22" s="70">
        <f t="shared" si="3"/>
        <v>11201119.420981256</v>
      </c>
      <c r="J22" s="70">
        <f t="shared" si="3"/>
        <v>14428479.978531431</v>
      </c>
      <c r="K22" s="70">
        <f t="shared" si="3"/>
        <v>18093095.895623717</v>
      </c>
      <c r="L22" s="70">
        <f t="shared" si="3"/>
        <v>22254208.228854965</v>
      </c>
      <c r="M22" s="70">
        <f t="shared" si="3"/>
        <v>26979084.24355825</v>
      </c>
      <c r="N22" s="70">
        <f t="shared" si="3"/>
        <v>32344104.835776355</v>
      </c>
      <c r="O22" s="70">
        <f t="shared" si="3"/>
        <v>38435999.282393247</v>
      </c>
      <c r="P22" s="70">
        <f t="shared" si="3"/>
        <v>45353247.280015312</v>
      </c>
      <c r="Q22" s="70">
        <f t="shared" si="3"/>
        <v>53207670.937532671</v>
      </c>
      <c r="R22" s="70">
        <f t="shared" si="3"/>
        <v>62126242.45802407</v>
      </c>
      <c r="S22" s="70">
        <f t="shared" si="3"/>
        <v>72253136.732436314</v>
      </c>
      <c r="T22" s="70">
        <f t="shared" si="3"/>
        <v>83752062.026637733</v>
      </c>
      <c r="U22" s="70">
        <f t="shared" si="2"/>
        <v>96808906.439018071</v>
      </c>
      <c r="V22" s="70">
        <f t="shared" si="2"/>
        <v>111634742.91045557</v>
      </c>
      <c r="W22" s="70">
        <f t="shared" si="2"/>
        <v>128469241.36472148</v>
      </c>
      <c r="X22" s="70">
        <f t="shared" si="2"/>
        <v>147584543.13893583</v>
      </c>
    </row>
    <row r="23" spans="1:24" ht="15">
      <c r="A23" s="69">
        <v>55</v>
      </c>
      <c r="B23" s="75">
        <v>9317</v>
      </c>
      <c r="C23" s="55">
        <v>12.105408499999999</v>
      </c>
      <c r="D23" s="55">
        <v>1326</v>
      </c>
      <c r="E23" s="70">
        <f t="shared" si="3"/>
        <v>1495543.5665870691</v>
      </c>
      <c r="F23" s="70">
        <f t="shared" si="3"/>
        <v>3172128.7912049717</v>
      </c>
      <c r="G23" s="70">
        <f t="shared" si="3"/>
        <v>5051671.5061135152</v>
      </c>
      <c r="H23" s="70">
        <f t="shared" si="3"/>
        <v>7158740.5445937254</v>
      </c>
      <c r="I23" s="70">
        <f t="shared" si="3"/>
        <v>9520878.897558989</v>
      </c>
      <c r="J23" s="70">
        <f t="shared" si="3"/>
        <v>12168963.747485867</v>
      </c>
      <c r="K23" s="70">
        <f t="shared" si="3"/>
        <v>15137610.08592301</v>
      </c>
      <c r="L23" s="70">
        <f t="shared" si="3"/>
        <v>18465623.19054826</v>
      </c>
      <c r="M23" s="70">
        <f t="shared" si="3"/>
        <v>22196505.876421928</v>
      </c>
      <c r="N23" s="70">
        <f t="shared" si="3"/>
        <v>26379027.152076375</v>
      </c>
      <c r="O23" s="70">
        <f t="shared" si="3"/>
        <v>31067859.713748198</v>
      </c>
      <c r="P23" s="70">
        <f t="shared" si="3"/>
        <v>36324294.610891409</v>
      </c>
      <c r="Q23" s="70">
        <f t="shared" si="3"/>
        <v>42217042.424870372</v>
      </c>
      <c r="R23" s="70">
        <f t="shared" si="3"/>
        <v>48823131.433606297</v>
      </c>
      <c r="S23" s="70">
        <f t="shared" si="3"/>
        <v>56228914.502723314</v>
      </c>
      <c r="T23" s="70">
        <f t="shared" si="3"/>
        <v>64531197.864980772</v>
      </c>
      <c r="U23" s="70">
        <f t="shared" si="2"/>
        <v>73838506.543067038</v>
      </c>
      <c r="V23" s="70">
        <f t="shared" si="2"/>
        <v>84272502.956991583</v>
      </c>
      <c r="W23" s="70">
        <f t="shared" si="2"/>
        <v>95969577.259697065</v>
      </c>
      <c r="X23" s="70">
        <f t="shared" si="2"/>
        <v>109082630.18929355</v>
      </c>
    </row>
    <row r="24" spans="1:24" ht="15">
      <c r="A24" s="69">
        <v>56</v>
      </c>
      <c r="B24" s="75">
        <v>9570</v>
      </c>
      <c r="C24" s="55">
        <v>12.4480313</v>
      </c>
      <c r="D24" s="55">
        <v>1340</v>
      </c>
      <c r="E24" s="70">
        <f t="shared" si="3"/>
        <v>1596310.6378494008</v>
      </c>
      <c r="F24" s="70">
        <f t="shared" si="3"/>
        <v>3391330.5235435236</v>
      </c>
      <c r="G24" s="70">
        <f t="shared" si="3"/>
        <v>5409795.0464500748</v>
      </c>
      <c r="H24" s="70">
        <f t="shared" si="3"/>
        <v>7679518.6649474306</v>
      </c>
      <c r="I24" s="70">
        <f t="shared" si="3"/>
        <v>10231778.18989883</v>
      </c>
      <c r="J24" s="70">
        <f t="shared" si="3"/>
        <v>13101743.779373411</v>
      </c>
      <c r="K24" s="70">
        <f t="shared" si="3"/>
        <v>16328963.583725013</v>
      </c>
      <c r="L24" s="70">
        <f t="shared" si="3"/>
        <v>19957908.719442107</v>
      </c>
      <c r="M24" s="70">
        <f t="shared" si="3"/>
        <v>24038586.081513088</v>
      </c>
      <c r="N24" s="70">
        <f t="shared" si="3"/>
        <v>28627227.438866682</v>
      </c>
      <c r="O24" s="70">
        <f t="shared" si="3"/>
        <v>33787064.308628395</v>
      </c>
      <c r="P24" s="70">
        <f t="shared" si="3"/>
        <v>39589199.286966994</v>
      </c>
      <c r="Q24" s="70">
        <f t="shared" si="3"/>
        <v>46113585.843477413</v>
      </c>
      <c r="R24" s="70">
        <f t="shared" si="3"/>
        <v>53450130.080675259</v>
      </c>
      <c r="S24" s="70">
        <f t="shared" si="3"/>
        <v>61699929.640857823</v>
      </c>
      <c r="T24" s="70">
        <f t="shared" si="3"/>
        <v>70976666.832479179</v>
      </c>
      <c r="U24" s="70">
        <f t="shared" si="2"/>
        <v>81408175.173332319</v>
      </c>
      <c r="V24" s="70">
        <f t="shared" si="2"/>
        <v>93138200.937516943</v>
      </c>
      <c r="W24" s="70">
        <f t="shared" si="2"/>
        <v>106328383.98032534</v>
      </c>
      <c r="X24" s="70">
        <f t="shared" si="2"/>
        <v>121160485.13682984</v>
      </c>
    </row>
    <row r="25" spans="1:24" ht="15">
      <c r="A25" s="69">
        <v>57</v>
      </c>
      <c r="B25" s="75">
        <v>9830</v>
      </c>
      <c r="C25" s="55">
        <v>12.946932800000001</v>
      </c>
      <c r="D25" s="55">
        <v>1317</v>
      </c>
      <c r="E25" s="70">
        <f t="shared" si="3"/>
        <v>1676124.1619140785</v>
      </c>
      <c r="F25" s="70">
        <f t="shared" si="3"/>
        <v>3569254.9927157364</v>
      </c>
      <c r="G25" s="70">
        <f t="shared" si="3"/>
        <v>5707488.1999973645</v>
      </c>
      <c r="H25" s="70">
        <f t="shared" si="3"/>
        <v>8122557.0237330338</v>
      </c>
      <c r="I25" s="70">
        <f t="shared" si="3"/>
        <v>10850303.185151506</v>
      </c>
      <c r="J25" s="70">
        <f t="shared" si="3"/>
        <v>13931208.809043409</v>
      </c>
      <c r="K25" s="70">
        <f t="shared" si="3"/>
        <v>17410997.213692017</v>
      </c>
      <c r="L25" s="70">
        <f t="shared" si="3"/>
        <v>21341311.484672673</v>
      </c>
      <c r="M25" s="70">
        <f t="shared" si="3"/>
        <v>25780480.903146006</v>
      </c>
      <c r="N25" s="70">
        <f t="shared" si="3"/>
        <v>30794386.603107221</v>
      </c>
      <c r="O25" s="70">
        <f t="shared" si="3"/>
        <v>36457439.304697789</v>
      </c>
      <c r="P25" s="70">
        <f t="shared" si="3"/>
        <v>42853683.633991882</v>
      </c>
      <c r="Q25" s="70">
        <f t="shared" si="3"/>
        <v>50078045.41832348</v>
      </c>
      <c r="R25" s="70">
        <f t="shared" si="3"/>
        <v>58237740.468101382</v>
      </c>
      <c r="S25" s="70">
        <f t="shared" si="3"/>
        <v>67453865.752658933</v>
      </c>
      <c r="T25" s="70">
        <f t="shared" si="3"/>
        <v>77863196.584571987</v>
      </c>
      <c r="U25" s="70">
        <f t="shared" si="2"/>
        <v>89620216.484222487</v>
      </c>
      <c r="V25" s="70">
        <f t="shared" si="2"/>
        <v>102899409.84956338</v>
      </c>
      <c r="W25" s="70">
        <f t="shared" si="2"/>
        <v>117897851.45629698</v>
      </c>
      <c r="X25" s="70">
        <f t="shared" si="2"/>
        <v>134838131.21890163</v>
      </c>
    </row>
    <row r="26" spans="1:24" ht="15">
      <c r="A26" s="69">
        <v>58</v>
      </c>
      <c r="B26" s="75">
        <v>10092</v>
      </c>
      <c r="C26" s="55">
        <v>13.4630648</v>
      </c>
      <c r="D26" s="55">
        <v>1372</v>
      </c>
      <c r="E26" s="70">
        <f t="shared" si="3"/>
        <v>1864126.1094731507</v>
      </c>
      <c r="F26" s="70">
        <f t="shared" si="3"/>
        <v>3979220.7250183919</v>
      </c>
      <c r="G26" s="70">
        <f t="shared" si="3"/>
        <v>6379071.899235799</v>
      </c>
      <c r="H26" s="70">
        <f t="shared" si="3"/>
        <v>9102016.5921416543</v>
      </c>
      <c r="I26" s="70">
        <f t="shared" si="3"/>
        <v>12191553.093521588</v>
      </c>
      <c r="J26" s="70">
        <f t="shared" si="3"/>
        <v>15697035.896101953</v>
      </c>
      <c r="K26" s="70">
        <f t="shared" si="3"/>
        <v>19674464.119946569</v>
      </c>
      <c r="L26" s="70">
        <f t="shared" si="3"/>
        <v>24187376.082940876</v>
      </c>
      <c r="M26" s="70">
        <f t="shared" si="3"/>
        <v>29307864.307880055</v>
      </c>
      <c r="N26" s="70">
        <f t="shared" si="3"/>
        <v>35117727.180619173</v>
      </c>
      <c r="O26" s="70">
        <f t="shared" si="3"/>
        <v>41709775.656706296</v>
      </c>
      <c r="P26" s="70">
        <f t="shared" si="3"/>
        <v>49189315.890776433</v>
      </c>
      <c r="Q26" s="70">
        <f t="shared" si="3"/>
        <v>57675831.473301515</v>
      </c>
      <c r="R26" s="70">
        <f t="shared" si="3"/>
        <v>67304892.147964031</v>
      </c>
      <c r="S26" s="70">
        <f t="shared" si="3"/>
        <v>78230319.500887692</v>
      </c>
      <c r="T26" s="70">
        <f t="shared" si="3"/>
        <v>90626644.218012393</v>
      </c>
      <c r="U26" s="70">
        <f t="shared" si="2"/>
        <v>104691894.16462198</v>
      </c>
      <c r="V26" s="70">
        <f t="shared" si="2"/>
        <v>120650757.82582562</v>
      </c>
      <c r="W26" s="70">
        <f t="shared" si="2"/>
        <v>138758173.64308074</v>
      </c>
      <c r="X26" s="70">
        <f t="shared" si="2"/>
        <v>159303402.58541834</v>
      </c>
    </row>
    <row r="27" spans="1:24" ht="15">
      <c r="A27" s="69">
        <v>59</v>
      </c>
      <c r="B27" s="75">
        <v>10357</v>
      </c>
      <c r="C27" s="55">
        <v>13.4545586</v>
      </c>
      <c r="D27" s="55">
        <v>1318</v>
      </c>
      <c r="E27" s="70">
        <f t="shared" si="3"/>
        <v>1836618.0198782359</v>
      </c>
      <c r="F27" s="70">
        <f t="shared" si="3"/>
        <v>3920344.8874991494</v>
      </c>
      <c r="G27" s="70">
        <f t="shared" si="3"/>
        <v>6284428.0075880634</v>
      </c>
      <c r="H27" s="70">
        <f t="shared" si="3"/>
        <v>8966588.0764220487</v>
      </c>
      <c r="I27" s="70">
        <f t="shared" si="3"/>
        <v>12009620.943463102</v>
      </c>
      <c r="J27" s="70">
        <f t="shared" si="3"/>
        <v>15462080.450817453</v>
      </c>
      <c r="K27" s="70">
        <f t="shared" si="3"/>
        <v>19379053.145730071</v>
      </c>
      <c r="L27" s="70">
        <f t="shared" si="3"/>
        <v>23823037.22722571</v>
      </c>
      <c r="M27" s="70">
        <f t="shared" si="3"/>
        <v>28864939.75114084</v>
      </c>
      <c r="N27" s="70">
        <f t="shared" si="3"/>
        <v>34585208.00469102</v>
      </c>
      <c r="O27" s="70">
        <f t="shared" si="3"/>
        <v>41075113.102492303</v>
      </c>
      <c r="P27" s="70">
        <f t="shared" si="3"/>
        <v>48438206.284761637</v>
      </c>
      <c r="Q27" s="70">
        <f t="shared" si="3"/>
        <v>56791971.154012017</v>
      </c>
      <c r="R27" s="70">
        <f t="shared" si="3"/>
        <v>66269698.212901898</v>
      </c>
      <c r="S27" s="70">
        <f t="shared" si="3"/>
        <v>77022611.612878188</v>
      </c>
      <c r="T27" s="70">
        <f t="shared" si="3"/>
        <v>89222282.04746154</v>
      </c>
      <c r="U27" s="70">
        <f t="shared" si="2"/>
        <v>103063364.28967276</v>
      </c>
      <c r="V27" s="70">
        <f t="shared" si="2"/>
        <v>118766703.0530365</v>
      </c>
      <c r="W27" s="70">
        <f t="shared" si="2"/>
        <v>136582856.73247352</v>
      </c>
      <c r="X27" s="70">
        <f t="shared" si="2"/>
        <v>156796095.2489765</v>
      </c>
    </row>
    <row r="28" spans="1:24" ht="15">
      <c r="A28" s="69">
        <v>60</v>
      </c>
      <c r="B28" s="75">
        <v>10625</v>
      </c>
      <c r="C28" s="55">
        <v>14.5889551</v>
      </c>
      <c r="D28" s="55">
        <v>1319</v>
      </c>
      <c r="E28" s="70">
        <f t="shared" si="3"/>
        <v>2044550.8762956252</v>
      </c>
      <c r="F28" s="70">
        <f t="shared" si="3"/>
        <v>4387380.3619306739</v>
      </c>
      <c r="G28" s="70">
        <f t="shared" si="3"/>
        <v>7072004.1892945841</v>
      </c>
      <c r="H28" s="70">
        <f t="shared" si="3"/>
        <v>10148286.581436513</v>
      </c>
      <c r="I28" s="70">
        <f t="shared" si="3"/>
        <v>13673366.430517234</v>
      </c>
      <c r="J28" s="70">
        <f t="shared" si="3"/>
        <v>17712718.596019492</v>
      </c>
      <c r="K28" s="70">
        <f t="shared" si="3"/>
        <v>22341370.03527775</v>
      </c>
      <c r="L28" s="70">
        <f t="shared" si="3"/>
        <v>27645293.354744893</v>
      </c>
      <c r="M28" s="70">
        <f t="shared" si="3"/>
        <v>33723003.665827535</v>
      </c>
      <c r="N28" s="70">
        <f t="shared" si="3"/>
        <v>40687388.405302092</v>
      </c>
      <c r="O28" s="70">
        <f t="shared" si="3"/>
        <v>48667804.10740985</v>
      </c>
      <c r="P28" s="70">
        <f t="shared" si="3"/>
        <v>57812479.07309144</v>
      </c>
      <c r="Q28" s="70">
        <f t="shared" si="3"/>
        <v>68291266.563557267</v>
      </c>
      <c r="R28" s="70">
        <f t="shared" si="3"/>
        <v>80298799.656031579</v>
      </c>
      <c r="S28" s="70">
        <f t="shared" si="3"/>
        <v>94058106.359984607</v>
      </c>
      <c r="T28" s="70">
        <f t="shared" si="3"/>
        <v>109824752.14104861</v>
      </c>
      <c r="U28" s="70">
        <f t="shared" si="2"/>
        <v>127891586.79588811</v>
      </c>
      <c r="V28" s="70">
        <f t="shared" si="2"/>
        <v>148594183.84651336</v>
      </c>
      <c r="W28" s="70">
        <f t="shared" si="2"/>
        <v>172317073.48538831</v>
      </c>
      <c r="X28" s="70">
        <f t="shared" si="2"/>
        <v>199500884.84210122</v>
      </c>
    </row>
    <row r="29" spans="1:24" ht="15">
      <c r="A29" s="69">
        <v>61</v>
      </c>
      <c r="B29" s="75">
        <v>10894</v>
      </c>
      <c r="C29" s="55">
        <v>14.3558314</v>
      </c>
      <c r="D29" s="55">
        <v>1274</v>
      </c>
      <c r="E29" s="70">
        <f t="shared" si="3"/>
        <v>1992439.5234401852</v>
      </c>
      <c r="F29" s="70">
        <f t="shared" si="3"/>
        <v>4270910.3056124067</v>
      </c>
      <c r="G29" s="70">
        <f t="shared" si="3"/>
        <v>6876474.5117715327</v>
      </c>
      <c r="H29" s="70">
        <f t="shared" si="3"/>
        <v>9856089.1223856155</v>
      </c>
      <c r="I29" s="70">
        <f t="shared" si="3"/>
        <v>13263452.182869216</v>
      </c>
      <c r="J29" s="70">
        <f t="shared" si="3"/>
        <v>17159970.539501734</v>
      </c>
      <c r="K29" s="70">
        <f t="shared" si="3"/>
        <v>21615866.501882453</v>
      </c>
      <c r="L29" s="70">
        <f t="shared" si="3"/>
        <v>26711443.375981964</v>
      </c>
      <c r="M29" s="70">
        <f t="shared" si="3"/>
        <v>32538532.674984589</v>
      </c>
      <c r="N29" s="70">
        <f t="shared" si="3"/>
        <v>39202149.08927948</v>
      </c>
      <c r="O29" s="70">
        <f t="shared" si="3"/>
        <v>46822383.041153252</v>
      </c>
      <c r="P29" s="70">
        <f t="shared" si="3"/>
        <v>55536564.931443609</v>
      </c>
      <c r="Q29" s="70">
        <f t="shared" si="3"/>
        <v>65501740.081793375</v>
      </c>
      <c r="R29" s="70">
        <f t="shared" si="3"/>
        <v>76897498.975442037</v>
      </c>
      <c r="S29" s="70">
        <f t="shared" si="3"/>
        <v>89929213.802613422</v>
      </c>
      <c r="T29" s="70">
        <f t="shared" si="3"/>
        <v>104831739.63890231</v>
      </c>
      <c r="U29" s="70">
        <f t="shared" si="2"/>
        <v>121873646.95859028</v>
      </c>
      <c r="V29" s="70">
        <f t="shared" si="2"/>
        <v>141362061.76043692</v>
      </c>
      <c r="W29" s="70">
        <f t="shared" si="2"/>
        <v>163648200.53376931</v>
      </c>
      <c r="X29" s="70">
        <f t="shared" si="2"/>
        <v>189133699.81497136</v>
      </c>
    </row>
    <row r="30" spans="1:24" ht="15">
      <c r="A30" s="69">
        <v>62</v>
      </c>
      <c r="B30" s="75">
        <v>11164</v>
      </c>
      <c r="C30" s="55">
        <v>13.695024800000001</v>
      </c>
      <c r="D30" s="55">
        <v>1276</v>
      </c>
      <c r="E30" s="70">
        <f t="shared" si="3"/>
        <v>1950892.437625472</v>
      </c>
      <c r="F30" s="70">
        <f t="shared" si="3"/>
        <v>4168960.078405078</v>
      </c>
      <c r="G30" s="70">
        <f t="shared" si="3"/>
        <v>6690792.6326702237</v>
      </c>
      <c r="H30" s="70">
        <f t="shared" si="3"/>
        <v>9557990.7806564607</v>
      </c>
      <c r="I30" s="70">
        <f t="shared" si="3"/>
        <v>12817852.426074548</v>
      </c>
      <c r="J30" s="70">
        <f t="shared" si="3"/>
        <v>16524152.932278333</v>
      </c>
      <c r="K30" s="70">
        <f t="shared" si="3"/>
        <v>20738032.211969249</v>
      </c>
      <c r="L30" s="70">
        <f t="shared" si="3"/>
        <v>25529003.304055907</v>
      </c>
      <c r="M30" s="70">
        <f t="shared" si="3"/>
        <v>30976099.075364649</v>
      </c>
      <c r="N30" s="70">
        <f t="shared" si="3"/>
        <v>37169175.963433892</v>
      </c>
      <c r="O30" s="70">
        <f t="shared" si="3"/>
        <v>44210396.267207265</v>
      </c>
      <c r="P30" s="70">
        <f t="shared" si="3"/>
        <v>52215913.437805057</v>
      </c>
      <c r="Q30" s="70">
        <f t="shared" si="3"/>
        <v>61317788.170284472</v>
      </c>
      <c r="R30" s="70">
        <f t="shared" si="3"/>
        <v>71666166.904641867</v>
      </c>
      <c r="S30" s="70">
        <f t="shared" si="3"/>
        <v>83431758.673067436</v>
      </c>
      <c r="T30" s="70">
        <f t="shared" si="3"/>
        <v>96808651.152045667</v>
      </c>
      <c r="U30" s="70">
        <f t="shared" si="2"/>
        <v>112017512.37348926</v>
      </c>
      <c r="V30" s="70">
        <f t="shared" si="2"/>
        <v>129309230.91100718</v>
      </c>
      <c r="W30" s="70">
        <f t="shared" si="2"/>
        <v>148969054.59058434</v>
      </c>
      <c r="X30" s="70">
        <f t="shared" si="2"/>
        <v>171321295.99871591</v>
      </c>
    </row>
    <row r="31" spans="1:24" ht="15">
      <c r="A31" s="69">
        <v>63</v>
      </c>
      <c r="B31" s="75">
        <v>11437</v>
      </c>
      <c r="C31" s="55">
        <v>15.539543800000001</v>
      </c>
      <c r="D31" s="55">
        <v>1270</v>
      </c>
      <c r="E31" s="70">
        <f t="shared" si="3"/>
        <v>2257117.1829956202</v>
      </c>
      <c r="F31" s="70">
        <f t="shared" si="3"/>
        <v>4864980.0792601686</v>
      </c>
      <c r="G31" s="70">
        <f t="shared" si="3"/>
        <v>7878092.9725336954</v>
      </c>
      <c r="H31" s="70">
        <f t="shared" si="3"/>
        <v>11359429.86360091</v>
      </c>
      <c r="I31" s="70">
        <f t="shared" si="3"/>
        <v>15381750.625681071</v>
      </c>
      <c r="J31" s="70">
        <f t="shared" si="3"/>
        <v>20029121.684361178</v>
      </c>
      <c r="K31" s="70">
        <f t="shared" si="3"/>
        <v>25398673.004253402</v>
      </c>
      <c r="L31" s="70">
        <f t="shared" si="3"/>
        <v>31602628.103363745</v>
      </c>
      <c r="M31" s="70">
        <f t="shared" si="3"/>
        <v>38770649.522432685</v>
      </c>
      <c r="N31" s="70">
        <f t="shared" si="3"/>
        <v>47052548.769511215</v>
      </c>
      <c r="O31" s="70">
        <f t="shared" si="3"/>
        <v>56621417.37756139</v>
      </c>
      <c r="P31" s="70">
        <f t="shared" si="3"/>
        <v>67677244.514123976</v>
      </c>
      <c r="Q31" s="70">
        <f t="shared" si="3"/>
        <v>80451096.751024976</v>
      </c>
      <c r="R31" s="70">
        <f t="shared" si="3"/>
        <v>95209947.351226509</v>
      </c>
      <c r="S31" s="70">
        <f t="shared" si="3"/>
        <v>112262256.00482291</v>
      </c>
      <c r="T31" s="70">
        <f t="shared" si="3"/>
        <v>131964415.63055611</v>
      </c>
      <c r="U31" s="70">
        <f t="shared" si="2"/>
        <v>154728200.98087603</v>
      </c>
      <c r="V31" s="70">
        <f t="shared" si="2"/>
        <v>181029374.72624689</v>
      </c>
      <c r="W31" s="70">
        <f t="shared" si="2"/>
        <v>211417630.88569379</v>
      </c>
      <c r="X31" s="70">
        <f t="shared" si="2"/>
        <v>246528083.42109406</v>
      </c>
    </row>
    <row r="32" spans="1:24" ht="15">
      <c r="A32" s="69">
        <v>64</v>
      </c>
      <c r="B32" s="75">
        <v>11712</v>
      </c>
      <c r="C32" s="55">
        <v>16.852858900000001</v>
      </c>
      <c r="D32" s="55">
        <v>1247</v>
      </c>
      <c r="E32" s="70">
        <f>$D32*((1+$C32/100)^E$2-1)*$B32</f>
        <v>2461337.1224568975</v>
      </c>
      <c r="F32" s="70">
        <f>$D32*((1+$C32/100)^F$2-1)*$B32</f>
        <v>5337479.9172147764</v>
      </c>
      <c r="G32" s="70">
        <f t="shared" si="3"/>
        <v>8698334.9989357181</v>
      </c>
      <c r="H32" s="70">
        <f t="shared" si="3"/>
        <v>12625590.245412569</v>
      </c>
      <c r="I32" s="70">
        <f t="shared" si="3"/>
        <v>17214700.277221009</v>
      </c>
      <c r="J32" s="70">
        <f t="shared" si="3"/>
        <v>22577206.547455881</v>
      </c>
      <c r="K32" s="70">
        <f t="shared" si="3"/>
        <v>28843448.432917077</v>
      </c>
      <c r="L32" s="70">
        <f t="shared" si="3"/>
        <v>36165731.221667752</v>
      </c>
      <c r="M32" s="70">
        <f t="shared" si="3"/>
        <v>44722027.997065566</v>
      </c>
      <c r="N32" s="70">
        <f t="shared" si="3"/>
        <v>54720305.395086437</v>
      </c>
      <c r="O32" s="70">
        <f t="shared" si="3"/>
        <v>66403578.375426337</v>
      </c>
      <c r="P32" s="70">
        <f t="shared" si="3"/>
        <v>80055816.866044745</v>
      </c>
      <c r="Q32" s="70">
        <f t="shared" si="3"/>
        <v>96008847.846178591</v>
      </c>
      <c r="R32" s="70">
        <f t="shared" si="3"/>
        <v>114650420.62766767</v>
      </c>
      <c r="S32" s="70">
        <f t="shared" si="3"/>
        <v>136433631.36676189</v>
      </c>
      <c r="T32" s="70">
        <f t="shared" si="3"/>
        <v>161887935.87560534</v>
      </c>
      <c r="U32" s="70">
        <f t="shared" si="2"/>
        <v>191632018.4073005</v>
      </c>
      <c r="V32" s="70">
        <f t="shared" si="2"/>
        <v>226388829.1991618</v>
      </c>
      <c r="W32" s="70">
        <f t="shared" si="2"/>
        <v>267003156.27191547</v>
      </c>
      <c r="X32" s="70">
        <f t="shared" si="2"/>
        <v>314462158.5794248</v>
      </c>
    </row>
    <row r="33" spans="1:24" ht="15">
      <c r="A33" s="69">
        <v>65</v>
      </c>
      <c r="B33" s="75">
        <v>11991</v>
      </c>
      <c r="C33" s="55">
        <v>15.0329374</v>
      </c>
      <c r="D33" s="55">
        <v>1262</v>
      </c>
      <c r="E33" s="70">
        <f>$D33*((1+$C33/100)^E$2-1)*$B33</f>
        <v>2274880.5988261085</v>
      </c>
      <c r="F33" s="70">
        <f t="shared" ref="F33:X33" si="4">$D33*((1+$C33/100)^F$2-1)*$B33</f>
        <v>4891742.5739984903</v>
      </c>
      <c r="G33" s="70">
        <f t="shared" si="3"/>
        <v>7901995.7717429418</v>
      </c>
      <c r="H33" s="70">
        <f t="shared" si="3"/>
        <v>11364778.448285811</v>
      </c>
      <c r="I33" s="70">
        <f t="shared" si="3"/>
        <v>15348119.07689142</v>
      </c>
      <c r="J33" s="70">
        <f t="shared" si="3"/>
        <v>19930272.80862407</v>
      </c>
      <c r="K33" s="70">
        <f t="shared" si="3"/>
        <v>25201258.842419859</v>
      </c>
      <c r="L33" s="70">
        <f t="shared" si="3"/>
        <v>31264628.907038912</v>
      </c>
      <c r="M33" s="70">
        <f t="shared" si="3"/>
        <v>38239501.597802483</v>
      </c>
      <c r="N33" s="70">
        <f t="shared" si="3"/>
        <v>46262902.533898242</v>
      </c>
      <c r="O33" s="70">
        <f t="shared" si="3"/>
        <v>55492456.310068287</v>
      </c>
      <c r="P33" s="70">
        <f t="shared" si="3"/>
        <v>66109483.127709299</v>
      </c>
      <c r="Q33" s="70">
        <f t="shared" si="3"/>
        <v>78322560.940587521</v>
      </c>
      <c r="R33" s="70">
        <f t="shared" si="3"/>
        <v>92371623.095688999</v>
      </c>
      <c r="S33" s="70">
        <f t="shared" si="3"/>
        <v>108532671.96985398</v>
      </c>
      <c r="T33" s="70">
        <f t="shared" si="3"/>
        <v>127123201.20445558</v>
      </c>
      <c r="U33" s="70">
        <f t="shared" si="2"/>
        <v>148508433.06122354</v>
      </c>
      <c r="V33" s="70">
        <f t="shared" si="2"/>
        <v>173108493.4358643</v>
      </c>
      <c r="W33" s="70">
        <f t="shared" si="2"/>
        <v>201406665.48698702</v>
      </c>
      <c r="X33" s="70">
        <f t="shared" si="2"/>
        <v>233958884.0278993</v>
      </c>
    </row>
    <row r="34" spans="1:24">
      <c r="A34" s="69"/>
      <c r="B34" s="69"/>
      <c r="E34" s="69"/>
      <c r="F34" s="69"/>
      <c r="G34" s="69"/>
      <c r="H34" s="69"/>
      <c r="I34" s="70">
        <f>SUM(I3:I33)</f>
        <v>306666042.51854402</v>
      </c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70">
        <f>SUM(X3:X33)</f>
        <v>4073865046.0683427</v>
      </c>
    </row>
    <row r="35" spans="1:24">
      <c r="A35" s="69" t="s">
        <v>132</v>
      </c>
      <c r="B35" s="69"/>
      <c r="E35" s="69" t="s">
        <v>31</v>
      </c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</row>
    <row r="36" spans="1:24">
      <c r="A36" s="69" t="s">
        <v>0</v>
      </c>
      <c r="B36" s="69" t="s">
        <v>32</v>
      </c>
      <c r="C36" s="69" t="s">
        <v>33</v>
      </c>
      <c r="E36" s="69">
        <v>1</v>
      </c>
      <c r="F36" s="69">
        <v>2</v>
      </c>
      <c r="G36" s="69">
        <v>3</v>
      </c>
      <c r="H36" s="69">
        <v>4</v>
      </c>
      <c r="I36" s="69">
        <v>5</v>
      </c>
      <c r="J36" s="69">
        <v>6</v>
      </c>
      <c r="K36" s="69">
        <v>7</v>
      </c>
      <c r="L36" s="69">
        <v>8</v>
      </c>
      <c r="M36" s="69">
        <v>9</v>
      </c>
      <c r="N36" s="69">
        <v>10</v>
      </c>
      <c r="O36" s="69">
        <v>11</v>
      </c>
      <c r="P36" s="69">
        <v>12</v>
      </c>
      <c r="Q36" s="69">
        <v>13</v>
      </c>
      <c r="R36" s="69">
        <v>14</v>
      </c>
      <c r="S36" s="69">
        <v>15</v>
      </c>
      <c r="T36" s="69">
        <v>16</v>
      </c>
      <c r="U36" s="69">
        <v>17</v>
      </c>
      <c r="V36" s="69">
        <v>18</v>
      </c>
      <c r="W36" s="69">
        <v>19</v>
      </c>
      <c r="X36" s="69">
        <v>20</v>
      </c>
    </row>
    <row r="37" spans="1:24" ht="15">
      <c r="A37" s="69">
        <v>35</v>
      </c>
      <c r="B37" s="75">
        <v>9855</v>
      </c>
      <c r="C37" s="55">
        <v>11.6415585</v>
      </c>
      <c r="D37" s="55">
        <v>61</v>
      </c>
      <c r="E37" s="70">
        <f>$D37*((1+$C37/100)^E$2-1)*$B37</f>
        <v>69983.811000674963</v>
      </c>
      <c r="F37" s="70">
        <f>$D37*((1+$C37/100)^F$2-1)*$B37</f>
        <v>148114.82829952292</v>
      </c>
      <c r="G37" s="70">
        <f>$D37*((1+$C37/100)^G$2-1)*$B37</f>
        <v>235341.51368386138</v>
      </c>
      <c r="H37" s="70">
        <f>$D37*((1+$C37/100)^H$2-1)*$B37</f>
        <v>332722.74467482866</v>
      </c>
      <c r="I37" s="70">
        <f>$D37*((1+$C37/100)^I$2-1)*$B37</f>
        <v>441440.66863962938</v>
      </c>
      <c r="J37" s="70">
        <f t="shared" ref="J37:X52" si="5">$D37*((1+$C37/100)^J$2-1)*$B37</f>
        <v>562815.05332277797</v>
      </c>
      <c r="K37" s="70">
        <f t="shared" si="5"/>
        <v>698319.30800283013</v>
      </c>
      <c r="L37" s="70">
        <f t="shared" si="5"/>
        <v>849598.36976144998</v>
      </c>
      <c r="M37" s="70">
        <f t="shared" si="5"/>
        <v>1018488.6719929505</v>
      </c>
      <c r="N37" s="70">
        <f t="shared" si="5"/>
        <v>1207040.4375595578</v>
      </c>
      <c r="O37" s="70">
        <f t="shared" si="5"/>
        <v>1417542.5672173847</v>
      </c>
      <c r="P37" s="70">
        <f t="shared" si="5"/>
        <v>1652550.425443073</v>
      </c>
      <c r="Q37" s="70">
        <f t="shared" si="5"/>
        <v>1914916.8609637024</v>
      </c>
      <c r="R37" s="70">
        <f t="shared" si="5"/>
        <v>2207826.8385598306</v>
      </c>
      <c r="S37" s="70">
        <f t="shared" si="5"/>
        <v>2534836.1025501476</v>
      </c>
      <c r="T37" s="70">
        <f t="shared" si="5"/>
        <v>2899914.341308319</v>
      </c>
      <c r="U37" s="70">
        <f t="shared" si="5"/>
        <v>3307493.3768022908</v>
      </c>
      <c r="V37" s="70">
        <f t="shared" si="5"/>
        <v>3762520.9641470299</v>
      </c>
      <c r="W37" s="70">
        <f t="shared" si="5"/>
        <v>4270520.8542636447</v>
      </c>
      <c r="X37" s="70">
        <f t="shared" si="5"/>
        <v>4837659.8487681225</v>
      </c>
    </row>
    <row r="38" spans="1:24" ht="15">
      <c r="A38" s="69">
        <v>36</v>
      </c>
      <c r="B38" s="75">
        <v>10155</v>
      </c>
      <c r="C38" s="55">
        <v>12.260639899999999</v>
      </c>
      <c r="D38" s="55">
        <v>66</v>
      </c>
      <c r="E38" s="70">
        <f t="shared" ref="E38:T66" si="6">$D38*((1+$C38/100)^E$2-1)*$B38</f>
        <v>82174.486801769963</v>
      </c>
      <c r="F38" s="70">
        <f t="shared" si="6"/>
        <v>174424.09151997796</v>
      </c>
      <c r="G38" s="70">
        <f t="shared" si="6"/>
        <v>277984.08808185882</v>
      </c>
      <c r="H38" s="70">
        <f t="shared" si="6"/>
        <v>394241.20290264435</v>
      </c>
      <c r="I38" s="70">
        <f t="shared" si="6"/>
        <v>524752.18392973579</v>
      </c>
      <c r="J38" s="70">
        <f t="shared" si="6"/>
        <v>671264.64637051628</v>
      </c>
      <c r="K38" s="70">
        <f t="shared" si="6"/>
        <v>835740.47423978359</v>
      </c>
      <c r="L38" s="70">
        <f t="shared" si="6"/>
        <v>1020382.0910866456</v>
      </c>
      <c r="M38" s="70">
        <f t="shared" si="6"/>
        <v>1227661.9516806391</v>
      </c>
      <c r="N38" s="70">
        <f t="shared" si="6"/>
        <v>1460355.6495672839</v>
      </c>
      <c r="O38" s="70">
        <f t="shared" si="6"/>
        <v>1721579.0838218043</v>
      </c>
      <c r="P38" s="70">
        <f t="shared" si="6"/>
        <v>2014830.1826846846</v>
      </c>
      <c r="Q38" s="70">
        <f t="shared" si="6"/>
        <v>2344035.7427819362</v>
      </c>
      <c r="R38" s="70">
        <f t="shared" si="6"/>
        <v>2713604.0111334892</v>
      </c>
      <c r="S38" s="70">
        <f t="shared" si="6"/>
        <v>3128483.7140522921</v>
      </c>
      <c r="T38" s="70">
        <f t="shared" si="6"/>
        <v>3594230.3233641586</v>
      </c>
      <c r="U38" s="70">
        <f t="shared" si="5"/>
        <v>4117080.4472902138</v>
      </c>
      <c r="V38" s="70">
        <f t="shared" si="5"/>
        <v>4704035.3421275457</v>
      </c>
      <c r="W38" s="70">
        <f t="shared" si="5"/>
        <v>5362954.662996307</v>
      </c>
      <c r="X38" s="70">
        <f t="shared" si="5"/>
        <v>6102661.7090283129</v>
      </c>
    </row>
    <row r="39" spans="1:24" ht="15">
      <c r="A39" s="69">
        <v>37</v>
      </c>
      <c r="B39" s="75">
        <v>10461</v>
      </c>
      <c r="C39" s="55">
        <v>12.666257</v>
      </c>
      <c r="D39" s="55">
        <v>54</v>
      </c>
      <c r="E39" s="70">
        <f t="shared" si="6"/>
        <v>71550.925817579962</v>
      </c>
      <c r="F39" s="70">
        <f t="shared" si="6"/>
        <v>152164.67578509398</v>
      </c>
      <c r="G39" s="70">
        <f t="shared" si="6"/>
        <v>242989.17050083069</v>
      </c>
      <c r="H39" s="70">
        <f t="shared" si="6"/>
        <v>345317.72913621401</v>
      </c>
      <c r="I39" s="70">
        <f t="shared" si="6"/>
        <v>460607.48599275062</v>
      </c>
      <c r="J39" s="70">
        <f t="shared" si="6"/>
        <v>590500.13974741136</v>
      </c>
      <c r="K39" s="70">
        <f t="shared" si="6"/>
        <v>736845.33085075777</v>
      </c>
      <c r="L39" s="70">
        <f t="shared" si="6"/>
        <v>901726.9799663946</v>
      </c>
      <c r="M39" s="70">
        <f t="shared" si="6"/>
        <v>1087492.9625048568</v>
      </c>
      <c r="N39" s="70">
        <f t="shared" si="6"/>
        <v>1296788.5418102155</v>
      </c>
      <c r="O39" s="70">
        <f t="shared" si="6"/>
        <v>1532594.0370800297</v>
      </c>
      <c r="P39" s="70">
        <f t="shared" si="6"/>
        <v>1798267.2624008411</v>
      </c>
      <c r="Q39" s="70">
        <f t="shared" si="6"/>
        <v>2097591.3412209759</v>
      </c>
      <c r="R39" s="70">
        <f t="shared" si="6"/>
        <v>2434828.5771273514</v>
      </c>
      <c r="S39" s="70">
        <f t="shared" si="6"/>
        <v>2814781.1480333251</v>
      </c>
      <c r="T39" s="70">
        <f t="shared" si="6"/>
        <v>3242859.4880483556</v>
      </c>
      <c r="U39" s="70">
        <f t="shared" si="5"/>
        <v>3725159.3307710243</v>
      </c>
      <c r="V39" s="70">
        <f t="shared" si="5"/>
        <v>4268548.5110835424</v>
      </c>
      <c r="W39" s="70">
        <f t="shared" si="5"/>
        <v>4880764.7614846369</v>
      </c>
      <c r="X39" s="70">
        <f t="shared" si="5"/>
        <v>5570525.8955572965</v>
      </c>
    </row>
    <row r="40" spans="1:24" ht="15">
      <c r="A40" s="69">
        <v>38</v>
      </c>
      <c r="B40" s="75">
        <v>10771</v>
      </c>
      <c r="C40" s="55">
        <v>12.4921723</v>
      </c>
      <c r="D40" s="55">
        <v>44</v>
      </c>
      <c r="E40" s="70">
        <f t="shared" si="6"/>
        <v>59203.402651051969</v>
      </c>
      <c r="F40" s="70">
        <f t="shared" si="6"/>
        <v>125802.59636873608</v>
      </c>
      <c r="G40" s="70">
        <f t="shared" si="6"/>
        <v>200721.4761160441</v>
      </c>
      <c r="H40" s="70">
        <f t="shared" si="6"/>
        <v>284999.35140661558</v>
      </c>
      <c r="I40" s="70">
        <f t="shared" si="6"/>
        <v>379805.36408926436</v>
      </c>
      <c r="J40" s="70">
        <f t="shared" si="6"/>
        <v>486454.7072269895</v>
      </c>
      <c r="K40" s="70">
        <f t="shared" si="6"/>
        <v>606426.87006629747</v>
      </c>
      <c r="L40" s="70">
        <f t="shared" si="6"/>
        <v>741386.16219952842</v>
      </c>
      <c r="M40" s="70">
        <f t="shared" si="6"/>
        <v>893204.80164090311</v>
      </c>
      <c r="N40" s="70">
        <f t="shared" si="6"/>
        <v>1063988.8871048095</v>
      </c>
      <c r="O40" s="70">
        <f t="shared" si="6"/>
        <v>1256107.6147858468</v>
      </c>
      <c r="P40" s="70">
        <f t="shared" si="6"/>
        <v>1472226.1449493666</v>
      </c>
      <c r="Q40" s="70">
        <f t="shared" si="6"/>
        <v>1715342.5742731411</v>
      </c>
      <c r="R40" s="70">
        <f t="shared" si="6"/>
        <v>1988829.5268376488</v>
      </c>
      <c r="S40" s="70">
        <f t="shared" si="6"/>
        <v>2296480.940734535</v>
      </c>
      <c r="T40" s="70">
        <f t="shared" si="6"/>
        <v>2642564.6993388059</v>
      </c>
      <c r="U40" s="70">
        <f t="shared" si="5"/>
        <v>3031881.8373702387</v>
      </c>
      <c r="V40" s="70">
        <f t="shared" si="5"/>
        <v>3469833.1430779858</v>
      </c>
      <c r="W40" s="70">
        <f t="shared" si="5"/>
        <v>3962494.0804848443</v>
      </c>
      <c r="X40" s="70">
        <f t="shared" si="5"/>
        <v>4516699.0710473638</v>
      </c>
    </row>
    <row r="41" spans="1:24" ht="15">
      <c r="A41" s="69">
        <v>39</v>
      </c>
      <c r="B41" s="75">
        <v>11087</v>
      </c>
      <c r="C41" s="55">
        <v>12.566598300000001</v>
      </c>
      <c r="D41" s="55">
        <v>41</v>
      </c>
      <c r="E41" s="70">
        <f t="shared" si="6"/>
        <v>57123.608894360994</v>
      </c>
      <c r="F41" s="70">
        <f t="shared" si="6"/>
        <v>121425.71225293941</v>
      </c>
      <c r="G41" s="70">
        <f t="shared" si="6"/>
        <v>193808.40263904116</v>
      </c>
      <c r="H41" s="70">
        <f t="shared" si="6"/>
        <v>275287.13496469706</v>
      </c>
      <c r="I41" s="70">
        <f t="shared" si="6"/>
        <v>367004.97228165041</v>
      </c>
      <c r="J41" s="70">
        <f t="shared" si="6"/>
        <v>470248.62178367272</v>
      </c>
      <c r="K41" s="70">
        <f t="shared" si="6"/>
        <v>586466.48598887422</v>
      </c>
      <c r="L41" s="70">
        <f t="shared" si="6"/>
        <v>717288.98234158277</v>
      </c>
      <c r="M41" s="70">
        <f t="shared" si="6"/>
        <v>864551.41629696835</v>
      </c>
      <c r="N41" s="70">
        <f t="shared" si="6"/>
        <v>1030319.7287743302</v>
      </c>
      <c r="O41" s="70">
        <f t="shared" si="6"/>
        <v>1216919.4791894108</v>
      </c>
      <c r="P41" s="70">
        <f t="shared" si="6"/>
        <v>1426968.4706679573</v>
      </c>
      <c r="Q41" s="70">
        <f t="shared" si="6"/>
        <v>1663413.4751388135</v>
      </c>
      <c r="R41" s="70">
        <f t="shared" si="6"/>
        <v>1929571.5735219396</v>
      </c>
      <c r="S41" s="70">
        <f t="shared" si="6"/>
        <v>2229176.6909717917</v>
      </c>
      <c r="T41" s="70">
        <f t="shared" si="6"/>
        <v>2566431.9800178101</v>
      </c>
      <c r="U41" s="70">
        <f t="shared" si="5"/>
        <v>2946068.7864837456</v>
      </c>
      <c r="V41" s="70">
        <f t="shared" si="5"/>
        <v>3373413.025417204</v>
      </c>
      <c r="W41" s="70">
        <f t="shared" si="5"/>
        <v>3854459.8982156208</v>
      </c>
      <c r="X41" s="70">
        <f t="shared" si="5"/>
        <v>4395957.9991533281</v>
      </c>
    </row>
    <row r="42" spans="1:24" ht="15">
      <c r="A42" s="69">
        <v>40</v>
      </c>
      <c r="B42" s="75">
        <v>11408</v>
      </c>
      <c r="C42" s="55">
        <v>13.5524577</v>
      </c>
      <c r="D42" s="55">
        <v>38</v>
      </c>
      <c r="E42" s="70">
        <f t="shared" si="6"/>
        <v>58750.446227807988</v>
      </c>
      <c r="F42" s="70">
        <f t="shared" si="6"/>
        <v>125463.02182920092</v>
      </c>
      <c r="G42" s="70">
        <f t="shared" si="6"/>
        <v>201216.79101955311</v>
      </c>
      <c r="H42" s="70">
        <f t="shared" si="6"/>
        <v>287237.0577355834</v>
      </c>
      <c r="I42" s="70">
        <f t="shared" si="6"/>
        <v>384915.18471173098</v>
      </c>
      <c r="J42" s="70">
        <f t="shared" si="6"/>
        <v>495831.09852847311</v>
      </c>
      <c r="K42" s="70">
        <f t="shared" si="6"/>
        <v>621778.84464779776</v>
      </c>
      <c r="L42" s="70">
        <f t="shared" si="6"/>
        <v>764795.60578404716</v>
      </c>
      <c r="M42" s="70">
        <f t="shared" si="6"/>
        <v>927194.65297719697</v>
      </c>
      <c r="N42" s="70">
        <f t="shared" si="6"/>
        <v>1111602.7623464016</v>
      </c>
      <c r="O42" s="70">
        <f t="shared" si="6"/>
        <v>1321002.7027332371</v>
      </c>
      <c r="P42" s="70">
        <f t="shared" si="6"/>
        <v>1558781.4814648235</v>
      </c>
      <c r="Q42" s="70">
        <f t="shared" si="6"/>
        <v>1828785.1286035851</v>
      </c>
      <c r="R42" s="70">
        <f t="shared" si="6"/>
        <v>2135380.9058092847</v>
      </c>
      <c r="S42" s="70">
        <f t="shared" si="6"/>
        <v>2483527.9460307723</v>
      </c>
      <c r="T42" s="70">
        <f t="shared" si="6"/>
        <v>2878857.4666120801</v>
      </c>
      <c r="U42" s="70">
        <f t="shared" si="5"/>
        <v>3327763.8532457817</v>
      </c>
      <c r="V42" s="70">
        <f t="shared" si="5"/>
        <v>3837508.088040614</v>
      </c>
      <c r="W42" s="70">
        <f t="shared" si="5"/>
        <v>4416335.1946342047</v>
      </c>
      <c r="X42" s="70">
        <f t="shared" si="5"/>
        <v>5073607.600005026</v>
      </c>
    </row>
    <row r="43" spans="1:24" ht="15">
      <c r="A43" s="69">
        <v>41</v>
      </c>
      <c r="B43" s="75">
        <v>11734</v>
      </c>
      <c r="C43" s="55">
        <v>11.8608305</v>
      </c>
      <c r="D43" s="55">
        <v>30</v>
      </c>
      <c r="E43" s="70">
        <f t="shared" si="6"/>
        <v>41752.495526099992</v>
      </c>
      <c r="F43" s="70">
        <f t="shared" si="6"/>
        <v>88457.1837760708</v>
      </c>
      <c r="G43" s="70">
        <f t="shared" si="6"/>
        <v>140701.43593492408</v>
      </c>
      <c r="H43" s="70">
        <f t="shared" si="6"/>
        <v>199142.29028833151</v>
      </c>
      <c r="I43" s="70">
        <f t="shared" si="6"/>
        <v>264514.71531934838</v>
      </c>
      <c r="J43" s="70">
        <f t="shared" si="6"/>
        <v>337640.85287703387</v>
      </c>
      <c r="K43" s="70">
        <f t="shared" si="6"/>
        <v>419440.35766163334</v>
      </c>
      <c r="L43" s="70">
        <f t="shared" si="6"/>
        <v>510941.96305857337</v>
      </c>
      <c r="M43" s="70">
        <f t="shared" si="6"/>
        <v>613296.41877642332</v>
      </c>
      <c r="N43" s="70">
        <f t="shared" si="6"/>
        <v>727790.96299616504</v>
      </c>
      <c r="O43" s="70">
        <f t="shared" si="6"/>
        <v>855865.51103755808</v>
      </c>
      <c r="P43" s="70">
        <f t="shared" si="6"/>
        <v>999130.76413578144</v>
      </c>
      <c r="Q43" s="70">
        <f t="shared" si="6"/>
        <v>1159388.4660693815</v>
      </c>
      <c r="R43" s="70">
        <f t="shared" si="6"/>
        <v>1338654.0623925207</v>
      </c>
      <c r="S43" s="70">
        <f t="shared" si="6"/>
        <v>1539182.047240362</v>
      </c>
      <c r="T43" s="70">
        <f t="shared" si="6"/>
        <v>1763494.3164760713</v>
      </c>
      <c r="U43" s="70">
        <f t="shared" si="5"/>
        <v>2014411.8837565316</v>
      </c>
      <c r="V43" s="70">
        <f t="shared" si="5"/>
        <v>2295090.3583868505</v>
      </c>
      <c r="W43" s="70">
        <f t="shared" si="5"/>
        <v>2609059.6311430582</v>
      </c>
      <c r="X43" s="70">
        <f t="shared" si="5"/>
        <v>2960268.2671629605</v>
      </c>
    </row>
    <row r="44" spans="1:24" ht="15">
      <c r="A44" s="69">
        <v>42</v>
      </c>
      <c r="B44" s="75">
        <v>12065</v>
      </c>
      <c r="C44" s="55">
        <v>12.368753</v>
      </c>
      <c r="D44" s="55">
        <v>33</v>
      </c>
      <c r="E44" s="70">
        <f t="shared" si="6"/>
        <v>49245.571631849991</v>
      </c>
      <c r="F44" s="70">
        <f t="shared" si="6"/>
        <v>104582.20638228154</v>
      </c>
      <c r="G44" s="70">
        <f t="shared" si="6"/>
        <v>166763.29280350619</v>
      </c>
      <c r="H44" s="70">
        <f t="shared" si="6"/>
        <v>236635.40421688856</v>
      </c>
      <c r="I44" s="70">
        <f t="shared" si="6"/>
        <v>315149.82450687705</v>
      </c>
      <c r="J44" s="70">
        <f t="shared" si="6"/>
        <v>403375.49951191619</v>
      </c>
      <c r="K44" s="70">
        <f t="shared" si="6"/>
        <v>502513.59034091124</v>
      </c>
      <c r="L44" s="70">
        <f t="shared" si="6"/>
        <v>613913.82675346022</v>
      </c>
      <c r="M44" s="70">
        <f t="shared" si="6"/>
        <v>739092.88324929366</v>
      </c>
      <c r="N44" s="70">
        <f t="shared" si="6"/>
        <v>879755.0280508271</v>
      </c>
      <c r="O44" s="70">
        <f t="shared" si="6"/>
        <v>1037815.3261073644</v>
      </c>
      <c r="P44" s="70">
        <f t="shared" si="6"/>
        <v>1215425.7120215786</v>
      </c>
      <c r="Q44" s="70">
        <f t="shared" si="6"/>
        <v>1415004.2878718688</v>
      </c>
      <c r="R44" s="70">
        <f t="shared" si="6"/>
        <v>1639268.2448099994</v>
      </c>
      <c r="S44" s="70">
        <f t="shared" si="6"/>
        <v>1891270.8566498337</v>
      </c>
      <c r="T44" s="70">
        <f t="shared" si="6"/>
        <v>2174443.0491016847</v>
      </c>
      <c r="U44" s="70">
        <f t="shared" si="5"/>
        <v>2492640.1106025912</v>
      </c>
      <c r="V44" s="70">
        <f t="shared" si="5"/>
        <v>2850194.180693802</v>
      </c>
      <c r="W44" s="70">
        <f t="shared" si="5"/>
        <v>3251973.2305560419</v>
      </c>
      <c r="X44" s="70">
        <f t="shared" si="5"/>
        <v>3703447.3387014885</v>
      </c>
    </row>
    <row r="45" spans="1:24" ht="15">
      <c r="A45" s="69">
        <v>43</v>
      </c>
      <c r="B45" s="75">
        <v>12401</v>
      </c>
      <c r="C45" s="55">
        <v>12.4892573</v>
      </c>
      <c r="D45" s="55">
        <v>20</v>
      </c>
      <c r="E45" s="70">
        <f t="shared" si="6"/>
        <v>30975.855955459974</v>
      </c>
      <c r="F45" s="70">
        <f t="shared" si="6"/>
        <v>65820.366262074735</v>
      </c>
      <c r="G45" s="70">
        <f t="shared" si="6"/>
        <v>105016.69711580759</v>
      </c>
      <c r="H45" s="70">
        <f t="shared" si="6"/>
        <v>149108.35858202251</v>
      </c>
      <c r="I45" s="70">
        <f t="shared" si="6"/>
        <v>198706.74109659786</v>
      </c>
      <c r="J45" s="70">
        <f t="shared" si="6"/>
        <v>254499.59322005682</v>
      </c>
      <c r="K45" s="70">
        <f t="shared" si="6"/>
        <v>317260.55820022308</v>
      </c>
      <c r="L45" s="70">
        <f t="shared" si="6"/>
        <v>387859.9015807251</v>
      </c>
      <c r="M45" s="70">
        <f t="shared" si="6"/>
        <v>467276.57860812853</v>
      </c>
      <c r="N45" s="70">
        <f t="shared" si="6"/>
        <v>556611.80876859452</v>
      </c>
      <c r="O45" s="70">
        <f t="shared" si="6"/>
        <v>657104.34568334813</v>
      </c>
      <c r="P45" s="70">
        <f t="shared" si="6"/>
        <v>770147.65410068282</v>
      </c>
      <c r="Q45" s="70">
        <f t="shared" si="6"/>
        <v>897309.2321666911</v>
      </c>
      <c r="R45" s="70">
        <f t="shared" si="6"/>
        <v>1040352.3469041034</v>
      </c>
      <c r="S45" s="70">
        <f t="shared" si="6"/>
        <v>1201260.4842910054</v>
      </c>
      <c r="T45" s="70">
        <f t="shared" si="6"/>
        <v>1382264.8529727953</v>
      </c>
      <c r="U45" s="70">
        <f t="shared" si="5"/>
        <v>1585875.322983494</v>
      </c>
      <c r="V45" s="70">
        <f t="shared" si="5"/>
        <v>1814915.2284835684</v>
      </c>
      <c r="W45" s="70">
        <f t="shared" si="5"/>
        <v>2072560.5171012243</v>
      </c>
      <c r="X45" s="70">
        <f t="shared" si="5"/>
        <v>2362383.7887356663</v>
      </c>
    </row>
    <row r="46" spans="1:24" ht="15">
      <c r="A46" s="69">
        <v>44</v>
      </c>
      <c r="B46" s="75">
        <v>12742</v>
      </c>
      <c r="C46" s="55">
        <v>12.7418543</v>
      </c>
      <c r="D46" s="55">
        <v>22</v>
      </c>
      <c r="E46" s="70">
        <f t="shared" si="6"/>
        <v>35718.475647932028</v>
      </c>
      <c r="F46" s="70">
        <f t="shared" si="6"/>
        <v>75988.147421104542</v>
      </c>
      <c r="G46" s="70">
        <f t="shared" si="6"/>
        <v>121388.92209870294</v>
      </c>
      <c r="H46" s="70">
        <f t="shared" si="6"/>
        <v>172574.59733679221</v>
      </c>
      <c r="I46" s="70">
        <f t="shared" si="6"/>
        <v>230282.27673618999</v>
      </c>
      <c r="J46" s="70">
        <f t="shared" si="6"/>
        <v>295342.98456457013</v>
      </c>
      <c r="K46" s="70">
        <f t="shared" si="6"/>
        <v>368693.63299099129</v>
      </c>
      <c r="L46" s="70">
        <f t="shared" si="6"/>
        <v>451390.51416801213</v>
      </c>
      <c r="M46" s="70">
        <f t="shared" si="6"/>
        <v>544624.51145525323</v>
      </c>
      <c r="N46" s="70">
        <f t="shared" si="6"/>
        <v>649738.24883490044</v>
      </c>
      <c r="O46" s="70">
        <f t="shared" si="6"/>
        <v>768245.42548074701</v>
      </c>
      <c r="P46" s="70">
        <f t="shared" si="6"/>
        <v>901852.61390985094</v>
      </c>
      <c r="Q46" s="70">
        <f t="shared" si="6"/>
        <v>1052483.8356229176</v>
      </c>
      <c r="R46" s="70">
        <f t="shared" si="6"/>
        <v>1222308.2681369737</v>
      </c>
      <c r="S46" s="70">
        <f t="shared" si="6"/>
        <v>1413771.4824077722</v>
      </c>
      <c r="T46" s="70">
        <f t="shared" si="6"/>
        <v>1629630.6604790529</v>
      </c>
      <c r="U46" s="70">
        <f t="shared" si="5"/>
        <v>1872994.3005133539</v>
      </c>
      <c r="V46" s="70">
        <f t="shared" si="5"/>
        <v>2147366.9809800014</v>
      </c>
      <c r="W46" s="70">
        <f t="shared" si="5"/>
        <v>2456699.8286307147</v>
      </c>
      <c r="X46" s="70">
        <f t="shared" si="5"/>
        <v>2805447.4170311219</v>
      </c>
    </row>
    <row r="47" spans="1:24" ht="15">
      <c r="A47" s="69">
        <v>45</v>
      </c>
      <c r="B47" s="75">
        <v>13087</v>
      </c>
      <c r="C47" s="55">
        <v>12.649166299999999</v>
      </c>
      <c r="D47" s="55">
        <v>23</v>
      </c>
      <c r="E47" s="70">
        <f t="shared" si="6"/>
        <v>38074.117054662973</v>
      </c>
      <c r="F47" s="70">
        <f t="shared" si="6"/>
        <v>80964.292492826935</v>
      </c>
      <c r="G47" s="70">
        <f t="shared" si="6"/>
        <v>129279.71754852599</v>
      </c>
      <c r="H47" s="70">
        <f t="shared" si="6"/>
        <v>183706.64106807229</v>
      </c>
      <c r="I47" s="70">
        <f t="shared" si="6"/>
        <v>245018.1166555798</v>
      </c>
      <c r="J47" s="70">
        <f t="shared" si="6"/>
        <v>314084.98275113496</v>
      </c>
      <c r="K47" s="70">
        <f t="shared" si="6"/>
        <v>391888.2315973154</v>
      </c>
      <c r="L47" s="70">
        <f t="shared" si="6"/>
        <v>479532.94277685188</v>
      </c>
      <c r="M47" s="70">
        <f t="shared" si="6"/>
        <v>578263.97922664264</v>
      </c>
      <c r="N47" s="70">
        <f t="shared" si="6"/>
        <v>689483.66866668104</v>
      </c>
      <c r="O47" s="70">
        <f t="shared" si="6"/>
        <v>814771.72158233356</v>
      </c>
      <c r="P47" s="70">
        <f t="shared" si="6"/>
        <v>955907.66866531863</v>
      </c>
      <c r="Q47" s="70">
        <f t="shared" si="6"/>
        <v>1114896.1364039108</v>
      </c>
      <c r="R47" s="70">
        <f t="shared" si="6"/>
        <v>1293995.3198245792</v>
      </c>
      <c r="S47" s="70">
        <f t="shared" si="6"/>
        <v>1495749.05679807</v>
      </c>
      <c r="T47" s="70">
        <f t="shared" si="6"/>
        <v>1723022.9594778018</v>
      </c>
      <c r="U47" s="70">
        <f t="shared" si="5"/>
        <v>1979045.1160639939</v>
      </c>
      <c r="V47" s="70">
        <f t="shared" si="5"/>
        <v>2267451.9410016192</v>
      </c>
      <c r="W47" s="70">
        <f t="shared" si="5"/>
        <v>2592339.8248461545</v>
      </c>
      <c r="X47" s="70">
        <f t="shared" si="5"/>
        <v>2958323.3174067358</v>
      </c>
    </row>
    <row r="48" spans="1:24" ht="15">
      <c r="A48" s="69">
        <v>46</v>
      </c>
      <c r="B48" s="75">
        <v>13440</v>
      </c>
      <c r="C48" s="55">
        <v>12.6890014</v>
      </c>
      <c r="D48" s="55">
        <v>22</v>
      </c>
      <c r="E48" s="70">
        <f t="shared" si="6"/>
        <v>37518.839339519996</v>
      </c>
      <c r="F48" s="70">
        <f t="shared" si="6"/>
        <v>79798.444728095463</v>
      </c>
      <c r="G48" s="70">
        <f t="shared" si="6"/>
        <v>127442.90983634173</v>
      </c>
      <c r="H48" s="70">
        <f t="shared" si="6"/>
        <v>181132.98178919594</v>
      </c>
      <c r="I48" s="70">
        <f t="shared" si="6"/>
        <v>241635.78772380875</v>
      </c>
      <c r="J48" s="70">
        <f t="shared" si="6"/>
        <v>309815.79555050388</v>
      </c>
      <c r="K48" s="70">
        <f t="shared" si="6"/>
        <v>386647.16552484845</v>
      </c>
      <c r="L48" s="70">
        <f t="shared" si="6"/>
        <v>473227.66911087686</v>
      </c>
      <c r="M48" s="70">
        <f t="shared" si="6"/>
        <v>570794.37400906335</v>
      </c>
      <c r="N48" s="70">
        <f t="shared" si="6"/>
        <v>680741.31945771468</v>
      </c>
      <c r="O48" s="70">
        <f t="shared" si="6"/>
        <v>804639.4343536027</v>
      </c>
      <c r="P48" s="70">
        <f t="shared" si="6"/>
        <v>944258.98278320371</v>
      </c>
      <c r="Q48" s="70">
        <f t="shared" si="6"/>
        <v>1101594.8576677099</v>
      </c>
      <c r="R48" s="70">
        <f t="shared" si="6"/>
        <v>1278895.0839190136</v>
      </c>
      <c r="S48" s="70">
        <f t="shared" si="6"/>
        <v>1478692.9383615486</v>
      </c>
      <c r="T48" s="70">
        <f t="shared" si="6"/>
        <v>1703843.1453514667</v>
      </c>
      <c r="U48" s="70">
        <f t="shared" si="5"/>
        <v>1957562.6652584386</v>
      </c>
      <c r="V48" s="70">
        <f t="shared" si="5"/>
        <v>2243476.6585984789</v>
      </c>
      <c r="W48" s="70">
        <f t="shared" si="5"/>
        <v>2565670.2825562335</v>
      </c>
      <c r="X48" s="70">
        <f t="shared" si="5"/>
        <v>2928747.0599686983</v>
      </c>
    </row>
    <row r="49" spans="1:24" ht="15">
      <c r="A49" s="69">
        <v>47</v>
      </c>
      <c r="B49" s="75">
        <v>13797</v>
      </c>
      <c r="C49" s="55">
        <v>12.8221977</v>
      </c>
      <c r="D49" s="55">
        <v>21</v>
      </c>
      <c r="E49" s="70">
        <f t="shared" si="6"/>
        <v>37150.650950048977</v>
      </c>
      <c r="F49" s="70">
        <f t="shared" si="6"/>
        <v>79064.831811750162</v>
      </c>
      <c r="G49" s="70">
        <f t="shared" si="6"/>
        <v>126353.33180787422</v>
      </c>
      <c r="H49" s="70">
        <f t="shared" si="6"/>
        <v>179705.25676286584</v>
      </c>
      <c r="I49" s="70">
        <f t="shared" si="6"/>
        <v>239898.07101234212</v>
      </c>
      <c r="J49" s="70">
        <f t="shared" si="6"/>
        <v>307808.92690607993</v>
      </c>
      <c r="K49" s="70">
        <f t="shared" si="6"/>
        <v>384427.44700227492</v>
      </c>
      <c r="L49" s="70">
        <f t="shared" si="6"/>
        <v>470870.14522001834</v>
      </c>
      <c r="M49" s="70">
        <f t="shared" si="6"/>
        <v>568396.69710045517</v>
      </c>
      <c r="N49" s="70">
        <f t="shared" si="6"/>
        <v>678428.2962729946</v>
      </c>
      <c r="O49" s="70">
        <f t="shared" si="6"/>
        <v>802568.36462390865</v>
      </c>
      <c r="P49" s="70">
        <f t="shared" si="6"/>
        <v>942625.91796369234</v>
      </c>
      <c r="Q49" s="70">
        <f t="shared" si="6"/>
        <v>1100641.9276864857</v>
      </c>
      <c r="R49" s="70">
        <f t="shared" si="6"/>
        <v>1278919.0625735866</v>
      </c>
      <c r="S49" s="70">
        <f t="shared" si="6"/>
        <v>1480055.2441498074</v>
      </c>
      <c r="T49" s="70">
        <f t="shared" si="6"/>
        <v>1706981.5045739624</v>
      </c>
      <c r="U49" s="70">
        <f t="shared" si="5"/>
        <v>1963004.6987429191</v>
      </c>
      <c r="V49" s="70">
        <f t="shared" si="5"/>
        <v>2251855.6930260742</v>
      </c>
      <c r="W49" s="70">
        <f t="shared" si="5"/>
        <v>2577743.7328546313</v>
      </c>
      <c r="X49" s="70">
        <f t="shared" si="5"/>
        <v>2945417.7814306617</v>
      </c>
    </row>
    <row r="50" spans="1:24" ht="15">
      <c r="A50" s="69">
        <v>48</v>
      </c>
      <c r="B50" s="75">
        <v>14157</v>
      </c>
      <c r="C50" s="55">
        <v>12.6767097</v>
      </c>
      <c r="D50" s="55">
        <v>21</v>
      </c>
      <c r="E50" s="70">
        <f t="shared" si="6"/>
        <v>37687.477636809032</v>
      </c>
      <c r="F50" s="70">
        <f t="shared" si="6"/>
        <v>80152.487406888758</v>
      </c>
      <c r="G50" s="70">
        <f t="shared" si="6"/>
        <v>128000.66318959813</v>
      </c>
      <c r="H50" s="70">
        <f t="shared" si="6"/>
        <v>181914.41331302727</v>
      </c>
      <c r="I50" s="70">
        <f t="shared" si="6"/>
        <v>242662.65302798693</v>
      </c>
      <c r="J50" s="70">
        <f t="shared" si="6"/>
        <v>311111.77073947206</v>
      </c>
      <c r="K50" s="70">
        <f t="shared" si="6"/>
        <v>388237.98439545365</v>
      </c>
      <c r="L50" s="70">
        <f t="shared" si="6"/>
        <v>475141.26425920555</v>
      </c>
      <c r="M50" s="70">
        <f t="shared" si="6"/>
        <v>573061.02063106396</v>
      </c>
      <c r="N50" s="70">
        <f t="shared" si="6"/>
        <v>683393.78025713004</v>
      </c>
      <c r="O50" s="70">
        <f t="shared" si="6"/>
        <v>807713.10352499143</v>
      </c>
      <c r="P50" s="70">
        <f t="shared" si="6"/>
        <v>947792.02650452428</v>
      </c>
      <c r="Q50" s="70">
        <f t="shared" si="6"/>
        <v>1105628.3479010591</v>
      </c>
      <c r="R50" s="70">
        <f t="shared" si="6"/>
        <v>1283473.1215621911</v>
      </c>
      <c r="S50" s="70">
        <f t="shared" si="6"/>
        <v>1483862.7608969675</v>
      </c>
      <c r="T50" s="70">
        <f t="shared" si="6"/>
        <v>1709655.21307909</v>
      </c>
      <c r="U50" s="70">
        <f t="shared" si="5"/>
        <v>1964070.718948852</v>
      </c>
      <c r="V50" s="70">
        <f t="shared" si="5"/>
        <v>2250737.7399295103</v>
      </c>
      <c r="W50" s="70">
        <f t="shared" si="5"/>
        <v>2573744.7069655238</v>
      </c>
      <c r="X50" s="70">
        <f t="shared" si="5"/>
        <v>2937698.3295234689</v>
      </c>
    </row>
    <row r="51" spans="1:24" ht="15">
      <c r="A51" s="69">
        <v>49</v>
      </c>
      <c r="B51" s="75">
        <v>14520</v>
      </c>
      <c r="C51" s="55">
        <v>13.766070600000001</v>
      </c>
      <c r="D51" s="55">
        <v>22</v>
      </c>
      <c r="E51" s="70">
        <f t="shared" si="6"/>
        <v>43974.335924640043</v>
      </c>
      <c r="F51" s="70">
        <f t="shared" si="6"/>
        <v>94002.209978547195</v>
      </c>
      <c r="G51" s="70">
        <f t="shared" si="6"/>
        <v>150916.95649439431</v>
      </c>
      <c r="H51" s="70">
        <f t="shared" si="6"/>
        <v>215666.62719742401</v>
      </c>
      <c r="I51" s="70">
        <f t="shared" si="6"/>
        <v>289329.78328270029</v>
      </c>
      <c r="J51" s="70">
        <f t="shared" si="6"/>
        <v>373133.46144086379</v>
      </c>
      <c r="K51" s="70">
        <f t="shared" si="6"/>
        <v>468473.61309967702</v>
      </c>
      <c r="L51" s="70">
        <f t="shared" si="6"/>
        <v>576938.35734598967</v>
      </c>
      <c r="M51" s="70">
        <f t="shared" si="6"/>
        <v>700334.43486135895</v>
      </c>
      <c r="N51" s="70">
        <f t="shared" si="6"/>
        <v>840717.30352512468</v>
      </c>
      <c r="O51" s="70">
        <f t="shared" si="6"/>
        <v>1000425.37699945</v>
      </c>
      <c r="P51" s="70">
        <f t="shared" si="6"/>
        <v>1182118.9766221505</v>
      </c>
      <c r="Q51" s="70">
        <f t="shared" si="6"/>
        <v>1388824.6454445934</v>
      </c>
      <c r="R51" s="70">
        <f t="shared" si="6"/>
        <v>1623985.562571336</v>
      </c>
      <c r="S51" s="70">
        <f t="shared" si="6"/>
        <v>1891518.8975733537</v>
      </c>
      <c r="T51" s="70">
        <f t="shared" si="6"/>
        <v>2195881.060350284</v>
      </c>
      <c r="U51" s="70">
        <f t="shared" si="5"/>
        <v>2542141.9333347729</v>
      </c>
      <c r="V51" s="70">
        <f t="shared" si="5"/>
        <v>2936069.3225544826</v>
      </c>
      <c r="W51" s="70">
        <f t="shared" si="5"/>
        <v>3384225.0342869153</v>
      </c>
      <c r="X51" s="70">
        <f t="shared" si="5"/>
        <v>3894074.1776943668</v>
      </c>
    </row>
    <row r="52" spans="1:24" ht="15">
      <c r="A52" s="69">
        <v>50</v>
      </c>
      <c r="B52" s="75">
        <v>14885</v>
      </c>
      <c r="C52" s="55">
        <v>12.5287767</v>
      </c>
      <c r="D52" s="55">
        <v>27</v>
      </c>
      <c r="E52" s="70">
        <f t="shared" si="6"/>
        <v>50352.527118465041</v>
      </c>
      <c r="F52" s="70">
        <f t="shared" si="6"/>
        <v>107013.60992240949</v>
      </c>
      <c r="G52" s="70">
        <f t="shared" si="6"/>
        <v>170773.63326666228</v>
      </c>
      <c r="H52" s="70">
        <f t="shared" si="6"/>
        <v>242522.00755958428</v>
      </c>
      <c r="I52" s="70">
        <f t="shared" si="6"/>
        <v>323259.57545354671</v>
      </c>
      <c r="J52" s="70">
        <f t="shared" si="6"/>
        <v>414112.57294195477</v>
      </c>
      <c r="K52" s="70">
        <f t="shared" si="6"/>
        <v>516348.339610942</v>
      </c>
      <c r="L52" s="70">
        <f t="shared" si="6"/>
        <v>631392.99719341926</v>
      </c>
      <c r="M52" s="70">
        <f t="shared" si="6"/>
        <v>760851.3430296852</v>
      </c>
      <c r="N52" s="70">
        <f t="shared" si="6"/>
        <v>906529.23593529058</v>
      </c>
      <c r="O52" s="70">
        <f t="shared" si="6"/>
        <v>1070458.7867443042</v>
      </c>
      <c r="P52" s="70">
        <f t="shared" si="6"/>
        <v>1254926.7049194924</v>
      </c>
      <c r="Q52" s="70">
        <f t="shared" si="6"/>
        <v>1462506.1966459886</v>
      </c>
      <c r="R52" s="70">
        <f t="shared" si="6"/>
        <v>1696092.8593658926</v>
      </c>
      <c r="S52" s="70">
        <f t="shared" si="6"/>
        <v>1958945.0734589556</v>
      </c>
      <c r="T52" s="70">
        <f t="shared" si="6"/>
        <v>2254729.4545067432</v>
      </c>
      <c r="U52" s="70">
        <f t="shared" si="5"/>
        <v>2587572.0001694867</v>
      </c>
      <c r="V52" s="70">
        <f t="shared" si="5"/>
        <v>2962115.6451409101</v>
      </c>
      <c r="W52" s="70">
        <f t="shared" si="5"/>
        <v>3383585.0270348447</v>
      </c>
      <c r="X52" s="70">
        <f t="shared" si="5"/>
        <v>3857859.3666451401</v>
      </c>
    </row>
    <row r="53" spans="1:24" ht="15">
      <c r="A53" s="69">
        <v>51</v>
      </c>
      <c r="B53" s="75">
        <v>15253</v>
      </c>
      <c r="C53" s="55">
        <v>12.5532524</v>
      </c>
      <c r="D53" s="55">
        <v>22</v>
      </c>
      <c r="E53" s="70">
        <f t="shared" si="6"/>
        <v>42124.446948584009</v>
      </c>
      <c r="F53" s="70">
        <f t="shared" si="6"/>
        <v>89536.882044727885</v>
      </c>
      <c r="G53" s="70">
        <f t="shared" si="6"/>
        <v>142901.1197874769</v>
      </c>
      <c r="H53" s="70">
        <f t="shared" si="6"/>
        <v>202964.3049854092</v>
      </c>
      <c r="I53" s="70">
        <f t="shared" si="6"/>
        <v>270567.37342071749</v>
      </c>
      <c r="J53" s="70">
        <f t="shared" si="6"/>
        <v>346656.82566685468</v>
      </c>
      <c r="K53" s="70">
        <f t="shared" si="6"/>
        <v>432297.97890322702</v>
      </c>
      <c r="L53" s="70">
        <f t="shared" si="6"/>
        <v>528689.88226363168</v>
      </c>
      <c r="M53" s="70">
        <f t="shared" si="6"/>
        <v>637182.10454603226</v>
      </c>
      <c r="N53" s="70">
        <f t="shared" si="6"/>
        <v>759293.62932591164</v>
      </c>
      <c r="O53" s="70">
        <f t="shared" si="6"/>
        <v>896734.12202089792</v>
      </c>
      <c r="P53" s="70">
        <f t="shared" si="6"/>
        <v>1051427.866663689</v>
      </c>
      <c r="Q53" s="70">
        <f t="shared" si="6"/>
        <v>1225540.7075185017</v>
      </c>
      <c r="R53" s="70">
        <f t="shared" si="6"/>
        <v>1421510.3727466292</v>
      </c>
      <c r="S53" s="70">
        <f t="shared" si="6"/>
        <v>1642080.6046782786</v>
      </c>
      <c r="T53" s="70">
        <f t="shared" ref="T53:X67" si="7">$D53*((1+$C53/100)^T$2-1)*$B53</f>
        <v>1890339.5745435725</v>
      </c>
      <c r="U53" s="70">
        <f t="shared" si="7"/>
        <v>2169763.1195016969</v>
      </c>
      <c r="V53" s="70">
        <f t="shared" si="7"/>
        <v>2484263.4073234429</v>
      </c>
      <c r="W53" s="70">
        <f t="shared" si="7"/>
        <v>2838243.7100741793</v>
      </c>
      <c r="X53" s="70">
        <f t="shared" si="7"/>
        <v>3236660.0536754997</v>
      </c>
    </row>
    <row r="54" spans="1:24" ht="15">
      <c r="A54" s="69">
        <v>52</v>
      </c>
      <c r="B54" s="75">
        <v>15622</v>
      </c>
      <c r="C54" s="55">
        <v>15.0600673</v>
      </c>
      <c r="D54" s="55">
        <v>24</v>
      </c>
      <c r="E54" s="70">
        <f t="shared" ref="E54:T67" si="8">$D54*((1+$C54/100)^E$2-1)*$B54</f>
        <v>56464.409126544007</v>
      </c>
      <c r="F54" s="70">
        <f t="shared" si="8"/>
        <v>121432.39626809285</v>
      </c>
      <c r="G54" s="70">
        <f t="shared" si="8"/>
        <v>196184.60599661432</v>
      </c>
      <c r="H54" s="70">
        <f t="shared" si="8"/>
        <v>282194.54881848831</v>
      </c>
      <c r="I54" s="70">
        <f t="shared" si="8"/>
        <v>381157.64691402798</v>
      </c>
      <c r="J54" s="70">
        <f t="shared" si="8"/>
        <v>495024.65418492089</v>
      </c>
      <c r="K54" s="70">
        <f t="shared" si="8"/>
        <v>626040.10938330623</v>
      </c>
      <c r="L54" s="70">
        <f t="shared" si="8"/>
        <v>776786.58030796982</v>
      </c>
      <c r="M54" s="70">
        <f t="shared" si="8"/>
        <v>950235.57120626268</v>
      </c>
      <c r="N54" s="70">
        <f t="shared" si="8"/>
        <v>1149806.0968650093</v>
      </c>
      <c r="O54" s="70">
        <f t="shared" si="8"/>
        <v>1379432.0779989266</v>
      </c>
      <c r="P54" s="70">
        <f t="shared" si="8"/>
        <v>1643639.8864298977</v>
      </c>
      <c r="Q54" s="70">
        <f t="shared" si="8"/>
        <v>1947637.5686224278</v>
      </c>
      <c r="R54" s="70">
        <f t="shared" si="8"/>
        <v>2297417.5063435924</v>
      </c>
      <c r="S54" s="70">
        <f t="shared" si="8"/>
        <v>2699874.5380874639</v>
      </c>
      <c r="T54" s="70">
        <f t="shared" si="8"/>
        <v>3162941.869665544</v>
      </c>
      <c r="U54" s="70">
        <f t="shared" si="7"/>
        <v>3695747.4530235976</v>
      </c>
      <c r="V54" s="70">
        <f t="shared" si="7"/>
        <v>4308793.9158135308</v>
      </c>
      <c r="W54" s="70">
        <f t="shared" si="7"/>
        <v>5014165.5884798979</v>
      </c>
      <c r="X54" s="70">
        <f t="shared" si="7"/>
        <v>5825766.7097649556</v>
      </c>
    </row>
    <row r="55" spans="1:24" ht="15">
      <c r="A55" s="69">
        <v>53</v>
      </c>
      <c r="B55" s="75">
        <v>15991</v>
      </c>
      <c r="C55" s="55">
        <v>12.7088257</v>
      </c>
      <c r="D55" s="55">
        <v>34</v>
      </c>
      <c r="E55" s="70">
        <f t="shared" si="8"/>
        <v>69097.122801358026</v>
      </c>
      <c r="F55" s="70">
        <f t="shared" si="8"/>
        <v>146975.67850325559</v>
      </c>
      <c r="G55" s="70">
        <f t="shared" si="8"/>
        <v>234751.68410698476</v>
      </c>
      <c r="H55" s="70">
        <f t="shared" si="8"/>
        <v>333682.98926931404</v>
      </c>
      <c r="I55" s="70">
        <f t="shared" si="8"/>
        <v>445187.30156745884</v>
      </c>
      <c r="J55" s="70">
        <f t="shared" si="8"/>
        <v>570862.50256355875</v>
      </c>
      <c r="K55" s="70">
        <f t="shared" si="8"/>
        <v>712509.54580237728</v>
      </c>
      <c r="L55" s="70">
        <f t="shared" si="8"/>
        <v>872158.26487562107</v>
      </c>
      <c r="M55" s="70">
        <f t="shared" si="8"/>
        <v>1052096.4613881661</v>
      </c>
      <c r="N55" s="70">
        <f t="shared" si="8"/>
        <v>1254902.6896632139</v>
      </c>
      <c r="O55" s="70">
        <f t="shared" si="8"/>
        <v>1483483.207998482</v>
      </c>
      <c r="P55" s="70">
        <f t="shared" si="8"/>
        <v>1741113.6259931349</v>
      </c>
      <c r="Q55" s="70">
        <f t="shared" si="8"/>
        <v>2031485.8447609108</v>
      </c>
      <c r="R55" s="70">
        <f t="shared" si="8"/>
        <v>2358760.9626931059</v>
      </c>
      <c r="S55" s="70">
        <f t="shared" si="8"/>
        <v>2727628.9049227727</v>
      </c>
      <c r="T55" s="70">
        <f t="shared" si="8"/>
        <v>3143375.6309935842</v>
      </c>
      <c r="U55" s="70">
        <f t="shared" si="7"/>
        <v>3611958.8838341925</v>
      </c>
      <c r="V55" s="70">
        <f t="shared" si="7"/>
        <v>4140093.5655377037</v>
      </c>
      <c r="W55" s="70">
        <f t="shared" si="7"/>
        <v>4735347.9634001637</v>
      </c>
      <c r="X55" s="70">
        <f t="shared" si="7"/>
        <v>5406252.2051585475</v>
      </c>
    </row>
    <row r="56" spans="1:24" ht="15">
      <c r="A56" s="69">
        <v>54</v>
      </c>
      <c r="B56" s="75">
        <v>16360</v>
      </c>
      <c r="C56" s="55">
        <v>13.548388900000001</v>
      </c>
      <c r="D56" s="55">
        <v>34</v>
      </c>
      <c r="E56" s="70">
        <f t="shared" si="8"/>
        <v>75361.558417360051</v>
      </c>
      <c r="F56" s="70">
        <f t="shared" si="8"/>
        <v>160933.39385020465</v>
      </c>
      <c r="G56" s="70">
        <f t="shared" si="8"/>
        <v>258098.83433635908</v>
      </c>
      <c r="H56" s="70">
        <f t="shared" si="8"/>
        <v>368428.6265759758</v>
      </c>
      <c r="I56" s="70">
        <f t="shared" si="8"/>
        <v>493706.32814077783</v>
      </c>
      <c r="J56" s="70">
        <f t="shared" si="8"/>
        <v>635957.1399185604</v>
      </c>
      <c r="K56" s="70">
        <f t="shared" si="8"/>
        <v>797480.64488940442</v>
      </c>
      <c r="L56" s="70">
        <f t="shared" si="8"/>
        <v>980887.98247860884</v>
      </c>
      <c r="M56" s="70">
        <f t="shared" si="8"/>
        <v>1189144.0594355348</v>
      </c>
      <c r="N56" s="70">
        <f t="shared" si="8"/>
        <v>1425615.4796064685</v>
      </c>
      <c r="O56" s="70">
        <f t="shared" si="8"/>
        <v>1694124.9674195126</v>
      </c>
      <c r="P56" s="70">
        <f t="shared" si="8"/>
        <v>1999013.1648748671</v>
      </c>
      <c r="Q56" s="70">
        <f t="shared" si="8"/>
        <v>2345208.8010316724</v>
      </c>
      <c r="R56" s="70">
        <f t="shared" si="8"/>
        <v>2738308.3683298305</v>
      </c>
      <c r="S56" s="70">
        <f t="shared" si="8"/>
        <v>3184666.5937697599</v>
      </c>
      <c r="T56" s="70">
        <f t="shared" si="8"/>
        <v>3691499.1674794303</v>
      </c>
      <c r="U56" s="70">
        <f t="shared" si="7"/>
        <v>4266999.3893471677</v>
      </c>
      <c r="V56" s="70">
        <f t="shared" si="7"/>
        <v>4920470.6193939056</v>
      </c>
      <c r="W56" s="70">
        <f t="shared" si="7"/>
        <v>5662476.6730369907</v>
      </c>
      <c r="X56" s="70">
        <f t="shared" si="7"/>
        <v>6505012.5924891848</v>
      </c>
    </row>
    <row r="57" spans="1:24" ht="15">
      <c r="A57" s="69">
        <v>55</v>
      </c>
      <c r="B57" s="75">
        <v>16726</v>
      </c>
      <c r="C57" s="55">
        <v>12.105408499999999</v>
      </c>
      <c r="D57" s="55">
        <v>53</v>
      </c>
      <c r="E57" s="70">
        <f t="shared" si="8"/>
        <v>107311.78316262993</v>
      </c>
      <c r="F57" s="70">
        <f t="shared" si="8"/>
        <v>227614.09604573037</v>
      </c>
      <c r="G57" s="70">
        <f t="shared" si="8"/>
        <v>362479.49533827842</v>
      </c>
      <c r="H57" s="70">
        <f t="shared" si="8"/>
        <v>513670.90214034519</v>
      </c>
      <c r="I57" s="70">
        <f t="shared" si="8"/>
        <v>683164.64635269914</v>
      </c>
      <c r="J57" s="70">
        <f t="shared" si="8"/>
        <v>873176.30068390339</v>
      </c>
      <c r="K57" s="70">
        <f t="shared" si="8"/>
        <v>1086189.6419695083</v>
      </c>
      <c r="L57" s="70">
        <f t="shared" si="8"/>
        <v>1324989.1183772346</v>
      </c>
      <c r="M57" s="70">
        <f t="shared" si="8"/>
        <v>1592696.2468999771</v>
      </c>
      <c r="N57" s="70">
        <f t="shared" si="8"/>
        <v>1892810.4169140176</v>
      </c>
      <c r="O57" s="70">
        <f t="shared" si="8"/>
        <v>2229254.6331746425</v>
      </c>
      <c r="P57" s="70">
        <f t="shared" si="8"/>
        <v>2606426.7961882385</v>
      </c>
      <c r="Q57" s="70">
        <f t="shared" si="8"/>
        <v>3029257.1902829171</v>
      </c>
      <c r="R57" s="70">
        <f t="shared" si="8"/>
        <v>3503272.930844916</v>
      </c>
      <c r="S57" s="70">
        <f t="shared" si="8"/>
        <v>4034670.2131562461</v>
      </c>
      <c r="T57" s="70">
        <f t="shared" si="8"/>
        <v>4630395.3072492592</v>
      </c>
      <c r="U57" s="70">
        <f t="shared" si="7"/>
        <v>5298235.357519242</v>
      </c>
      <c r="V57" s="70">
        <f t="shared" si="7"/>
        <v>6046920.1740010101</v>
      </c>
      <c r="W57" s="70">
        <f t="shared" si="7"/>
        <v>6886236.3458953733</v>
      </c>
      <c r="X57" s="70">
        <f t="shared" si="7"/>
        <v>7827155.1690041088</v>
      </c>
    </row>
    <row r="58" spans="1:24" ht="15">
      <c r="A58" s="69">
        <v>56</v>
      </c>
      <c r="B58" s="75">
        <v>17102</v>
      </c>
      <c r="C58" s="55">
        <v>12.4480313</v>
      </c>
      <c r="D58" s="55">
        <v>38</v>
      </c>
      <c r="E58" s="70">
        <f t="shared" si="8"/>
        <v>80896.767891188036</v>
      </c>
      <c r="F58" s="70">
        <f t="shared" si="8"/>
        <v>171863.59077015944</v>
      </c>
      <c r="G58" s="70">
        <f t="shared" si="8"/>
        <v>274153.99223372084</v>
      </c>
      <c r="H58" s="70">
        <f t="shared" si="8"/>
        <v>389177.53488836199</v>
      </c>
      <c r="I58" s="70">
        <f t="shared" si="8"/>
        <v>518519.24413502176</v>
      </c>
      <c r="J58" s="70">
        <f t="shared" si="8"/>
        <v>663961.44983266073</v>
      </c>
      <c r="K58" s="70">
        <f t="shared" si="8"/>
        <v>827508.34681895212</v>
      </c>
      <c r="L58" s="70">
        <f t="shared" si="8"/>
        <v>1011413.6127322757</v>
      </c>
      <c r="M58" s="70">
        <f t="shared" si="8"/>
        <v>1218211.4637088382</v>
      </c>
      <c r="N58" s="70">
        <f t="shared" si="8"/>
        <v>1450751.5759026906</v>
      </c>
      <c r="O58" s="70">
        <f t="shared" si="8"/>
        <v>1712238.3540474887</v>
      </c>
      <c r="P58" s="70">
        <f t="shared" si="8"/>
        <v>2006275.0881811131</v>
      </c>
      <c r="Q58" s="70">
        <f t="shared" si="8"/>
        <v>2336913.6070131883</v>
      </c>
      <c r="R58" s="70">
        <f t="shared" si="8"/>
        <v>2708710.1121593374</v>
      </c>
      <c r="S58" s="70">
        <f t="shared" si="8"/>
        <v>3126787.9626383851</v>
      </c>
      <c r="T58" s="70">
        <f t="shared" si="8"/>
        <v>3596908.2748034317</v>
      </c>
      <c r="U58" s="70">
        <f t="shared" si="7"/>
        <v>4125549.3105744403</v>
      </c>
      <c r="V58" s="70">
        <f t="shared" si="7"/>
        <v>4719995.7479428686</v>
      </c>
      <c r="W58" s="70">
        <f t="shared" si="7"/>
        <v>5388439.0638966542</v>
      </c>
      <c r="X58" s="70">
        <f t="shared" si="7"/>
        <v>6140090.4130431255</v>
      </c>
    </row>
    <row r="59" spans="1:24" ht="15">
      <c r="A59" s="69">
        <v>57</v>
      </c>
      <c r="B59" s="75">
        <v>17478</v>
      </c>
      <c r="C59" s="55">
        <v>12.946932800000001</v>
      </c>
      <c r="D59" s="55">
        <v>58</v>
      </c>
      <c r="E59" s="70">
        <f t="shared" si="8"/>
        <v>131246.1650574719</v>
      </c>
      <c r="F59" s="70">
        <f t="shared" si="8"/>
        <v>279484.68290751177</v>
      </c>
      <c r="G59" s="70">
        <f t="shared" si="8"/>
        <v>446915.54204731213</v>
      </c>
      <c r="H59" s="70">
        <f t="shared" si="8"/>
        <v>636023.56200640532</v>
      </c>
      <c r="I59" s="70">
        <f t="shared" si="8"/>
        <v>849615.27022901294</v>
      </c>
      <c r="J59" s="70">
        <f t="shared" si="8"/>
        <v>1090860.5533815734</v>
      </c>
      <c r="K59" s="70">
        <f t="shared" si="8"/>
        <v>1363339.7012270654</v>
      </c>
      <c r="L59" s="70">
        <f t="shared" si="8"/>
        <v>1671096.5412381263</v>
      </c>
      <c r="M59" s="70">
        <f t="shared" si="8"/>
        <v>2018698.4525128228</v>
      </c>
      <c r="N59" s="70">
        <f t="shared" si="8"/>
        <v>2411304.1496517695</v>
      </c>
      <c r="O59" s="70">
        <f t="shared" si="8"/>
        <v>2854740.2425682666</v>
      </c>
      <c r="P59" s="70">
        <f t="shared" si="8"/>
        <v>3355587.7084456095</v>
      </c>
      <c r="Q59" s="70">
        <f t="shared" si="8"/>
        <v>3921279.5591605934</v>
      </c>
      <c r="R59" s="70">
        <f t="shared" si="8"/>
        <v>4560211.1536427233</v>
      </c>
      <c r="S59" s="70">
        <f t="shared" si="8"/>
        <v>5281864.7923004236</v>
      </c>
      <c r="T59" s="70">
        <f t="shared" si="8"/>
        <v>6096950.4426038908</v>
      </c>
      <c r="U59" s="70">
        <f t="shared" si="7"/>
        <v>7017564.6843145899</v>
      </c>
      <c r="V59" s="70">
        <f t="shared" si="7"/>
        <v>8057370.2332468042</v>
      </c>
      <c r="W59" s="70">
        <f t="shared" si="7"/>
        <v>9231798.7078499403</v>
      </c>
      <c r="X59" s="70">
        <f t="shared" si="7"/>
        <v>10558279.647844013</v>
      </c>
    </row>
    <row r="60" spans="1:24" ht="15">
      <c r="A60" s="69">
        <v>58</v>
      </c>
      <c r="B60" s="75">
        <v>17852</v>
      </c>
      <c r="C60" s="55">
        <v>13.4630648</v>
      </c>
      <c r="D60" s="55">
        <v>50</v>
      </c>
      <c r="E60" s="70">
        <f t="shared" si="8"/>
        <v>120171.31640479992</v>
      </c>
      <c r="F60" s="70">
        <f t="shared" si="8"/>
        <v>256521.37500819116</v>
      </c>
      <c r="G60" s="70">
        <f t="shared" si="8"/>
        <v>411228.33035619487</v>
      </c>
      <c r="H60" s="70">
        <f t="shared" si="8"/>
        <v>586763.58335280733</v>
      </c>
      <c r="I60" s="70">
        <f t="shared" si="8"/>
        <v>785931.26120719768</v>
      </c>
      <c r="J60" s="70">
        <f t="shared" si="8"/>
        <v>1011913.0125917798</v>
      </c>
      <c r="K60" s="70">
        <f t="shared" si="8"/>
        <v>1268318.8336014431</v>
      </c>
      <c r="L60" s="70">
        <f t="shared" si="8"/>
        <v>1559244.7364446095</v>
      </c>
      <c r="M60" s="70">
        <f t="shared" si="8"/>
        <v>1889338.1821075364</v>
      </c>
      <c r="N60" s="70">
        <f t="shared" si="8"/>
        <v>2263872.3222606159</v>
      </c>
      <c r="O60" s="70">
        <f t="shared" si="8"/>
        <v>2688830.2364006271</v>
      </c>
      <c r="P60" s="70">
        <f t="shared" si="8"/>
        <v>3171000.5098940367</v>
      </c>
      <c r="Q60" s="70">
        <f t="shared" si="8"/>
        <v>3718085.6797542009</v>
      </c>
      <c r="R60" s="70">
        <f t="shared" si="8"/>
        <v>4338825.2805438284</v>
      </c>
      <c r="S60" s="70">
        <f t="shared" si="8"/>
        <v>5043135.4560270272</v>
      </c>
      <c r="T60" s="70">
        <f t="shared" si="8"/>
        <v>5842267.3668285199</v>
      </c>
      <c r="U60" s="70">
        <f t="shared" si="7"/>
        <v>6748986.9246186959</v>
      </c>
      <c r="V60" s="70">
        <f t="shared" si="7"/>
        <v>7777778.7240284393</v>
      </c>
      <c r="W60" s="70">
        <f t="shared" si="7"/>
        <v>8945077.4300498012</v>
      </c>
      <c r="X60" s="70">
        <f t="shared" si="7"/>
        <v>10269530.31727238</v>
      </c>
    </row>
    <row r="61" spans="1:24" ht="15">
      <c r="A61" s="69">
        <v>59</v>
      </c>
      <c r="B61" s="75">
        <v>18226</v>
      </c>
      <c r="C61" s="55">
        <v>13.4545586</v>
      </c>
      <c r="D61" s="55">
        <v>60</v>
      </c>
      <c r="E61" s="70">
        <f t="shared" si="8"/>
        <v>147133.67102616001</v>
      </c>
      <c r="F61" s="70">
        <f t="shared" si="8"/>
        <v>314063.52804086602</v>
      </c>
      <c r="G61" s="70">
        <f t="shared" si="8"/>
        <v>503453.06048851175</v>
      </c>
      <c r="H61" s="70">
        <f t="shared" si="8"/>
        <v>718324.11856159207</v>
      </c>
      <c r="I61" s="70">
        <f t="shared" si="8"/>
        <v>962105.12905755499</v>
      </c>
      <c r="J61" s="70">
        <f t="shared" si="8"/>
        <v>1238685.7984663693</v>
      </c>
      <c r="K61" s="70">
        <f t="shared" si="8"/>
        <v>1552479.1761170651</v>
      </c>
      <c r="L61" s="70">
        <f t="shared" si="8"/>
        <v>1908492.0676466934</v>
      </c>
      <c r="M61" s="70">
        <f t="shared" si="8"/>
        <v>2312404.9222907289</v>
      </c>
      <c r="N61" s="70">
        <f t="shared" si="8"/>
        <v>2770662.46865578</v>
      </c>
      <c r="O61" s="70">
        <f t="shared" si="8"/>
        <v>3290576.5451354389</v>
      </c>
      <c r="P61" s="70">
        <f t="shared" si="8"/>
        <v>3880442.7657047021</v>
      </c>
      <c r="Q61" s="70">
        <f t="shared" si="8"/>
        <v>4549672.8825820619</v>
      </c>
      <c r="R61" s="70">
        <f t="shared" si="8"/>
        <v>5308944.9577035345</v>
      </c>
      <c r="S61" s="70">
        <f t="shared" si="8"/>
        <v>6170373.7391056633</v>
      </c>
      <c r="T61" s="70">
        <f t="shared" si="8"/>
        <v>7147703.9606988067</v>
      </c>
      <c r="U61" s="70">
        <f t="shared" si="7"/>
        <v>8256529.6496717082</v>
      </c>
      <c r="V61" s="70">
        <f t="shared" si="7"/>
        <v>9514542.9407393243</v>
      </c>
      <c r="W61" s="70">
        <f t="shared" si="7"/>
        <v>10941816.36724942</v>
      </c>
      <c r="X61" s="70">
        <f t="shared" si="7"/>
        <v>12561123.133311545</v>
      </c>
    </row>
    <row r="62" spans="1:24" ht="15">
      <c r="A62" s="69">
        <v>60</v>
      </c>
      <c r="B62" s="75">
        <v>18596</v>
      </c>
      <c r="C62" s="55">
        <v>14.5889551</v>
      </c>
      <c r="D62" s="55">
        <v>63</v>
      </c>
      <c r="E62" s="70">
        <f t="shared" si="8"/>
        <v>170916.61169494802</v>
      </c>
      <c r="F62" s="70">
        <f t="shared" si="8"/>
        <v>366768.17112851323</v>
      </c>
      <c r="G62" s="70">
        <f t="shared" si="8"/>
        <v>591192.42663049127</v>
      </c>
      <c r="H62" s="70">
        <f t="shared" si="8"/>
        <v>848357.83600116195</v>
      </c>
      <c r="I62" s="70">
        <f t="shared" si="8"/>
        <v>1143040.9914776511</v>
      </c>
      <c r="J62" s="70">
        <f t="shared" si="8"/>
        <v>1480715.3401938681</v>
      </c>
      <c r="K62" s="70">
        <f t="shared" si="8"/>
        <v>1867652.848028512</v>
      </c>
      <c r="L62" s="70">
        <f t="shared" si="8"/>
        <v>2311040.4951462103</v>
      </c>
      <c r="M62" s="70">
        <f t="shared" si="8"/>
        <v>2819113.7670208565</v>
      </c>
      <c r="N62" s="70">
        <f t="shared" si="8"/>
        <v>3401309.6204043957</v>
      </c>
      <c r="O62" s="70">
        <f t="shared" si="8"/>
        <v>4068441.7654321222</v>
      </c>
      <c r="P62" s="70">
        <f t="shared" si="8"/>
        <v>4832901.5195556087</v>
      </c>
      <c r="Q62" s="70">
        <f t="shared" si="8"/>
        <v>5708887.9639657419</v>
      </c>
      <c r="R62" s="70">
        <f t="shared" si="8"/>
        <v>6712671.6774329552</v>
      </c>
      <c r="S62" s="70">
        <f t="shared" si="8"/>
        <v>7862896.9461590154</v>
      </c>
      <c r="T62" s="70">
        <f t="shared" si="8"/>
        <v>9180928.0628883708</v>
      </c>
      <c r="U62" s="70">
        <f t="shared" si="7"/>
        <v>10691246.147441404</v>
      </c>
      <c r="V62" s="70">
        <f t="shared" si="7"/>
        <v>12421903.859217055</v>
      </c>
      <c r="W62" s="70">
        <f t="shared" si="7"/>
        <v>14405046.447498351</v>
      </c>
      <c r="X62" s="70">
        <f t="shared" si="7"/>
        <v>16677508.817552976</v>
      </c>
    </row>
    <row r="63" spans="1:24" ht="15">
      <c r="A63" s="69">
        <v>61</v>
      </c>
      <c r="B63" s="75">
        <v>18964</v>
      </c>
      <c r="C63" s="55">
        <v>14.3558314</v>
      </c>
      <c r="D63" s="55">
        <v>72</v>
      </c>
      <c r="E63" s="70">
        <f t="shared" si="8"/>
        <v>196015.6704021121</v>
      </c>
      <c r="F63" s="70">
        <f t="shared" si="8"/>
        <v>420171.01996473118</v>
      </c>
      <c r="G63" s="70">
        <f t="shared" si="8"/>
        <v>676505.73358464031</v>
      </c>
      <c r="H63" s="70">
        <f t="shared" si="8"/>
        <v>969639.42651149689</v>
      </c>
      <c r="I63" s="70">
        <f t="shared" si="8"/>
        <v>1304854.8981715261</v>
      </c>
      <c r="J63" s="70">
        <f t="shared" si="8"/>
        <v>1688193.337769785</v>
      </c>
      <c r="K63" s="70">
        <f t="shared" si="8"/>
        <v>2126563.1974481596</v>
      </c>
      <c r="L63" s="70">
        <f t="shared" si="8"/>
        <v>2627864.6950903786</v>
      </c>
      <c r="M63" s="70">
        <f t="shared" si="8"/>
        <v>3201132.1905397899</v>
      </c>
      <c r="N63" s="70">
        <f t="shared" si="8"/>
        <v>3856697.001106922</v>
      </c>
      <c r="O63" s="70">
        <f t="shared" si="8"/>
        <v>4606373.5905967988</v>
      </c>
      <c r="P63" s="70">
        <f t="shared" si="8"/>
        <v>5463672.4873191146</v>
      </c>
      <c r="Q63" s="70">
        <f t="shared" si="8"/>
        <v>6444043.7682489464</v>
      </c>
      <c r="R63" s="70">
        <f t="shared" si="8"/>
        <v>7565155.4973630849</v>
      </c>
      <c r="S63" s="70">
        <f t="shared" si="8"/>
        <v>8847212.1361144725</v>
      </c>
      <c r="T63" s="70">
        <f t="shared" si="8"/>
        <v>10313318.664377516</v>
      </c>
      <c r="U63" s="70">
        <f t="shared" si="7"/>
        <v>11989896.973982397</v>
      </c>
      <c r="V63" s="70">
        <f t="shared" si="7"/>
        <v>13907162.039003128</v>
      </c>
      <c r="W63" s="70">
        <f t="shared" si="7"/>
        <v>16099666.44424933</v>
      </c>
      <c r="X63" s="70">
        <f t="shared" si="7"/>
        <v>18606923.085350253</v>
      </c>
    </row>
    <row r="64" spans="1:24" ht="15">
      <c r="A64" s="69">
        <v>62</v>
      </c>
      <c r="B64" s="75">
        <v>19332</v>
      </c>
      <c r="C64" s="55">
        <v>13.695024800000001</v>
      </c>
      <c r="D64" s="55">
        <v>76</v>
      </c>
      <c r="E64" s="70">
        <f t="shared" si="8"/>
        <v>201211.686769536</v>
      </c>
      <c r="F64" s="70">
        <f t="shared" si="8"/>
        <v>429979.36394265841</v>
      </c>
      <c r="G64" s="70">
        <f t="shared" si="8"/>
        <v>690076.8312390236</v>
      </c>
      <c r="H64" s="70">
        <f t="shared" si="8"/>
        <v>985794.71118579851</v>
      </c>
      <c r="I64" s="70">
        <f t="shared" si="8"/>
        <v>1322011.2281293178</v>
      </c>
      <c r="J64" s="70">
        <f t="shared" si="8"/>
        <v>1704272.6804499486</v>
      </c>
      <c r="K64" s="70">
        <f t="shared" si="8"/>
        <v>2138884.9334667297</v>
      </c>
      <c r="L64" s="70">
        <f t="shared" si="8"/>
        <v>2633017.442317999</v>
      </c>
      <c r="M64" s="70">
        <f t="shared" si="8"/>
        <v>3194821.5208013104</v>
      </c>
      <c r="N64" s="70">
        <f t="shared" si="8"/>
        <v>3833564.8071603244</v>
      </c>
      <c r="O64" s="70">
        <f t="shared" si="8"/>
        <v>4559784.1449945383</v>
      </c>
      <c r="P64" s="70">
        <f t="shared" si="8"/>
        <v>5385459.4012475451</v>
      </c>
      <c r="Q64" s="70">
        <f t="shared" si="8"/>
        <v>6324211.0886118636</v>
      </c>
      <c r="R64" s="70">
        <f t="shared" si="8"/>
        <v>7391525.0523711443</v>
      </c>
      <c r="S64" s="70">
        <f t="shared" si="8"/>
        <v>8605007.9281611219</v>
      </c>
      <c r="T64" s="70">
        <f t="shared" si="8"/>
        <v>9984677.5847342927</v>
      </c>
      <c r="U64" s="70">
        <f t="shared" si="7"/>
        <v>11553293.342933228</v>
      </c>
      <c r="V64" s="70">
        <f t="shared" si="7"/>
        <v>13336731.418234222</v>
      </c>
      <c r="W64" s="70">
        <f t="shared" si="7"/>
        <v>15364411.780240325</v>
      </c>
      <c r="X64" s="70">
        <f t="shared" si="7"/>
        <v>17669783.4706879</v>
      </c>
    </row>
    <row r="65" spans="1:24" ht="15">
      <c r="A65" s="69">
        <v>63</v>
      </c>
      <c r="B65" s="75">
        <v>19700</v>
      </c>
      <c r="C65" s="55">
        <v>15.539543800000001</v>
      </c>
      <c r="D65" s="55">
        <v>108</v>
      </c>
      <c r="E65" s="70">
        <f t="shared" si="8"/>
        <v>330619.3338888</v>
      </c>
      <c r="F65" s="70">
        <f t="shared" si="8"/>
        <v>712615.40397851809</v>
      </c>
      <c r="G65" s="70">
        <f t="shared" si="8"/>
        <v>1153971.9206941067</v>
      </c>
      <c r="H65" s="70">
        <f t="shared" si="8"/>
        <v>1663913.2266388682</v>
      </c>
      <c r="I65" s="70">
        <f t="shared" si="8"/>
        <v>2253097.0851752083</v>
      </c>
      <c r="J65" s="70">
        <f t="shared" si="8"/>
        <v>2933837.4274713336</v>
      </c>
      <c r="K65" s="70">
        <f t="shared" si="8"/>
        <v>3720361.7134228344</v>
      </c>
      <c r="L65" s="70">
        <f t="shared" si="8"/>
        <v>4629108.2852874054</v>
      </c>
      <c r="M65" s="70">
        <f t="shared" si="8"/>
        <v>5679069.9287178712</v>
      </c>
      <c r="N65" s="70">
        <f t="shared" si="8"/>
        <v>6892190.8216124121</v>
      </c>
      <c r="O65" s="70">
        <f t="shared" si="8"/>
        <v>8293825.1670052521</v>
      </c>
      <c r="P65" s="70">
        <f t="shared" si="8"/>
        <v>9913267.0954162553</v>
      </c>
      <c r="Q65" s="70">
        <f t="shared" si="8"/>
        <v>11784362.911608251</v>
      </c>
      <c r="R65" s="70">
        <f t="shared" si="8"/>
        <v>13946218.481697371</v>
      </c>
      <c r="S65" s="70">
        <f t="shared" si="8"/>
        <v>16444016.544993227</v>
      </c>
      <c r="T65" s="70">
        <f t="shared" si="8"/>
        <v>19329961.032370497</v>
      </c>
      <c r="U65" s="70">
        <f t="shared" si="7"/>
        <v>22664368.127407447</v>
      </c>
      <c r="V65" s="70">
        <f t="shared" si="7"/>
        <v>26516926.873447958</v>
      </c>
      <c r="W65" s="70">
        <f t="shared" si="7"/>
        <v>30968155.673250176</v>
      </c>
      <c r="X65" s="70">
        <f t="shared" si="7"/>
        <v>36111085.122035861</v>
      </c>
    </row>
    <row r="66" spans="1:24" ht="15">
      <c r="A66" s="69">
        <v>64</v>
      </c>
      <c r="B66" s="75">
        <v>20072</v>
      </c>
      <c r="C66" s="55">
        <v>16.852858900000001</v>
      </c>
      <c r="D66" s="55">
        <v>104</v>
      </c>
      <c r="E66" s="70">
        <f>$D66*((1+$C66/100)^E$2-1)*$B66</f>
        <v>351801.40719443222</v>
      </c>
      <c r="F66" s="70">
        <f>$D66*((1+$C66/100)^F$2-1)*$B66</f>
        <v>762891.40915155655</v>
      </c>
      <c r="G66" s="70">
        <f t="shared" si="8"/>
        <v>1243261.8290905224</v>
      </c>
      <c r="H66" s="70">
        <f t="shared" si="8"/>
        <v>1804588.3980991398</v>
      </c>
      <c r="I66" s="70">
        <f t="shared" si="8"/>
        <v>2460514.5417509903</v>
      </c>
      <c r="J66" s="70">
        <f t="shared" si="8"/>
        <v>3226982.9928806992</v>
      </c>
      <c r="K66" s="70">
        <f t="shared" si="8"/>
        <v>4122623.2905923128</v>
      </c>
      <c r="L66" s="70">
        <f t="shared" si="8"/>
        <v>5169204.5839288048</v>
      </c>
      <c r="M66" s="70">
        <f t="shared" si="8"/>
        <v>6392164.745905092</v>
      </c>
      <c r="N66" s="70">
        <f t="shared" si="8"/>
        <v>7821228.658382453</v>
      </c>
      <c r="O66" s="70">
        <f t="shared" si="8"/>
        <v>9491130.6956204437</v>
      </c>
      <c r="P66" s="70">
        <f t="shared" si="8"/>
        <v>11442458.966962378</v>
      </c>
      <c r="Q66" s="70">
        <f t="shared" si="8"/>
        <v>13722641.838549379</v>
      </c>
      <c r="R66" s="70">
        <f t="shared" si="8"/>
        <v>16387100.712146906</v>
      </c>
      <c r="S66" s="70">
        <f t="shared" si="8"/>
        <v>19500597.080160353</v>
      </c>
      <c r="T66" s="70">
        <f t="shared" si="8"/>
        <v>23138806.597931735</v>
      </c>
      <c r="U66" s="70">
        <f t="shared" si="7"/>
        <v>27390158.432219494</v>
      </c>
      <c r="V66" s="70">
        <f t="shared" si="7"/>
        <v>32357984.592482328</v>
      </c>
      <c r="W66" s="70">
        <f t="shared" si="7"/>
        <v>38163031.485931553</v>
      </c>
      <c r="X66" s="70">
        <f t="shared" si="7"/>
        <v>44946394.74141261</v>
      </c>
    </row>
    <row r="67" spans="1:24" ht="15">
      <c r="A67" s="69">
        <v>65</v>
      </c>
      <c r="B67" s="75">
        <v>20431</v>
      </c>
      <c r="C67" s="55">
        <v>15.0329374</v>
      </c>
      <c r="D67" s="55">
        <v>106</v>
      </c>
      <c r="E67" s="70">
        <f>$D67*((1+$C67/100)^E$2-1)*$B67</f>
        <v>325566.22066056402</v>
      </c>
      <c r="F67" s="70">
        <f t="shared" ref="F67:X67" si="9">$D67*((1+$C67/100)^F$2-1)*$B67</f>
        <v>700074.60746857664</v>
      </c>
      <c r="G67" s="70">
        <f t="shared" si="8"/>
        <v>1130882.6056231875</v>
      </c>
      <c r="H67" s="70">
        <f t="shared" si="8"/>
        <v>1626453.7004545741</v>
      </c>
      <c r="I67" s="70">
        <f t="shared" si="8"/>
        <v>2196523.6877444582</v>
      </c>
      <c r="J67" s="70">
        <f t="shared" si="8"/>
        <v>2852291.9393598172</v>
      </c>
      <c r="K67" s="70">
        <f t="shared" si="8"/>
        <v>3606641.4217295893</v>
      </c>
      <c r="L67" s="70">
        <f t="shared" si="8"/>
        <v>4474391.7895612326</v>
      </c>
      <c r="M67" s="70">
        <f t="shared" si="8"/>
        <v>5472590.5269772764</v>
      </c>
      <c r="N67" s="70">
        <f t="shared" si="8"/>
        <v>6620847.8557166653</v>
      </c>
      <c r="O67" s="70">
        <f t="shared" si="8"/>
        <v>7941721.9898763569</v>
      </c>
      <c r="P67" s="70">
        <f t="shared" si="8"/>
        <v>9461162.3057570681</v>
      </c>
      <c r="Q67" s="70">
        <f t="shared" si="8"/>
        <v>11209019.133154489</v>
      </c>
      <c r="R67" s="70">
        <f t="shared" si="8"/>
        <v>13219630.18325619</v>
      </c>
      <c r="S67" s="70">
        <f t="shared" si="8"/>
        <v>15532495.133877162</v>
      </c>
      <c r="T67" s="70">
        <f t="shared" si="8"/>
        <v>18193051.624671526</v>
      </c>
      <c r="U67" s="70">
        <f t="shared" si="7"/>
        <v>21253567.907218646</v>
      </c>
      <c r="V67" s="70">
        <f t="shared" si="7"/>
        <v>24774169.686637878</v>
      </c>
      <c r="W67" s="70">
        <f t="shared" si="7"/>
        <v>28824021.32766049</v>
      </c>
      <c r="X67" s="70">
        <f t="shared" si="7"/>
        <v>33482684.630670909</v>
      </c>
    </row>
    <row r="68" spans="1:24">
      <c r="A68" s="69"/>
      <c r="B68" s="69"/>
      <c r="E68" s="69"/>
      <c r="F68" s="69"/>
      <c r="G68" s="69"/>
      <c r="H68" s="69"/>
      <c r="I68" s="70">
        <f>SUM(I37:I67)</f>
        <v>21218980.037933357</v>
      </c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70">
        <f>SUM(X37:X67)</f>
        <v>297675029.07713366</v>
      </c>
    </row>
    <row r="69" spans="1:24">
      <c r="A69" s="69" t="s">
        <v>133</v>
      </c>
      <c r="B69" s="69"/>
      <c r="E69" s="69" t="s">
        <v>31</v>
      </c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</row>
    <row r="70" spans="1:24">
      <c r="A70" s="69" t="s">
        <v>0</v>
      </c>
      <c r="B70" s="69" t="s">
        <v>32</v>
      </c>
      <c r="C70" s="69" t="s">
        <v>33</v>
      </c>
      <c r="E70" s="69">
        <v>1</v>
      </c>
      <c r="F70" s="69">
        <v>2</v>
      </c>
      <c r="G70" s="69">
        <v>3</v>
      </c>
      <c r="H70" s="69">
        <v>4</v>
      </c>
      <c r="I70" s="69">
        <v>5</v>
      </c>
      <c r="J70" s="69">
        <v>6</v>
      </c>
      <c r="K70" s="69">
        <v>7</v>
      </c>
      <c r="L70" s="69">
        <v>8</v>
      </c>
      <c r="M70" s="69">
        <v>9</v>
      </c>
      <c r="N70" s="69">
        <v>10</v>
      </c>
      <c r="O70" s="69">
        <v>11</v>
      </c>
      <c r="P70" s="69">
        <v>12</v>
      </c>
      <c r="Q70" s="69">
        <v>13</v>
      </c>
      <c r="R70" s="69">
        <v>14</v>
      </c>
      <c r="S70" s="69">
        <v>15</v>
      </c>
      <c r="T70" s="69">
        <v>16</v>
      </c>
      <c r="U70" s="69">
        <v>17</v>
      </c>
      <c r="V70" s="69">
        <v>18</v>
      </c>
      <c r="W70" s="69">
        <v>19</v>
      </c>
      <c r="X70" s="69">
        <v>20</v>
      </c>
    </row>
    <row r="71" spans="1:24" ht="15">
      <c r="A71" s="69">
        <v>35</v>
      </c>
      <c r="B71" s="75">
        <v>6643</v>
      </c>
      <c r="C71" s="55">
        <v>11.6415585</v>
      </c>
      <c r="D71" s="55">
        <v>1140</v>
      </c>
      <c r="E71" s="70">
        <f>$D71*((1+$C71/100)^E$2-1)*$B71</f>
        <v>881617.55351669935</v>
      </c>
      <c r="F71" s="70">
        <f>$D71*((1+$C71/100)^F$2-1)*$B71</f>
        <v>1865869.1302723147</v>
      </c>
      <c r="G71" s="70">
        <f>$D71*((1+$C71/100)^G$2-1)*$B71</f>
        <v>2964702.9301231066</v>
      </c>
      <c r="H71" s="70">
        <f>$D71*((1+$C71/100)^H$2-1)*$B71</f>
        <v>4191458.1096013025</v>
      </c>
      <c r="I71" s="70">
        <f>$D71*((1+$C71/100)^I$2-1)*$B71</f>
        <v>5561026.7109502302</v>
      </c>
      <c r="J71" s="70">
        <f t="shared" ref="J71:X86" si="10">$D71*((1+$C71/100)^J$2-1)*$B71</f>
        <v>7090034.4422228271</v>
      </c>
      <c r="K71" s="70">
        <f t="shared" si="10"/>
        <v>8797042.5030010454</v>
      </c>
      <c r="L71" s="70">
        <f t="shared" si="10"/>
        <v>10702772.905774478</v>
      </c>
      <c r="M71" s="70">
        <f t="shared" si="10"/>
        <v>12830360.028239062</v>
      </c>
      <c r="N71" s="70">
        <f t="shared" si="10"/>
        <v>15205631.450203829</v>
      </c>
      <c r="O71" s="70">
        <f t="shared" si="10"/>
        <v>17857421.484290406</v>
      </c>
      <c r="P71" s="70">
        <f t="shared" si="10"/>
        <v>20817921.206492338</v>
      </c>
      <c r="Q71" s="70">
        <f t="shared" si="10"/>
        <v>24123069.235746749</v>
      </c>
      <c r="R71" s="70">
        <f t="shared" si="10"/>
        <v>27812988.006338414</v>
      </c>
      <c r="S71" s="70">
        <f t="shared" si="10"/>
        <v>31932470.829210971</v>
      </c>
      <c r="T71" s="70">
        <f t="shared" si="10"/>
        <v>36531525.654805705</v>
      </c>
      <c r="U71" s="70">
        <f t="shared" si="10"/>
        <v>41665982.138369121</v>
      </c>
      <c r="V71" s="70">
        <f t="shared" si="10"/>
        <v>47398169.377123609</v>
      </c>
      <c r="W71" s="70">
        <f t="shared" si="10"/>
        <v>53797672.546607234</v>
      </c>
      <c r="X71" s="70">
        <f t="shared" si="10"/>
        <v>60942177.621275641</v>
      </c>
    </row>
    <row r="72" spans="1:24" ht="15">
      <c r="A72" s="69">
        <v>36</v>
      </c>
      <c r="B72" s="75">
        <v>6875</v>
      </c>
      <c r="C72" s="55">
        <v>12.260639899999999</v>
      </c>
      <c r="D72" s="55">
        <v>1162</v>
      </c>
      <c r="E72" s="70">
        <f t="shared" ref="E72:T100" si="11">$D72*((1+$C72/100)^E$2-1)*$B72</f>
        <v>979471.87001124932</v>
      </c>
      <c r="F72" s="70">
        <f t="shared" si="11"/>
        <v>2079033.2589263746</v>
      </c>
      <c r="G72" s="70">
        <f t="shared" si="11"/>
        <v>3313407.9102158207</v>
      </c>
      <c r="H72" s="70">
        <f t="shared" si="11"/>
        <v>4699124.7925167475</v>
      </c>
      <c r="I72" s="70">
        <f t="shared" si="11"/>
        <v>6254739.4317900967</v>
      </c>
      <c r="J72" s="70">
        <f t="shared" si="11"/>
        <v>8001082.3802164355</v>
      </c>
      <c r="K72" s="70">
        <f t="shared" si="11"/>
        <v>9961538.1489683688</v>
      </c>
      <c r="L72" s="70">
        <f t="shared" si="11"/>
        <v>12162358.339925757</v>
      </c>
      <c r="M72" s="70">
        <f t="shared" si="11"/>
        <v>14633013.169342918</v>
      </c>
      <c r="N72" s="70">
        <f t="shared" si="11"/>
        <v>17406586.090566881</v>
      </c>
      <c r="O72" s="70">
        <f t="shared" si="11"/>
        <v>20520216.800026022</v>
      </c>
      <c r="P72" s="70">
        <f t="shared" si="11"/>
        <v>24015598.55858776</v>
      </c>
      <c r="Q72" s="70">
        <f t="shared" si="11"/>
        <v>27939536.487697046</v>
      </c>
      <c r="R72" s="70">
        <f t="shared" si="11"/>
        <v>32344574.316193942</v>
      </c>
      <c r="S72" s="70">
        <f t="shared" si="11"/>
        <v>37289697.970301613</v>
      </c>
      <c r="T72" s="70">
        <f t="shared" si="11"/>
        <v>42841125.428249143</v>
      </c>
      <c r="U72" s="70">
        <f t="shared" si="10"/>
        <v>49073193.41612535</v>
      </c>
      <c r="V72" s="70">
        <f t="shared" si="10"/>
        <v>56069352.818318233</v>
      </c>
      <c r="W72" s="70">
        <f t="shared" si="10"/>
        <v>63923286.131643988</v>
      </c>
      <c r="X72" s="70">
        <f t="shared" si="10"/>
        <v>72740161.926502734</v>
      </c>
    </row>
    <row r="73" spans="1:24" ht="15">
      <c r="A73" s="69">
        <v>37</v>
      </c>
      <c r="B73" s="75">
        <v>7115</v>
      </c>
      <c r="C73" s="55">
        <v>12.666257</v>
      </c>
      <c r="D73" s="55">
        <v>1130</v>
      </c>
      <c r="E73" s="70">
        <f t="shared" si="11"/>
        <v>1018360.7296714993</v>
      </c>
      <c r="F73" s="70">
        <f t="shared" si="11"/>
        <v>2165709.6465502665</v>
      </c>
      <c r="G73" s="70">
        <f t="shared" si="11"/>
        <v>3458384.7259276141</v>
      </c>
      <c r="H73" s="70">
        <f t="shared" si="11"/>
        <v>4914793.35303385</v>
      </c>
      <c r="I73" s="70">
        <f t="shared" si="11"/>
        <v>6555674.4398195343</v>
      </c>
      <c r="J73" s="70">
        <f t="shared" si="11"/>
        <v>8404393.7421218846</v>
      </c>
      <c r="K73" s="70">
        <f t="shared" si="11"/>
        <v>10487276.582462462</v>
      </c>
      <c r="L73" s="70">
        <f t="shared" si="11"/>
        <v>12833982.716369471</v>
      </c>
      <c r="M73" s="70">
        <f t="shared" si="11"/>
        <v>15477928.680231906</v>
      </c>
      <c r="N73" s="70">
        <f t="shared" si="11"/>
        <v>18456763.634818286</v>
      </c>
      <c r="O73" s="70">
        <f t="shared" si="11"/>
        <v>21812905.480358411</v>
      </c>
      <c r="P73" s="70">
        <f t="shared" si="11"/>
        <v>25594144.877339188</v>
      </c>
      <c r="Q73" s="70">
        <f t="shared" si="11"/>
        <v>29854325.774126802</v>
      </c>
      <c r="R73" s="70">
        <f t="shared" si="11"/>
        <v>34654112.131966442</v>
      </c>
      <c r="S73" s="70">
        <f t="shared" si="11"/>
        <v>40061851.765340991</v>
      </c>
      <c r="T73" s="70">
        <f t="shared" si="11"/>
        <v>46154549.598569609</v>
      </c>
      <c r="U73" s="70">
        <f t="shared" si="10"/>
        <v>53018964.197588392</v>
      </c>
      <c r="V73" s="70">
        <f t="shared" si="10"/>
        <v>60752843.191264428</v>
      </c>
      <c r="W73" s="70">
        <f t="shared" si="10"/>
        <v>69466315.174348459</v>
      </c>
      <c r="X73" s="70">
        <f t="shared" si="10"/>
        <v>79283457.912432939</v>
      </c>
    </row>
    <row r="74" spans="1:24" ht="15">
      <c r="A74" s="69">
        <v>38</v>
      </c>
      <c r="B74" s="75">
        <v>7360</v>
      </c>
      <c r="C74" s="55">
        <v>12.4921723</v>
      </c>
      <c r="D74" s="55">
        <v>1116</v>
      </c>
      <c r="E74" s="70">
        <f t="shared" si="11"/>
        <v>1026077.0515084794</v>
      </c>
      <c r="F74" s="70">
        <f t="shared" si="11"/>
        <v>2180333.4162221574</v>
      </c>
      <c r="G74" s="70">
        <f t="shared" si="11"/>
        <v>3478781.4747995841</v>
      </c>
      <c r="H74" s="70">
        <f t="shared" si="11"/>
        <v>4939433.9020805079</v>
      </c>
      <c r="I74" s="70">
        <f t="shared" si="11"/>
        <v>6582553.5472814962</v>
      </c>
      <c r="J74" s="70">
        <f t="shared" si="11"/>
        <v>8430934.529656142</v>
      </c>
      <c r="K74" s="70">
        <f t="shared" si="11"/>
        <v>10510218.449109461</v>
      </c>
      <c r="L74" s="70">
        <f t="shared" si="11"/>
        <v>12849250.098387081</v>
      </c>
      <c r="M74" s="70">
        <f t="shared" si="11"/>
        <v>15480477.611443995</v>
      </c>
      <c r="N74" s="70">
        <f t="shared" si="11"/>
        <v>18440402.599036977</v>
      </c>
      <c r="O74" s="70">
        <f t="shared" si="11"/>
        <v>21770086.516030833</v>
      </c>
      <c r="P74" s="70">
        <f t="shared" si="11"/>
        <v>25515720.284980945</v>
      </c>
      <c r="Q74" s="70">
        <f t="shared" si="11"/>
        <v>29729265.078075293</v>
      </c>
      <c r="R74" s="70">
        <f t="shared" si="11"/>
        <v>34469173.146660663</v>
      </c>
      <c r="S74" s="70">
        <f t="shared" si="11"/>
        <v>39801198.69803533</v>
      </c>
      <c r="T74" s="70">
        <f t="shared" si="11"/>
        <v>45799310.068367735</v>
      </c>
      <c r="U74" s="70">
        <f t="shared" si="10"/>
        <v>52546715.845827959</v>
      </c>
      <c r="V74" s="70">
        <f t="shared" si="10"/>
        <v>60137019.178788662</v>
      </c>
      <c r="W74" s="70">
        <f t="shared" si="10"/>
        <v>68675516.282195464</v>
      </c>
      <c r="X74" s="70">
        <f t="shared" si="10"/>
        <v>78280657.155590326</v>
      </c>
    </row>
    <row r="75" spans="1:24" ht="15">
      <c r="A75" s="69">
        <v>39</v>
      </c>
      <c r="B75" s="75">
        <v>7613</v>
      </c>
      <c r="C75" s="55">
        <v>12.566598300000001</v>
      </c>
      <c r="D75" s="55">
        <v>1112</v>
      </c>
      <c r="E75" s="70">
        <f t="shared" si="11"/>
        <v>1063844.982979848</v>
      </c>
      <c r="F75" s="70">
        <f t="shared" si="11"/>
        <v>2261379.0915054767</v>
      </c>
      <c r="G75" s="70">
        <f t="shared" si="11"/>
        <v>3609402.5009550066</v>
      </c>
      <c r="H75" s="70">
        <f t="shared" si="11"/>
        <v>5126826.5972600253</v>
      </c>
      <c r="I75" s="70">
        <f t="shared" si="11"/>
        <v>6834939.2842550995</v>
      </c>
      <c r="J75" s="70">
        <f t="shared" si="11"/>
        <v>8757703.631136179</v>
      </c>
      <c r="K75" s="70">
        <f t="shared" si="11"/>
        <v>10922094.049745424</v>
      </c>
      <c r="L75" s="70">
        <f t="shared" si="11"/>
        <v>13358474.717904983</v>
      </c>
      <c r="M75" s="70">
        <f t="shared" si="11"/>
        <v>16101025.55769101</v>
      </c>
      <c r="N75" s="70">
        <f t="shared" si="11"/>
        <v>19188221.74468622</v>
      </c>
      <c r="O75" s="70">
        <f t="shared" si="11"/>
        <v>22663373.475234035</v>
      </c>
      <c r="P75" s="70">
        <f t="shared" si="11"/>
        <v>26575233.564075299</v>
      </c>
      <c r="Q75" s="70">
        <f t="shared" si="11"/>
        <v>30978681.396339256</v>
      </c>
      <c r="R75" s="70">
        <f t="shared" si="11"/>
        <v>35935492.829033889</v>
      </c>
      <c r="S75" s="70">
        <f t="shared" si="11"/>
        <v>41515206.842963733</v>
      </c>
      <c r="T75" s="70">
        <f t="shared" si="11"/>
        <v>47796101.103312947</v>
      </c>
      <c r="U75" s="70">
        <f t="shared" si="10"/>
        <v>54866290.115007997</v>
      </c>
      <c r="V75" s="70">
        <f t="shared" si="10"/>
        <v>62824961.378853515</v>
      </c>
      <c r="W75" s="70">
        <f t="shared" si="10"/>
        <v>71783766.890443996</v>
      </c>
      <c r="X75" s="70">
        <f t="shared" si="10"/>
        <v>81868389.503154367</v>
      </c>
    </row>
    <row r="76" spans="1:24" ht="15">
      <c r="A76" s="69">
        <v>40</v>
      </c>
      <c r="B76" s="75">
        <v>7872</v>
      </c>
      <c r="C76" s="55">
        <v>13.5524577</v>
      </c>
      <c r="D76" s="55">
        <v>1090</v>
      </c>
      <c r="E76" s="70">
        <f t="shared" si="11"/>
        <v>1162865.9224569597</v>
      </c>
      <c r="F76" s="70">
        <f t="shared" si="11"/>
        <v>2483328.7571626143</v>
      </c>
      <c r="G76" s="70">
        <f t="shared" si="11"/>
        <v>3982746.7589859725</v>
      </c>
      <c r="H76" s="70">
        <f t="shared" si="11"/>
        <v>5685372.751252627</v>
      </c>
      <c r="I76" s="70">
        <f t="shared" si="11"/>
        <v>7618746.4109104257</v>
      </c>
      <c r="J76" s="70">
        <f t="shared" si="11"/>
        <v>9814139.7179762889</v>
      </c>
      <c r="K76" s="70">
        <f t="shared" si="11"/>
        <v>12307062.774330882</v>
      </c>
      <c r="L76" s="70">
        <f t="shared" si="11"/>
        <v>15137838.173391484</v>
      </c>
      <c r="M76" s="70">
        <f t="shared" si="11"/>
        <v>18352253.210991777</v>
      </c>
      <c r="N76" s="70">
        <f t="shared" si="11"/>
        <v>22002300.48686529</v>
      </c>
      <c r="O76" s="70">
        <f t="shared" si="11"/>
        <v>26147018.875831563</v>
      </c>
      <c r="P76" s="70">
        <f t="shared" si="11"/>
        <v>30853448.471246608</v>
      </c>
      <c r="Q76" s="70">
        <f t="shared" si="11"/>
        <v>36197714.946760565</v>
      </c>
      <c r="R76" s="70">
        <f t="shared" si="11"/>
        <v>42266260.875743821</v>
      </c>
      <c r="S76" s="70">
        <f t="shared" si="11"/>
        <v>49157243.924757607</v>
      </c>
      <c r="T76" s="70">
        <f t="shared" si="11"/>
        <v>56982124.536603168</v>
      </c>
      <c r="U76" s="70">
        <f t="shared" si="10"/>
        <v>65867468.783444591</v>
      </c>
      <c r="V76" s="70">
        <f t="shared" si="10"/>
        <v>75956995.55083859</v>
      </c>
      <c r="W76" s="70">
        <f t="shared" si="10"/>
        <v>87413901.165513813</v>
      </c>
      <c r="X76" s="70">
        <f t="shared" si="10"/>
        <v>100423499.06734684</v>
      </c>
    </row>
    <row r="77" spans="1:24" ht="15">
      <c r="A77" s="69">
        <v>41</v>
      </c>
      <c r="B77" s="75">
        <v>8138</v>
      </c>
      <c r="C77" s="55">
        <v>11.8608305</v>
      </c>
      <c r="D77" s="55">
        <v>1042</v>
      </c>
      <c r="E77" s="70">
        <f t="shared" si="11"/>
        <v>1005774.2303057797</v>
      </c>
      <c r="F77" s="70">
        <f t="shared" si="11"/>
        <v>2130841.6372808083</v>
      </c>
      <c r="G77" s="70">
        <f t="shared" si="11"/>
        <v>3389351.3824078902</v>
      </c>
      <c r="H77" s="70">
        <f t="shared" si="11"/>
        <v>4797130.8352304762</v>
      </c>
      <c r="I77" s="70">
        <f t="shared" si="11"/>
        <v>6371884.6227661762</v>
      </c>
      <c r="J77" s="70">
        <f t="shared" si="11"/>
        <v>8133417.2878338173</v>
      </c>
      <c r="K77" s="70">
        <f t="shared" si="11"/>
        <v>10103882.356507264</v>
      </c>
      <c r="L77" s="70">
        <f t="shared" si="11"/>
        <v>12308060.947037777</v>
      </c>
      <c r="M77" s="70">
        <f t="shared" si="11"/>
        <v>14773673.424108401</v>
      </c>
      <c r="N77" s="70">
        <f t="shared" si="11"/>
        <v>17531728.017871227</v>
      </c>
      <c r="O77" s="70">
        <f t="shared" si="11"/>
        <v>20616910.792097725</v>
      </c>
      <c r="P77" s="70">
        <f t="shared" si="11"/>
        <v>24068021.865790419</v>
      </c>
      <c r="Q77" s="70">
        <f t="shared" si="11"/>
        <v>27928463.374300536</v>
      </c>
      <c r="R77" s="70">
        <f t="shared" si="11"/>
        <v>32246785.306686684</v>
      </c>
      <c r="S77" s="70">
        <f t="shared" si="11"/>
        <v>37077296.083917484</v>
      </c>
      <c r="T77" s="70">
        <f t="shared" si="11"/>
        <v>42480745.556719854</v>
      </c>
      <c r="U77" s="70">
        <f t="shared" si="10"/>
        <v>48525089.012644455</v>
      </c>
      <c r="V77" s="70">
        <f t="shared" si="10"/>
        <v>55286341.800714113</v>
      </c>
      <c r="W77" s="70">
        <f t="shared" si="10"/>
        <v>62849535.321653247</v>
      </c>
      <c r="X77" s="70">
        <f t="shared" si="10"/>
        <v>71309786.40649794</v>
      </c>
    </row>
    <row r="78" spans="1:24" ht="15">
      <c r="A78" s="69">
        <v>42</v>
      </c>
      <c r="B78" s="75">
        <v>8411</v>
      </c>
      <c r="C78" s="55">
        <v>12.368753</v>
      </c>
      <c r="D78" s="55">
        <v>1100</v>
      </c>
      <c r="E78" s="70">
        <f t="shared" si="11"/>
        <v>1144369.3963129998</v>
      </c>
      <c r="F78" s="70">
        <f t="shared" si="11"/>
        <v>2430283.0166635453</v>
      </c>
      <c r="G78" s="70">
        <f t="shared" si="11"/>
        <v>3875248.1165086078</v>
      </c>
      <c r="H78" s="70">
        <f t="shared" si="11"/>
        <v>5498937.3804897079</v>
      </c>
      <c r="I78" s="70">
        <f t="shared" si="11"/>
        <v>7323456.7590201497</v>
      </c>
      <c r="J78" s="70">
        <f t="shared" si="11"/>
        <v>9373646.4329181556</v>
      </c>
      <c r="K78" s="70">
        <f t="shared" si="11"/>
        <v>11677419.003612114</v>
      </c>
      <c r="L78" s="70">
        <f t="shared" si="11"/>
        <v>14266139.51325695</v>
      </c>
      <c r="M78" s="70">
        <f t="shared" si="11"/>
        <v>17175052.468600105</v>
      </c>
      <c r="N78" s="70">
        <f t="shared" si="11"/>
        <v>20443761.682374656</v>
      </c>
      <c r="O78" s="70">
        <f t="shared" si="11"/>
        <v>24116769.465089221</v>
      </c>
      <c r="P78" s="70">
        <f t="shared" si="11"/>
        <v>28244082.508118518</v>
      </c>
      <c r="Q78" s="70">
        <f t="shared" si="11"/>
        <v>32881892.706976902</v>
      </c>
      <c r="R78" s="70">
        <f t="shared" si="11"/>
        <v>38093342.193940885</v>
      </c>
      <c r="S78" s="70">
        <f t="shared" si="11"/>
        <v>43949382.995667219</v>
      </c>
      <c r="T78" s="70">
        <f t="shared" si="11"/>
        <v>50529743.019738287</v>
      </c>
      <c r="U78" s="70">
        <f t="shared" si="10"/>
        <v>57924011.521697447</v>
      </c>
      <c r="V78" s="70">
        <f t="shared" si="10"/>
        <v>66232858.830820747</v>
      </c>
      <c r="W78" s="70">
        <f t="shared" si="10"/>
        <v>75569406.940756649</v>
      </c>
      <c r="X78" s="70">
        <f t="shared" si="10"/>
        <v>86060769.625136673</v>
      </c>
    </row>
    <row r="79" spans="1:24" ht="15">
      <c r="A79" s="69">
        <v>43</v>
      </c>
      <c r="B79" s="75">
        <v>8691</v>
      </c>
      <c r="C79" s="55">
        <v>12.4892573</v>
      </c>
      <c r="D79" s="55">
        <v>1047</v>
      </c>
      <c r="E79" s="70">
        <f t="shared" si="11"/>
        <v>1136457.0954843201</v>
      </c>
      <c r="F79" s="70">
        <f t="shared" si="11"/>
        <v>2414849.2417277838</v>
      </c>
      <c r="G79" s="70">
        <f t="shared" si="11"/>
        <v>3852903.072418585</v>
      </c>
      <c r="H79" s="70">
        <f t="shared" si="11"/>
        <v>5470559.1461368697</v>
      </c>
      <c r="I79" s="70">
        <f t="shared" si="11"/>
        <v>7290248.4491309049</v>
      </c>
      <c r="J79" s="70">
        <f t="shared" si="11"/>
        <v>9337203.431236444</v>
      </c>
      <c r="K79" s="70">
        <f t="shared" si="11"/>
        <v>11639807.887872312</v>
      </c>
      <c r="L79" s="70">
        <f t="shared" si="11"/>
        <v>14229990.539698701</v>
      </c>
      <c r="M79" s="70">
        <f t="shared" si="11"/>
        <v>17143667.767451648</v>
      </c>
      <c r="N79" s="70">
        <f t="shared" si="11"/>
        <v>20421241.641070172</v>
      </c>
      <c r="O79" s="70">
        <f t="shared" si="11"/>
        <v>24108160.148962483</v>
      </c>
      <c r="P79" s="70">
        <f t="shared" si="11"/>
        <v>28255547.395746794</v>
      </c>
      <c r="Q79" s="70">
        <f t="shared" si="11"/>
        <v>32920912.507009376</v>
      </c>
      <c r="R79" s="70">
        <f t="shared" si="11"/>
        <v>38168947.071001969</v>
      </c>
      <c r="S79" s="70">
        <f t="shared" si="11"/>
        <v>44072422.174884543</v>
      </c>
      <c r="T79" s="70">
        <f t="shared" si="11"/>
        <v>50713197.474132448</v>
      </c>
      <c r="U79" s="70">
        <f t="shared" si="10"/>
        <v>58183356.287218273</v>
      </c>
      <c r="V79" s="70">
        <f t="shared" si="10"/>
        <v>66586482.455188997</v>
      </c>
      <c r="W79" s="70">
        <f t="shared" si="10"/>
        <v>76039096.671521232</v>
      </c>
      <c r="X79" s="70">
        <f t="shared" si="10"/>
        <v>86672272.198907569</v>
      </c>
    </row>
    <row r="80" spans="1:24" ht="15">
      <c r="A80" s="69">
        <v>44</v>
      </c>
      <c r="B80" s="75">
        <v>8978</v>
      </c>
      <c r="C80" s="55">
        <v>12.7418543</v>
      </c>
      <c r="D80" s="55">
        <v>1067</v>
      </c>
      <c r="E80" s="70">
        <f t="shared" si="11"/>
        <v>1220609.245550619</v>
      </c>
      <c r="F80" s="70">
        <f t="shared" si="11"/>
        <v>2596746.7427416272</v>
      </c>
      <c r="G80" s="70">
        <f t="shared" si="11"/>
        <v>4148229.6747923805</v>
      </c>
      <c r="H80" s="70">
        <f t="shared" si="11"/>
        <v>5897400.3015344096</v>
      </c>
      <c r="I80" s="70">
        <f t="shared" si="11"/>
        <v>7869447.7009943034</v>
      </c>
      <c r="J80" s="70">
        <f t="shared" si="11"/>
        <v>10092770.506820315</v>
      </c>
      <c r="K80" s="70">
        <f t="shared" si="11"/>
        <v>12599385.865183355</v>
      </c>
      <c r="L80" s="70">
        <f t="shared" si="11"/>
        <v>15425390.500370432</v>
      </c>
      <c r="M80" s="70">
        <f t="shared" si="11"/>
        <v>18611480.528684292</v>
      </c>
      <c r="N80" s="70">
        <f t="shared" si="11"/>
        <v>22203537.506272737</v>
      </c>
      <c r="O80" s="70">
        <f t="shared" si="11"/>
        <v>26253289.150318481</v>
      </c>
      <c r="P80" s="70">
        <f t="shared" si="11"/>
        <v>30819054.248360395</v>
      </c>
      <c r="Q80" s="70">
        <f t="shared" si="11"/>
        <v>35966582.482875057</v>
      </c>
      <c r="R80" s="70">
        <f t="shared" si="11"/>
        <v>41770001.26508294</v>
      </c>
      <c r="S80" s="70">
        <f t="shared" si="11"/>
        <v>48312883.212938592</v>
      </c>
      <c r="T80" s="70">
        <f t="shared" si="11"/>
        <v>55689449.645611003</v>
      </c>
      <c r="U80" s="70">
        <f t="shared" si="10"/>
        <v>64005927.425477251</v>
      </c>
      <c r="V80" s="70">
        <f t="shared" si="10"/>
        <v>73382078.686945915</v>
      </c>
      <c r="W80" s="70">
        <f t="shared" si="10"/>
        <v>83952925.481098562</v>
      </c>
      <c r="X80" s="70">
        <f t="shared" si="10"/>
        <v>95870694.172038347</v>
      </c>
    </row>
    <row r="81" spans="1:24" ht="15">
      <c r="A81" s="69">
        <v>45</v>
      </c>
      <c r="B81" s="75">
        <v>9272</v>
      </c>
      <c r="C81" s="55">
        <v>12.649166299999999</v>
      </c>
      <c r="D81" s="55">
        <v>1005</v>
      </c>
      <c r="E81" s="70">
        <f t="shared" si="11"/>
        <v>1178694.8528326794</v>
      </c>
      <c r="F81" s="70">
        <f t="shared" si="11"/>
        <v>2506484.7777697043</v>
      </c>
      <c r="G81" s="70">
        <f t="shared" si="11"/>
        <v>4002229.0584266586</v>
      </c>
      <c r="H81" s="70">
        <f t="shared" si="11"/>
        <v>5687172.5205666497</v>
      </c>
      <c r="I81" s="70">
        <f t="shared" si="11"/>
        <v>7585247.2832937064</v>
      </c>
      <c r="J81" s="70">
        <f t="shared" si="11"/>
        <v>9723412.6792564336</v>
      </c>
      <c r="K81" s="70">
        <f t="shared" si="11"/>
        <v>12132038.17192355</v>
      </c>
      <c r="L81" s="70">
        <f t="shared" si="11"/>
        <v>14845334.708702315</v>
      </c>
      <c r="M81" s="70">
        <f t="shared" si="11"/>
        <v>17901840.636630367</v>
      </c>
      <c r="N81" s="70">
        <f t="shared" si="11"/>
        <v>21344969.082351401</v>
      </c>
      <c r="O81" s="70">
        <f t="shared" si="11"/>
        <v>25223624.571094293</v>
      </c>
      <c r="P81" s="70">
        <f t="shared" si="11"/>
        <v>29592897.642812349</v>
      </c>
      <c r="Q81" s="70">
        <f t="shared" si="11"/>
        <v>34514847.331473142</v>
      </c>
      <c r="R81" s="70">
        <f t="shared" si="11"/>
        <v>40059382.621454962</v>
      </c>
      <c r="S81" s="70">
        <f t="shared" si="11"/>
        <v>46305255.400828786</v>
      </c>
      <c r="T81" s="70">
        <f t="shared" si="11"/>
        <v>53341179.014952011</v>
      </c>
      <c r="U81" s="70">
        <f t="shared" si="10"/>
        <v>61267088.307766676</v>
      </c>
      <c r="V81" s="70">
        <f t="shared" si="10"/>
        <v>70195559.047816604</v>
      </c>
      <c r="W81" s="70">
        <f t="shared" si="10"/>
        <v>80253406.899822295</v>
      </c>
      <c r="X81" s="70">
        <f t="shared" si="10"/>
        <v>91583488.65282917</v>
      </c>
    </row>
    <row r="82" spans="1:24" ht="15">
      <c r="A82" s="69">
        <v>46</v>
      </c>
      <c r="B82" s="75">
        <v>9575</v>
      </c>
      <c r="C82" s="55">
        <v>12.6890014</v>
      </c>
      <c r="D82" s="55">
        <v>1023</v>
      </c>
      <c r="E82" s="70">
        <f t="shared" si="11"/>
        <v>1242916.23738315</v>
      </c>
      <c r="F82" s="70">
        <f t="shared" si="11"/>
        <v>2643546.1335286763</v>
      </c>
      <c r="G82" s="70">
        <f t="shared" si="11"/>
        <v>4221901.9768049251</v>
      </c>
      <c r="H82" s="70">
        <f t="shared" si="11"/>
        <v>6000535.4151314823</v>
      </c>
      <c r="I82" s="70">
        <f t="shared" si="11"/>
        <v>8004859.6753481608</v>
      </c>
      <c r="J82" s="70">
        <f t="shared" si="11"/>
        <v>10263512.669004275</v>
      </c>
      <c r="K82" s="70">
        <f t="shared" si="11"/>
        <v>12808766.172646556</v>
      </c>
      <c r="L82" s="70">
        <f t="shared" si="11"/>
        <v>15676986.928999556</v>
      </c>
      <c r="M82" s="70">
        <f t="shared" si="11"/>
        <v>18909156.257281274</v>
      </c>
      <c r="N82" s="70">
        <f t="shared" si="11"/>
        <v>22551455.596879039</v>
      </c>
      <c r="O82" s="70">
        <f t="shared" si="11"/>
        <v>26655926.35067055</v>
      </c>
      <c r="P82" s="70">
        <f t="shared" si="11"/>
        <v>31281213.455873262</v>
      </c>
      <c r="Q82" s="70">
        <f t="shared" si="11"/>
        <v>36493403.306609154</v>
      </c>
      <c r="R82" s="70">
        <f t="shared" si="11"/>
        <v>42366968.000475585</v>
      </c>
      <c r="S82" s="70">
        <f t="shared" si="11"/>
        <v>48985829.400576644</v>
      </c>
      <c r="T82" s="70">
        <f t="shared" si="11"/>
        <v>56444558.216400571</v>
      </c>
      <c r="U82" s="70">
        <f t="shared" si="10"/>
        <v>64849725.236086607</v>
      </c>
      <c r="V82" s="70">
        <f t="shared" si="10"/>
        <v>74321424.016572937</v>
      </c>
      <c r="W82" s="70">
        <f t="shared" si="10"/>
        <v>84994986.78791897</v>
      </c>
      <c r="X82" s="70">
        <f t="shared" si="10"/>
        <v>97022918.088751003</v>
      </c>
    </row>
    <row r="83" spans="1:24" ht="15">
      <c r="A83" s="69">
        <v>47</v>
      </c>
      <c r="B83" s="75">
        <v>9886</v>
      </c>
      <c r="C83" s="55">
        <v>12.8221977</v>
      </c>
      <c r="D83" s="55">
        <v>1047</v>
      </c>
      <c r="E83" s="70">
        <f t="shared" si="11"/>
        <v>1327179.7804592333</v>
      </c>
      <c r="F83" s="70">
        <f t="shared" si="11"/>
        <v>2824533.1762033757</v>
      </c>
      <c r="G83" s="70">
        <f t="shared" si="11"/>
        <v>4513880.1846174933</v>
      </c>
      <c r="H83" s="70">
        <f t="shared" si="11"/>
        <v>6419838.6062895097</v>
      </c>
      <c r="I83" s="70">
        <f t="shared" si="11"/>
        <v>8570182.7848681081</v>
      </c>
      <c r="J83" s="70">
        <f t="shared" si="11"/>
        <v>10996248.345254494</v>
      </c>
      <c r="K83" s="70">
        <f t="shared" si="11"/>
        <v>13733388.828125235</v>
      </c>
      <c r="L83" s="70">
        <f t="shared" si="11"/>
        <v>16821490.8750364</v>
      </c>
      <c r="M83" s="70">
        <f t="shared" si="11"/>
        <v>20305555.471580263</v>
      </c>
      <c r="N83" s="70">
        <f t="shared" si="11"/>
        <v>24236353.718688682</v>
      </c>
      <c r="O83" s="70">
        <f t="shared" si="11"/>
        <v>28671166.688229471</v>
      </c>
      <c r="P83" s="70">
        <f t="shared" si="11"/>
        <v>33674620.144350037</v>
      </c>
      <c r="Q83" s="70">
        <f t="shared" si="11"/>
        <v>39319626.294441856</v>
      </c>
      <c r="R83" s="70">
        <f t="shared" si="11"/>
        <v>45688446.293275602</v>
      </c>
      <c r="S83" s="70">
        <f t="shared" si="11"/>
        <v>52873888.983516946</v>
      </c>
      <c r="T83" s="70">
        <f t="shared" si="11"/>
        <v>60980663.341121249</v>
      </c>
      <c r="U83" s="70">
        <f t="shared" si="10"/>
        <v>70126904.333950475</v>
      </c>
      <c r="V83" s="70">
        <f t="shared" si="10"/>
        <v>80445894.428998694</v>
      </c>
      <c r="W83" s="70">
        <f t="shared" si="10"/>
        <v>92088005.834677413</v>
      </c>
      <c r="X83" s="70">
        <f t="shared" si="10"/>
        <v>105222891.78124654</v>
      </c>
    </row>
    <row r="84" spans="1:24" ht="15">
      <c r="A84" s="69">
        <v>48</v>
      </c>
      <c r="B84" s="75">
        <v>10203</v>
      </c>
      <c r="C84" s="55">
        <v>12.6767097</v>
      </c>
      <c r="D84" s="55">
        <v>904</v>
      </c>
      <c r="E84" s="70">
        <f t="shared" si="11"/>
        <v>1169237.8403846649</v>
      </c>
      <c r="F84" s="70">
        <f t="shared" si="11"/>
        <v>2486696.5674974429</v>
      </c>
      <c r="G84" s="70">
        <f t="shared" si="11"/>
        <v>3971165.7128636232</v>
      </c>
      <c r="H84" s="70">
        <f t="shared" si="11"/>
        <v>5643816.7023739452</v>
      </c>
      <c r="I84" s="70">
        <f t="shared" si="11"/>
        <v>7528504.8021186693</v>
      </c>
      <c r="J84" s="70">
        <f t="shared" si="11"/>
        <v>9652109.3410184756</v>
      </c>
      <c r="K84" s="70">
        <f t="shared" si="11"/>
        <v>12044917.062490638</v>
      </c>
      <c r="L84" s="70">
        <f t="shared" si="11"/>
        <v>14741054.072493007</v>
      </c>
      <c r="M84" s="70">
        <f t="shared" si="11"/>
        <v>17778972.544367641</v>
      </c>
      <c r="N84" s="70">
        <f t="shared" si="11"/>
        <v>21201999.121844493</v>
      </c>
      <c r="O84" s="70">
        <f t="shared" si="11"/>
        <v>25058952.841501936</v>
      </c>
      <c r="P84" s="70">
        <f t="shared" si="11"/>
        <v>29404841.387463704</v>
      </c>
      <c r="Q84" s="70">
        <f t="shared" si="11"/>
        <v>34301645.608282603</v>
      </c>
      <c r="R84" s="70">
        <f t="shared" si="11"/>
        <v>39819203.484752037</v>
      </c>
      <c r="S84" s="70">
        <f t="shared" si="11"/>
        <v>46036206.15575102</v>
      </c>
      <c r="T84" s="70">
        <f t="shared" si="11"/>
        <v>53041320.207393765</v>
      </c>
      <c r="U84" s="70">
        <f t="shared" si="10"/>
        <v>60934452.231517181</v>
      </c>
      <c r="V84" s="70">
        <f t="shared" si="10"/>
        <v>69828173.68857646</v>
      </c>
      <c r="W84" s="70">
        <f t="shared" si="10"/>
        <v>79849326.396273747</v>
      </c>
      <c r="X84" s="70">
        <f t="shared" si="10"/>
        <v>91140831.541319504</v>
      </c>
    </row>
    <row r="85" spans="1:24" ht="15">
      <c r="A85" s="69">
        <v>49</v>
      </c>
      <c r="B85" s="75">
        <v>10527</v>
      </c>
      <c r="C85" s="55">
        <v>13.766070600000001</v>
      </c>
      <c r="D85" s="55">
        <v>1014</v>
      </c>
      <c r="E85" s="70">
        <f t="shared" si="11"/>
        <v>1469442.4115908695</v>
      </c>
      <c r="F85" s="70">
        <f t="shared" si="11"/>
        <v>3141169.3029876808</v>
      </c>
      <c r="G85" s="70">
        <f t="shared" si="11"/>
        <v>5043027.298493363</v>
      </c>
      <c r="H85" s="70">
        <f t="shared" si="11"/>
        <v>7206696.4083721023</v>
      </c>
      <c r="I85" s="70">
        <f t="shared" si="11"/>
        <v>9668217.7354671396</v>
      </c>
      <c r="J85" s="70">
        <f t="shared" si="11"/>
        <v>12468593.826284137</v>
      </c>
      <c r="K85" s="70">
        <f t="shared" si="11"/>
        <v>15654471.666828526</v>
      </c>
      <c r="L85" s="70">
        <f t="shared" si="11"/>
        <v>19278919.700132012</v>
      </c>
      <c r="M85" s="70">
        <f t="shared" si="11"/>
        <v>23402311.808560364</v>
      </c>
      <c r="N85" s="70">
        <f t="shared" si="11"/>
        <v>28093332.985749792</v>
      </c>
      <c r="O85" s="70">
        <f t="shared" si="11"/>
        <v>33430123.450052071</v>
      </c>
      <c r="P85" s="70">
        <f t="shared" si="11"/>
        <v>39501580.25744427</v>
      </c>
      <c r="Q85" s="70">
        <f t="shared" si="11"/>
        <v>46408838.095390588</v>
      </c>
      <c r="R85" s="70">
        <f t="shared" si="11"/>
        <v>54266953.923832618</v>
      </c>
      <c r="S85" s="70">
        <f t="shared" si="11"/>
        <v>63206823.525047772</v>
      </c>
      <c r="T85" s="70">
        <f t="shared" si="11"/>
        <v>73377361.887114137</v>
      </c>
      <c r="U85" s="70">
        <f t="shared" si="10"/>
        <v>84947983.740502656</v>
      </c>
      <c r="V85" s="70">
        <f t="shared" si="10"/>
        <v>98111425.56708765</v>
      </c>
      <c r="W85" s="70">
        <f t="shared" si="10"/>
        <v>113086956.08891027</v>
      </c>
      <c r="X85" s="70">
        <f t="shared" si="10"/>
        <v>130124028.71509153</v>
      </c>
    </row>
    <row r="86" spans="1:24" ht="15">
      <c r="A86" s="69">
        <v>50</v>
      </c>
      <c r="B86" s="75">
        <v>10858</v>
      </c>
      <c r="C86" s="55">
        <v>12.5287767</v>
      </c>
      <c r="D86" s="55">
        <v>1040</v>
      </c>
      <c r="E86" s="70">
        <f t="shared" si="11"/>
        <v>1414789.5570494412</v>
      </c>
      <c r="F86" s="70">
        <f t="shared" si="11"/>
        <v>3006834.9384765252</v>
      </c>
      <c r="G86" s="70">
        <f t="shared" si="11"/>
        <v>4798344.1307052728</v>
      </c>
      <c r="H86" s="70">
        <f t="shared" si="11"/>
        <v>6814307.5091883317</v>
      </c>
      <c r="I86" s="70">
        <f t="shared" si="11"/>
        <v>9082846.4377153106</v>
      </c>
      <c r="J86" s="70">
        <f t="shared" si="11"/>
        <v>11635605.54295001</v>
      </c>
      <c r="K86" s="70">
        <f t="shared" si="11"/>
        <v>14508194.136168482</v>
      </c>
      <c r="L86" s="70">
        <f t="shared" si="11"/>
        <v>17740682.93974096</v>
      </c>
      <c r="M86" s="70">
        <f t="shared" si="11"/>
        <v>21378163.047365543</v>
      </c>
      <c r="N86" s="70">
        <f t="shared" si="11"/>
        <v>25471374.915181331</v>
      </c>
      <c r="O86" s="70">
        <f t="shared" si="11"/>
        <v>30077416.157773655</v>
      </c>
      <c r="P86" s="70">
        <f t="shared" si="11"/>
        <v>35260538.022360273</v>
      </c>
      <c r="Q86" s="70">
        <f t="shared" si="11"/>
        <v>41093041.651449829</v>
      </c>
      <c r="R86" s="70">
        <f t="shared" si="11"/>
        <v>47656286.636247411</v>
      </c>
      <c r="S86" s="70">
        <f t="shared" si="11"/>
        <v>55041825.929464251</v>
      </c>
      <c r="T86" s="70">
        <f t="shared" si="11"/>
        <v>63352682.948818944</v>
      </c>
      <c r="U86" s="70">
        <f t="shared" si="10"/>
        <v>72704788.685984895</v>
      </c>
      <c r="V86" s="70">
        <f t="shared" si="10"/>
        <v>83228598.867708236</v>
      </c>
      <c r="W86" s="70">
        <f t="shared" si="10"/>
        <v>95070913.727431595</v>
      </c>
      <c r="X86" s="70">
        <f t="shared" si="10"/>
        <v>108396925.77204058</v>
      </c>
    </row>
    <row r="87" spans="1:24" ht="15">
      <c r="A87" s="69">
        <v>51</v>
      </c>
      <c r="B87" s="75">
        <v>11197</v>
      </c>
      <c r="C87" s="55">
        <v>12.5532524</v>
      </c>
      <c r="D87" s="55">
        <v>975</v>
      </c>
      <c r="E87" s="70">
        <f t="shared" si="11"/>
        <v>1370447.9794473003</v>
      </c>
      <c r="F87" s="70">
        <f t="shared" si="11"/>
        <v>2912931.7527653207</v>
      </c>
      <c r="G87" s="70">
        <f t="shared" si="11"/>
        <v>4649047.4073769972</v>
      </c>
      <c r="H87" s="70">
        <f t="shared" si="11"/>
        <v>6603102.0420679869</v>
      </c>
      <c r="I87" s="70">
        <f t="shared" si="11"/>
        <v>8802454.0870856382</v>
      </c>
      <c r="J87" s="70">
        <f t="shared" si="11"/>
        <v>11277896.345478915</v>
      </c>
      <c r="K87" s="70">
        <f t="shared" si="11"/>
        <v>14064087.11858456</v>
      </c>
      <c r="L87" s="70">
        <f t="shared" si="11"/>
        <v>17200035.451783665</v>
      </c>
      <c r="M87" s="70">
        <f t="shared" si="11"/>
        <v>20729647.294382852</v>
      </c>
      <c r="N87" s="70">
        <f t="shared" si="11"/>
        <v>24702340.220323801</v>
      </c>
      <c r="O87" s="70">
        <f t="shared" si="11"/>
        <v>29173735.316335067</v>
      </c>
      <c r="P87" s="70">
        <f t="shared" si="11"/>
        <v>34206435.92454984</v>
      </c>
      <c r="Q87" s="70">
        <f t="shared" si="11"/>
        <v>39870904.142650165</v>
      </c>
      <c r="R87" s="70">
        <f t="shared" si="11"/>
        <v>46246447.353286408</v>
      </c>
      <c r="S87" s="70">
        <f t="shared" si="11"/>
        <v>53422328.595024869</v>
      </c>
      <c r="T87" s="70">
        <f t="shared" ref="T87:X101" si="12">$D87*((1+$C87/100)^T$2-1)*$B87</f>
        <v>61499016.32096301</v>
      </c>
      <c r="U87" s="70">
        <f t="shared" si="12"/>
        <v>70589591.042697981</v>
      </c>
      <c r="V87" s="70">
        <f t="shared" si="12"/>
        <v>80821328.553862959</v>
      </c>
      <c r="W87" s="70">
        <f t="shared" si="12"/>
        <v>92337481.89970997</v>
      </c>
      <c r="X87" s="70">
        <f t="shared" si="12"/>
        <v>105299287.04183218</v>
      </c>
    </row>
    <row r="88" spans="1:24" ht="15">
      <c r="A88" s="69">
        <v>52</v>
      </c>
      <c r="B88" s="75">
        <v>11542</v>
      </c>
      <c r="C88" s="55">
        <v>15.0600673</v>
      </c>
      <c r="D88" s="55">
        <v>1031</v>
      </c>
      <c r="E88" s="70">
        <f t="shared" ref="E88:T101" si="13">$D88*((1+$C88/100)^E$2-1)*$B88</f>
        <v>1792118.1897667462</v>
      </c>
      <c r="F88" s="70">
        <f t="shared" si="13"/>
        <v>3854130.585007905</v>
      </c>
      <c r="G88" s="70">
        <f t="shared" si="13"/>
        <v>6226683.4347067252</v>
      </c>
      <c r="H88" s="70">
        <f t="shared" si="13"/>
        <v>8956544.3402982559</v>
      </c>
      <c r="I88" s="70">
        <f t="shared" si="13"/>
        <v>12097524.135468259</v>
      </c>
      <c r="J88" s="70">
        <f t="shared" si="13"/>
        <v>15711537.601670267</v>
      </c>
      <c r="K88" s="70">
        <f t="shared" si="13"/>
        <v>19869823.928113364</v>
      </c>
      <c r="L88" s="70">
        <f t="shared" si="13"/>
        <v>24654350.973845486</v>
      </c>
      <c r="M88" s="70">
        <f t="shared" si="13"/>
        <v>30159431.01265157</v>
      </c>
      <c r="N88" s="70">
        <f t="shared" si="13"/>
        <v>36493579.810220711</v>
      </c>
      <c r="O88" s="70">
        <f t="shared" si="13"/>
        <v>43781655.679585904</v>
      </c>
      <c r="P88" s="70">
        <f t="shared" si="13"/>
        <v>52167320.679752566</v>
      </c>
      <c r="Q88" s="70">
        <f t="shared" si="13"/>
        <v>61815872.472496867</v>
      </c>
      <c r="R88" s="70">
        <f t="shared" si="13"/>
        <v>72917502.658703804</v>
      </c>
      <c r="S88" s="70">
        <f t="shared" si="13"/>
        <v>85691045.822350636</v>
      </c>
      <c r="T88" s="70">
        <f t="shared" si="13"/>
        <v>100388293.18303722</v>
      </c>
      <c r="U88" s="70">
        <f t="shared" si="12"/>
        <v>117298955.88749069</v>
      </c>
      <c r="V88" s="70">
        <f t="shared" si="12"/>
        <v>136756375.77611086</v>
      </c>
      <c r="W88" s="70">
        <f t="shared" si="12"/>
        <v>159144096.19480076</v>
      </c>
      <c r="X88" s="70">
        <f t="shared" si="12"/>
        <v>184903422.37548125</v>
      </c>
    </row>
    <row r="89" spans="1:24" ht="15">
      <c r="A89" s="69">
        <v>53</v>
      </c>
      <c r="B89" s="75">
        <v>11893</v>
      </c>
      <c r="C89" s="55">
        <v>12.7088257</v>
      </c>
      <c r="D89" s="55">
        <v>996</v>
      </c>
      <c r="E89" s="70">
        <f t="shared" si="13"/>
        <v>1505414.7979389965</v>
      </c>
      <c r="F89" s="70">
        <f t="shared" si="13"/>
        <v>3202150.1386100668</v>
      </c>
      <c r="G89" s="70">
        <f t="shared" si="13"/>
        <v>5114520.6163173262</v>
      </c>
      <c r="H89" s="70">
        <f t="shared" si="13"/>
        <v>7269930.9247746561</v>
      </c>
      <c r="I89" s="70">
        <f t="shared" si="13"/>
        <v>9699268.5724536609</v>
      </c>
      <c r="J89" s="70">
        <f t="shared" si="13"/>
        <v>12437346.507440673</v>
      </c>
      <c r="K89" s="70">
        <f t="shared" si="13"/>
        <v>15523401.99471534</v>
      </c>
      <c r="L89" s="70">
        <f t="shared" si="13"/>
        <v>19001658.894873034</v>
      </c>
      <c r="M89" s="70">
        <f t="shared" si="13"/>
        <v>22921961.40186999</v>
      </c>
      <c r="N89" s="70">
        <f t="shared" si="13"/>
        <v>27340488.321393918</v>
      </c>
      <c r="O89" s="70">
        <f t="shared" si="13"/>
        <v>32320558.125627726</v>
      </c>
      <c r="P89" s="70">
        <f t="shared" si="13"/>
        <v>37933536.321019933</v>
      </c>
      <c r="Q89" s="70">
        <f t="shared" si="13"/>
        <v>44259858.131843552</v>
      </c>
      <c r="R89" s="70">
        <f t="shared" si="13"/>
        <v>51390181.154825829</v>
      </c>
      <c r="S89" s="70">
        <f t="shared" si="13"/>
        <v>59426684.50264588</v>
      </c>
      <c r="T89" s="70">
        <f t="shared" si="13"/>
        <v>68484533.053315058</v>
      </c>
      <c r="U89" s="70">
        <f t="shared" si="12"/>
        <v>78693527.78845875</v>
      </c>
      <c r="V89" s="70">
        <f t="shared" si="12"/>
        <v>90199965.87021403</v>
      </c>
      <c r="W89" s="70">
        <f t="shared" si="12"/>
        <v>103168737.11205801</v>
      </c>
      <c r="X89" s="70">
        <f t="shared" si="12"/>
        <v>117785686.88645968</v>
      </c>
    </row>
    <row r="90" spans="1:24" ht="15">
      <c r="A90" s="69">
        <v>54</v>
      </c>
      <c r="B90" s="75">
        <v>12251</v>
      </c>
      <c r="C90" s="55">
        <v>13.548388900000001</v>
      </c>
      <c r="D90" s="55">
        <v>1053</v>
      </c>
      <c r="E90" s="70">
        <f t="shared" si="13"/>
        <v>1747783.2197183678</v>
      </c>
      <c r="F90" s="70">
        <f t="shared" si="13"/>
        <v>3732362.9071731213</v>
      </c>
      <c r="G90" s="70">
        <f t="shared" si="13"/>
        <v>5985821.1687146481</v>
      </c>
      <c r="H90" s="70">
        <f t="shared" si="13"/>
        <v>8544586.7192290016</v>
      </c>
      <c r="I90" s="70">
        <f t="shared" si="13"/>
        <v>11450023.777566267</v>
      </c>
      <c r="J90" s="70">
        <f t="shared" si="13"/>
        <v>14749100.747811781</v>
      </c>
      <c r="K90" s="70">
        <f t="shared" si="13"/>
        <v>18495149.496096503</v>
      </c>
      <c r="L90" s="70">
        <f t="shared" si="13"/>
        <v>22748727.497182414</v>
      </c>
      <c r="M90" s="70">
        <f t="shared" si="13"/>
        <v>27578596.78802029</v>
      </c>
      <c r="N90" s="70">
        <f t="shared" si="13"/>
        <v>33062835.553742558</v>
      </c>
      <c r="O90" s="70">
        <f t="shared" si="13"/>
        <v>39290100.315649435</v>
      </c>
      <c r="P90" s="70">
        <f t="shared" si="13"/>
        <v>46361059.125332125</v>
      </c>
      <c r="Q90" s="70">
        <f t="shared" si="13"/>
        <v>54390018.933509424</v>
      </c>
      <c r="R90" s="70">
        <f t="shared" si="13"/>
        <v>63506773.441123269</v>
      </c>
      <c r="S90" s="70">
        <f t="shared" si="13"/>
        <v>73858701.304486945</v>
      </c>
      <c r="T90" s="70">
        <f t="shared" si="13"/>
        <v>85613148.613426581</v>
      </c>
      <c r="U90" s="70">
        <f t="shared" si="12"/>
        <v>98960134.156826943</v>
      </c>
      <c r="V90" s="70">
        <f t="shared" si="12"/>
        <v>114115421.20807394</v>
      </c>
      <c r="W90" s="70">
        <f t="shared" si="12"/>
        <v>131324005.48793526</v>
      </c>
      <c r="X90" s="70">
        <f t="shared" si="12"/>
        <v>150864075.69021645</v>
      </c>
    </row>
    <row r="91" spans="1:24" ht="15">
      <c r="A91" s="69">
        <v>55</v>
      </c>
      <c r="B91" s="75">
        <v>12614</v>
      </c>
      <c r="C91" s="55">
        <v>12.105408499999999</v>
      </c>
      <c r="D91" s="55">
        <v>1001</v>
      </c>
      <c r="E91" s="70">
        <f t="shared" si="13"/>
        <v>1528503.2044181891</v>
      </c>
      <c r="F91" s="70">
        <f t="shared" si="13"/>
        <v>3242037.9656667891</v>
      </c>
      <c r="G91" s="70">
        <f t="shared" si="13"/>
        <v>5163003.1095540337</v>
      </c>
      <c r="H91" s="70">
        <f t="shared" si="13"/>
        <v>7316508.9312514374</v>
      </c>
      <c r="I91" s="70">
        <f t="shared" si="13"/>
        <v>9730705.4297365975</v>
      </c>
      <c r="J91" s="70">
        <f t="shared" si="13"/>
        <v>12437150.276356079</v>
      </c>
      <c r="K91" s="70">
        <f t="shared" si="13"/>
        <v>15471221.327486053</v>
      </c>
      <c r="L91" s="70">
        <f t="shared" si="13"/>
        <v>18872579.07353555</v>
      </c>
      <c r="M91" s="70">
        <f t="shared" si="13"/>
        <v>22685685.069290731</v>
      </c>
      <c r="N91" s="70">
        <f t="shared" si="13"/>
        <v>26960383.122370072</v>
      </c>
      <c r="O91" s="70">
        <f t="shared" si="13"/>
        <v>31752550.836916208</v>
      </c>
      <c r="P91" s="70">
        <f t="shared" si="13"/>
        <v>37124830.029313266</v>
      </c>
      <c r="Q91" s="70">
        <f t="shared" si="13"/>
        <v>43147445.563710488</v>
      </c>
      <c r="R91" s="70">
        <f t="shared" si="13"/>
        <v>49899123.310930952</v>
      </c>
      <c r="S91" s="70">
        <f t="shared" si="13"/>
        <v>57468119.23005607</v>
      </c>
      <c r="T91" s="70">
        <f t="shared" si="13"/>
        <v>65953373.024539582</v>
      </c>
      <c r="U91" s="70">
        <f t="shared" si="12"/>
        <v>75465801.453107089</v>
      </c>
      <c r="V91" s="70">
        <f t="shared" si="12"/>
        <v>86129748.201222807</v>
      </c>
      <c r="W91" s="70">
        <f t="shared" si="12"/>
        <v>98084609.265420422</v>
      </c>
      <c r="X91" s="70">
        <f t="shared" si="12"/>
        <v>111486655.09704657</v>
      </c>
    </row>
    <row r="92" spans="1:24" ht="15">
      <c r="A92" s="69">
        <v>56</v>
      </c>
      <c r="B92" s="75">
        <v>12988</v>
      </c>
      <c r="C92" s="55">
        <v>12.4480313</v>
      </c>
      <c r="D92" s="55">
        <v>1018</v>
      </c>
      <c r="E92" s="70">
        <f t="shared" si="13"/>
        <v>1645851.8107383929</v>
      </c>
      <c r="F92" s="70">
        <f t="shared" si="13"/>
        <v>3496579.770029116</v>
      </c>
      <c r="G92" s="70">
        <f t="shared" si="13"/>
        <v>5577686.9249702003</v>
      </c>
      <c r="H92" s="70">
        <f t="shared" si="13"/>
        <v>7917850.949944891</v>
      </c>
      <c r="I92" s="70">
        <f t="shared" si="13"/>
        <v>10549319.325219773</v>
      </c>
      <c r="J92" s="70">
        <f t="shared" si="13"/>
        <v>13508353.707498472</v>
      </c>
      <c r="K92" s="70">
        <f t="shared" si="13"/>
        <v>16835729.61586098</v>
      </c>
      <c r="L92" s="70">
        <f t="shared" si="13"/>
        <v>20577298.318765119</v>
      </c>
      <c r="M92" s="70">
        <f t="shared" si="13"/>
        <v>24784618.664917767</v>
      </c>
      <c r="N92" s="70">
        <f t="shared" si="13"/>
        <v>29515667.564650763</v>
      </c>
      <c r="O92" s="70">
        <f t="shared" si="13"/>
        <v>34835638.912240833</v>
      </c>
      <c r="P92" s="70">
        <f t="shared" si="13"/>
        <v>40817841.958329946</v>
      </c>
      <c r="Q92" s="70">
        <f t="shared" si="13"/>
        <v>47544711.512025781</v>
      </c>
      <c r="R92" s="70">
        <f t="shared" si="13"/>
        <v>55108943.89327585</v>
      </c>
      <c r="S92" s="70">
        <f t="shared" si="13"/>
        <v>63614774.288948648</v>
      </c>
      <c r="T92" s="70">
        <f t="shared" si="13"/>
        <v>73179413.11459972</v>
      </c>
      <c r="U92" s="70">
        <f t="shared" si="12"/>
        <v>83934661.174999803</v>
      </c>
      <c r="V92" s="70">
        <f t="shared" si="12"/>
        <v>96028725.880351111</v>
      </c>
      <c r="W92" s="70">
        <f t="shared" si="12"/>
        <v>109628263.54566681</v>
      </c>
      <c r="X92" s="70">
        <f t="shared" si="12"/>
        <v>124920675.9162163</v>
      </c>
    </row>
    <row r="93" spans="1:24" ht="15">
      <c r="A93" s="69">
        <v>57</v>
      </c>
      <c r="B93" s="75">
        <v>13368</v>
      </c>
      <c r="C93" s="55">
        <v>12.946932800000001</v>
      </c>
      <c r="D93" s="55">
        <v>982</v>
      </c>
      <c r="E93" s="70">
        <f t="shared" si="13"/>
        <v>1699592.5491233263</v>
      </c>
      <c r="F93" s="70">
        <f t="shared" si="13"/>
        <v>3619230.2034554575</v>
      </c>
      <c r="G93" s="70">
        <f t="shared" si="13"/>
        <v>5787402.0548974629</v>
      </c>
      <c r="H93" s="70">
        <f t="shared" si="13"/>
        <v>8236285.6589341853</v>
      </c>
      <c r="I93" s="70">
        <f t="shared" si="13"/>
        <v>11002224.577535758</v>
      </c>
      <c r="J93" s="70">
        <f t="shared" si="13"/>
        <v>14126267.749217721</v>
      </c>
      <c r="K93" s="70">
        <f t="shared" si="13"/>
        <v>17654778.690980338</v>
      </c>
      <c r="L93" s="70">
        <f t="shared" si="13"/>
        <v>21640123.573213607</v>
      </c>
      <c r="M93" s="70">
        <f t="shared" si="13"/>
        <v>26141448.379197858</v>
      </c>
      <c r="N93" s="70">
        <f t="shared" si="13"/>
        <v>31225556.682922613</v>
      </c>
      <c r="O93" s="70">
        <f t="shared" si="13"/>
        <v>36967901.072209835</v>
      </c>
      <c r="P93" s="70">
        <f t="shared" si="13"/>
        <v>43453702.930722654</v>
      </c>
      <c r="Q93" s="70">
        <f t="shared" si="13"/>
        <v>50779217.197398268</v>
      </c>
      <c r="R93" s="70">
        <f t="shared" si="13"/>
        <v>59053160.873434782</v>
      </c>
      <c r="S93" s="70">
        <f t="shared" si="13"/>
        <v>68398326.477117598</v>
      </c>
      <c r="T93" s="70">
        <f t="shared" si="13"/>
        <v>78953404.391557962</v>
      </c>
      <c r="U93" s="70">
        <f t="shared" si="12"/>
        <v>90875041.150568515</v>
      </c>
      <c r="V93" s="70">
        <f t="shared" si="12"/>
        <v>104340164.2094283</v>
      </c>
      <c r="W93" s="70">
        <f t="shared" si="12"/>
        <v>119548607.70215595</v>
      </c>
      <c r="X93" s="70">
        <f t="shared" si="12"/>
        <v>136726078.153813</v>
      </c>
    </row>
    <row r="94" spans="1:24" ht="15">
      <c r="A94" s="69">
        <v>58</v>
      </c>
      <c r="B94" s="75">
        <v>13754</v>
      </c>
      <c r="C94" s="55">
        <v>13.4630648</v>
      </c>
      <c r="D94" s="55">
        <v>995</v>
      </c>
      <c r="E94" s="70">
        <f t="shared" si="13"/>
        <v>1842451.382929039</v>
      </c>
      <c r="F94" s="70">
        <f t="shared" si="13"/>
        <v>3932953.189450311</v>
      </c>
      <c r="G94" s="70">
        <f t="shared" si="13"/>
        <v>6304900.6088287123</v>
      </c>
      <c r="H94" s="70">
        <f t="shared" si="13"/>
        <v>8996184.8462999538</v>
      </c>
      <c r="I94" s="70">
        <f t="shared" si="13"/>
        <v>12049798.424614135</v>
      </c>
      <c r="J94" s="70">
        <f t="shared" si="13"/>
        <v>15514521.977718353</v>
      </c>
      <c r="K94" s="70">
        <f t="shared" si="13"/>
        <v>19445703.507917855</v>
      </c>
      <c r="L94" s="70">
        <f t="shared" si="13"/>
        <v>23906142.554933749</v>
      </c>
      <c r="M94" s="70">
        <f t="shared" si="13"/>
        <v>28967093.401213892</v>
      </c>
      <c r="N94" s="70">
        <f t="shared" si="13"/>
        <v>34709403.339424878</v>
      </c>
      <c r="O94" s="70">
        <f t="shared" si="13"/>
        <v>41224804.185634054</v>
      </c>
      <c r="P94" s="70">
        <f t="shared" si="13"/>
        <v>48617377.669748113</v>
      </c>
      <c r="Q94" s="70">
        <f t="shared" si="13"/>
        <v>57005218.112416074</v>
      </c>
      <c r="R94" s="70">
        <f t="shared" si="13"/>
        <v>66522318.949201003</v>
      </c>
      <c r="S94" s="70">
        <f t="shared" si="13"/>
        <v>77320713.238723665</v>
      </c>
      <c r="T94" s="70">
        <f t="shared" si="13"/>
        <v>89572902.34880425</v>
      </c>
      <c r="U94" s="70">
        <f t="shared" si="12"/>
        <v>103474611.61819349</v>
      </c>
      <c r="V94" s="70">
        <f t="shared" si="12"/>
        <v>119247917.01482826</v>
      </c>
      <c r="W94" s="70">
        <f t="shared" si="12"/>
        <v>137144792.73811385</v>
      </c>
      <c r="X94" s="70">
        <f t="shared" si="12"/>
        <v>157451136.43720084</v>
      </c>
    </row>
    <row r="95" spans="1:24" ht="15">
      <c r="A95" s="69">
        <v>59</v>
      </c>
      <c r="B95" s="75">
        <v>14146</v>
      </c>
      <c r="C95" s="55">
        <v>13.4545586</v>
      </c>
      <c r="D95" s="55">
        <v>1003</v>
      </c>
      <c r="E95" s="70">
        <f t="shared" si="13"/>
        <v>1908991.7051346679</v>
      </c>
      <c r="F95" s="70">
        <f t="shared" si="13"/>
        <v>4074829.8179058195</v>
      </c>
      <c r="G95" s="70">
        <f t="shared" si="13"/>
        <v>6532071.888740899</v>
      </c>
      <c r="H95" s="70">
        <f t="shared" si="13"/>
        <v>9319925.0339403413</v>
      </c>
      <c r="I95" s="70">
        <f t="shared" si="13"/>
        <v>12482871.514242582</v>
      </c>
      <c r="J95" s="70">
        <f t="shared" si="13"/>
        <v>16071378.482223723</v>
      </c>
      <c r="K95" s="70">
        <f t="shared" si="13"/>
        <v>20142703.223076977</v>
      </c>
      <c r="L95" s="70">
        <f t="shared" si="13"/>
        <v>24761806.736984633</v>
      </c>
      <c r="M95" s="70">
        <f t="shared" si="13"/>
        <v>30002390.239965644</v>
      </c>
      <c r="N95" s="70">
        <f t="shared" si="13"/>
        <v>35948071.121337168</v>
      </c>
      <c r="O95" s="70">
        <f t="shared" si="13"/>
        <v>42693717.121061832</v>
      </c>
      <c r="P95" s="70">
        <f t="shared" si="13"/>
        <v>50346960.014767997</v>
      </c>
      <c r="Q95" s="70">
        <f t="shared" si="13"/>
        <v>59029912.958408192</v>
      </c>
      <c r="R95" s="70">
        <f t="shared" si="13"/>
        <v>68881118.894060895</v>
      </c>
      <c r="S95" s="70">
        <f t="shared" si="13"/>
        <v>80057761.105132669</v>
      </c>
      <c r="T95" s="70">
        <f t="shared" si="13"/>
        <v>92738171.192005426</v>
      </c>
      <c r="U95" s="70">
        <f t="shared" si="12"/>
        <v>107124674.48473677</v>
      </c>
      <c r="V95" s="70">
        <f t="shared" si="12"/>
        <v>123446818.29347962</v>
      </c>
      <c r="W95" s="70">
        <f t="shared" si="12"/>
        <v>141965034.50574604</v>
      </c>
      <c r="X95" s="70">
        <f t="shared" si="12"/>
        <v>162974794.96996653</v>
      </c>
    </row>
    <row r="96" spans="1:24" ht="15">
      <c r="A96" s="69">
        <v>60</v>
      </c>
      <c r="B96" s="75">
        <v>14543</v>
      </c>
      <c r="C96" s="55">
        <v>14.5889551</v>
      </c>
      <c r="D96" s="55">
        <v>974</v>
      </c>
      <c r="E96" s="70">
        <f t="shared" si="13"/>
        <v>2066508.274947982</v>
      </c>
      <c r="F96" s="70">
        <f t="shared" si="13"/>
        <v>4434498.5142659089</v>
      </c>
      <c r="G96" s="70">
        <f t="shared" si="13"/>
        <v>7147953.7863703128</v>
      </c>
      <c r="H96" s="70">
        <f t="shared" si="13"/>
        <v>10257273.829780607</v>
      </c>
      <c r="I96" s="70">
        <f t="shared" si="13"/>
        <v>13820211.178239331</v>
      </c>
      <c r="J96" s="70">
        <f t="shared" si="13"/>
        <v>17902943.85670583</v>
      </c>
      <c r="K96" s="70">
        <f t="shared" si="13"/>
        <v>22581304.572486833</v>
      </c>
      <c r="L96" s="70">
        <f t="shared" si="13"/>
        <v>27942189.232509159</v>
      </c>
      <c r="M96" s="70">
        <f t="shared" si="13"/>
        <v>34085170.948544934</v>
      </c>
      <c r="N96" s="70">
        <f t="shared" si="13"/>
        <v>41124349.508934386</v>
      </c>
      <c r="O96" s="70">
        <f t="shared" si="13"/>
        <v>49190470.668907881</v>
      </c>
      <c r="P96" s="70">
        <f t="shared" si="13"/>
        <v>58433354.623221494</v>
      </c>
      <c r="Q96" s="70">
        <f t="shared" si="13"/>
        <v>69024678.767575026</v>
      </c>
      <c r="R96" s="70">
        <f t="shared" si="13"/>
        <v>81161166.435843766</v>
      </c>
      <c r="S96" s="70">
        <f t="shared" si="13"/>
        <v>95068240.840753272</v>
      </c>
      <c r="T96" s="70">
        <f t="shared" si="13"/>
        <v>111004212.08631858</v>
      </c>
      <c r="U96" s="70">
        <f t="shared" si="12"/>
        <v>129265075.02164836</v>
      </c>
      <c r="V96" s="70">
        <f t="shared" si="12"/>
        <v>150190007.0514859</v>
      </c>
      <c r="W96" s="70">
        <f t="shared" si="12"/>
        <v>174167668.01986203</v>
      </c>
      <c r="X96" s="70">
        <f t="shared" si="12"/>
        <v>201643419.18094474</v>
      </c>
    </row>
    <row r="97" spans="1:24" ht="15">
      <c r="A97" s="69">
        <v>61</v>
      </c>
      <c r="B97" s="75">
        <v>14945</v>
      </c>
      <c r="C97" s="55">
        <v>14.3558314</v>
      </c>
      <c r="D97" s="55">
        <v>988</v>
      </c>
      <c r="E97" s="70">
        <f t="shared" si="13"/>
        <v>2119733.2546972409</v>
      </c>
      <c r="F97" s="70">
        <f t="shared" si="13"/>
        <v>4543771.841568552</v>
      </c>
      <c r="G97" s="70">
        <f t="shared" si="13"/>
        <v>7315801.3210420478</v>
      </c>
      <c r="H97" s="70">
        <f t="shared" si="13"/>
        <v>10485778.678947061</v>
      </c>
      <c r="I97" s="70">
        <f t="shared" si="13"/>
        <v>14110832.641771087</v>
      </c>
      <c r="J97" s="70">
        <f t="shared" si="13"/>
        <v>18256293.239657156</v>
      </c>
      <c r="K97" s="70">
        <f t="shared" si="13"/>
        <v>22996869.171729174</v>
      </c>
      <c r="L97" s="70">
        <f t="shared" si="13"/>
        <v>28417994.191998437</v>
      </c>
      <c r="M97" s="70">
        <f t="shared" si="13"/>
        <v>34617366.78016077</v>
      </c>
      <c r="N97" s="70">
        <f t="shared" si="13"/>
        <v>41706710.844937503</v>
      </c>
      <c r="O97" s="70">
        <f t="shared" si="13"/>
        <v>49813789.191019483</v>
      </c>
      <c r="P97" s="70">
        <f t="shared" si="13"/>
        <v>59084706.035930917</v>
      </c>
      <c r="Q97" s="70">
        <f t="shared" si="13"/>
        <v>69686540.072332025</v>
      </c>
      <c r="R97" s="70">
        <f t="shared" si="13"/>
        <v>81810355.528306723</v>
      </c>
      <c r="S97" s="70">
        <f t="shared" si="13"/>
        <v>95674645.490388229</v>
      </c>
      <c r="T97" s="70">
        <f t="shared" si="13"/>
        <v>111529269.54423332</v>
      </c>
      <c r="U97" s="70">
        <f t="shared" si="12"/>
        <v>129659956.69635226</v>
      </c>
      <c r="V97" s="70">
        <f t="shared" si="12"/>
        <v>150393454.72769085</v>
      </c>
      <c r="W97" s="70">
        <f t="shared" si="12"/>
        <v>174103418.77973071</v>
      </c>
      <c r="X97" s="70">
        <f t="shared" si="12"/>
        <v>201217145.29608208</v>
      </c>
    </row>
    <row r="98" spans="1:24" ht="15">
      <c r="A98" s="69">
        <v>62</v>
      </c>
      <c r="B98" s="75">
        <v>15353</v>
      </c>
      <c r="C98" s="55">
        <v>13.695024800000001</v>
      </c>
      <c r="D98" s="55">
        <v>957</v>
      </c>
      <c r="E98" s="70">
        <f t="shared" si="13"/>
        <v>2012185.479769608</v>
      </c>
      <c r="F98" s="70">
        <f t="shared" si="13"/>
        <v>4299940.2600156637</v>
      </c>
      <c r="G98" s="70">
        <f t="shared" si="13"/>
        <v>6901003.6247796007</v>
      </c>
      <c r="H98" s="70">
        <f t="shared" si="13"/>
        <v>9858283.2624116782</v>
      </c>
      <c r="I98" s="70">
        <f t="shared" si="13"/>
        <v>13220563.079822812</v>
      </c>
      <c r="J98" s="70">
        <f t="shared" si="13"/>
        <v>17043307.952073801</v>
      </c>
      <c r="K98" s="70">
        <f t="shared" si="13"/>
        <v>21389578.682620287</v>
      </c>
      <c r="L98" s="70">
        <f t="shared" si="13"/>
        <v>26331072.267590269</v>
      </c>
      <c r="M98" s="70">
        <f t="shared" si="13"/>
        <v>31949304.624512285</v>
      </c>
      <c r="N98" s="70">
        <f t="shared" si="13"/>
        <v>38336955.2960364</v>
      </c>
      <c r="O98" s="70">
        <f t="shared" si="13"/>
        <v>45599396.311163105</v>
      </c>
      <c r="P98" s="70">
        <f t="shared" si="13"/>
        <v>53856430.424396798</v>
      </c>
      <c r="Q98" s="70">
        <f t="shared" si="13"/>
        <v>63244267.407182299</v>
      </c>
      <c r="R98" s="70">
        <f t="shared" si="13"/>
        <v>73917770.992943838</v>
      </c>
      <c r="S98" s="70">
        <f t="shared" si="13"/>
        <v>86053013.541804299</v>
      </c>
      <c r="T98" s="70">
        <f t="shared" si="13"/>
        <v>99850180.567271382</v>
      </c>
      <c r="U98" s="70">
        <f t="shared" si="12"/>
        <v>115536873.03857359</v>
      </c>
      <c r="V98" s="70">
        <f t="shared" si="12"/>
        <v>133371861.93412039</v>
      </c>
      <c r="W98" s="70">
        <f t="shared" si="12"/>
        <v>153649356.9819895</v>
      </c>
      <c r="X98" s="70">
        <f t="shared" si="12"/>
        <v>176703860.00548318</v>
      </c>
    </row>
    <row r="99" spans="1:24" ht="15">
      <c r="A99" s="69">
        <v>63</v>
      </c>
      <c r="B99" s="75">
        <v>15768</v>
      </c>
      <c r="C99" s="55">
        <v>15.539543800000001</v>
      </c>
      <c r="D99" s="55">
        <v>950</v>
      </c>
      <c r="E99" s="70">
        <f t="shared" si="13"/>
        <v>2327761.5030648001</v>
      </c>
      <c r="F99" s="70">
        <f t="shared" si="13"/>
        <v>5017246.5244578915</v>
      </c>
      <c r="G99" s="70">
        <f t="shared" si="13"/>
        <v>8124665.2487448016</v>
      </c>
      <c r="H99" s="70">
        <f t="shared" si="13"/>
        <v>11714962.666741677</v>
      </c>
      <c r="I99" s="70">
        <f t="shared" si="13"/>
        <v>15863175.924558446</v>
      </c>
      <c r="J99" s="70">
        <f t="shared" si="13"/>
        <v>20656002.598491065</v>
      </c>
      <c r="K99" s="70">
        <f t="shared" si="13"/>
        <v>26193612.672677517</v>
      </c>
      <c r="L99" s="70">
        <f t="shared" si="13"/>
        <v>32591742.089815389</v>
      </c>
      <c r="M99" s="70">
        <f t="shared" si="13"/>
        <v>39984111.630110085</v>
      </c>
      <c r="N99" s="70">
        <f t="shared" si="13"/>
        <v>48525221.672976725</v>
      </c>
      <c r="O99" s="70">
        <f t="shared" si="13"/>
        <v>58393581.251960836</v>
      </c>
      <c r="P99" s="70">
        <f t="shared" si="13"/>
        <v>69795438.890062675</v>
      </c>
      <c r="Q99" s="70">
        <f t="shared" si="13"/>
        <v>82969093.189851001</v>
      </c>
      <c r="R99" s="70">
        <f t="shared" si="13"/>
        <v>98189873.269615501</v>
      </c>
      <c r="S99" s="70">
        <f t="shared" si="13"/>
        <v>115775893.1365767</v>
      </c>
      <c r="T99" s="70">
        <f t="shared" si="13"/>
        <v>136094700.26344103</v>
      </c>
      <c r="U99" s="70">
        <f t="shared" si="12"/>
        <v>159570957.32342196</v>
      </c>
      <c r="V99" s="70">
        <f t="shared" si="12"/>
        <v>186695317.63183919</v>
      </c>
      <c r="W99" s="70">
        <f t="shared" si="12"/>
        <v>218034679.79085276</v>
      </c>
      <c r="X99" s="70">
        <f t="shared" si="12"/>
        <v>254244035.85920683</v>
      </c>
    </row>
    <row r="100" spans="1:24" ht="15">
      <c r="A100" s="69">
        <v>64</v>
      </c>
      <c r="B100" s="75">
        <v>16189</v>
      </c>
      <c r="C100" s="55">
        <v>16.852858900000001</v>
      </c>
      <c r="D100" s="55">
        <v>969</v>
      </c>
      <c r="E100" s="70">
        <f>$D100*((1+$C100/100)^E$2-1)*$B100</f>
        <v>2643731.738174051</v>
      </c>
      <c r="F100" s="70">
        <f>$D100*((1+$C100/100)^F$2-1)*$B100</f>
        <v>5733007.8558770921</v>
      </c>
      <c r="G100" s="70">
        <f t="shared" si="13"/>
        <v>9342915.3187280241</v>
      </c>
      <c r="H100" s="70">
        <f t="shared" si="13"/>
        <v>13561195.392713796</v>
      </c>
      <c r="I100" s="70">
        <f t="shared" si="13"/>
        <v>18490376.255575206</v>
      </c>
      <c r="J100" s="70">
        <f t="shared" si="13"/>
        <v>24250265.014180452</v>
      </c>
      <c r="K100" s="70">
        <f t="shared" si="13"/>
        <v>30980859.698070399</v>
      </c>
      <c r="L100" s="70">
        <f t="shared" si="13"/>
        <v>38845752.007167228</v>
      </c>
      <c r="M100" s="70">
        <f t="shared" si="13"/>
        <v>48036103.519753091</v>
      </c>
      <c r="N100" s="70">
        <f t="shared" si="13"/>
        <v>58775292.005169064</v>
      </c>
      <c r="O100" s="70">
        <f t="shared" si="13"/>
        <v>71324340.773037255</v>
      </c>
      <c r="P100" s="70">
        <f t="shared" si="13"/>
        <v>85988263.023046449</v>
      </c>
      <c r="Q100" s="70">
        <f t="shared" si="13"/>
        <v>103123475.39905539</v>
      </c>
      <c r="R100" s="70">
        <f t="shared" si="13"/>
        <v>123146460.93900847</v>
      </c>
      <c r="S100" s="70">
        <f t="shared" si="13"/>
        <v>146543891.97957727</v>
      </c>
      <c r="T100" s="70">
        <f t="shared" si="13"/>
        <v>173884459.0596379</v>
      </c>
      <c r="U100" s="70">
        <f t="shared" si="12"/>
        <v>205832693.33216101</v>
      </c>
      <c r="V100" s="70">
        <f t="shared" si="12"/>
        <v>243165118.44767386</v>
      </c>
      <c r="W100" s="70">
        <f t="shared" si="12"/>
        <v>286789124.49185228</v>
      </c>
      <c r="X100" s="70">
        <f t="shared" si="12"/>
        <v>337765022.7211836</v>
      </c>
    </row>
    <row r="101" spans="1:24" ht="15">
      <c r="A101" s="69">
        <v>65</v>
      </c>
      <c r="B101" s="75">
        <v>16610</v>
      </c>
      <c r="C101" s="55">
        <v>15.0329374</v>
      </c>
      <c r="D101" s="55">
        <v>968</v>
      </c>
      <c r="E101" s="70">
        <f>$D101*((1+$C101/100)^E$2-1)*$B101</f>
        <v>2417067.8332715207</v>
      </c>
      <c r="F101" s="70">
        <f t="shared" ref="F101:X101" si="14">$D101*((1+$C101/100)^F$2-1)*$B101</f>
        <v>5197491.9608342852</v>
      </c>
      <c r="G101" s="70">
        <f t="shared" si="13"/>
        <v>8395895.5069480576</v>
      </c>
      <c r="H101" s="70">
        <f t="shared" si="13"/>
        <v>12075113.055948488</v>
      </c>
      <c r="I101" s="70">
        <f t="shared" si="13"/>
        <v>16307425.075899975</v>
      </c>
      <c r="J101" s="70">
        <f t="shared" si="13"/>
        <v>21175977.912383441</v>
      </c>
      <c r="K101" s="70">
        <f t="shared" si="13"/>
        <v>26776417.249061387</v>
      </c>
      <c r="L101" s="70">
        <f t="shared" si="13"/>
        <v>33218767.125347115</v>
      </c>
      <c r="M101" s="70">
        <f t="shared" si="13"/>
        <v>40629591.425623849</v>
      </c>
      <c r="N101" s="70">
        <f t="shared" si="13"/>
        <v>49154480.303785168</v>
      </c>
      <c r="O101" s="70">
        <f t="shared" si="13"/>
        <v>58960910.390420042</v>
      </c>
      <c r="P101" s="70">
        <f t="shared" si="13"/>
        <v>70241534.973153487</v>
      </c>
      <c r="Q101" s="70">
        <f t="shared" si="13"/>
        <v>83217968.787738308</v>
      </c>
      <c r="R101" s="70">
        <f t="shared" si="13"/>
        <v>98145141.774422064</v>
      </c>
      <c r="S101" s="70">
        <f t="shared" si="13"/>
        <v>115316307.33178368</v>
      </c>
      <c r="T101" s="70">
        <f t="shared" si="13"/>
        <v>135068803.45823386</v>
      </c>
      <c r="U101" s="70">
        <f t="shared" si="12"/>
        <v>157790679.9623107</v>
      </c>
      <c r="V101" s="70">
        <f t="shared" si="12"/>
        <v>183928321.93735075</v>
      </c>
      <c r="W101" s="70">
        <f t="shared" si="12"/>
        <v>213995219.26833469</v>
      </c>
      <c r="X101" s="70">
        <f t="shared" si="12"/>
        <v>248582054.45320773</v>
      </c>
    </row>
    <row r="102" spans="1:24">
      <c r="A102" s="69"/>
      <c r="B102" s="69"/>
      <c r="E102" s="69"/>
      <c r="F102" s="69"/>
      <c r="G102" s="69"/>
      <c r="H102" s="69"/>
      <c r="I102" s="70">
        <f>SUM(I71:I101)</f>
        <v>308379350.07551891</v>
      </c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70">
        <f>SUM(X71:X101)</f>
        <v>4109510300.2245026</v>
      </c>
    </row>
    <row r="103" spans="1:24">
      <c r="A103" s="69" t="s">
        <v>134</v>
      </c>
      <c r="B103" s="69"/>
      <c r="E103" s="69" t="s">
        <v>31</v>
      </c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</row>
    <row r="104" spans="1:24">
      <c r="A104" s="69" t="s">
        <v>0</v>
      </c>
      <c r="B104" s="69" t="s">
        <v>32</v>
      </c>
      <c r="C104" s="69" t="s">
        <v>33</v>
      </c>
      <c r="E104" s="69">
        <v>1</v>
      </c>
      <c r="F104" s="69">
        <v>2</v>
      </c>
      <c r="G104" s="69">
        <v>3</v>
      </c>
      <c r="H104" s="69">
        <v>4</v>
      </c>
      <c r="I104" s="69">
        <v>5</v>
      </c>
      <c r="J104" s="69">
        <v>6</v>
      </c>
      <c r="K104" s="69">
        <v>7</v>
      </c>
      <c r="L104" s="69">
        <v>8</v>
      </c>
      <c r="M104" s="69">
        <v>9</v>
      </c>
      <c r="N104" s="69">
        <v>10</v>
      </c>
      <c r="O104" s="69">
        <v>11</v>
      </c>
      <c r="P104" s="69">
        <v>12</v>
      </c>
      <c r="Q104" s="69">
        <v>13</v>
      </c>
      <c r="R104" s="69">
        <v>14</v>
      </c>
      <c r="S104" s="69">
        <v>15</v>
      </c>
      <c r="T104" s="69">
        <v>16</v>
      </c>
      <c r="U104" s="69">
        <v>17</v>
      </c>
      <c r="V104" s="69">
        <v>18</v>
      </c>
      <c r="W104" s="69">
        <v>19</v>
      </c>
      <c r="X104" s="69">
        <v>20</v>
      </c>
    </row>
    <row r="105" spans="1:24" ht="15">
      <c r="A105" s="69">
        <v>35</v>
      </c>
      <c r="B105" s="75">
        <v>9169</v>
      </c>
      <c r="C105" s="55">
        <v>11.6415585</v>
      </c>
      <c r="D105">
        <v>0</v>
      </c>
      <c r="E105" s="70">
        <f>$D105*((1+$C105/100)^E$2-1)*$B105</f>
        <v>0</v>
      </c>
      <c r="F105" s="70">
        <f>$D105*((1+$C105/100)^F$2-1)*$B105</f>
        <v>0</v>
      </c>
      <c r="G105" s="70">
        <f>$D105*((1+$C105/100)^G$2-1)*$B105</f>
        <v>0</v>
      </c>
      <c r="H105" s="70">
        <f>$D105*((1+$C105/100)^H$2-1)*$B105</f>
        <v>0</v>
      </c>
      <c r="I105" s="70">
        <f>$D105*((1+$C105/100)^I$2-1)*$B105</f>
        <v>0</v>
      </c>
      <c r="J105" s="70">
        <f t="shared" ref="J105:X120" si="15">$D105*((1+$C105/100)^J$2-1)*$B105</f>
        <v>0</v>
      </c>
      <c r="K105" s="70">
        <f t="shared" si="15"/>
        <v>0</v>
      </c>
      <c r="L105" s="70">
        <f t="shared" si="15"/>
        <v>0</v>
      </c>
      <c r="M105" s="70">
        <f t="shared" si="15"/>
        <v>0</v>
      </c>
      <c r="N105" s="70">
        <f t="shared" si="15"/>
        <v>0</v>
      </c>
      <c r="O105" s="70">
        <f t="shared" si="15"/>
        <v>0</v>
      </c>
      <c r="P105" s="70">
        <f t="shared" si="15"/>
        <v>0</v>
      </c>
      <c r="Q105" s="70">
        <f t="shared" si="15"/>
        <v>0</v>
      </c>
      <c r="R105" s="70">
        <f t="shared" si="15"/>
        <v>0</v>
      </c>
      <c r="S105" s="70">
        <f t="shared" si="15"/>
        <v>0</v>
      </c>
      <c r="T105" s="70">
        <f t="shared" si="15"/>
        <v>0</v>
      </c>
      <c r="U105" s="70">
        <f t="shared" si="15"/>
        <v>0</v>
      </c>
      <c r="V105" s="70">
        <f t="shared" si="15"/>
        <v>0</v>
      </c>
      <c r="W105" s="70">
        <f t="shared" si="15"/>
        <v>0</v>
      </c>
      <c r="X105" s="70">
        <f t="shared" si="15"/>
        <v>0</v>
      </c>
    </row>
    <row r="106" spans="1:24" ht="15">
      <c r="A106" s="69">
        <v>36</v>
      </c>
      <c r="B106" s="75">
        <v>9457</v>
      </c>
      <c r="C106" s="55">
        <v>12.260639899999999</v>
      </c>
      <c r="D106">
        <v>0</v>
      </c>
      <c r="E106" s="70">
        <f t="shared" ref="E106:T134" si="16">$D106*((1+$C106/100)^E$2-1)*$B106</f>
        <v>0</v>
      </c>
      <c r="F106" s="70">
        <f t="shared" si="16"/>
        <v>0</v>
      </c>
      <c r="G106" s="70">
        <f t="shared" si="16"/>
        <v>0</v>
      </c>
      <c r="H106" s="70">
        <f t="shared" si="16"/>
        <v>0</v>
      </c>
      <c r="I106" s="70">
        <f t="shared" si="16"/>
        <v>0</v>
      </c>
      <c r="J106" s="70">
        <f t="shared" si="16"/>
        <v>0</v>
      </c>
      <c r="K106" s="70">
        <f t="shared" si="16"/>
        <v>0</v>
      </c>
      <c r="L106" s="70">
        <f t="shared" si="16"/>
        <v>0</v>
      </c>
      <c r="M106" s="70">
        <f t="shared" si="16"/>
        <v>0</v>
      </c>
      <c r="N106" s="70">
        <f t="shared" si="16"/>
        <v>0</v>
      </c>
      <c r="O106" s="70">
        <f t="shared" si="16"/>
        <v>0</v>
      </c>
      <c r="P106" s="70">
        <f t="shared" si="16"/>
        <v>0</v>
      </c>
      <c r="Q106" s="70">
        <f t="shared" si="16"/>
        <v>0</v>
      </c>
      <c r="R106" s="70">
        <f t="shared" si="16"/>
        <v>0</v>
      </c>
      <c r="S106" s="70">
        <f t="shared" si="16"/>
        <v>0</v>
      </c>
      <c r="T106" s="70">
        <f t="shared" si="16"/>
        <v>0</v>
      </c>
      <c r="U106" s="70">
        <f t="shared" si="15"/>
        <v>0</v>
      </c>
      <c r="V106" s="70">
        <f t="shared" si="15"/>
        <v>0</v>
      </c>
      <c r="W106" s="70">
        <f t="shared" si="15"/>
        <v>0</v>
      </c>
      <c r="X106" s="70">
        <f t="shared" si="15"/>
        <v>0</v>
      </c>
    </row>
    <row r="107" spans="1:24" ht="15">
      <c r="A107" s="69">
        <v>37</v>
      </c>
      <c r="B107" s="75">
        <v>9751</v>
      </c>
      <c r="C107" s="55">
        <v>12.666257</v>
      </c>
      <c r="D107">
        <v>0</v>
      </c>
      <c r="E107" s="70">
        <f t="shared" si="16"/>
        <v>0</v>
      </c>
      <c r="F107" s="70">
        <f t="shared" si="16"/>
        <v>0</v>
      </c>
      <c r="G107" s="70">
        <f t="shared" si="16"/>
        <v>0</v>
      </c>
      <c r="H107" s="70">
        <f t="shared" si="16"/>
        <v>0</v>
      </c>
      <c r="I107" s="70">
        <f t="shared" si="16"/>
        <v>0</v>
      </c>
      <c r="J107" s="70">
        <f t="shared" si="16"/>
        <v>0</v>
      </c>
      <c r="K107" s="70">
        <f t="shared" si="16"/>
        <v>0</v>
      </c>
      <c r="L107" s="70">
        <f t="shared" si="16"/>
        <v>0</v>
      </c>
      <c r="M107" s="70">
        <f t="shared" si="16"/>
        <v>0</v>
      </c>
      <c r="N107" s="70">
        <f t="shared" si="16"/>
        <v>0</v>
      </c>
      <c r="O107" s="70">
        <f t="shared" si="16"/>
        <v>0</v>
      </c>
      <c r="P107" s="70">
        <f t="shared" si="16"/>
        <v>0</v>
      </c>
      <c r="Q107" s="70">
        <f t="shared" si="16"/>
        <v>0</v>
      </c>
      <c r="R107" s="70">
        <f t="shared" si="16"/>
        <v>0</v>
      </c>
      <c r="S107" s="70">
        <f t="shared" si="16"/>
        <v>0</v>
      </c>
      <c r="T107" s="70">
        <f t="shared" si="16"/>
        <v>0</v>
      </c>
      <c r="U107" s="70">
        <f t="shared" si="15"/>
        <v>0</v>
      </c>
      <c r="V107" s="70">
        <f t="shared" si="15"/>
        <v>0</v>
      </c>
      <c r="W107" s="70">
        <f t="shared" si="15"/>
        <v>0</v>
      </c>
      <c r="X107" s="70">
        <f t="shared" si="15"/>
        <v>0</v>
      </c>
    </row>
    <row r="108" spans="1:24" ht="15">
      <c r="A108" s="69">
        <v>38</v>
      </c>
      <c r="B108" s="75">
        <v>10051</v>
      </c>
      <c r="C108" s="55">
        <v>12.4921723</v>
      </c>
      <c r="D108">
        <v>0</v>
      </c>
      <c r="E108" s="70">
        <f t="shared" si="16"/>
        <v>0</v>
      </c>
      <c r="F108" s="70">
        <f t="shared" si="16"/>
        <v>0</v>
      </c>
      <c r="G108" s="70">
        <f t="shared" si="16"/>
        <v>0</v>
      </c>
      <c r="H108" s="70">
        <f t="shared" si="16"/>
        <v>0</v>
      </c>
      <c r="I108" s="70">
        <f t="shared" si="16"/>
        <v>0</v>
      </c>
      <c r="J108" s="70">
        <f t="shared" si="16"/>
        <v>0</v>
      </c>
      <c r="K108" s="70">
        <f t="shared" si="16"/>
        <v>0</v>
      </c>
      <c r="L108" s="70">
        <f t="shared" si="16"/>
        <v>0</v>
      </c>
      <c r="M108" s="70">
        <f t="shared" si="16"/>
        <v>0</v>
      </c>
      <c r="N108" s="70">
        <f t="shared" si="16"/>
        <v>0</v>
      </c>
      <c r="O108" s="70">
        <f t="shared" si="16"/>
        <v>0</v>
      </c>
      <c r="P108" s="70">
        <f t="shared" si="16"/>
        <v>0</v>
      </c>
      <c r="Q108" s="70">
        <f t="shared" si="16"/>
        <v>0</v>
      </c>
      <c r="R108" s="70">
        <f t="shared" si="16"/>
        <v>0</v>
      </c>
      <c r="S108" s="70">
        <f t="shared" si="16"/>
        <v>0</v>
      </c>
      <c r="T108" s="70">
        <f t="shared" si="16"/>
        <v>0</v>
      </c>
      <c r="U108" s="70">
        <f t="shared" si="15"/>
        <v>0</v>
      </c>
      <c r="V108" s="70">
        <f t="shared" si="15"/>
        <v>0</v>
      </c>
      <c r="W108" s="70">
        <f t="shared" si="15"/>
        <v>0</v>
      </c>
      <c r="X108" s="70">
        <f t="shared" si="15"/>
        <v>0</v>
      </c>
    </row>
    <row r="109" spans="1:24" ht="15">
      <c r="A109" s="69">
        <v>39</v>
      </c>
      <c r="B109" s="75">
        <v>10356</v>
      </c>
      <c r="C109" s="55">
        <v>12.566598300000001</v>
      </c>
      <c r="D109">
        <v>0</v>
      </c>
      <c r="E109" s="70">
        <f t="shared" si="16"/>
        <v>0</v>
      </c>
      <c r="F109" s="70">
        <f t="shared" si="16"/>
        <v>0</v>
      </c>
      <c r="G109" s="70">
        <f t="shared" si="16"/>
        <v>0</v>
      </c>
      <c r="H109" s="70">
        <f t="shared" si="16"/>
        <v>0</v>
      </c>
      <c r="I109" s="70">
        <f t="shared" si="16"/>
        <v>0</v>
      </c>
      <c r="J109" s="70">
        <f t="shared" si="16"/>
        <v>0</v>
      </c>
      <c r="K109" s="70">
        <f t="shared" si="16"/>
        <v>0</v>
      </c>
      <c r="L109" s="70">
        <f t="shared" si="16"/>
        <v>0</v>
      </c>
      <c r="M109" s="70">
        <f t="shared" si="16"/>
        <v>0</v>
      </c>
      <c r="N109" s="70">
        <f t="shared" si="16"/>
        <v>0</v>
      </c>
      <c r="O109" s="70">
        <f t="shared" si="16"/>
        <v>0</v>
      </c>
      <c r="P109" s="70">
        <f t="shared" si="16"/>
        <v>0</v>
      </c>
      <c r="Q109" s="70">
        <f t="shared" si="16"/>
        <v>0</v>
      </c>
      <c r="R109" s="70">
        <f t="shared" si="16"/>
        <v>0</v>
      </c>
      <c r="S109" s="70">
        <f t="shared" si="16"/>
        <v>0</v>
      </c>
      <c r="T109" s="70">
        <f t="shared" si="16"/>
        <v>0</v>
      </c>
      <c r="U109" s="70">
        <f t="shared" si="15"/>
        <v>0</v>
      </c>
      <c r="V109" s="70">
        <f t="shared" si="15"/>
        <v>0</v>
      </c>
      <c r="W109" s="70">
        <f t="shared" si="15"/>
        <v>0</v>
      </c>
      <c r="X109" s="70">
        <f t="shared" si="15"/>
        <v>0</v>
      </c>
    </row>
    <row r="110" spans="1:24" ht="15">
      <c r="A110" s="69">
        <v>40</v>
      </c>
      <c r="B110" s="75">
        <v>10668</v>
      </c>
      <c r="C110" s="55">
        <v>13.5524577</v>
      </c>
      <c r="D110">
        <v>0</v>
      </c>
      <c r="E110" s="70">
        <f t="shared" si="16"/>
        <v>0</v>
      </c>
      <c r="F110" s="70">
        <f t="shared" si="16"/>
        <v>0</v>
      </c>
      <c r="G110" s="70">
        <f t="shared" si="16"/>
        <v>0</v>
      </c>
      <c r="H110" s="70">
        <f t="shared" si="16"/>
        <v>0</v>
      </c>
      <c r="I110" s="70">
        <f t="shared" si="16"/>
        <v>0</v>
      </c>
      <c r="J110" s="70">
        <f t="shared" si="16"/>
        <v>0</v>
      </c>
      <c r="K110" s="70">
        <f t="shared" si="16"/>
        <v>0</v>
      </c>
      <c r="L110" s="70">
        <f t="shared" si="16"/>
        <v>0</v>
      </c>
      <c r="M110" s="70">
        <f t="shared" si="16"/>
        <v>0</v>
      </c>
      <c r="N110" s="70">
        <f t="shared" si="16"/>
        <v>0</v>
      </c>
      <c r="O110" s="70">
        <f t="shared" si="16"/>
        <v>0</v>
      </c>
      <c r="P110" s="70">
        <f t="shared" si="16"/>
        <v>0</v>
      </c>
      <c r="Q110" s="70">
        <f t="shared" si="16"/>
        <v>0</v>
      </c>
      <c r="R110" s="70">
        <f t="shared" si="16"/>
        <v>0</v>
      </c>
      <c r="S110" s="70">
        <f t="shared" si="16"/>
        <v>0</v>
      </c>
      <c r="T110" s="70">
        <f t="shared" si="16"/>
        <v>0</v>
      </c>
      <c r="U110" s="70">
        <f t="shared" si="15"/>
        <v>0</v>
      </c>
      <c r="V110" s="70">
        <f t="shared" si="15"/>
        <v>0</v>
      </c>
      <c r="W110" s="70">
        <f t="shared" si="15"/>
        <v>0</v>
      </c>
      <c r="X110" s="70">
        <f t="shared" si="15"/>
        <v>0</v>
      </c>
    </row>
    <row r="111" spans="1:24" ht="15">
      <c r="A111" s="69">
        <v>41</v>
      </c>
      <c r="B111" s="75">
        <v>10984</v>
      </c>
      <c r="C111" s="55">
        <v>11.8608305</v>
      </c>
      <c r="D111">
        <v>0</v>
      </c>
      <c r="E111" s="70">
        <f t="shared" si="16"/>
        <v>0</v>
      </c>
      <c r="F111" s="70">
        <f t="shared" si="16"/>
        <v>0</v>
      </c>
      <c r="G111" s="70">
        <f t="shared" si="16"/>
        <v>0</v>
      </c>
      <c r="H111" s="70">
        <f t="shared" si="16"/>
        <v>0</v>
      </c>
      <c r="I111" s="70">
        <f t="shared" si="16"/>
        <v>0</v>
      </c>
      <c r="J111" s="70">
        <f t="shared" si="16"/>
        <v>0</v>
      </c>
      <c r="K111" s="70">
        <f t="shared" si="16"/>
        <v>0</v>
      </c>
      <c r="L111" s="70">
        <f t="shared" si="16"/>
        <v>0</v>
      </c>
      <c r="M111" s="70">
        <f t="shared" si="16"/>
        <v>0</v>
      </c>
      <c r="N111" s="70">
        <f t="shared" si="16"/>
        <v>0</v>
      </c>
      <c r="O111" s="70">
        <f t="shared" si="16"/>
        <v>0</v>
      </c>
      <c r="P111" s="70">
        <f t="shared" si="16"/>
        <v>0</v>
      </c>
      <c r="Q111" s="70">
        <f t="shared" si="16"/>
        <v>0</v>
      </c>
      <c r="R111" s="70">
        <f t="shared" si="16"/>
        <v>0</v>
      </c>
      <c r="S111" s="70">
        <f t="shared" si="16"/>
        <v>0</v>
      </c>
      <c r="T111" s="70">
        <f t="shared" si="16"/>
        <v>0</v>
      </c>
      <c r="U111" s="70">
        <f t="shared" si="15"/>
        <v>0</v>
      </c>
      <c r="V111" s="70">
        <f t="shared" si="15"/>
        <v>0</v>
      </c>
      <c r="W111" s="70">
        <f t="shared" si="15"/>
        <v>0</v>
      </c>
      <c r="X111" s="70">
        <f t="shared" si="15"/>
        <v>0</v>
      </c>
    </row>
    <row r="112" spans="1:24" ht="15">
      <c r="A112" s="69">
        <v>42</v>
      </c>
      <c r="B112" s="75">
        <v>11307</v>
      </c>
      <c r="C112" s="55">
        <v>12.368753</v>
      </c>
      <c r="D112" s="55">
        <v>4</v>
      </c>
      <c r="E112" s="70">
        <f t="shared" si="16"/>
        <v>5594.1396068399999</v>
      </c>
      <c r="F112" s="70">
        <f t="shared" si="16"/>
        <v>11880.204524125205</v>
      </c>
      <c r="G112" s="70">
        <f t="shared" si="16"/>
        <v>18943.777284449079</v>
      </c>
      <c r="H112" s="70">
        <f t="shared" si="16"/>
        <v>26881.02591247268</v>
      </c>
      <c r="I112" s="70">
        <f t="shared" si="16"/>
        <v>35800.013218292421</v>
      </c>
      <c r="J112" s="70">
        <f t="shared" si="16"/>
        <v>45822.168034070361</v>
      </c>
      <c r="K112" s="70">
        <f t="shared" si="16"/>
        <v>57083.938424289481</v>
      </c>
      <c r="L112" s="70">
        <f t="shared" si="16"/>
        <v>69738.649377501904</v>
      </c>
      <c r="M112" s="70">
        <f t="shared" si="16"/>
        <v>83958.590271381167</v>
      </c>
      <c r="N112" s="70">
        <f t="shared" si="16"/>
        <v>99937.360531170314</v>
      </c>
      <c r="O112" s="70">
        <f t="shared" si="16"/>
        <v>117892.50541683024</v>
      </c>
      <c r="P112" s="70">
        <f t="shared" si="16"/>
        <v>138068.47782418958</v>
      </c>
      <c r="Q112" s="70">
        <f t="shared" si="16"/>
        <v>160739.96642396334</v>
      </c>
      <c r="R112" s="70">
        <f t="shared" si="16"/>
        <v>186215.6354500663</v>
      </c>
      <c r="S112" s="70">
        <f t="shared" si="16"/>
        <v>214842.32705310546</v>
      </c>
      <c r="T112" s="70">
        <f t="shared" si="16"/>
        <v>247009.78343259616</v>
      </c>
      <c r="U112" s="70">
        <f t="shared" si="15"/>
        <v>283155.95303804887</v>
      </c>
      <c r="V112" s="70">
        <f t="shared" si="15"/>
        <v>323772.95308096113</v>
      </c>
      <c r="W112" s="70">
        <f t="shared" si="15"/>
        <v>369413.76953519112</v>
      </c>
      <c r="X112" s="70">
        <f t="shared" si="15"/>
        <v>420699.78584382805</v>
      </c>
    </row>
    <row r="113" spans="1:24" ht="15">
      <c r="A113" s="69">
        <v>43</v>
      </c>
      <c r="B113" s="75">
        <v>11635</v>
      </c>
      <c r="C113" s="55">
        <v>12.4892573</v>
      </c>
      <c r="D113" s="55">
        <v>1</v>
      </c>
      <c r="E113" s="70">
        <f t="shared" si="16"/>
        <v>1453.1250868549987</v>
      </c>
      <c r="F113" s="70">
        <f t="shared" si="16"/>
        <v>3087.7347046981677</v>
      </c>
      <c r="G113" s="70">
        <f t="shared" si="16"/>
        <v>4926.4949235643144</v>
      </c>
      <c r="H113" s="70">
        <f t="shared" si="16"/>
        <v>6994.902637294701</v>
      </c>
      <c r="I113" s="70">
        <f t="shared" si="16"/>
        <v>9321.6391124059191</v>
      </c>
      <c r="J113" s="70">
        <f t="shared" si="16"/>
        <v>11938.96769258673</v>
      </c>
      <c r="K113" s="70">
        <f t="shared" si="16"/>
        <v>14883.181173532759</v>
      </c>
      <c r="L113" s="70">
        <f t="shared" si="16"/>
        <v>18195.105051575425</v>
      </c>
      <c r="M113" s="70">
        <f t="shared" si="16"/>
        <v>21920.663624326971</v>
      </c>
      <c r="N113" s="70">
        <f t="shared" si="16"/>
        <v>26111.516793091676</v>
      </c>
      <c r="O113" s="70">
        <f t="shared" si="16"/>
        <v>30825.776397168596</v>
      </c>
      <c r="P113" s="70">
        <f t="shared" si="16"/>
        <v>36128.812012988652</v>
      </c>
      <c r="Q113" s="70">
        <f t="shared" si="16"/>
        <v>42094.157391579109</v>
      </c>
      <c r="R113" s="70">
        <f t="shared" si="16"/>
        <v>48804.53010333539</v>
      </c>
      <c r="S113" s="70">
        <f t="shared" si="16"/>
        <v>56352.978528851898</v>
      </c>
      <c r="T113" s="70">
        <f t="shared" si="16"/>
        <v>64844.172100388962</v>
      </c>
      <c r="U113" s="70">
        <f t="shared" si="15"/>
        <v>74395.852684916346</v>
      </c>
      <c r="V113" s="70">
        <f t="shared" si="15"/>
        <v>85140.467234119496</v>
      </c>
      <c r="W113" s="70">
        <f t="shared" si="15"/>
        <v>97227.004340265878</v>
      </c>
      <c r="X113" s="70">
        <f t="shared" si="15"/>
        <v>110823.06016425884</v>
      </c>
    </row>
    <row r="114" spans="1:24" ht="15">
      <c r="A114" s="69">
        <v>44</v>
      </c>
      <c r="B114" s="75">
        <v>11969</v>
      </c>
      <c r="C114" s="55">
        <v>12.7418543</v>
      </c>
      <c r="D114" s="55">
        <v>5</v>
      </c>
      <c r="E114" s="70">
        <f t="shared" si="16"/>
        <v>7625.3627058350066</v>
      </c>
      <c r="F114" s="70">
        <f t="shared" si="16"/>
        <v>16222.338017494047</v>
      </c>
      <c r="G114" s="70">
        <f t="shared" si="16"/>
        <v>25914.727397571653</v>
      </c>
      <c r="H114" s="70">
        <f t="shared" si="16"/>
        <v>36842.106910647432</v>
      </c>
      <c r="I114" s="70">
        <f t="shared" si="16"/>
        <v>49161.837200087357</v>
      </c>
      <c r="J114" s="70">
        <f t="shared" si="16"/>
        <v>63051.329573160707</v>
      </c>
      <c r="K114" s="70">
        <f t="shared" si="16"/>
        <v>78710.600827420669</v>
      </c>
      <c r="L114" s="70">
        <f t="shared" si="16"/>
        <v>96365.15360934021</v>
      </c>
      <c r="M114" s="70">
        <f t="shared" si="16"/>
        <v>116269.22378404855</v>
      </c>
      <c r="N114" s="70">
        <f t="shared" si="16"/>
        <v>138709.44158018799</v>
      </c>
      <c r="O114" s="70">
        <f t="shared" si="16"/>
        <v>164008.95923251417</v>
      </c>
      <c r="P114" s="70">
        <f t="shared" si="16"/>
        <v>192532.10456270259</v>
      </c>
      <c r="Q114" s="70">
        <f t="shared" si="16"/>
        <v>224689.62751264076</v>
      </c>
      <c r="R114" s="70">
        <f t="shared" si="16"/>
        <v>260944.61518334923</v>
      </c>
      <c r="S114" s="70">
        <f t="shared" si="16"/>
        <v>301819.1605595423</v>
      </c>
      <c r="T114" s="70">
        <f t="shared" si="16"/>
        <v>347901.88095335726</v>
      </c>
      <c r="U114" s="70">
        <f t="shared" si="15"/>
        <v>399856.3944372285</v>
      </c>
      <c r="V114" s="70">
        <f t="shared" si="15"/>
        <v>458430.87633148854</v>
      </c>
      <c r="W114" s="70">
        <f t="shared" si="15"/>
        <v>524468.83336569497</v>
      </c>
      <c r="X114" s="70">
        <f t="shared" si="15"/>
        <v>598921.25066789682</v>
      </c>
    </row>
    <row r="115" spans="1:24" ht="15">
      <c r="A115" s="69">
        <v>45</v>
      </c>
      <c r="B115" s="75">
        <v>12308</v>
      </c>
      <c r="C115" s="55">
        <v>12.649166299999999</v>
      </c>
      <c r="D115" s="55">
        <v>9</v>
      </c>
      <c r="E115" s="70">
        <f t="shared" si="16"/>
        <v>14011.734493835991</v>
      </c>
      <c r="F115" s="70">
        <f t="shared" si="16"/>
        <v>29795.836585311754</v>
      </c>
      <c r="G115" s="70">
        <f t="shared" si="16"/>
        <v>47576.495999300074</v>
      </c>
      <c r="H115" s="70">
        <f t="shared" si="16"/>
        <v>67606.260591800383</v>
      </c>
      <c r="I115" s="70">
        <f t="shared" si="16"/>
        <v>90169.623417104565</v>
      </c>
      <c r="J115" s="70">
        <f t="shared" si="16"/>
        <v>115587.0635290538</v>
      </c>
      <c r="K115" s="70">
        <f t="shared" si="16"/>
        <v>144219.59790996648</v>
      </c>
      <c r="L115" s="70">
        <f t="shared" si="16"/>
        <v>176473.90918062543</v>
      </c>
      <c r="M115" s="70">
        <f t="shared" si="16"/>
        <v>212808.12192282971</v>
      </c>
      <c r="N115" s="70">
        <f t="shared" si="16"/>
        <v>253738.30965859114</v>
      </c>
      <c r="O115" s="70">
        <f t="shared" si="16"/>
        <v>299845.82490795135</v>
      </c>
      <c r="P115" s="70">
        <f t="shared" si="16"/>
        <v>351785.55643800081</v>
      </c>
      <c r="Q115" s="70">
        <f t="shared" si="16"/>
        <v>410295.23098505987</v>
      </c>
      <c r="R115" s="70">
        <f t="shared" si="16"/>
        <v>476205.89156716515</v>
      </c>
      <c r="S115" s="70">
        <f t="shared" si="16"/>
        <v>550453.70121572958</v>
      </c>
      <c r="T115" s="70">
        <f t="shared" si="16"/>
        <v>634093.23978084826</v>
      </c>
      <c r="U115" s="70">
        <f t="shared" si="15"/>
        <v>728312.48267162137</v>
      </c>
      <c r="V115" s="70">
        <f t="shared" si="15"/>
        <v>834449.67428224941</v>
      </c>
      <c r="W115" s="70">
        <f t="shared" si="15"/>
        <v>954012.33576585539</v>
      </c>
      <c r="X115" s="70">
        <f t="shared" si="15"/>
        <v>1088698.6771332286</v>
      </c>
    </row>
    <row r="116" spans="1:24" ht="15">
      <c r="A116" s="69">
        <v>46</v>
      </c>
      <c r="B116" s="75">
        <v>12655</v>
      </c>
      <c r="C116" s="55">
        <v>12.6890014</v>
      </c>
      <c r="D116" s="55">
        <v>6</v>
      </c>
      <c r="E116" s="70">
        <f t="shared" si="16"/>
        <v>9634.7587630199996</v>
      </c>
      <c r="F116" s="70">
        <f t="shared" si="16"/>
        <v>20492.072200366238</v>
      </c>
      <c r="G116" s="70">
        <f t="shared" si="16"/>
        <v>32727.070291779717</v>
      </c>
      <c r="H116" s="70">
        <f t="shared" si="16"/>
        <v>46514.56746230265</v>
      </c>
      <c r="I116" s="70">
        <f t="shared" si="16"/>
        <v>62051.560341818171</v>
      </c>
      <c r="J116" s="70">
        <f t="shared" si="16"/>
        <v>79560.042465333318</v>
      </c>
      <c r="K116" s="70">
        <f t="shared" si="16"/>
        <v>99290.176130620064</v>
      </c>
      <c r="L116" s="70">
        <f t="shared" si="16"/>
        <v>121523.86673291693</v>
      </c>
      <c r="M116" s="70">
        <f t="shared" si="16"/>
        <v>146578.7906470109</v>
      </c>
      <c r="N116" s="70">
        <f t="shared" si="16"/>
        <v>174812.93420733322</v>
      </c>
      <c r="O116" s="70">
        <f t="shared" si="16"/>
        <v>206629.70863930281</v>
      </c>
      <c r="P116" s="70">
        <f t="shared" si="16"/>
        <v>242483.71402437988</v>
      </c>
      <c r="Q116" s="70">
        <f t="shared" si="16"/>
        <v>282887.23465472541</v>
      </c>
      <c r="R116" s="70">
        <f t="shared" si="16"/>
        <v>328417.55858350487</v>
      </c>
      <c r="S116" s="70">
        <f t="shared" si="16"/>
        <v>379725.22595303162</v>
      </c>
      <c r="T116" s="70">
        <f t="shared" si="16"/>
        <v>437543.32395338494</v>
      </c>
      <c r="U116" s="70">
        <f t="shared" si="15"/>
        <v>502697.96121845656</v>
      </c>
      <c r="V116" s="70">
        <f t="shared" si="15"/>
        <v>576120.07131825795</v>
      </c>
      <c r="W116" s="70">
        <f t="shared" si="15"/>
        <v>658858.71399653284</v>
      </c>
      <c r="X116" s="70">
        <f t="shared" si="15"/>
        <v>752096.06420259492</v>
      </c>
    </row>
    <row r="117" spans="1:24" ht="15">
      <c r="A117" s="69">
        <v>47</v>
      </c>
      <c r="B117" s="75">
        <v>13007</v>
      </c>
      <c r="C117" s="55">
        <v>12.8221977</v>
      </c>
      <c r="D117" s="55">
        <v>8</v>
      </c>
      <c r="E117" s="70">
        <f t="shared" si="16"/>
        <v>13342.266038711992</v>
      </c>
      <c r="F117" s="70">
        <f t="shared" si="16"/>
        <v>28395.303806567597</v>
      </c>
      <c r="G117" s="70">
        <f t="shared" si="16"/>
        <v>45378.471836873301</v>
      </c>
      <c r="H117" s="70">
        <f t="shared" si="16"/>
        <v>64539.255247748028</v>
      </c>
      <c r="I117" s="70">
        <f t="shared" si="16"/>
        <v>86156.872188433903</v>
      </c>
      <c r="J117" s="70">
        <f t="shared" si="16"/>
        <v>110546.34271128319</v>
      </c>
      <c r="K117" s="70">
        <f t="shared" si="16"/>
        <v>138063.07936255541</v>
      </c>
      <c r="L117" s="70">
        <f t="shared" si="16"/>
        <v>169108.06638784218</v>
      </c>
      <c r="M117" s="70">
        <f t="shared" si="16"/>
        <v>204133.70302545055</v>
      </c>
      <c r="N117" s="70">
        <f t="shared" si="16"/>
        <v>243650.39603841669</v>
      </c>
      <c r="O117" s="70">
        <f t="shared" si="16"/>
        <v>288233.99755400739</v>
      </c>
      <c r="P117" s="70">
        <f t="shared" si="16"/>
        <v>338534.19659770746</v>
      </c>
      <c r="Q117" s="70">
        <f t="shared" si="16"/>
        <v>395283.98660628416</v>
      </c>
      <c r="R117" s="70">
        <f t="shared" si="16"/>
        <v>459310.34688409528</v>
      </c>
      <c r="S117" s="70">
        <f t="shared" si="16"/>
        <v>531546.29365684174</v>
      </c>
      <c r="T117" s="70">
        <f t="shared" si="16"/>
        <v>613044.47633525659</v>
      </c>
      <c r="U117" s="70">
        <f t="shared" si="15"/>
        <v>704992.51711860485</v>
      </c>
      <c r="V117" s="70">
        <f t="shared" si="15"/>
        <v>808730.31747247058</v>
      </c>
      <c r="W117" s="70">
        <f t="shared" si="15"/>
        <v>925769.5836773403</v>
      </c>
      <c r="X117" s="70">
        <f t="shared" si="15"/>
        <v>1057815.8559816279</v>
      </c>
    </row>
    <row r="118" spans="1:24" ht="15">
      <c r="A118" s="69">
        <v>48</v>
      </c>
      <c r="B118" s="75">
        <v>13363</v>
      </c>
      <c r="C118" s="55">
        <v>12.6767097</v>
      </c>
      <c r="D118" s="55">
        <v>8</v>
      </c>
      <c r="E118" s="70">
        <f t="shared" si="16"/>
        <v>13551.909737688011</v>
      </c>
      <c r="F118" s="70">
        <f t="shared" si="16"/>
        <v>28821.75573162876</v>
      </c>
      <c r="G118" s="70">
        <f t="shared" si="16"/>
        <v>46027.315773858463</v>
      </c>
      <c r="H118" s="70">
        <f t="shared" si="16"/>
        <v>65413.974714900811</v>
      </c>
      <c r="I118" s="70">
        <f t="shared" si="16"/>
        <v>87258.224130428207</v>
      </c>
      <c r="J118" s="70">
        <f t="shared" si="16"/>
        <v>111871.60563050593</v>
      </c>
      <c r="K118" s="70">
        <f t="shared" si="16"/>
        <v>139605.15405070208</v>
      </c>
      <c r="L118" s="70">
        <f t="shared" si="16"/>
        <v>170854.40389363535</v>
      </c>
      <c r="M118" s="70">
        <f t="shared" si="16"/>
        <v>206065.03042258503</v>
      </c>
      <c r="N118" s="70">
        <f t="shared" si="16"/>
        <v>245739.20586016084</v>
      </c>
      <c r="O118" s="70">
        <f t="shared" si="16"/>
        <v>290442.76134382683</v>
      </c>
      <c r="P118" s="70">
        <f t="shared" si="16"/>
        <v>340813.25678173563</v>
      </c>
      <c r="Q118" s="70">
        <f t="shared" si="16"/>
        <v>397569.07370075991</v>
      </c>
      <c r="R118" s="70">
        <f t="shared" si="16"/>
        <v>461519.66076847212</v>
      </c>
      <c r="S118" s="70">
        <f t="shared" si="16"/>
        <v>533577.07811020431</v>
      </c>
      <c r="T118" s="70">
        <f t="shared" si="16"/>
        <v>614769.00506566511</v>
      </c>
      <c r="U118" s="70">
        <f t="shared" si="15"/>
        <v>706253.39690110588</v>
      </c>
      <c r="V118" s="70">
        <f t="shared" si="15"/>
        <v>809334.99951033597</v>
      </c>
      <c r="W118" s="70">
        <f t="shared" si="15"/>
        <v>925483.95763644564</v>
      </c>
      <c r="X118" s="70">
        <f t="shared" si="15"/>
        <v>1056356.7820037769</v>
      </c>
    </row>
    <row r="119" spans="1:24" ht="15">
      <c r="A119" s="69">
        <v>49</v>
      </c>
      <c r="B119" s="75">
        <v>13723</v>
      </c>
      <c r="C119" s="55">
        <v>13.766070600000001</v>
      </c>
      <c r="D119" s="55">
        <v>8</v>
      </c>
      <c r="E119" s="70">
        <f t="shared" si="16"/>
        <v>15112.942947504014</v>
      </c>
      <c r="F119" s="70">
        <f t="shared" si="16"/>
        <v>32306.344290899153</v>
      </c>
      <c r="G119" s="70">
        <f t="shared" si="16"/>
        <v>51866.601401767424</v>
      </c>
      <c r="H119" s="70">
        <f t="shared" si="16"/>
        <v>74119.537316059344</v>
      </c>
      <c r="I119" s="70">
        <f t="shared" si="16"/>
        <v>99435.828098885439</v>
      </c>
      <c r="J119" s="70">
        <f t="shared" si="16"/>
        <v>128237.17734417666</v>
      </c>
      <c r="K119" s="70">
        <f t="shared" si="16"/>
        <v>161003.34066032729</v>
      </c>
      <c r="L119" s="70">
        <f t="shared" si="16"/>
        <v>198280.1171514905</v>
      </c>
      <c r="M119" s="70">
        <f t="shared" si="16"/>
        <v>240688.44101183146</v>
      </c>
      <c r="N119" s="70">
        <f t="shared" si="16"/>
        <v>288934.72467506351</v>
      </c>
      <c r="O119" s="70">
        <f t="shared" si="16"/>
        <v>343822.62580925249</v>
      </c>
      <c r="P119" s="70">
        <f t="shared" si="16"/>
        <v>406266.43416443205</v>
      </c>
      <c r="Q119" s="70">
        <f t="shared" si="16"/>
        <v>477306.30126311432</v>
      </c>
      <c r="R119" s="70">
        <f t="shared" si="16"/>
        <v>558125.56662074744</v>
      </c>
      <c r="S119" s="70">
        <f t="shared" si="16"/>
        <v>650070.46910591365</v>
      </c>
      <c r="T119" s="70">
        <f t="shared" si="16"/>
        <v>754672.57178028917</v>
      </c>
      <c r="U119" s="70">
        <f t="shared" si="15"/>
        <v>873674.2737579036</v>
      </c>
      <c r="V119" s="70">
        <f t="shared" si="15"/>
        <v>1009057.8340449579</v>
      </c>
      <c r="W119" s="70">
        <f t="shared" si="15"/>
        <v>1163078.3908219219</v>
      </c>
      <c r="X119" s="70">
        <f t="shared" si="15"/>
        <v>1338301.5261833158</v>
      </c>
    </row>
    <row r="120" spans="1:24" ht="15">
      <c r="A120" s="69">
        <v>50</v>
      </c>
      <c r="B120" s="75">
        <v>14087</v>
      </c>
      <c r="C120" s="55">
        <v>12.5287767</v>
      </c>
      <c r="D120" s="55">
        <v>6</v>
      </c>
      <c r="E120" s="70">
        <f t="shared" si="16"/>
        <v>10589.572642374009</v>
      </c>
      <c r="F120" s="70">
        <f t="shared" si="16"/>
        <v>22505.88919459534</v>
      </c>
      <c r="G120" s="70">
        <f t="shared" si="16"/>
        <v>35915.174438509632</v>
      </c>
      <c r="H120" s="70">
        <f t="shared" si="16"/>
        <v>51004.479087699976</v>
      </c>
      <c r="I120" s="70">
        <f t="shared" si="16"/>
        <v>67984.289021970108</v>
      </c>
      <c r="J120" s="70">
        <f t="shared" si="16"/>
        <v>87091.461426989394</v>
      </c>
      <c r="K120" s="70">
        <f t="shared" si="16"/>
        <v>108592.52879631754</v>
      </c>
      <c r="L120" s="70">
        <f t="shared" si="16"/>
        <v>132787.41688446532</v>
      </c>
      <c r="M120" s="70">
        <f t="shared" si="16"/>
        <v>160013.62847399211</v>
      </c>
      <c r="N120" s="70">
        <f t="shared" si="16"/>
        <v>190650.95131744019</v>
      </c>
      <c r="O120" s="70">
        <f t="shared" si="16"/>
        <v>225126.755926802</v>
      </c>
      <c r="P120" s="70">
        <f t="shared" si="16"/>
        <v>263921.95711119904</v>
      </c>
      <c r="Q120" s="70">
        <f t="shared" si="16"/>
        <v>307577.72242230491</v>
      </c>
      <c r="R120" s="70">
        <f t="shared" si="16"/>
        <v>356703.02108591539</v>
      </c>
      <c r="S120" s="70">
        <f t="shared" si="16"/>
        <v>411983.11872229778</v>
      </c>
      <c r="T120" s="70">
        <f t="shared" si="16"/>
        <v>474189.13635108416</v>
      </c>
      <c r="U120" s="70">
        <f t="shared" si="15"/>
        <v>544188.80702254421</v>
      </c>
      <c r="V120" s="70">
        <f t="shared" si="15"/>
        <v>622958.58012316655</v>
      </c>
      <c r="W120" s="70">
        <f t="shared" si="15"/>
        <v>711597.24220266286</v>
      </c>
      <c r="X120" s="70">
        <f t="shared" si="15"/>
        <v>811341.24432396668</v>
      </c>
    </row>
    <row r="121" spans="1:24" ht="15">
      <c r="A121" s="69">
        <v>51</v>
      </c>
      <c r="B121" s="75">
        <v>14454</v>
      </c>
      <c r="C121" s="55">
        <v>12.5532524</v>
      </c>
      <c r="D121" s="55">
        <v>6</v>
      </c>
      <c r="E121" s="70">
        <f t="shared" si="16"/>
        <v>10886.682611376003</v>
      </c>
      <c r="F121" s="70">
        <f t="shared" si="16"/>
        <v>23139.997968944946</v>
      </c>
      <c r="G121" s="70">
        <f t="shared" si="16"/>
        <v>36931.502930717492</v>
      </c>
      <c r="H121" s="70">
        <f t="shared" si="16"/>
        <v>52454.290320099855</v>
      </c>
      <c r="I121" s="70">
        <f t="shared" si="16"/>
        <v>69925.692389986783</v>
      </c>
      <c r="J121" s="70">
        <f t="shared" si="16"/>
        <v>89590.323659525413</v>
      </c>
      <c r="K121" s="70">
        <f t="shared" si="16"/>
        <v>111723.50572585857</v>
      </c>
      <c r="L121" s="70">
        <f t="shared" si="16"/>
        <v>136635.12200113002</v>
      </c>
      <c r="M121" s="70">
        <f t="shared" si="16"/>
        <v>164673.95634435586</v>
      </c>
      <c r="N121" s="70">
        <f t="shared" si="16"/>
        <v>196232.57633270463</v>
      </c>
      <c r="O121" s="70">
        <f t="shared" si="16"/>
        <v>231752.82954214775</v>
      </c>
      <c r="P121" s="70">
        <f t="shared" si="16"/>
        <v>271732.02979009127</v>
      </c>
      <c r="Q121" s="70">
        <f t="shared" si="16"/>
        <v>316729.91995266068</v>
      </c>
      <c r="R121" s="70">
        <f t="shared" si="16"/>
        <v>367376.50884201215</v>
      </c>
      <c r="S121" s="70">
        <f t="shared" si="16"/>
        <v>424380.89186663431</v>
      </c>
      <c r="T121" s="70">
        <f t="shared" ref="T121:X135" si="17">$D121*((1+$C121/100)^T$2-1)*$B121</f>
        <v>488541.17897139996</v>
      </c>
      <c r="U121" s="70">
        <f t="shared" si="17"/>
        <v>560755.66885699145</v>
      </c>
      <c r="V121" s="70">
        <f t="shared" si="17"/>
        <v>642035.42592729372</v>
      </c>
      <c r="W121" s="70">
        <f t="shared" si="17"/>
        <v>733518.43605273822</v>
      </c>
      <c r="X121" s="70">
        <f t="shared" si="17"/>
        <v>836485.53934234695</v>
      </c>
    </row>
    <row r="122" spans="1:24" ht="15">
      <c r="A122" s="69">
        <v>52</v>
      </c>
      <c r="B122" s="75">
        <v>14824</v>
      </c>
      <c r="C122" s="55">
        <v>15.0600673</v>
      </c>
      <c r="D122" s="55">
        <v>5</v>
      </c>
      <c r="E122" s="70">
        <f t="shared" ref="E122:T135" si="18">$D122*((1+$C122/100)^E$2-1)*$B122</f>
        <v>11162.521882760002</v>
      </c>
      <c r="F122" s="70">
        <f t="shared" si="18"/>
        <v>24006.127073440879</v>
      </c>
      <c r="G122" s="70">
        <f t="shared" si="18"/>
        <v>38783.987849584599</v>
      </c>
      <c r="H122" s="70">
        <f t="shared" si="18"/>
        <v>55787.404404115856</v>
      </c>
      <c r="I122" s="70">
        <f t="shared" si="18"/>
        <v>75351.546935058868</v>
      </c>
      <c r="J122" s="70">
        <f t="shared" si="18"/>
        <v>97862.062497829815</v>
      </c>
      <c r="K122" s="70">
        <f t="shared" si="18"/>
        <v>123762.67685393106</v>
      </c>
      <c r="L122" s="70">
        <f t="shared" si="18"/>
        <v>153563.94116317458</v>
      </c>
      <c r="M122" s="70">
        <f t="shared" si="18"/>
        <v>187853.29593364111</v>
      </c>
      <c r="N122" s="70">
        <f t="shared" si="18"/>
        <v>227306.65060927562</v>
      </c>
      <c r="O122" s="70">
        <f t="shared" si="18"/>
        <v>272701.70705116837</v>
      </c>
      <c r="P122" s="70">
        <f t="shared" si="18"/>
        <v>324933.28954408318</v>
      </c>
      <c r="Q122" s="70">
        <f t="shared" si="18"/>
        <v>385030.98351228592</v>
      </c>
      <c r="R122" s="70">
        <f t="shared" si="18"/>
        <v>454179.43063784804</v>
      </c>
      <c r="S122" s="70">
        <f t="shared" si="18"/>
        <v>533741.68043742492</v>
      </c>
      <c r="T122" s="70">
        <f t="shared" si="18"/>
        <v>625286.058602212</v>
      </c>
      <c r="U122" s="70">
        <f t="shared" si="17"/>
        <v>730617.0817279825</v>
      </c>
      <c r="V122" s="70">
        <f t="shared" si="17"/>
        <v>851811.02782427275</v>
      </c>
      <c r="W122" s="70">
        <f t="shared" si="17"/>
        <v>991256.8637661899</v>
      </c>
      <c r="X122" s="70">
        <f t="shared" si="17"/>
        <v>1151703.3364480073</v>
      </c>
    </row>
    <row r="123" spans="1:24" ht="15">
      <c r="A123" s="69">
        <v>53</v>
      </c>
      <c r="B123" s="75">
        <v>15196</v>
      </c>
      <c r="C123" s="55">
        <v>12.7088257</v>
      </c>
      <c r="D123" s="55">
        <v>11</v>
      </c>
      <c r="E123" s="70">
        <f t="shared" si="18"/>
        <v>21243.564687092006</v>
      </c>
      <c r="F123" s="70">
        <f t="shared" si="18"/>
        <v>45186.936982733285</v>
      </c>
      <c r="G123" s="70">
        <f t="shared" si="18"/>
        <v>72173.230730129726</v>
      </c>
      <c r="H123" s="70">
        <f t="shared" si="18"/>
        <v>102589.16551277273</v>
      </c>
      <c r="I123" s="70">
        <f t="shared" si="18"/>
        <v>136870.60843196753</v>
      </c>
      <c r="J123" s="70">
        <f t="shared" si="18"/>
        <v>175508.82017920783</v>
      </c>
      <c r="K123" s="70">
        <f t="shared" si="18"/>
        <v>219057.49491100173</v>
      </c>
      <c r="L123" s="70">
        <f t="shared" si="18"/>
        <v>268140.69480911933</v>
      </c>
      <c r="M123" s="70">
        <f t="shared" si="18"/>
        <v>323461.79303027125</v>
      </c>
      <c r="N123" s="70">
        <f t="shared" si="18"/>
        <v>385813.55319967517</v>
      </c>
      <c r="O123" s="70">
        <f t="shared" si="18"/>
        <v>456089.48988989071</v>
      </c>
      <c r="P123" s="70">
        <f t="shared" si="18"/>
        <v>535296.67288310803</v>
      </c>
      <c r="Q123" s="70">
        <f t="shared" si="18"/>
        <v>624570.15870481334</v>
      </c>
      <c r="R123" s="70">
        <f t="shared" si="18"/>
        <v>725189.25623591372</v>
      </c>
      <c r="S123" s="70">
        <f t="shared" si="18"/>
        <v>838595.85949315422</v>
      </c>
      <c r="T123" s="70">
        <f t="shared" si="18"/>
        <v>966415.11029064807</v>
      </c>
      <c r="U123" s="70">
        <f t="shared" si="17"/>
        <v>1110478.6868830414</v>
      </c>
      <c r="V123" s="70">
        <f t="shared" si="17"/>
        <v>1272851.0523217479</v>
      </c>
      <c r="W123" s="70">
        <f t="shared" si="17"/>
        <v>1455859.0386690267</v>
      </c>
      <c r="X123" s="70">
        <f t="shared" si="17"/>
        <v>1662125.1910182608</v>
      </c>
    </row>
    <row r="124" spans="1:24" ht="15">
      <c r="A124" s="69">
        <v>54</v>
      </c>
      <c r="B124" s="75">
        <v>15569</v>
      </c>
      <c r="C124" s="55">
        <v>13.548388900000001</v>
      </c>
      <c r="D124" s="55">
        <v>11</v>
      </c>
      <c r="E124" s="70">
        <f t="shared" si="18"/>
        <v>23202.835346251013</v>
      </c>
      <c r="F124" s="70">
        <f t="shared" si="18"/>
        <v>49549.281061038768</v>
      </c>
      <c r="G124" s="70">
        <f t="shared" si="18"/>
        <v>79465.245702593355</v>
      </c>
      <c r="H124" s="70">
        <f t="shared" si="18"/>
        <v>113434.34157697225</v>
      </c>
      <c r="I124" s="70">
        <f t="shared" si="18"/>
        <v>152005.70266622584</v>
      </c>
      <c r="J124" s="70">
        <f t="shared" si="18"/>
        <v>195802.86175987477</v>
      </c>
      <c r="K124" s="70">
        <f t="shared" si="18"/>
        <v>245533.83029468308</v>
      </c>
      <c r="L124" s="70">
        <f t="shared" si="18"/>
        <v>302002.54385032377</v>
      </c>
      <c r="M124" s="70">
        <f t="shared" si="18"/>
        <v>366121.85832530964</v>
      </c>
      <c r="N124" s="70">
        <f t="shared" si="18"/>
        <v>438928.30688538065</v>
      </c>
      <c r="O124" s="70">
        <f t="shared" si="18"/>
        <v>521598.85624064843</v>
      </c>
      <c r="P124" s="70">
        <f t="shared" si="18"/>
        <v>615469.93312833458</v>
      </c>
      <c r="Q124" s="70">
        <f t="shared" si="18"/>
        <v>722059.02857738233</v>
      </c>
      <c r="R124" s="70">
        <f t="shared" si="18"/>
        <v>843089.2292028591</v>
      </c>
      <c r="S124" s="70">
        <f t="shared" si="18"/>
        <v>980517.07209552592</v>
      </c>
      <c r="T124" s="70">
        <f t="shared" si="18"/>
        <v>1136564.1736001724</v>
      </c>
      <c r="U124" s="70">
        <f t="shared" si="17"/>
        <v>1313753.1432838459</v>
      </c>
      <c r="V124" s="70">
        <f t="shared" si="17"/>
        <v>1514948.3636681663</v>
      </c>
      <c r="W124" s="70">
        <f t="shared" si="17"/>
        <v>1743402.294958367</v>
      </c>
      <c r="X124" s="70">
        <f t="shared" si="17"/>
        <v>2002808.0533171026</v>
      </c>
    </row>
    <row r="125" spans="1:24" ht="15">
      <c r="A125" s="69">
        <v>55</v>
      </c>
      <c r="B125" s="75">
        <v>15942</v>
      </c>
      <c r="C125" s="55">
        <v>12.105408499999999</v>
      </c>
      <c r="D125" s="55">
        <v>13</v>
      </c>
      <c r="E125" s="70">
        <f t="shared" si="18"/>
        <v>25087.974899909983</v>
      </c>
      <c r="F125" s="70">
        <f t="shared" si="18"/>
        <v>53212.951645831527</v>
      </c>
      <c r="G125" s="70">
        <f t="shared" si="18"/>
        <v>84742.571717376894</v>
      </c>
      <c r="H125" s="70">
        <f t="shared" si="18"/>
        <v>120088.98109708077</v>
      </c>
      <c r="I125" s="70">
        <f t="shared" si="18"/>
        <v>159714.21772228018</v>
      </c>
      <c r="J125" s="70">
        <f t="shared" si="18"/>
        <v>204136.2511100515</v>
      </c>
      <c r="K125" s="70">
        <f t="shared" si="18"/>
        <v>253935.75310341903</v>
      </c>
      <c r="L125" s="70">
        <f t="shared" si="18"/>
        <v>309763.68824404926</v>
      </c>
      <c r="M125" s="70">
        <f t="shared" si="18"/>
        <v>372349.82299056789</v>
      </c>
      <c r="N125" s="70">
        <f t="shared" si="18"/>
        <v>442512.26501251303</v>
      </c>
      <c r="O125" s="70">
        <f t="shared" si="18"/>
        <v>521168.15725479019</v>
      </c>
      <c r="P125" s="70">
        <f t="shared" si="18"/>
        <v>609345.66656231484</v>
      </c>
      <c r="Q125" s="70">
        <f t="shared" si="18"/>
        <v>708197.42357664078</v>
      </c>
      <c r="R125" s="70">
        <f t="shared" si="18"/>
        <v>819015.58958697855</v>
      </c>
      <c r="S125" s="70">
        <f t="shared" si="18"/>
        <v>943248.74728507572</v>
      </c>
      <c r="T125" s="70">
        <f t="shared" si="18"/>
        <v>1082520.8362149766</v>
      </c>
      <c r="U125" s="70">
        <f t="shared" si="17"/>
        <v>1238652.3804363254</v>
      </c>
      <c r="V125" s="70">
        <f t="shared" si="17"/>
        <v>1413684.2858830264</v>
      </c>
      <c r="W125" s="70">
        <f t="shared" si="17"/>
        <v>1609904.5184893846</v>
      </c>
      <c r="X125" s="70">
        <f t="shared" si="17"/>
        <v>1829878.0118123919</v>
      </c>
    </row>
    <row r="126" spans="1:24" ht="15">
      <c r="A126" s="69">
        <v>56</v>
      </c>
      <c r="B126" s="75">
        <v>16325</v>
      </c>
      <c r="C126" s="55">
        <v>12.4480313</v>
      </c>
      <c r="D126" s="55">
        <v>8</v>
      </c>
      <c r="E126" s="70">
        <f t="shared" si="18"/>
        <v>16257.128877800009</v>
      </c>
      <c r="F126" s="70">
        <f t="shared" si="18"/>
        <v>34537.950246789886</v>
      </c>
      <c r="G126" s="70">
        <f t="shared" si="18"/>
        <v>55094.373981688717</v>
      </c>
      <c r="H126" s="70">
        <f t="shared" si="18"/>
        <v>78209.667777268391</v>
      </c>
      <c r="I126" s="70">
        <f t="shared" si="18"/>
        <v>104202.36057960879</v>
      </c>
      <c r="J126" s="70">
        <f t="shared" si="18"/>
        <v>133430.63191769738</v>
      </c>
      <c r="K126" s="70">
        <f t="shared" si="18"/>
        <v>166297.2476204001</v>
      </c>
      <c r="L126" s="70">
        <f t="shared" si="18"/>
        <v>203255.10993302602</v>
      </c>
      <c r="M126" s="70">
        <f t="shared" si="18"/>
        <v>244813.49851413851</v>
      </c>
      <c r="N126" s="70">
        <f t="shared" si="18"/>
        <v>291545.08831360354</v>
      </c>
      <c r="O126" s="70">
        <f t="shared" si="18"/>
        <v>344093.8410382935</v>
      </c>
      <c r="P126" s="70">
        <f t="shared" si="18"/>
        <v>403183.87894991261</v>
      </c>
      <c r="Q126" s="70">
        <f t="shared" si="18"/>
        <v>469629.4632759518</v>
      </c>
      <c r="R126" s="70">
        <f t="shared" si="18"/>
        <v>544346.21473636432</v>
      </c>
      <c r="S126" s="70">
        <f t="shared" si="18"/>
        <v>628363.73080491205</v>
      </c>
      <c r="T126" s="70">
        <f t="shared" si="18"/>
        <v>722839.77357115527</v>
      </c>
      <c r="U126" s="70">
        <f t="shared" si="17"/>
        <v>829076.22371194186</v>
      </c>
      <c r="V126" s="70">
        <f t="shared" si="17"/>
        <v>948537.02041826234</v>
      </c>
      <c r="W126" s="70">
        <f t="shared" si="17"/>
        <v>1082868.3344898152</v>
      </c>
      <c r="X126" s="70">
        <f t="shared" si="17"/>
        <v>1233921.252582696</v>
      </c>
    </row>
    <row r="127" spans="1:24" ht="15">
      <c r="A127" s="69">
        <v>57</v>
      </c>
      <c r="B127" s="75">
        <v>16708</v>
      </c>
      <c r="C127" s="55">
        <v>12.946932800000001</v>
      </c>
      <c r="D127" s="55">
        <v>18</v>
      </c>
      <c r="E127" s="70">
        <f t="shared" si="18"/>
        <v>38937.123580031963</v>
      </c>
      <c r="F127" s="70">
        <f t="shared" si="18"/>
        <v>82915.410384223622</v>
      </c>
      <c r="G127" s="70">
        <f t="shared" si="18"/>
        <v>132587.53642754522</v>
      </c>
      <c r="H127" s="70">
        <f t="shared" si="18"/>
        <v>188690.67925002702</v>
      </c>
      <c r="I127" s="70">
        <f t="shared" si="18"/>
        <v>252057.45827242351</v>
      </c>
      <c r="J127" s="70">
        <f t="shared" si="18"/>
        <v>323628.29159237421</v>
      </c>
      <c r="K127" s="70">
        <f t="shared" si="18"/>
        <v>404465.35260665882</v>
      </c>
      <c r="L127" s="70">
        <f t="shared" si="18"/>
        <v>495768.33358795795</v>
      </c>
      <c r="M127" s="70">
        <f t="shared" si="18"/>
        <v>598892.25016130263</v>
      </c>
      <c r="N127" s="70">
        <f t="shared" si="18"/>
        <v>715367.55091412622</v>
      </c>
      <c r="O127" s="70">
        <f t="shared" si="18"/>
        <v>846922.8305840157</v>
      </c>
      <c r="P127" s="70">
        <f t="shared" si="18"/>
        <v>995510.48390761833</v>
      </c>
      <c r="Q127" s="70">
        <f t="shared" si="18"/>
        <v>1163335.680856124</v>
      </c>
      <c r="R127" s="70">
        <f t="shared" si="18"/>
        <v>1352889.0932750208</v>
      </c>
      <c r="S127" s="70">
        <f t="shared" si="18"/>
        <v>1566983.858619899</v>
      </c>
      <c r="T127" s="70">
        <f t="shared" si="18"/>
        <v>1808797.3293622963</v>
      </c>
      <c r="U127" s="70">
        <f t="shared" si="17"/>
        <v>2081918.2276630593</v>
      </c>
      <c r="V127" s="70">
        <f t="shared" si="17"/>
        <v>2390399.9051295784</v>
      </c>
      <c r="W127" s="70">
        <f t="shared" si="17"/>
        <v>2738820.4980780003</v>
      </c>
      <c r="X127" s="70">
        <f t="shared" si="17"/>
        <v>3132350.8710568161</v>
      </c>
    </row>
    <row r="128" spans="1:24" ht="15">
      <c r="A128" s="69">
        <v>58</v>
      </c>
      <c r="B128" s="75">
        <v>17092</v>
      </c>
      <c r="C128" s="55">
        <v>13.4630648</v>
      </c>
      <c r="D128" s="55">
        <v>18</v>
      </c>
      <c r="E128" s="70">
        <f t="shared" si="18"/>
        <v>41419.926641087972</v>
      </c>
      <c r="F128" s="70">
        <f t="shared" si="18"/>
        <v>88416.244845978101</v>
      </c>
      <c r="G128" s="70">
        <f t="shared" si="18"/>
        <v>141739.7078244068</v>
      </c>
      <c r="H128" s="70">
        <f t="shared" si="18"/>
        <v>202242.14317722528</v>
      </c>
      <c r="I128" s="70">
        <f t="shared" si="18"/>
        <v>270890.06060717185</v>
      </c>
      <c r="J128" s="70">
        <f t="shared" si="18"/>
        <v>348780.09164456266</v>
      </c>
      <c r="K128" s="70">
        <f t="shared" si="18"/>
        <v>437156.50803325744</v>
      </c>
      <c r="L128" s="70">
        <f t="shared" si="18"/>
        <v>537431.0986282801</v>
      </c>
      <c r="M128" s="70">
        <f t="shared" si="18"/>
        <v>651205.72233304521</v>
      </c>
      <c r="N128" s="70">
        <f t="shared" si="18"/>
        <v>780297.89735313924</v>
      </c>
      <c r="O128" s="70">
        <f t="shared" si="18"/>
        <v>926769.83554791776</v>
      </c>
      <c r="P128" s="70">
        <f t="shared" si="18"/>
        <v>1092961.3856956752</v>
      </c>
      <c r="Q128" s="70">
        <f t="shared" si="18"/>
        <v>1281527.4119319499</v>
      </c>
      <c r="R128" s="70">
        <f t="shared" si="18"/>
        <v>1495480.2044711991</v>
      </c>
      <c r="S128" s="70">
        <f t="shared" si="18"/>
        <v>1738237.6001114172</v>
      </c>
      <c r="T128" s="70">
        <f t="shared" si="18"/>
        <v>2013677.58123347</v>
      </c>
      <c r="U128" s="70">
        <f t="shared" si="17"/>
        <v>2326200.2254990921</v>
      </c>
      <c r="V128" s="70">
        <f t="shared" si="17"/>
        <v>2680797.9958768692</v>
      </c>
      <c r="W128" s="70">
        <f t="shared" si="17"/>
        <v>3083135.4938599616</v>
      </c>
      <c r="X128" s="70">
        <f t="shared" si="17"/>
        <v>3539639.9499112149</v>
      </c>
    </row>
    <row r="129" spans="1:24" ht="15">
      <c r="A129" s="69">
        <v>59</v>
      </c>
      <c r="B129" s="75">
        <v>17477</v>
      </c>
      <c r="C129" s="55">
        <v>13.4545586</v>
      </c>
      <c r="D129" s="55">
        <v>19</v>
      </c>
      <c r="E129" s="70">
        <f t="shared" si="18"/>
        <v>44677.610923918</v>
      </c>
      <c r="F129" s="70">
        <f t="shared" si="18"/>
        <v>95366.397190674572</v>
      </c>
      <c r="G129" s="70">
        <f t="shared" si="18"/>
        <v>152875.13590932064</v>
      </c>
      <c r="H129" s="70">
        <f t="shared" si="18"/>
        <v>218121.42157898785</v>
      </c>
      <c r="I129" s="70">
        <f t="shared" si="18"/>
        <v>292146.30698840384</v>
      </c>
      <c r="J129" s="70">
        <f t="shared" si="18"/>
        <v>376130.9139838125</v>
      </c>
      <c r="K129" s="70">
        <f t="shared" si="18"/>
        <v>471415.27914239827</v>
      </c>
      <c r="L129" s="70">
        <f t="shared" si="18"/>
        <v>579519.73504788394</v>
      </c>
      <c r="M129" s="70">
        <f t="shared" si="18"/>
        <v>702169.16832238412</v>
      </c>
      <c r="N129" s="70">
        <f t="shared" si="18"/>
        <v>841320.54146937001</v>
      </c>
      <c r="O129" s="70">
        <f t="shared" si="18"/>
        <v>999194.11765912187</v>
      </c>
      <c r="P129" s="70">
        <f t="shared" si="18"/>
        <v>1178308.8866712393</v>
      </c>
      <c r="Q129" s="70">
        <f t="shared" si="18"/>
        <v>1381522.7572413466</v>
      </c>
      <c r="R129" s="70">
        <f t="shared" si="18"/>
        <v>1612078.1571106375</v>
      </c>
      <c r="S129" s="70">
        <f t="shared" si="18"/>
        <v>1873653.7683608069</v>
      </c>
      <c r="T129" s="70">
        <f t="shared" si="18"/>
        <v>2170423.223509938</v>
      </c>
      <c r="U129" s="70">
        <f t="shared" si="17"/>
        <v>2507121.6989090098</v>
      </c>
      <c r="V129" s="70">
        <f t="shared" si="17"/>
        <v>2889121.467985956</v>
      </c>
      <c r="W129" s="70">
        <f t="shared" si="17"/>
        <v>3322517.6198452245</v>
      </c>
      <c r="X129" s="70">
        <f t="shared" si="17"/>
        <v>3814225.3109265445</v>
      </c>
    </row>
    <row r="130" spans="1:24" ht="15">
      <c r="A130" s="69">
        <v>60</v>
      </c>
      <c r="B130" s="75">
        <v>17860</v>
      </c>
      <c r="C130" s="55">
        <v>14.5889551</v>
      </c>
      <c r="D130" s="55">
        <v>23</v>
      </c>
      <c r="E130" s="70">
        <f t="shared" si="18"/>
        <v>59928.509759780005</v>
      </c>
      <c r="F130" s="70">
        <f t="shared" si="18"/>
        <v>128599.96290051339</v>
      </c>
      <c r="G130" s="70">
        <f t="shared" si="18"/>
        <v>207289.86350646598</v>
      </c>
      <c r="H130" s="70">
        <f t="shared" si="18"/>
        <v>297459.79838005552</v>
      </c>
      <c r="I130" s="70">
        <f t="shared" si="18"/>
        <v>400784.5845660523</v>
      </c>
      <c r="J130" s="70">
        <f t="shared" si="18"/>
        <v>519183.37741589523</v>
      </c>
      <c r="K130" s="70">
        <f t="shared" si="18"/>
        <v>654855.31699354365</v>
      </c>
      <c r="L130" s="70">
        <f t="shared" si="18"/>
        <v>810320.37491947424</v>
      </c>
      <c r="M130" s="70">
        <f t="shared" si="18"/>
        <v>988466.16034240811</v>
      </c>
      <c r="N130" s="70">
        <f t="shared" si="18"/>
        <v>1192601.554413236</v>
      </c>
      <c r="O130" s="70">
        <f t="shared" si="18"/>
        <v>1426518.1694682653</v>
      </c>
      <c r="P130" s="70">
        <f t="shared" si="18"/>
        <v>1694560.774465112</v>
      </c>
      <c r="Q130" s="70">
        <f t="shared" si="18"/>
        <v>2001707.9947538194</v>
      </c>
      <c r="R130" s="70">
        <f t="shared" si="18"/>
        <v>2353664.7851013439</v>
      </c>
      <c r="S130" s="70">
        <f t="shared" si="18"/>
        <v>2756968.393564071</v>
      </c>
      <c r="T130" s="70">
        <f t="shared" si="18"/>
        <v>3219109.7843821044</v>
      </c>
      <c r="U130" s="70">
        <f t="shared" si="17"/>
        <v>3748672.7752050962</v>
      </c>
      <c r="V130" s="70">
        <f t="shared" si="17"/>
        <v>4355493.4729854707</v>
      </c>
      <c r="W130" s="70">
        <f t="shared" si="17"/>
        <v>5050842.9699025331</v>
      </c>
      <c r="X130" s="70">
        <f t="shared" si="17"/>
        <v>5847636.6927128993</v>
      </c>
    </row>
    <row r="131" spans="1:24" ht="15">
      <c r="A131" s="69">
        <v>61</v>
      </c>
      <c r="B131" s="75">
        <v>18242</v>
      </c>
      <c r="C131" s="55">
        <v>14.3558314</v>
      </c>
      <c r="D131" s="55">
        <v>30</v>
      </c>
      <c r="E131" s="70">
        <f t="shared" si="18"/>
        <v>78563.722919640044</v>
      </c>
      <c r="F131" s="70">
        <f t="shared" si="18"/>
        <v>168405.92144318676</v>
      </c>
      <c r="G131" s="70">
        <f t="shared" si="18"/>
        <v>271145.71451282711</v>
      </c>
      <c r="H131" s="70">
        <f t="shared" si="18"/>
        <v>388634.65905625408</v>
      </c>
      <c r="I131" s="70">
        <f t="shared" si="18"/>
        <v>522990.11839197477</v>
      </c>
      <c r="J131" s="70">
        <f t="shared" si="18"/>
        <v>676633.42094662739</v>
      </c>
      <c r="K131" s="70">
        <f t="shared" si="18"/>
        <v>852333.49697341723</v>
      </c>
      <c r="L131" s="70">
        <f t="shared" si="18"/>
        <v>1053256.7796842854</v>
      </c>
      <c r="M131" s="70">
        <f t="shared" si="18"/>
        <v>1283024.2701044709</v>
      </c>
      <c r="N131" s="70">
        <f t="shared" si="18"/>
        <v>1545776.7940613895</v>
      </c>
      <c r="O131" s="70">
        <f t="shared" si="18"/>
        <v>1846249.6273568077</v>
      </c>
      <c r="P131" s="70">
        <f t="shared" si="18"/>
        <v>2189857.83400292</v>
      </c>
      <c r="Q131" s="70">
        <f t="shared" si="18"/>
        <v>2582793.8554717111</v>
      </c>
      <c r="R131" s="70">
        <f t="shared" si="18"/>
        <v>3032139.1096924301</v>
      </c>
      <c r="S131" s="70">
        <f t="shared" si="18"/>
        <v>3545991.6110129766</v>
      </c>
      <c r="T131" s="70">
        <f t="shared" si="18"/>
        <v>4133611.9110677834</v>
      </c>
      <c r="U131" s="70">
        <f t="shared" si="17"/>
        <v>4805589.9906706326</v>
      </c>
      <c r="V131" s="70">
        <f t="shared" si="17"/>
        <v>5574036.1104262248</v>
      </c>
      <c r="W131" s="70">
        <f t="shared" si="17"/>
        <v>6452799.0595337711</v>
      </c>
      <c r="X131" s="70">
        <f t="shared" si="17"/>
        <v>7457715.7360208668</v>
      </c>
    </row>
    <row r="132" spans="1:24" ht="15">
      <c r="A132" s="69">
        <v>62</v>
      </c>
      <c r="B132" s="75">
        <v>18626</v>
      </c>
      <c r="C132" s="55">
        <v>13.695024800000001</v>
      </c>
      <c r="D132" s="55">
        <v>24</v>
      </c>
      <c r="E132" s="70">
        <f t="shared" si="18"/>
        <v>61220.047661951998</v>
      </c>
      <c r="F132" s="70">
        <f t="shared" si="18"/>
        <v>130824.19603378019</v>
      </c>
      <c r="G132" s="70">
        <f t="shared" si="18"/>
        <v>209960.64978695897</v>
      </c>
      <c r="H132" s="70">
        <f t="shared" si="18"/>
        <v>299934.86050747626</v>
      </c>
      <c r="I132" s="70">
        <f t="shared" si="18"/>
        <v>402231.06169977254</v>
      </c>
      <c r="J132" s="70">
        <f t="shared" si="18"/>
        <v>518536.75301481172</v>
      </c>
      <c r="K132" s="70">
        <f t="shared" si="18"/>
        <v>650770.53759925696</v>
      </c>
      <c r="L132" s="70">
        <f t="shared" si="18"/>
        <v>801113.77177652076</v>
      </c>
      <c r="M132" s="70">
        <f t="shared" si="18"/>
        <v>972046.54915948259</v>
      </c>
      <c r="N132" s="70">
        <f t="shared" si="18"/>
        <v>1166388.6127963702</v>
      </c>
      <c r="O132" s="70">
        <f t="shared" si="18"/>
        <v>1387345.870245161</v>
      </c>
      <c r="P132" s="70">
        <f t="shared" si="18"/>
        <v>1638563.2788989642</v>
      </c>
      <c r="Q132" s="70">
        <f t="shared" si="18"/>
        <v>1924184.9739698221</v>
      </c>
      <c r="R132" s="70">
        <f t="shared" si="18"/>
        <v>2248922.6310148146</v>
      </c>
      <c r="S132" s="70">
        <f t="shared" si="18"/>
        <v>2618133.1907270583</v>
      </c>
      <c r="T132" s="70">
        <f t="shared" si="18"/>
        <v>3037907.2281561131</v>
      </c>
      <c r="U132" s="70">
        <f t="shared" si="17"/>
        <v>3515169.4241150366</v>
      </c>
      <c r="V132" s="70">
        <f t="shared" si="17"/>
        <v>4057792.7961715609</v>
      </c>
      <c r="W132" s="70">
        <f t="shared" si="17"/>
        <v>4674728.5736018214</v>
      </c>
      <c r="X132" s="70">
        <f t="shared" si="17"/>
        <v>5376153.8587512299</v>
      </c>
    </row>
    <row r="133" spans="1:24" ht="15">
      <c r="A133" s="69">
        <v>63</v>
      </c>
      <c r="B133" s="75">
        <v>19012</v>
      </c>
      <c r="C133" s="55">
        <v>15.539543800000001</v>
      </c>
      <c r="D133" s="55">
        <v>25</v>
      </c>
      <c r="E133" s="70">
        <f t="shared" si="18"/>
        <v>73859.451681400009</v>
      </c>
      <c r="F133" s="70">
        <f t="shared" si="18"/>
        <v>159196.32520727091</v>
      </c>
      <c r="G133" s="70">
        <f t="shared" si="18"/>
        <v>257794.1595722452</v>
      </c>
      <c r="H133" s="70">
        <f t="shared" si="18"/>
        <v>371713.64759421611</v>
      </c>
      <c r="I133" s="70">
        <f t="shared" si="18"/>
        <v>503335.70435409684</v>
      </c>
      <c r="J133" s="70">
        <f t="shared" si="18"/>
        <v>655411.22827464039</v>
      </c>
      <c r="K133" s="70">
        <f t="shared" si="18"/>
        <v>831118.59484389599</v>
      </c>
      <c r="L133" s="70">
        <f t="shared" si="18"/>
        <v>1034130.0846010075</v>
      </c>
      <c r="M133" s="70">
        <f t="shared" si="18"/>
        <v>1268688.6337279584</v>
      </c>
      <c r="N133" s="70">
        <f t="shared" si="18"/>
        <v>1539696.5113331357</v>
      </c>
      <c r="O133" s="70">
        <f t="shared" si="18"/>
        <v>1852817.7767802202</v>
      </c>
      <c r="P133" s="70">
        <f t="shared" si="18"/>
        <v>2214596.6584185688</v>
      </c>
      <c r="Q133" s="70">
        <f t="shared" si="18"/>
        <v>2632594.3278282583</v>
      </c>
      <c r="R133" s="70">
        <f t="shared" si="18"/>
        <v>3115546.9281588462</v>
      </c>
      <c r="S133" s="70">
        <f t="shared" si="18"/>
        <v>3673548.1593510443</v>
      </c>
      <c r="T133" s="70">
        <f t="shared" si="18"/>
        <v>4318260.2362688929</v>
      </c>
      <c r="U133" s="70">
        <f t="shared" si="17"/>
        <v>5063157.6287632808</v>
      </c>
      <c r="V133" s="70">
        <f t="shared" si="17"/>
        <v>5923808.6778293923</v>
      </c>
      <c r="W133" s="70">
        <f t="shared" si="17"/>
        <v>6918200.9736302905</v>
      </c>
      <c r="X133" s="70">
        <f t="shared" si="17"/>
        <v>8067117.2957809959</v>
      </c>
    </row>
    <row r="134" spans="1:24" ht="15">
      <c r="A134" s="69">
        <v>64</v>
      </c>
      <c r="B134" s="75">
        <v>19400</v>
      </c>
      <c r="C134" s="55">
        <v>16.852858900000001</v>
      </c>
      <c r="D134" s="55">
        <v>43</v>
      </c>
      <c r="E134" s="70">
        <f>$D134*((1+$C134/100)^E$2-1)*$B134</f>
        <v>140586.5489438001</v>
      </c>
      <c r="F134" s="70">
        <f>$D134*((1+$C134/100)^F$2-1)*$B134</f>
        <v>304865.95061347826</v>
      </c>
      <c r="G134" s="70">
        <f t="shared" si="18"/>
        <v>496831.12804831157</v>
      </c>
      <c r="H134" s="70">
        <f t="shared" si="18"/>
        <v>721147.92597337195</v>
      </c>
      <c r="I134" s="70">
        <f t="shared" si="18"/>
        <v>983268.5173417409</v>
      </c>
      <c r="J134" s="70">
        <f t="shared" si="18"/>
        <v>1289563.9221212668</v>
      </c>
      <c r="K134" s="70">
        <f t="shared" si="18"/>
        <v>1647478.8592854701</v>
      </c>
      <c r="L134" s="70">
        <f t="shared" si="18"/>
        <v>2065712.69579198</v>
      </c>
      <c r="M134" s="70">
        <f t="shared" si="18"/>
        <v>2554430.8906369894</v>
      </c>
      <c r="N134" s="70">
        <f t="shared" si="18"/>
        <v>3125512.0732778548</v>
      </c>
      <c r="O134" s="70">
        <f t="shared" si="18"/>
        <v>3792836.761833637</v>
      </c>
      <c r="P134" s="70">
        <f t="shared" si="18"/>
        <v>4572624.7385565881</v>
      </c>
      <c r="Q134" s="70">
        <f t="shared" si="18"/>
        <v>5483829.2827158244</v>
      </c>
      <c r="R134" s="70">
        <f t="shared" si="18"/>
        <v>6548597.8429926066</v>
      </c>
      <c r="S134" s="70">
        <f t="shared" si="18"/>
        <v>7792810.3463443946</v>
      </c>
      <c r="T134" s="70">
        <f t="shared" si="18"/>
        <v>9246708.2273022179</v>
      </c>
      <c r="U134" s="70">
        <f t="shared" si="17"/>
        <v>10945629.466687953</v>
      </c>
      <c r="V134" s="70">
        <f t="shared" si="17"/>
        <v>12930867.505369497</v>
      </c>
      <c r="W134" s="70">
        <f t="shared" si="17"/>
        <v>15250674.909539169</v>
      </c>
      <c r="X134" s="70">
        <f t="shared" si="17"/>
        <v>17961436.182285309</v>
      </c>
    </row>
    <row r="135" spans="1:24" ht="15">
      <c r="A135" s="69">
        <v>65</v>
      </c>
      <c r="B135">
        <v>19778.415359999999</v>
      </c>
      <c r="C135" s="55">
        <v>15.0329374</v>
      </c>
      <c r="D135" s="55">
        <v>44</v>
      </c>
      <c r="E135" s="70">
        <f>$D135*((1+$C135/100)^E$2-1)*$B135</f>
        <v>130824.17919035454</v>
      </c>
      <c r="F135" s="70">
        <f t="shared" ref="F135:X135" si="19">$D135*((1+$C135/100)^F$2-1)*$B135</f>
        <v>281315.07534245891</v>
      </c>
      <c r="G135" s="70">
        <f t="shared" si="18"/>
        <v>454429.17370580818</v>
      </c>
      <c r="H135" s="70">
        <f t="shared" si="18"/>
        <v>653567.40610669402</v>
      </c>
      <c r="I135" s="70">
        <f t="shared" si="18"/>
        <v>882641.96432387177</v>
      </c>
      <c r="J135" s="70">
        <f t="shared" si="18"/>
        <v>1146153.1574771642</v>
      </c>
      <c r="K135" s="70">
        <f t="shared" si="18"/>
        <v>1449277.8233391843</v>
      </c>
      <c r="L135" s="70">
        <f t="shared" si="18"/>
        <v>1797971.030464201</v>
      </c>
      <c r="M135" s="70">
        <f t="shared" si="18"/>
        <v>2199083.0691343741</v>
      </c>
      <c r="N135" s="70">
        <f t="shared" si="18"/>
        <v>2660494.0294816978</v>
      </c>
      <c r="O135" s="70">
        <f t="shared" si="18"/>
        <v>3191268.6106547732</v>
      </c>
      <c r="P135" s="70">
        <f t="shared" si="18"/>
        <v>3801834.2023507091</v>
      </c>
      <c r="Q135" s="70">
        <f t="shared" si="18"/>
        <v>4504185.7372322362</v>
      </c>
      <c r="R135" s="70">
        <f t="shared" si="18"/>
        <v>5312121.3386804406</v>
      </c>
      <c r="S135" s="70">
        <f t="shared" si="18"/>
        <v>6241513.3933266681</v>
      </c>
      <c r="T135" s="70">
        <f t="shared" si="18"/>
        <v>7310620.3737484366</v>
      </c>
      <c r="U135" s="70">
        <f t="shared" si="17"/>
        <v>8540445.5372760389</v>
      </c>
      <c r="V135" s="70">
        <f t="shared" si="17"/>
        <v>9955149.5477661937</v>
      </c>
      <c r="W135" s="70">
        <f t="shared" si="17"/>
        <v>11582525.126548624</v>
      </c>
      <c r="X135" s="70">
        <f t="shared" si="17"/>
        <v>13454543.057352306</v>
      </c>
    </row>
    <row r="136" spans="1:24" ht="15">
      <c r="D136" s="55">
        <v>46</v>
      </c>
      <c r="E136" s="69"/>
      <c r="F136" s="69"/>
      <c r="G136" s="69"/>
      <c r="H136" s="69"/>
      <c r="I136" s="70">
        <f>SUM(I105:I135)</f>
        <v>5795755.7920000618</v>
      </c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70">
        <f>SUM(X105:X135)</f>
        <v>84602794.585823476</v>
      </c>
    </row>
    <row r="137" spans="1:24"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</row>
    <row r="138" spans="1:24">
      <c r="E138" s="69"/>
      <c r="F138" s="69"/>
      <c r="G138" s="69"/>
      <c r="H138" s="69"/>
      <c r="I138" s="70">
        <f>SUM(I34,I68,I102,I136)</f>
        <v>642060128.42399633</v>
      </c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70">
        <f>SUM(X34,X68,X102,X136)</f>
        <v>8565653169.955802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6BA07-A1AA-4551-A4F2-2C9817177BA1}">
  <dimension ref="A1:X138"/>
  <sheetViews>
    <sheetView topLeftCell="A117" workbookViewId="0">
      <selection activeCell="E1" sqref="E1:X138"/>
    </sheetView>
  </sheetViews>
  <sheetFormatPr defaultRowHeight="12.75"/>
  <cols>
    <col min="3" max="3" width="9.140625" style="69"/>
    <col min="9" max="9" width="17.42578125" bestFit="1" customWidth="1"/>
    <col min="24" max="24" width="18.42578125" bestFit="1" customWidth="1"/>
  </cols>
  <sheetData>
    <row r="1" spans="1:24">
      <c r="A1" s="69" t="s">
        <v>131</v>
      </c>
      <c r="B1" s="69"/>
      <c r="E1" s="69" t="s">
        <v>31</v>
      </c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</row>
    <row r="2" spans="1:24">
      <c r="A2" s="69" t="s">
        <v>0</v>
      </c>
      <c r="B2" s="69" t="s">
        <v>32</v>
      </c>
      <c r="C2" s="69" t="s">
        <v>33</v>
      </c>
      <c r="E2" s="69">
        <v>1</v>
      </c>
      <c r="F2" s="69">
        <v>2</v>
      </c>
      <c r="G2" s="69">
        <v>3</v>
      </c>
      <c r="H2" s="69">
        <v>4</v>
      </c>
      <c r="I2" s="69">
        <v>5</v>
      </c>
      <c r="J2" s="69">
        <v>6</v>
      </c>
      <c r="K2" s="69">
        <v>7</v>
      </c>
      <c r="L2" s="69">
        <v>8</v>
      </c>
      <c r="M2" s="69">
        <v>9</v>
      </c>
      <c r="N2" s="69">
        <v>10</v>
      </c>
      <c r="O2" s="69">
        <v>11</v>
      </c>
      <c r="P2" s="69">
        <v>12</v>
      </c>
      <c r="Q2" s="69">
        <v>13</v>
      </c>
      <c r="R2" s="69">
        <v>14</v>
      </c>
      <c r="S2" s="69">
        <v>15</v>
      </c>
      <c r="T2" s="69">
        <v>16</v>
      </c>
      <c r="U2" s="69">
        <v>17</v>
      </c>
      <c r="V2" s="69">
        <v>18</v>
      </c>
      <c r="W2" s="69">
        <v>19</v>
      </c>
      <c r="X2" s="69">
        <v>20</v>
      </c>
    </row>
    <row r="3" spans="1:24" ht="15">
      <c r="A3" s="69">
        <v>35</v>
      </c>
      <c r="B3" s="75">
        <v>8862</v>
      </c>
      <c r="C3" s="55">
        <v>11.6415585</v>
      </c>
      <c r="D3" s="55">
        <v>1505</v>
      </c>
      <c r="E3" s="70">
        <f>$D3*((1+$C3/100)^E$2-1)*$B3</f>
        <v>1552670.7459763491</v>
      </c>
      <c r="F3" s="70">
        <f>$D3*((1+$C3/100)^F$2-1)*$B3</f>
        <v>3286096.5651579215</v>
      </c>
      <c r="G3" s="70">
        <f>$D3*((1+$C3/100)^G$2-1)*$B3</f>
        <v>5221320.1651336206</v>
      </c>
      <c r="H3" s="70">
        <f>$D3*((1+$C3/100)^H$2-1)*$B3</f>
        <v>7381833.9526062971</v>
      </c>
      <c r="I3" s="70">
        <f>$D3*((1+$C3/100)^I$2-1)*$B3</f>
        <v>9793865.216548169</v>
      </c>
      <c r="J3" s="70">
        <f t="shared" ref="J3:X18" si="0">$D3*((1+$C3/100)^J$2-1)*$B3</f>
        <v>12486694.511120126</v>
      </c>
      <c r="K3" s="70">
        <f t="shared" si="0"/>
        <v>15493011.103324812</v>
      </c>
      <c r="L3" s="70">
        <f t="shared" si="0"/>
        <v>18849309.80030622</v>
      </c>
      <c r="M3" s="70">
        <f t="shared" si="0"/>
        <v>22596333.973531451</v>
      </c>
      <c r="N3" s="70">
        <f t="shared" si="0"/>
        <v>26779570.157891832</v>
      </c>
      <c r="O3" s="70">
        <f t="shared" si="0"/>
        <v>31449800.229847703</v>
      </c>
      <c r="P3" s="70">
        <f t="shared" si="0"/>
        <v>36663717.867714904</v>
      </c>
      <c r="Q3" s="70">
        <f t="shared" si="0"/>
        <v>42484616.777536236</v>
      </c>
      <c r="R3" s="70">
        <f t="shared" si="0"/>
        <v>48983159.03917028</v>
      </c>
      <c r="S3" s="70">
        <f t="shared" si="0"/>
        <v>56238232.899839662</v>
      </c>
      <c r="T3" s="70">
        <f t="shared" si="0"/>
        <v>64337910.428217098</v>
      </c>
      <c r="U3" s="70">
        <f t="shared" si="0"/>
        <v>73380516.654371932</v>
      </c>
      <c r="V3" s="70">
        <f t="shared" si="0"/>
        <v>83475823.174269229</v>
      </c>
      <c r="W3" s="70">
        <f t="shared" si="0"/>
        <v>94746380.708434701</v>
      </c>
      <c r="X3" s="70">
        <f t="shared" si="0"/>
        <v>107329006.79121616</v>
      </c>
    </row>
    <row r="4" spans="1:24" ht="15">
      <c r="A4" s="69">
        <v>36</v>
      </c>
      <c r="B4" s="75">
        <v>9189</v>
      </c>
      <c r="C4" s="55">
        <v>12.260639899999999</v>
      </c>
      <c r="D4" s="55">
        <v>1397</v>
      </c>
      <c r="E4" s="70">
        <f t="shared" ref="E4:T31" si="1">$D4*((1+$C4/100)^E$2-1)*$B4</f>
        <v>1573902.3899741659</v>
      </c>
      <c r="F4" s="70">
        <f t="shared" si="1"/>
        <v>3340775.2843605592</v>
      </c>
      <c r="G4" s="70">
        <f t="shared" si="1"/>
        <v>5324278.1018183734</v>
      </c>
      <c r="H4" s="70">
        <f t="shared" si="1"/>
        <v>7550971.0571310455</v>
      </c>
      <c r="I4" s="70">
        <f t="shared" si="1"/>
        <v>10050670.817373274</v>
      </c>
      <c r="J4" s="70">
        <f t="shared" si="1"/>
        <v>12856849.763799962</v>
      </c>
      <c r="K4" s="70">
        <f t="shared" si="1"/>
        <v>16007084.205797639</v>
      </c>
      <c r="L4" s="70">
        <f t="shared" si="1"/>
        <v>19543557.548734426</v>
      </c>
      <c r="M4" s="70">
        <f t="shared" si="1"/>
        <v>23513625.153408185</v>
      </c>
      <c r="N4" s="70">
        <f t="shared" si="1"/>
        <v>27970448.450877551</v>
      </c>
      <c r="O4" s="70">
        <f t="shared" si="1"/>
        <v>32973706.80382894</v>
      </c>
      <c r="P4" s="70">
        <f t="shared" si="1"/>
        <v>38590396.646702372</v>
      </c>
      <c r="Q4" s="70">
        <f t="shared" si="1"/>
        <v>44895728.605510391</v>
      </c>
      <c r="R4" s="70">
        <f t="shared" si="1"/>
        <v>51974134.610287465</v>
      </c>
      <c r="S4" s="70">
        <f t="shared" si="1"/>
        <v>59920398.485970251</v>
      </c>
      <c r="T4" s="70">
        <f t="shared" si="1"/>
        <v>68840925.160954267</v>
      </c>
      <c r="U4" s="70">
        <f t="shared" si="0"/>
        <v>78855165.488741532</v>
      </c>
      <c r="V4" s="70">
        <f t="shared" si="0"/>
        <v>90097215.761839345</v>
      </c>
      <c r="W4" s="70">
        <f t="shared" si="0"/>
        <v>102717613.33629869</v>
      </c>
      <c r="X4" s="70">
        <f t="shared" si="0"/>
        <v>116885352.41131081</v>
      </c>
    </row>
    <row r="5" spans="1:24" ht="15">
      <c r="A5" s="69">
        <v>37</v>
      </c>
      <c r="B5" s="75">
        <v>9528</v>
      </c>
      <c r="C5" s="55">
        <v>12.666257</v>
      </c>
      <c r="D5" s="55">
        <v>1463</v>
      </c>
      <c r="E5" s="70">
        <f t="shared" si="1"/>
        <v>1765608.3346624789</v>
      </c>
      <c r="F5" s="70">
        <f t="shared" si="1"/>
        <v>3754853.1586067285</v>
      </c>
      <c r="G5" s="70">
        <f t="shared" si="1"/>
        <v>5996060.8443109524</v>
      </c>
      <c r="H5" s="70">
        <f t="shared" si="1"/>
        <v>8521145.6553902254</v>
      </c>
      <c r="I5" s="70">
        <f t="shared" si="1"/>
        <v>11366064.198108766</v>
      </c>
      <c r="J5" s="70">
        <f t="shared" si="1"/>
        <v>14571327.434888687</v>
      </c>
      <c r="K5" s="70">
        <f t="shared" si="1"/>
        <v>18182577.550765678</v>
      </c>
      <c r="L5" s="70">
        <f t="shared" si="1"/>
        <v>22251237.887232438</v>
      </c>
      <c r="M5" s="70">
        <f t="shared" si="1"/>
        <v>26835245.198373146</v>
      </c>
      <c r="N5" s="70">
        <f t="shared" si="1"/>
        <v>31999874.656441722</v>
      </c>
      <c r="O5" s="70">
        <f t="shared" si="1"/>
        <v>37818669.35476698</v>
      </c>
      <c r="P5" s="70">
        <f t="shared" si="1"/>
        <v>44374487.543884479</v>
      </c>
      <c r="Q5" s="70">
        <f t="shared" si="1"/>
        <v>51760682.513288349</v>
      </c>
      <c r="R5" s="70">
        <f t="shared" si="1"/>
        <v>60082431.920037985</v>
      </c>
      <c r="S5" s="70">
        <f t="shared" si="1"/>
        <v>69458235.493542522</v>
      </c>
      <c r="T5" s="70">
        <f t="shared" si="1"/>
        <v>80021602.44348228</v>
      </c>
      <c r="U5" s="70">
        <f t="shared" si="0"/>
        <v>91922952.599154502</v>
      </c>
      <c r="V5" s="70">
        <f t="shared" si="0"/>
        <v>105331758.35201408</v>
      </c>
      <c r="W5" s="70">
        <f t="shared" si="0"/>
        <v>120438957.90216161</v>
      </c>
      <c r="X5" s="70">
        <f t="shared" si="0"/>
        <v>137459674.17283368</v>
      </c>
    </row>
    <row r="6" spans="1:24" ht="15">
      <c r="A6" s="69">
        <v>38</v>
      </c>
      <c r="B6" s="75">
        <v>9877</v>
      </c>
      <c r="C6" s="55">
        <v>12.4921723</v>
      </c>
      <c r="D6" s="55">
        <v>1486</v>
      </c>
      <c r="E6" s="70">
        <f t="shared" si="1"/>
        <v>1833503.8610935051</v>
      </c>
      <c r="F6" s="70">
        <f t="shared" si="1"/>
        <v>3896052.1836419622</v>
      </c>
      <c r="G6" s="70">
        <f t="shared" si="1"/>
        <v>6216257.5964139327</v>
      </c>
      <c r="H6" s="70">
        <f t="shared" si="1"/>
        <v>8826307.0670633018</v>
      </c>
      <c r="I6" s="70">
        <f t="shared" si="1"/>
        <v>11762408.414701432</v>
      </c>
      <c r="J6" s="70">
        <f t="shared" si="1"/>
        <v>15065292.601589136</v>
      </c>
      <c r="K6" s="70">
        <f t="shared" si="1"/>
        <v>18780778.771972306</v>
      </c>
      <c r="L6" s="70">
        <f t="shared" si="1"/>
        <v>22960409.876542415</v>
      </c>
      <c r="M6" s="70">
        <f t="shared" si="1"/>
        <v>27662167.70019982</v>
      </c>
      <c r="N6" s="70">
        <f t="shared" si="1"/>
        <v>32951277.212317221</v>
      </c>
      <c r="O6" s="70">
        <f t="shared" si="1"/>
        <v>38901111.397824027</v>
      </c>
      <c r="P6" s="70">
        <f t="shared" si="1"/>
        <v>45594209.121348642</v>
      </c>
      <c r="Q6" s="70">
        <f t="shared" si="1"/>
        <v>53123420.144703329</v>
      </c>
      <c r="R6" s="70">
        <f t="shared" si="1"/>
        <v>61593193.181926079</v>
      </c>
      <c r="S6" s="70">
        <f t="shared" si="1"/>
        <v>71121024.86037764</v>
      </c>
      <c r="T6" s="70">
        <f t="shared" si="1"/>
        <v>81839089.688555345</v>
      </c>
      <c r="U6" s="70">
        <f t="shared" si="0"/>
        <v>93896073.64229472</v>
      </c>
      <c r="V6" s="70">
        <f t="shared" si="0"/>
        <v>107459236.80571856</v>
      </c>
      <c r="W6" s="70">
        <f t="shared" si="0"/>
        <v>122716733.68084742</v>
      </c>
      <c r="X6" s="70">
        <f t="shared" si="0"/>
        <v>139880223.3542845</v>
      </c>
    </row>
    <row r="7" spans="1:24" ht="15">
      <c r="A7" s="69">
        <v>39</v>
      </c>
      <c r="B7" s="75">
        <v>10237</v>
      </c>
      <c r="C7" s="55">
        <v>12.566598300000001</v>
      </c>
      <c r="D7" s="55">
        <v>1424</v>
      </c>
      <c r="E7" s="70">
        <f t="shared" si="1"/>
        <v>1831894.3591907036</v>
      </c>
      <c r="F7" s="70">
        <f t="shared" si="1"/>
        <v>3893995.5237812628</v>
      </c>
      <c r="G7" s="70">
        <f t="shared" si="1"/>
        <v>6215232.6582655376</v>
      </c>
      <c r="H7" s="70">
        <f t="shared" si="1"/>
        <v>8828170.3390308861</v>
      </c>
      <c r="I7" s="70">
        <f t="shared" si="1"/>
        <v>11769465.401967349</v>
      </c>
      <c r="J7" s="70">
        <f t="shared" si="1"/>
        <v>15080381.200280767</v>
      </c>
      <c r="K7" s="70">
        <f t="shared" si="1"/>
        <v>18807366.487019476</v>
      </c>
      <c r="L7" s="70">
        <f t="shared" si="1"/>
        <v>23002707.043442737</v>
      </c>
      <c r="M7" s="70">
        <f t="shared" si="1"/>
        <v>27725259.194908693</v>
      </c>
      <c r="N7" s="70">
        <f t="shared" si="1"/>
        <v>33041275.504757393</v>
      </c>
      <c r="O7" s="70">
        <f t="shared" si="1"/>
        <v>39025334.229827248</v>
      </c>
      <c r="P7" s="70">
        <f t="shared" si="1"/>
        <v>45761385.576912746</v>
      </c>
      <c r="Q7" s="70">
        <f t="shared" si="1"/>
        <v>53343929.438068204</v>
      </c>
      <c r="R7" s="70">
        <f t="shared" si="1"/>
        <v>61879341.127176397</v>
      </c>
      <c r="S7" s="70">
        <f t="shared" si="1"/>
        <v>71487363.716506034</v>
      </c>
      <c r="T7" s="70">
        <f t="shared" si="1"/>
        <v>82302787.909210011</v>
      </c>
      <c r="U7" s="70">
        <f t="shared" si="0"/>
        <v>94477343.014652103</v>
      </c>
      <c r="V7" s="70">
        <f t="shared" si="0"/>
        <v>108181825.55500725</v>
      </c>
      <c r="W7" s="70">
        <f t="shared" si="0"/>
        <v>123608495.36530244</v>
      </c>
      <c r="X7" s="70">
        <f t="shared" si="0"/>
        <v>140973772.80172482</v>
      </c>
    </row>
    <row r="8" spans="1:24" ht="15">
      <c r="A8" s="69">
        <v>40</v>
      </c>
      <c r="B8" s="75">
        <v>10607</v>
      </c>
      <c r="C8" s="55">
        <v>13.5524577</v>
      </c>
      <c r="D8" s="55">
        <v>1477</v>
      </c>
      <c r="E8" s="70">
        <f t="shared" si="1"/>
        <v>2123201.0710290028</v>
      </c>
      <c r="F8" s="70">
        <f t="shared" si="1"/>
        <v>4534148.069095158</v>
      </c>
      <c r="G8" s="70">
        <f t="shared" si="1"/>
        <v>7271837.6392436484</v>
      </c>
      <c r="H8" s="70">
        <f t="shared" si="1"/>
        <v>10380551.430343824</v>
      </c>
      <c r="I8" s="70">
        <f t="shared" si="1"/>
        <v>13910572.34299692</v>
      </c>
      <c r="J8" s="70">
        <f t="shared" si="1"/>
        <v>17918997.846638478</v>
      </c>
      <c r="K8" s="70">
        <f t="shared" si="1"/>
        <v>22470663.521097068</v>
      </c>
      <c r="L8" s="70">
        <f t="shared" si="1"/>
        <v>27639191.760732088</v>
      </c>
      <c r="M8" s="70">
        <f t="shared" si="1"/>
        <v>33508182.603756186</v>
      </c>
      <c r="N8" s="70">
        <f t="shared" si="1"/>
        <v>40172565.948198006</v>
      </c>
      <c r="O8" s="70">
        <f t="shared" si="1"/>
        <v>47740137.026361153</v>
      </c>
      <c r="P8" s="70">
        <f t="shared" si="1"/>
        <v>56333299.973809779</v>
      </c>
      <c r="Q8" s="70">
        <f t="shared" si="1"/>
        <v>66091047.694803461</v>
      </c>
      <c r="R8" s="70">
        <f t="shared" si="1"/>
        <v>77171210.048157528</v>
      </c>
      <c r="S8" s="70">
        <f t="shared" si="1"/>
        <v>89753006.717541218</v>
      </c>
      <c r="T8" s="70">
        <f t="shared" si="1"/>
        <v>104039946.05844316</v>
      </c>
      <c r="U8" s="70">
        <f t="shared" si="0"/>
        <v>120263116.81014551</v>
      </c>
      <c r="V8" s="70">
        <f t="shared" si="0"/>
        <v>138684925.91557106</v>
      </c>
      <c r="W8" s="70">
        <f t="shared" si="0"/>
        <v>159603342.90758416</v>
      </c>
      <c r="X8" s="70">
        <f t="shared" si="0"/>
        <v>183356719.51394942</v>
      </c>
    </row>
    <row r="9" spans="1:24" ht="15">
      <c r="A9" s="69">
        <v>41</v>
      </c>
      <c r="B9" s="75">
        <v>10988</v>
      </c>
      <c r="C9" s="55">
        <v>11.8608305</v>
      </c>
      <c r="D9" s="55">
        <v>1505</v>
      </c>
      <c r="E9" s="70">
        <f t="shared" si="1"/>
        <v>1961418.4232866995</v>
      </c>
      <c r="F9" s="70">
        <f t="shared" si="1"/>
        <v>4155477.3611552082</v>
      </c>
      <c r="G9" s="70">
        <f t="shared" si="1"/>
        <v>6609769.9107144009</v>
      </c>
      <c r="H9" s="70">
        <f t="shared" si="1"/>
        <v>9355161.9395509362</v>
      </c>
      <c r="I9" s="70">
        <f t="shared" si="1"/>
        <v>12426180.263488283</v>
      </c>
      <c r="J9" s="70">
        <f t="shared" si="1"/>
        <v>15861446.865451783</v>
      </c>
      <c r="K9" s="70">
        <f t="shared" si="1"/>
        <v>19704164.616297286</v>
      </c>
      <c r="L9" s="70">
        <f t="shared" si="1"/>
        <v>24002660.606163982</v>
      </c>
      <c r="M9" s="70">
        <f t="shared" si="1"/>
        <v>28810993.91943806</v>
      </c>
      <c r="N9" s="70">
        <f t="shared" si="1"/>
        <v>34189635.496874616</v>
      </c>
      <c r="O9" s="70">
        <f t="shared" si="1"/>
        <v>40206228.635013454</v>
      </c>
      <c r="P9" s="70">
        <f t="shared" si="1"/>
        <v>46936439.68714156</v>
      </c>
      <c r="Q9" s="70">
        <f t="shared" si="1"/>
        <v>54464909.664454855</v>
      </c>
      <c r="R9" s="70">
        <f t="shared" si="1"/>
        <v>62886318.705020659</v>
      </c>
      <c r="S9" s="70">
        <f t="shared" si="1"/>
        <v>72306576.797599658</v>
      </c>
      <c r="T9" s="70">
        <f t="shared" si="1"/>
        <v>82844155.735201985</v>
      </c>
      <c r="U9" s="70">
        <f t="shared" si="0"/>
        <v>94631579.049397022</v>
      </c>
      <c r="V9" s="70">
        <f t="shared" si="0"/>
        <v>107817088.6632062</v>
      </c>
      <c r="W9" s="70">
        <f t="shared" si="0"/>
        <v>122566509.22287051</v>
      </c>
      <c r="X9" s="70">
        <f t="shared" si="0"/>
        <v>139065333.55484873</v>
      </c>
    </row>
    <row r="10" spans="1:24" ht="15">
      <c r="A10" s="69">
        <v>42</v>
      </c>
      <c r="B10" s="75">
        <v>11380</v>
      </c>
      <c r="C10" s="55">
        <v>12.368753</v>
      </c>
      <c r="D10" s="55">
        <v>1450</v>
      </c>
      <c r="E10" s="70">
        <f t="shared" si="1"/>
        <v>2040967.9325299999</v>
      </c>
      <c r="F10" s="70">
        <f t="shared" si="1"/>
        <v>4334378.1474438403</v>
      </c>
      <c r="G10" s="70">
        <f t="shared" si="1"/>
        <v>6911454.6071171453</v>
      </c>
      <c r="H10" s="70">
        <f t="shared" si="1"/>
        <v>9807283.2887085807</v>
      </c>
      <c r="I10" s="70">
        <f t="shared" si="1"/>
        <v>13061289.867229223</v>
      </c>
      <c r="J10" s="70">
        <f t="shared" si="1"/>
        <v>16717776.482050832</v>
      </c>
      <c r="K10" s="70">
        <f t="shared" si="1"/>
        <v>20826524.894737788</v>
      </c>
      <c r="L10" s="70">
        <f t="shared" si="1"/>
        <v>25443474.249981403</v>
      </c>
      <c r="M10" s="70">
        <f t="shared" si="1"/>
        <v>30631482.667110205</v>
      </c>
      <c r="N10" s="70">
        <f t="shared" si="1"/>
        <v>36461183.030972883</v>
      </c>
      <c r="O10" s="70">
        <f t="shared" si="1"/>
        <v>43011944.633481823</v>
      </c>
      <c r="P10" s="70">
        <f t="shared" si="1"/>
        <v>50372953.758223936</v>
      </c>
      <c r="Q10" s="70">
        <f t="shared" si="1"/>
        <v>58644427.919912875</v>
      </c>
      <c r="R10" s="70">
        <f t="shared" si="1"/>
        <v>67938980.290119931</v>
      </c>
      <c r="S10" s="70">
        <f t="shared" si="1"/>
        <v>78383152.885453552</v>
      </c>
      <c r="T10" s="70">
        <f t="shared" si="1"/>
        <v>90119139.391997635</v>
      </c>
      <c r="U10" s="70">
        <f t="shared" si="0"/>
        <v>103306721.08164953</v>
      </c>
      <c r="V10" s="70">
        <f t="shared" si="0"/>
        <v>118125442.17716768</v>
      </c>
      <c r="W10" s="70">
        <f t="shared" si="0"/>
        <v>134777054.28274935</v>
      </c>
      <c r="X10" s="70">
        <f t="shared" si="0"/>
        <v>153488263.16018856</v>
      </c>
    </row>
    <row r="11" spans="1:24" ht="15">
      <c r="A11" s="69">
        <v>43</v>
      </c>
      <c r="B11" s="75">
        <v>11784</v>
      </c>
      <c r="C11" s="55">
        <v>12.4892573</v>
      </c>
      <c r="D11" s="55">
        <v>1476</v>
      </c>
      <c r="E11" s="70">
        <f t="shared" si="1"/>
        <v>2172279.5024224301</v>
      </c>
      <c r="F11" s="70">
        <f t="shared" si="1"/>
        <v>4615860.5811775578</v>
      </c>
      <c r="G11" s="70">
        <f t="shared" si="1"/>
        <v>7364626.7881925274</v>
      </c>
      <c r="H11" s="70">
        <f t="shared" si="1"/>
        <v>10456693.479377052</v>
      </c>
      <c r="I11" s="70">
        <f t="shared" si="1"/>
        <v>13934936.335511202</v>
      </c>
      <c r="J11" s="70">
        <f t="shared" si="1"/>
        <v>17847585.891466819</v>
      </c>
      <c r="K11" s="70">
        <f t="shared" si="1"/>
        <v>22248896.317713037</v>
      </c>
      <c r="L11" s="70">
        <f t="shared" si="1"/>
        <v>27199897.727664877</v>
      </c>
      <c r="M11" s="70">
        <f t="shared" si="1"/>
        <v>32769242.442632221</v>
      </c>
      <c r="N11" s="70">
        <f t="shared" si="1"/>
        <v>39034156.948975801</v>
      </c>
      <c r="O11" s="70">
        <f t="shared" si="1"/>
        <v>46081512.747641638</v>
      </c>
      <c r="P11" s="70">
        <f t="shared" si="1"/>
        <v>54009030.944849327</v>
      </c>
      <c r="Q11" s="70">
        <f t="shared" si="1"/>
        <v>62926637.287210613</v>
      </c>
      <c r="R11" s="70">
        <f t="shared" si="1"/>
        <v>72957986.430670515</v>
      </c>
      <c r="S11" s="70">
        <f t="shared" si="1"/>
        <v>84242176.579318464</v>
      </c>
      <c r="T11" s="70">
        <f t="shared" si="1"/>
        <v>96935678.269852325</v>
      </c>
      <c r="U11" s="70">
        <f t="shared" si="0"/>
        <v>111214504.04689679</v>
      </c>
      <c r="V11" s="70">
        <f t="shared" si="0"/>
        <v>127276649.11465506</v>
      </c>
      <c r="W11" s="70">
        <f t="shared" si="0"/>
        <v>145344836.80782491</v>
      </c>
      <c r="X11" s="70">
        <f t="shared" si="0"/>
        <v>165669606.95144174</v>
      </c>
    </row>
    <row r="12" spans="1:24" ht="15">
      <c r="A12" s="69">
        <v>44</v>
      </c>
      <c r="B12" s="75">
        <v>12199</v>
      </c>
      <c r="C12" s="55">
        <v>12.7418543</v>
      </c>
      <c r="D12" s="55">
        <v>1460</v>
      </c>
      <c r="E12" s="70">
        <f t="shared" si="1"/>
        <v>2269393.0568432221</v>
      </c>
      <c r="F12" s="70">
        <f t="shared" si="1"/>
        <v>4827948.8704837235</v>
      </c>
      <c r="G12" s="70">
        <f t="shared" si="1"/>
        <v>7712512.1380824782</v>
      </c>
      <c r="H12" s="70">
        <f t="shared" si="1"/>
        <v>10964622.254429985</v>
      </c>
      <c r="I12" s="70">
        <f t="shared" si="1"/>
        <v>14631111.50347805</v>
      </c>
      <c r="J12" s="70">
        <f t="shared" si="1"/>
        <v>18764779.470564988</v>
      </c>
      <c r="K12" s="70">
        <f t="shared" si="1"/>
        <v>23425153.387263913</v>
      </c>
      <c r="L12" s="70">
        <f t="shared" si="1"/>
        <v>28679345.35826382</v>
      </c>
      <c r="M12" s="70">
        <f t="shared" si="1"/>
        <v>34603018.81485083</v>
      </c>
      <c r="N12" s="70">
        <f t="shared" si="1"/>
        <v>41281478.112483941</v>
      </c>
      <c r="O12" s="70">
        <f t="shared" si="1"/>
        <v>48810896.963306256</v>
      </c>
      <c r="P12" s="70">
        <f t="shared" si="1"/>
        <v>57299703.3937371</v>
      </c>
      <c r="Q12" s="70">
        <f t="shared" si="1"/>
        <v>66870141.171342447</v>
      </c>
      <c r="R12" s="70">
        <f t="shared" si="1"/>
        <v>77660030.186442465</v>
      </c>
      <c r="S12" s="70">
        <f t="shared" si="1"/>
        <v>89824751.138978198</v>
      </c>
      <c r="T12" s="70">
        <f t="shared" si="1"/>
        <v>103539483.11128761</v>
      </c>
      <c r="U12" s="70">
        <f t="shared" si="0"/>
        <v>119001726.24914423</v>
      </c>
      <c r="V12" s="70">
        <f t="shared" si="0"/>
        <v>136434145.87913826</v>
      </c>
      <c r="W12" s="70">
        <f t="shared" si="0"/>
        <v>156087779.01935077</v>
      </c>
      <c r="X12" s="70">
        <f t="shared" si="0"/>
        <v>178245649.45894566</v>
      </c>
    </row>
    <row r="13" spans="1:24" ht="15">
      <c r="A13" s="69">
        <v>45</v>
      </c>
      <c r="B13" s="75">
        <v>12626</v>
      </c>
      <c r="C13" s="55">
        <v>12.649166299999999</v>
      </c>
      <c r="D13" s="55">
        <v>1485</v>
      </c>
      <c r="E13" s="70">
        <f t="shared" si="1"/>
        <v>2371669.3495014287</v>
      </c>
      <c r="F13" s="70">
        <f t="shared" si="1"/>
        <v>5043335.099107421</v>
      </c>
      <c r="G13" s="70">
        <f t="shared" si="1"/>
        <v>8052944.2923612166</v>
      </c>
      <c r="H13" s="70">
        <f t="shared" si="1"/>
        <v>11443243.957449773</v>
      </c>
      <c r="I13" s="70">
        <f t="shared" si="1"/>
        <v>15262388.265243724</v>
      </c>
      <c r="J13" s="70">
        <f t="shared" si="1"/>
        <v>19564622.48776751</v>
      </c>
      <c r="K13" s="70">
        <f t="shared" si="1"/>
        <v>24411053.471713852</v>
      </c>
      <c r="L13" s="70">
        <f t="shared" si="1"/>
        <v>29870517.570434283</v>
      </c>
      <c r="M13" s="70">
        <f t="shared" si="1"/>
        <v>36020558.362090662</v>
      </c>
      <c r="N13" s="70">
        <f t="shared" si="1"/>
        <v>42948528.041001484</v>
      </c>
      <c r="O13" s="70">
        <f t="shared" si="1"/>
        <v>50752828.125811331</v>
      </c>
      <c r="P13" s="70">
        <f t="shared" si="1"/>
        <v>59544307.106899798</v>
      </c>
      <c r="Q13" s="70">
        <f t="shared" si="1"/>
        <v>69447834.8845357</v>
      </c>
      <c r="R13" s="70">
        <f t="shared" si="1"/>
        <v>80604076.360331461</v>
      </c>
      <c r="S13" s="70">
        <f t="shared" si="1"/>
        <v>93171489.373230189</v>
      </c>
      <c r="T13" s="70">
        <f t="shared" si="1"/>
        <v>107328575.35773833</v>
      </c>
      <c r="U13" s="70">
        <f t="shared" si="0"/>
        <v>123276414.6916609</v>
      </c>
      <c r="V13" s="70">
        <f t="shared" si="0"/>
        <v>141241522.7441881</v>
      </c>
      <c r="W13" s="70">
        <f t="shared" si="0"/>
        <v>161479067.19025421</v>
      </c>
      <c r="X13" s="70">
        <f t="shared" si="0"/>
        <v>184276492.28833961</v>
      </c>
    </row>
    <row r="14" spans="1:24" ht="15">
      <c r="A14" s="69">
        <v>46</v>
      </c>
      <c r="B14" s="75">
        <v>13065</v>
      </c>
      <c r="C14" s="55">
        <v>12.6890014</v>
      </c>
      <c r="D14" s="55">
        <v>1451</v>
      </c>
      <c r="E14" s="70">
        <f t="shared" si="1"/>
        <v>2405493.9657524098</v>
      </c>
      <c r="F14" s="70">
        <f t="shared" si="1"/>
        <v>5116221.0944960602</v>
      </c>
      <c r="G14" s="70">
        <f t="shared" si="1"/>
        <v>8170912.42655617</v>
      </c>
      <c r="H14" s="70">
        <f t="shared" si="1"/>
        <v>11613213.584507072</v>
      </c>
      <c r="I14" s="70">
        <f t="shared" si="1"/>
        <v>15492308.384582572</v>
      </c>
      <c r="J14" s="70">
        <f t="shared" si="1"/>
        <v>19863621.578146983</v>
      </c>
      <c r="K14" s="70">
        <f t="shared" si="1"/>
        <v>24789610.764041167</v>
      </c>
      <c r="L14" s="70">
        <f t="shared" si="1"/>
        <v>30340658.786697317</v>
      </c>
      <c r="M14" s="70">
        <f t="shared" si="1"/>
        <v>36596079.370662972</v>
      </c>
      <c r="N14" s="70">
        <f t="shared" si="1"/>
        <v>43645250.36010392</v>
      </c>
      <c r="O14" s="70">
        <f t="shared" si="1"/>
        <v>51588890.755083427</v>
      </c>
      <c r="P14" s="70">
        <f t="shared" si="1"/>
        <v>60540499.790992856</v>
      </c>
      <c r="Q14" s="70">
        <f t="shared" si="1"/>
        <v>70627978.622791335</v>
      </c>
      <c r="R14" s="70">
        <f t="shared" si="1"/>
        <v>81995457.784781441</v>
      </c>
      <c r="S14" s="70">
        <f t="shared" si="1"/>
        <v>94805356.536781177</v>
      </c>
      <c r="T14" s="70">
        <f t="shared" si="1"/>
        <v>109240703.52076076</v>
      </c>
      <c r="U14" s="70">
        <f t="shared" si="0"/>
        <v>125507751.88563237</v>
      </c>
      <c r="V14" s="70">
        <f t="shared" si="0"/>
        <v>143838926.24526116</v>
      </c>
      <c r="W14" s="70">
        <f t="shared" si="0"/>
        <v>164496143.57601976</v>
      </c>
      <c r="X14" s="70">
        <f t="shared" si="0"/>
        <v>187774555.50307938</v>
      </c>
    </row>
    <row r="15" spans="1:24" ht="15">
      <c r="A15" s="69">
        <v>47</v>
      </c>
      <c r="B15" s="75">
        <v>13518</v>
      </c>
      <c r="C15" s="55">
        <v>12.8221977</v>
      </c>
      <c r="D15" s="55">
        <v>1412</v>
      </c>
      <c r="E15" s="70">
        <f t="shared" si="1"/>
        <v>2447426.2153414306</v>
      </c>
      <c r="F15" s="70">
        <f t="shared" si="1"/>
        <v>5208666.258575568</v>
      </c>
      <c r="G15" s="70">
        <f t="shared" si="1"/>
        <v>8323957.9591247486</v>
      </c>
      <c r="H15" s="70">
        <f t="shared" si="1"/>
        <v>11838698.520450043</v>
      </c>
      <c r="I15" s="70">
        <f t="shared" si="1"/>
        <v>15804106.065190556</v>
      </c>
      <c r="J15" s="70">
        <f t="shared" si="1"/>
        <v>20277966.004928406</v>
      </c>
      <c r="K15" s="70">
        <f t="shared" si="1"/>
        <v>25325473.110960543</v>
      </c>
      <c r="L15" s="70">
        <f t="shared" si="1"/>
        <v>31020181.557049681</v>
      </c>
      <c r="M15" s="70">
        <f t="shared" si="1"/>
        <v>37445076.778534956</v>
      </c>
      <c r="N15" s="70">
        <f t="shared" si="1"/>
        <v>44693784.767336927</v>
      </c>
      <c r="O15" s="70">
        <f t="shared" si="1"/>
        <v>52871936.425158769</v>
      </c>
      <c r="P15" s="70">
        <f t="shared" si="1"/>
        <v>62098706.856752388</v>
      </c>
      <c r="Q15" s="70">
        <f t="shared" si="1"/>
        <v>72508552.034410059</v>
      </c>
      <c r="R15" s="70">
        <f t="shared" si="1"/>
        <v>84253168.14101091</v>
      </c>
      <c r="S15" s="70">
        <f t="shared" si="1"/>
        <v>97503702.143906161</v>
      </c>
      <c r="T15" s="70">
        <f t="shared" si="1"/>
        <v>112453245.81295837</v>
      </c>
      <c r="U15" s="70">
        <f t="shared" si="0"/>
        <v>129319649.52650429</v>
      </c>
      <c r="V15" s="70">
        <f t="shared" si="0"/>
        <v>148348696.86908123</v>
      </c>
      <c r="W15" s="70">
        <f t="shared" si="0"/>
        <v>169817686.28234991</v>
      </c>
      <c r="X15" s="70">
        <f t="shared" si="0"/>
        <v>194039471.96238008</v>
      </c>
    </row>
    <row r="16" spans="1:24" ht="15">
      <c r="A16" s="69">
        <v>48</v>
      </c>
      <c r="B16" s="75">
        <v>13984</v>
      </c>
      <c r="C16" s="55">
        <v>12.6767097</v>
      </c>
      <c r="D16" s="55">
        <v>1403</v>
      </c>
      <c r="E16" s="70">
        <f t="shared" si="1"/>
        <v>2487113.6514805462</v>
      </c>
      <c r="F16" s="70">
        <f t="shared" si="1"/>
        <v>5289511.4804683495</v>
      </c>
      <c r="G16" s="70">
        <f t="shared" si="1"/>
        <v>8447161.1468760427</v>
      </c>
      <c r="H16" s="70">
        <f t="shared" si="1"/>
        <v>12005096.894837253</v>
      </c>
      <c r="I16" s="70">
        <f t="shared" si="1"/>
        <v>16014061.828880033</v>
      </c>
      <c r="J16" s="70">
        <f t="shared" si="1"/>
        <v>20531231.609586209</v>
      </c>
      <c r="K16" s="70">
        <f t="shared" si="1"/>
        <v>25621029.890048645</v>
      </c>
      <c r="L16" s="70">
        <f t="shared" si="1"/>
        <v>31356047.122840881</v>
      </c>
      <c r="M16" s="70">
        <f t="shared" si="1"/>
        <v>37818075.841479167</v>
      </c>
      <c r="N16" s="70">
        <f t="shared" si="1"/>
        <v>45099277.18150986</v>
      </c>
      <c r="O16" s="70">
        <f t="shared" si="1"/>
        <v>53303495.278088756</v>
      </c>
      <c r="P16" s="70">
        <f t="shared" si="1"/>
        <v>62547738.285925835</v>
      </c>
      <c r="Q16" s="70">
        <f t="shared" si="1"/>
        <v>72963847.143828958</v>
      </c>
      <c r="R16" s="70">
        <f t="shared" si="1"/>
        <v>84700375.883684427</v>
      </c>
      <c r="S16" s="70">
        <f t="shared" si="1"/>
        <v>97924710.300748482</v>
      </c>
      <c r="T16" s="70">
        <f t="shared" si="1"/>
        <v>112825455.20162091</v>
      </c>
      <c r="U16" s="70">
        <f t="shared" si="0"/>
        <v>129615124.27671449</v>
      </c>
      <c r="V16" s="70">
        <f t="shared" si="0"/>
        <v>148533170.96004838</v>
      </c>
      <c r="W16" s="70">
        <f t="shared" si="0"/>
        <v>169849403.50233895</v>
      </c>
      <c r="X16" s="70">
        <f t="shared" si="0"/>
        <v>193867832.96299264</v>
      </c>
    </row>
    <row r="17" spans="1:24" ht="15">
      <c r="A17" s="69">
        <v>49</v>
      </c>
      <c r="B17" s="75">
        <v>14461</v>
      </c>
      <c r="C17" s="55">
        <v>13.766070600000001</v>
      </c>
      <c r="D17" s="55">
        <v>1425</v>
      </c>
      <c r="E17" s="70">
        <f t="shared" si="1"/>
        <v>2836763.8439890528</v>
      </c>
      <c r="F17" s="70">
        <f t="shared" si="1"/>
        <v>6064038.6014969125</v>
      </c>
      <c r="G17" s="70">
        <f t="shared" si="1"/>
        <v>9735582.2805792838</v>
      </c>
      <c r="H17" s="70">
        <f t="shared" si="1"/>
        <v>13912553.254633974</v>
      </c>
      <c r="I17" s="70">
        <f t="shared" si="1"/>
        <v>18664529.001918536</v>
      </c>
      <c r="J17" s="70">
        <f t="shared" si="1"/>
        <v>24070665.085469171</v>
      </c>
      <c r="K17" s="70">
        <f t="shared" si="1"/>
        <v>30221013.679013468</v>
      </c>
      <c r="L17" s="70">
        <f t="shared" si="1"/>
        <v>37218023.602091178</v>
      </c>
      <c r="M17" s="70">
        <f t="shared" si="1"/>
        <v>45178246.85106878</v>
      </c>
      <c r="N17" s="70">
        <f t="shared" si="1"/>
        <v>54234280.052418239</v>
      </c>
      <c r="O17" s="70">
        <f t="shared" si="1"/>
        <v>64536973.177824914</v>
      </c>
      <c r="P17" s="70">
        <f t="shared" si="1"/>
        <v>76257942.312576413</v>
      </c>
      <c r="Q17" s="70">
        <f t="shared" si="1"/>
        <v>89592428.33342202</v>
      </c>
      <c r="R17" s="70">
        <f t="shared" si="1"/>
        <v>104762549.11404435</v>
      </c>
      <c r="S17" s="70">
        <f t="shared" si="1"/>
        <v>122020999.43143246</v>
      </c>
      <c r="T17" s="70">
        <f t="shared" si="1"/>
        <v>141655260.20397815</v>
      </c>
      <c r="U17" s="70">
        <f t="shared" si="0"/>
        <v>163992387.17626056</v>
      </c>
      <c r="V17" s="70">
        <f t="shared" si="0"/>
        <v>189404458.81755897</v>
      </c>
      <c r="W17" s="70">
        <f t="shared" si="0"/>
        <v>218314774.18192115</v>
      </c>
      <c r="X17" s="70">
        <f t="shared" si="0"/>
        <v>251204903.97002408</v>
      </c>
    </row>
    <row r="18" spans="1:24" ht="15">
      <c r="A18" s="69">
        <v>50</v>
      </c>
      <c r="B18" s="75">
        <v>14951</v>
      </c>
      <c r="C18" s="55">
        <v>12.5287767</v>
      </c>
      <c r="D18" s="55">
        <v>1384</v>
      </c>
      <c r="E18" s="70">
        <f t="shared" si="1"/>
        <v>2592477.5277131302</v>
      </c>
      <c r="F18" s="70">
        <f t="shared" si="1"/>
        <v>5509760.7758711176</v>
      </c>
      <c r="G18" s="70">
        <f t="shared" si="1"/>
        <v>8792543.9278973285</v>
      </c>
      <c r="H18" s="70">
        <f t="shared" si="1"/>
        <v>12486619.650586119</v>
      </c>
      <c r="I18" s="70">
        <f t="shared" si="1"/>
        <v>16643517.871699506</v>
      </c>
      <c r="J18" s="70">
        <f t="shared" si="1"/>
        <v>21321224.588582464</v>
      </c>
      <c r="K18" s="70">
        <f t="shared" si="1"/>
        <v>26584990.734704588</v>
      </c>
      <c r="L18" s="70">
        <f t="shared" si="1"/>
        <v>32508242.387284528</v>
      </c>
      <c r="M18" s="70">
        <f t="shared" si="1"/>
        <v>39173605.012795292</v>
      </c>
      <c r="N18" s="70">
        <f t="shared" si="1"/>
        <v>46674056.037901551</v>
      </c>
      <c r="O18" s="70">
        <f t="shared" si="1"/>
        <v>55114221.82343623</v>
      </c>
      <c r="P18" s="70">
        <f t="shared" si="1"/>
        <v>64611837.133350357</v>
      </c>
      <c r="Q18" s="70">
        <f t="shared" si="1"/>
        <v>75299387.45726864</v>
      </c>
      <c r="R18" s="70">
        <f t="shared" si="1"/>
        <v>87325957.095970765</v>
      </c>
      <c r="S18" s="70">
        <f t="shared" si="1"/>
        <v>100859308.7893759</v>
      </c>
      <c r="T18" s="70">
        <f t="shared" si="1"/>
        <v>116088223.89647336</v>
      </c>
      <c r="U18" s="70">
        <f t="shared" si="0"/>
        <v>133225135.77117172</v>
      </c>
      <c r="V18" s="70">
        <f t="shared" si="0"/>
        <v>152509093.06792673</v>
      </c>
      <c r="W18" s="70">
        <f t="shared" si="0"/>
        <v>174209094.31331563</v>
      </c>
      <c r="X18" s="70">
        <f t="shared" si="0"/>
        <v>198627840.25863647</v>
      </c>
    </row>
    <row r="19" spans="1:24" ht="15">
      <c r="A19" s="69">
        <v>51</v>
      </c>
      <c r="B19" s="75">
        <v>15454</v>
      </c>
      <c r="C19" s="55">
        <v>12.5532524</v>
      </c>
      <c r="D19" s="55">
        <v>1428</v>
      </c>
      <c r="E19" s="70">
        <f t="shared" si="1"/>
        <v>2770290.9057794889</v>
      </c>
      <c r="F19" s="70">
        <f t="shared" si="1"/>
        <v>5888343.4211757239</v>
      </c>
      <c r="G19" s="70">
        <f t="shared" si="1"/>
        <v>9397812.9387941975</v>
      </c>
      <c r="H19" s="70">
        <f t="shared" si="1"/>
        <v>13347835.02286038</v>
      </c>
      <c r="I19" s="70">
        <f t="shared" si="1"/>
        <v>17793713.348995131</v>
      </c>
      <c r="J19" s="70">
        <f t="shared" si="1"/>
        <v>22797694.002806474</v>
      </c>
      <c r="K19" s="70">
        <f t="shared" si="1"/>
        <v>28429836.978137925</v>
      </c>
      <c r="L19" s="70">
        <f t="shared" si="1"/>
        <v>34768997.07669159</v>
      </c>
      <c r="M19" s="70">
        <f t="shared" si="1"/>
        <v>41903927.942456804</v>
      </c>
      <c r="N19" s="70">
        <f t="shared" si="1"/>
        <v>49934524.688367024</v>
      </c>
      <c r="O19" s="70">
        <f t="shared" si="1"/>
        <v>58973222.513017543</v>
      </c>
      <c r="P19" s="70">
        <f t="shared" si="1"/>
        <v>69146570.889269724</v>
      </c>
      <c r="Q19" s="70">
        <f t="shared" si="1"/>
        <v>80597005.364724204</v>
      </c>
      <c r="R19" s="70">
        <f t="shared" si="1"/>
        <v>93484841.780779064</v>
      </c>
      <c r="S19" s="70">
        <f t="shared" si="1"/>
        <v>107990520.83104043</v>
      </c>
      <c r="T19" s="70">
        <f t="shared" ref="T19:X46" si="2">$D19*((1+$C19/100)^T$2-1)*$B19</f>
        <v>124317134.38481496</v>
      </c>
      <c r="U19" s="70">
        <f t="shared" si="2"/>
        <v>142693268.94636744</v>
      </c>
      <c r="V19" s="70">
        <f t="shared" si="2"/>
        <v>163376206.06079528</v>
      </c>
      <c r="W19" s="70">
        <f t="shared" si="2"/>
        <v>186655524.4749305</v>
      </c>
      <c r="X19" s="70">
        <f t="shared" si="2"/>
        <v>212857154.48659182</v>
      </c>
    </row>
    <row r="20" spans="1:24" ht="15">
      <c r="A20" s="69">
        <v>52</v>
      </c>
      <c r="B20" s="75">
        <v>15969</v>
      </c>
      <c r="C20" s="55">
        <v>15.0600673</v>
      </c>
      <c r="D20" s="55">
        <v>1383</v>
      </c>
      <c r="E20" s="70">
        <f t="shared" ref="E20:T47" si="3">$D20*((1+$C20/100)^E$2-1)*$B20</f>
        <v>3326034.9894904713</v>
      </c>
      <c r="F20" s="70">
        <f t="shared" si="3"/>
        <v>7152973.086819754</v>
      </c>
      <c r="G20" s="70">
        <f t="shared" si="3"/>
        <v>11556250.637136169</v>
      </c>
      <c r="H20" s="70">
        <f t="shared" si="3"/>
        <v>16622664.749936024</v>
      </c>
      <c r="I20" s="70">
        <f t="shared" si="3"/>
        <v>22452084.237820238</v>
      </c>
      <c r="J20" s="70">
        <f t="shared" si="3"/>
        <v>29159418.223779123</v>
      </c>
      <c r="K20" s="70">
        <f t="shared" si="3"/>
        <v>36876881.222059198</v>
      </c>
      <c r="L20" s="70">
        <f t="shared" si="3"/>
        <v>45756599.341732845</v>
      </c>
      <c r="M20" s="70">
        <f t="shared" si="3"/>
        <v>55973608.986279644</v>
      </c>
      <c r="N20" s="70">
        <f t="shared" si="3"/>
        <v>67729307.159342676</v>
      </c>
      <c r="O20" s="70">
        <f t="shared" si="3"/>
        <v>81255421.388853863</v>
      </c>
      <c r="P20" s="70">
        <f t="shared" si="3"/>
        <v>96818577.524404317</v>
      </c>
      <c r="Q20" s="70">
        <f t="shared" si="3"/>
        <v>114725555.44797276</v>
      </c>
      <c r="R20" s="70">
        <f t="shared" si="3"/>
        <v>135329336.29822671</v>
      </c>
      <c r="S20" s="70">
        <f t="shared" si="3"/>
        <v>159036060.4108735</v>
      </c>
      <c r="T20" s="70">
        <f t="shared" si="3"/>
        <v>186313033.12951016</v>
      </c>
      <c r="U20" s="70">
        <f t="shared" si="2"/>
        <v>217697936.29697618</v>
      </c>
      <c r="V20" s="70">
        <f t="shared" si="2"/>
        <v>253809427.00350237</v>
      </c>
      <c r="W20" s="70">
        <f t="shared" si="2"/>
        <v>295359332.51346463</v>
      </c>
      <c r="X20" s="70">
        <f t="shared" si="2"/>
        <v>343166681.75631368</v>
      </c>
    </row>
    <row r="21" spans="1:24" ht="15">
      <c r="A21" s="69">
        <v>53</v>
      </c>
      <c r="B21" s="75">
        <v>16497</v>
      </c>
      <c r="C21" s="55">
        <v>12.7088257</v>
      </c>
      <c r="D21" s="55">
        <v>1335</v>
      </c>
      <c r="E21" s="70">
        <f t="shared" si="3"/>
        <v>2798927.5925982157</v>
      </c>
      <c r="F21" s="70">
        <f t="shared" si="3"/>
        <v>5953566.0144089451</v>
      </c>
      <c r="G21" s="70">
        <f t="shared" si="3"/>
        <v>9509121.9347128309</v>
      </c>
      <c r="H21" s="70">
        <f t="shared" si="3"/>
        <v>13516547.259594167</v>
      </c>
      <c r="I21" s="70">
        <f t="shared" si="3"/>
        <v>18033269.284072328</v>
      </c>
      <c r="J21" s="70">
        <f t="shared" si="3"/>
        <v>23124013.637994941</v>
      </c>
      <c r="K21" s="70">
        <f t="shared" si="3"/>
        <v>28861731.818690158</v>
      </c>
      <c r="L21" s="70">
        <f t="shared" si="3"/>
        <v>35328646.60212715</v>
      </c>
      <c r="M21" s="70">
        <f t="shared" si="3"/>
        <v>42617430.313558675</v>
      </c>
      <c r="N21" s="70">
        <f t="shared" si="3"/>
        <v>50832532.842526026</v>
      </c>
      <c r="O21" s="70">
        <f t="shared" si="3"/>
        <v>60091678.432976134</v>
      </c>
      <c r="P21" s="70">
        <f t="shared" si="3"/>
        <v>70527552.69782576</v>
      </c>
      <c r="Q21" s="70">
        <f t="shared" si="3"/>
        <v>82289704.033266321</v>
      </c>
      <c r="R21" s="70">
        <f t="shared" si="3"/>
        <v>95546686.680498242</v>
      </c>
      <c r="S21" s="70">
        <f t="shared" si="3"/>
        <v>110488476.14544608</v>
      </c>
      <c r="T21" s="70">
        <f t="shared" si="3"/>
        <v>127329191.58995511</v>
      </c>
      <c r="U21" s="70">
        <f t="shared" si="2"/>
        <v>146310164.20693979</v>
      </c>
      <c r="V21" s="70">
        <f t="shared" si="2"/>
        <v>167703395.54998177</v>
      </c>
      <c r="W21" s="70">
        <f t="shared" si="2"/>
        <v>191815455.37600872</v>
      </c>
      <c r="X21" s="70">
        <f t="shared" si="2"/>
        <v>218991874.85800517</v>
      </c>
    </row>
    <row r="22" spans="1:24" ht="15">
      <c r="A22" s="69">
        <v>54</v>
      </c>
      <c r="B22" s="75">
        <v>17038</v>
      </c>
      <c r="C22" s="55">
        <v>13.548388900000001</v>
      </c>
      <c r="D22" s="55">
        <v>1392</v>
      </c>
      <c r="E22" s="70">
        <f t="shared" si="3"/>
        <v>3213257.3050885461</v>
      </c>
      <c r="F22" s="70">
        <f t="shared" si="3"/>
        <v>6861859.2062281463</v>
      </c>
      <c r="G22" s="70">
        <f t="shared" si="3"/>
        <v>11004787.882346934</v>
      </c>
      <c r="H22" s="70">
        <f t="shared" si="3"/>
        <v>15709016.647355914</v>
      </c>
      <c r="I22" s="70">
        <f t="shared" si="3"/>
        <v>21050592.620193984</v>
      </c>
      <c r="J22" s="70">
        <f t="shared" si="3"/>
        <v>27115866.079221103</v>
      </c>
      <c r="K22" s="70">
        <f t="shared" si="3"/>
        <v>34002886.374325715</v>
      </c>
      <c r="L22" s="70">
        <f t="shared" si="3"/>
        <v>41822986.962633014</v>
      </c>
      <c r="M22" s="70">
        <f t="shared" si="3"/>
        <v>50702585.191015385</v>
      </c>
      <c r="N22" s="70">
        <f t="shared" si="3"/>
        <v>60785225.920136504</v>
      </c>
      <c r="O22" s="70">
        <f t="shared" si="3"/>
        <v>72233902.026628733</v>
      </c>
      <c r="P22" s="70">
        <f t="shared" si="3"/>
        <v>85233689.295929939</v>
      </c>
      <c r="Q22" s="70">
        <f t="shared" si="3"/>
        <v>99994738.300648749</v>
      </c>
      <c r="R22" s="70">
        <f t="shared" si="3"/>
        <v>116755671.63024643</v>
      </c>
      <c r="S22" s="70">
        <f t="shared" si="3"/>
        <v>135787441.39060774</v>
      </c>
      <c r="T22" s="70">
        <f t="shared" si="3"/>
        <v>157397709.33265537</v>
      </c>
      <c r="U22" s="70">
        <f t="shared" si="2"/>
        <v>181935820.41782373</v>
      </c>
      <c r="V22" s="70">
        <f t="shared" si="2"/>
        <v>209798450.2215246</v>
      </c>
      <c r="W22" s="70">
        <f t="shared" si="2"/>
        <v>241436017.46879822</v>
      </c>
      <c r="X22" s="70">
        <f t="shared" si="2"/>
        <v>277359965.36523151</v>
      </c>
    </row>
    <row r="23" spans="1:24" ht="15">
      <c r="A23" s="69">
        <v>55</v>
      </c>
      <c r="B23" s="75">
        <v>17590</v>
      </c>
      <c r="C23" s="55">
        <v>12.105408499999999</v>
      </c>
      <c r="D23" s="55">
        <v>1285</v>
      </c>
      <c r="E23" s="70">
        <f t="shared" si="3"/>
        <v>2736203.6413677479</v>
      </c>
      <c r="F23" s="70">
        <f t="shared" si="3"/>
        <v>5803635.9109149361</v>
      </c>
      <c r="G23" s="70">
        <f t="shared" si="3"/>
        <v>9242393.3871516343</v>
      </c>
      <c r="H23" s="70">
        <f t="shared" si="3"/>
        <v>13097426.50321107</v>
      </c>
      <c r="I23" s="70">
        <f t="shared" si="3"/>
        <v>17419127.125779781</v>
      </c>
      <c r="J23" s="70">
        <f t="shared" si="3"/>
        <v>22263987.262857478</v>
      </c>
      <c r="K23" s="70">
        <f t="shared" si="3"/>
        <v>27695337.510782097</v>
      </c>
      <c r="L23" s="70">
        <f t="shared" si="3"/>
        <v>33784174.893283747</v>
      </c>
      <c r="M23" s="70">
        <f t="shared" si="3"/>
        <v>40610090.913837925</v>
      </c>
      <c r="N23" s="70">
        <f t="shared" si="3"/>
        <v>48262311.952547133</v>
      </c>
      <c r="O23" s="70">
        <f t="shared" si="3"/>
        <v>56840865.607315034</v>
      </c>
      <c r="P23" s="70">
        <f t="shared" si="3"/>
        <v>66457888.225384265</v>
      </c>
      <c r="Q23" s="70">
        <f t="shared" si="3"/>
        <v>77239090.716908172</v>
      </c>
      <c r="R23" s="70">
        <f t="shared" si="3"/>
        <v>89325401.811243221</v>
      </c>
      <c r="S23" s="70">
        <f t="shared" si="3"/>
        <v>102874810.23612837</v>
      </c>
      <c r="T23" s="70">
        <f t="shared" si="3"/>
        <v>118064429.90017924</v>
      </c>
      <c r="U23" s="70">
        <f t="shared" si="2"/>
        <v>135092815.07415983</v>
      </c>
      <c r="V23" s="70">
        <f t="shared" si="2"/>
        <v>154182555.83440417</v>
      </c>
      <c r="W23" s="70">
        <f t="shared" si="2"/>
        <v>175583187.69526711</v>
      </c>
      <c r="X23" s="70">
        <f t="shared" si="2"/>
        <v>199574453.46446866</v>
      </c>
    </row>
    <row r="24" spans="1:24" ht="15">
      <c r="A24" s="69">
        <v>56</v>
      </c>
      <c r="B24" s="75">
        <v>18155</v>
      </c>
      <c r="C24" s="55">
        <v>12.4480313</v>
      </c>
      <c r="D24" s="55">
        <v>1373</v>
      </c>
      <c r="E24" s="70">
        <f t="shared" si="3"/>
        <v>3102897.7332930965</v>
      </c>
      <c r="F24" s="70">
        <f t="shared" si="3"/>
        <v>6592045.147633506</v>
      </c>
      <c r="G24" s="70">
        <f t="shared" si="3"/>
        <v>10515522.72421415</v>
      </c>
      <c r="H24" s="70">
        <f t="shared" si="3"/>
        <v>14927396.017576037</v>
      </c>
      <c r="I24" s="70">
        <f t="shared" si="3"/>
        <v>19888460.679411951</v>
      </c>
      <c r="J24" s="70">
        <f t="shared" si="3"/>
        <v>25467080.223166443</v>
      </c>
      <c r="K24" s="70">
        <f t="shared" si="3"/>
        <v>31740128.073835403</v>
      </c>
      <c r="L24" s="70">
        <f t="shared" si="3"/>
        <v>38794046.884419613</v>
      </c>
      <c r="M24" s="70">
        <f t="shared" si="3"/>
        <v>46726039.716421939</v>
      </c>
      <c r="N24" s="70">
        <f t="shared" si="3"/>
        <v>55645409.498865671</v>
      </c>
      <c r="O24" s="70">
        <f t="shared" si="3"/>
        <v>65675065.223590732</v>
      </c>
      <c r="P24" s="70">
        <f t="shared" si="3"/>
        <v>76953215.632211834</v>
      </c>
      <c r="Q24" s="70">
        <f t="shared" si="3"/>
        <v>89635273.73375915</v>
      </c>
      <c r="R24" s="70">
        <f t="shared" si="3"/>
        <v>103895998.39727126</v>
      </c>
      <c r="S24" s="70">
        <f t="shared" si="3"/>
        <v>119931902.53050418</v>
      </c>
      <c r="T24" s="70">
        <f t="shared" si="3"/>
        <v>137963961.02947992</v>
      </c>
      <c r="U24" s="70">
        <f t="shared" si="2"/>
        <v>158240655.81444246</v>
      </c>
      <c r="V24" s="70">
        <f t="shared" si="2"/>
        <v>181041399.91284263</v>
      </c>
      <c r="W24" s="70">
        <f t="shared" si="2"/>
        <v>206680387.77324459</v>
      </c>
      <c r="X24" s="70">
        <f t="shared" si="2"/>
        <v>235510924.86751252</v>
      </c>
    </row>
    <row r="25" spans="1:24" ht="15">
      <c r="A25" s="69">
        <v>57</v>
      </c>
      <c r="B25" s="75">
        <v>18737</v>
      </c>
      <c r="C25" s="55">
        <v>12.946932800000001</v>
      </c>
      <c r="D25" s="55">
        <v>1397</v>
      </c>
      <c r="E25" s="70">
        <f t="shared" si="3"/>
        <v>3388935.9178341893</v>
      </c>
      <c r="F25" s="70">
        <f t="shared" si="3"/>
        <v>7216635.091585434</v>
      </c>
      <c r="G25" s="70">
        <f t="shared" si="3"/>
        <v>11539903.905148404</v>
      </c>
      <c r="H25" s="70">
        <f t="shared" si="3"/>
        <v>16422903.426766736</v>
      </c>
      <c r="I25" s="70">
        <f t="shared" si="3"/>
        <v>21938101.615073312</v>
      </c>
      <c r="J25" s="70">
        <f t="shared" si="3"/>
        <v>28167348.806606755</v>
      </c>
      <c r="K25" s="70">
        <f t="shared" si="3"/>
        <v>35203092.445973918</v>
      </c>
      <c r="L25" s="70">
        <f t="shared" si="3"/>
        <v>43149749.086310223</v>
      </c>
      <c r="M25" s="70">
        <f t="shared" si="3"/>
        <v>52125254.021717615</v>
      </c>
      <c r="N25" s="70">
        <f t="shared" si="3"/>
        <v>62262811.549572863</v>
      </c>
      <c r="O25" s="70">
        <f t="shared" si="3"/>
        <v>73712871.838120878</v>
      </c>
      <c r="P25" s="70">
        <f t="shared" si="3"/>
        <v>86645363.737786725</v>
      </c>
      <c r="Q25" s="70">
        <f t="shared" si="3"/>
        <v>101252216.6730677</v>
      </c>
      <c r="R25" s="70">
        <f t="shared" si="3"/>
        <v>117750209.04207435</v>
      </c>
      <c r="S25" s="70">
        <f t="shared" si="3"/>
        <v>136384185.39644542</v>
      </c>
      <c r="T25" s="70">
        <f t="shared" si="3"/>
        <v>157430690.14738482</v>
      </c>
      <c r="U25" s="70">
        <f t="shared" si="2"/>
        <v>181202071.72517711</v>
      </c>
      <c r="V25" s="70">
        <f t="shared" si="2"/>
        <v>208051118.1014778</v>
      </c>
      <c r="W25" s="70">
        <f t="shared" si="2"/>
        <v>238376292.46955892</v>
      </c>
      <c r="X25" s="70">
        <f t="shared" si="2"/>
        <v>272627646.78455836</v>
      </c>
    </row>
    <row r="26" spans="1:24" ht="15">
      <c r="A26" s="69">
        <v>58</v>
      </c>
      <c r="B26" s="75">
        <v>19331</v>
      </c>
      <c r="C26" s="55">
        <v>13.4630648</v>
      </c>
      <c r="D26" s="55">
        <v>1385</v>
      </c>
      <c r="E26" s="70">
        <f t="shared" si="3"/>
        <v>3604524.9032358774</v>
      </c>
      <c r="F26" s="70">
        <f t="shared" si="3"/>
        <v>7694329.3299265411</v>
      </c>
      <c r="G26" s="70">
        <f t="shared" si="3"/>
        <v>12334746.776775837</v>
      </c>
      <c r="H26" s="70">
        <f t="shared" si="3"/>
        <v>17599906.631484952</v>
      </c>
      <c r="I26" s="70">
        <f t="shared" si="3"/>
        <v>23573918.369257145</v>
      </c>
      <c r="J26" s="70">
        <f t="shared" si="3"/>
        <v>30352215.178445216</v>
      </c>
      <c r="K26" s="70">
        <f t="shared" si="3"/>
        <v>38043078.479390606</v>
      </c>
      <c r="L26" s="70">
        <f t="shared" si="3"/>
        <v>46769367.690221697</v>
      </c>
      <c r="M26" s="70">
        <f t="shared" si="3"/>
        <v>56670482.872142375</v>
      </c>
      <c r="N26" s="70">
        <f t="shared" si="3"/>
        <v>67904591.606927693</v>
      </c>
      <c r="O26" s="70">
        <f t="shared" si="3"/>
        <v>80651155.680379584</v>
      </c>
      <c r="P26" s="70">
        <f t="shared" si="3"/>
        <v>95113797.934813842</v>
      </c>
      <c r="Q26" s="70">
        <f t="shared" si="3"/>
        <v>111523555.08775479</v>
      </c>
      <c r="R26" s="70">
        <f t="shared" si="3"/>
        <v>130142568.47971876</v>
      </c>
      <c r="S26" s="70">
        <f t="shared" si="3"/>
        <v>151268271.70976356</v>
      </c>
      <c r="T26" s="70">
        <f t="shared" si="3"/>
        <v>175238142.05512497</v>
      </c>
      <c r="U26" s="70">
        <f t="shared" si="2"/>
        <v>202435091.57755834</v>
      </c>
      <c r="V26" s="70">
        <f t="shared" si="2"/>
        <v>233293584.03782028</v>
      </c>
      <c r="W26" s="70">
        <f t="shared" si="2"/>
        <v>268306575.33431032</v>
      </c>
      <c r="X26" s="70">
        <f t="shared" si="2"/>
        <v>308033388.33746517</v>
      </c>
    </row>
    <row r="27" spans="1:24" ht="15">
      <c r="A27" s="69">
        <v>59</v>
      </c>
      <c r="B27" s="75">
        <v>19938</v>
      </c>
      <c r="C27" s="55">
        <v>13.4545586</v>
      </c>
      <c r="D27" s="55">
        <v>1340</v>
      </c>
      <c r="E27" s="70">
        <f t="shared" si="3"/>
        <v>3594643.6575151202</v>
      </c>
      <c r="F27" s="70">
        <f t="shared" si="3"/>
        <v>7672930.7523917966</v>
      </c>
      <c r="G27" s="70">
        <f t="shared" si="3"/>
        <v>12299933.374324892</v>
      </c>
      <c r="H27" s="70">
        <f t="shared" si="3"/>
        <v>17549478.775449514</v>
      </c>
      <c r="I27" s="70">
        <f t="shared" si="3"/>
        <v>23505327.338802051</v>
      </c>
      <c r="J27" s="70">
        <f t="shared" si="3"/>
        <v>30262509.037238114</v>
      </c>
      <c r="K27" s="70">
        <f t="shared" si="3"/>
        <v>37928839.706998743</v>
      </c>
      <c r="L27" s="70">
        <f t="shared" si="3"/>
        <v>46626641.32919208</v>
      </c>
      <c r="M27" s="70">
        <f t="shared" si="3"/>
        <v>56494693.767555162</v>
      </c>
      <c r="N27" s="70">
        <f t="shared" si="3"/>
        <v>67690449.103916556</v>
      </c>
      <c r="O27" s="70">
        <f t="shared" si="3"/>
        <v>80392543.902721301</v>
      </c>
      <c r="P27" s="70">
        <f t="shared" si="3"/>
        <v>94803649.489658788</v>
      </c>
      <c r="Q27" s="70">
        <f t="shared" si="3"/>
        <v>111153705.72269864</v>
      </c>
      <c r="R27" s="70">
        <f t="shared" si="3"/>
        <v>129703589.85274582</v>
      </c>
      <c r="S27" s="70">
        <f t="shared" si="3"/>
        <v>150749279.0133023</v>
      </c>
      <c r="T27" s="70">
        <f t="shared" si="3"/>
        <v>174626572.75473973</v>
      </c>
      <c r="U27" s="70">
        <f t="shared" si="2"/>
        <v>201716450.97471291</v>
      </c>
      <c r="V27" s="70">
        <f t="shared" si="2"/>
        <v>232451152.73446107</v>
      </c>
      <c r="W27" s="70">
        <f t="shared" si="2"/>
        <v>267321072.95300978</v>
      </c>
      <c r="X27" s="70">
        <f t="shared" si="2"/>
        <v>306882587.02113634</v>
      </c>
    </row>
    <row r="28" spans="1:24" ht="15">
      <c r="A28" s="69">
        <v>60</v>
      </c>
      <c r="B28" s="75">
        <v>20558</v>
      </c>
      <c r="C28" s="55">
        <v>14.5889551</v>
      </c>
      <c r="D28" s="55">
        <v>1321</v>
      </c>
      <c r="E28" s="70">
        <f t="shared" si="3"/>
        <v>3961939.7514740182</v>
      </c>
      <c r="F28" s="70">
        <f t="shared" si="3"/>
        <v>8501885.1143796295</v>
      </c>
      <c r="G28" s="70">
        <f t="shared" si="3"/>
        <v>13704161.067844078</v>
      </c>
      <c r="H28" s="70">
        <f t="shared" si="3"/>
        <v>19665394.724337544</v>
      </c>
      <c r="I28" s="70">
        <f t="shared" si="3"/>
        <v>26496310.082382932</v>
      </c>
      <c r="J28" s="70">
        <f t="shared" si="3"/>
        <v>34323784.614932574</v>
      </c>
      <c r="K28" s="70">
        <f t="shared" si="3"/>
        <v>43293205.892499812</v>
      </c>
      <c r="L28" s="70">
        <f t="shared" si="3"/>
        <v>53571172.012981169</v>
      </c>
      <c r="M28" s="70">
        <f t="shared" si="3"/>
        <v>65348585.995972767</v>
      </c>
      <c r="N28" s="70">
        <f t="shared" si="3"/>
        <v>78844201.616884142</v>
      </c>
      <c r="O28" s="70">
        <f t="shared" si="3"/>
        <v>94308686.541198879</v>
      </c>
      <c r="P28" s="70">
        <f t="shared" si="3"/>
        <v>112029278.22756813</v>
      </c>
      <c r="Q28" s="70">
        <f t="shared" si="3"/>
        <v>132335119.07851613</v>
      </c>
      <c r="R28" s="70">
        <f t="shared" si="3"/>
        <v>155603369.93388638</v>
      </c>
      <c r="S28" s="70">
        <f t="shared" si="3"/>
        <v>182266215.45910197</v>
      </c>
      <c r="T28" s="70">
        <f t="shared" si="3"/>
        <v>212818891.54637367</v>
      </c>
      <c r="U28" s="70">
        <f t="shared" si="2"/>
        <v>247828883.82986581</v>
      </c>
      <c r="V28" s="70">
        <f t="shared" si="2"/>
        <v>287946468.16811007</v>
      </c>
      <c r="W28" s="70">
        <f t="shared" si="2"/>
        <v>333916788.87266552</v>
      </c>
      <c r="X28" s="70">
        <f t="shared" si="2"/>
        <v>386593699.0241344</v>
      </c>
    </row>
    <row r="29" spans="1:24" ht="15">
      <c r="A29" s="69">
        <v>61</v>
      </c>
      <c r="B29" s="75">
        <v>21190</v>
      </c>
      <c r="C29" s="55">
        <v>14.3558314</v>
      </c>
      <c r="D29" s="55">
        <v>1334</v>
      </c>
      <c r="E29" s="70">
        <f t="shared" si="3"/>
        <v>4058028.8986624423</v>
      </c>
      <c r="F29" s="70">
        <f t="shared" si="3"/>
        <v>8698621.5841801427</v>
      </c>
      <c r="G29" s="70">
        <f t="shared" si="3"/>
        <v>14005409.931591492</v>
      </c>
      <c r="H29" s="70">
        <f t="shared" si="3"/>
        <v>20074031.866912071</v>
      </c>
      <c r="I29" s="70">
        <f t="shared" si="3"/>
        <v>27013854.93557068</v>
      </c>
      <c r="J29" s="70">
        <f t="shared" si="3"/>
        <v>34949947.303424239</v>
      </c>
      <c r="K29" s="70">
        <f t="shared" si="3"/>
        <v>44025331.711355098</v>
      </c>
      <c r="L29" s="70">
        <f t="shared" si="3"/>
        <v>54403563.003790423</v>
      </c>
      <c r="M29" s="70">
        <f t="shared" si="3"/>
        <v>66271675.682869799</v>
      </c>
      <c r="N29" s="70">
        <f t="shared" si="3"/>
        <v>79843554.608519837</v>
      </c>
      <c r="O29" s="70">
        <f t="shared" si="3"/>
        <v>95363789.590548307</v>
      </c>
      <c r="P29" s="70">
        <f t="shared" si="3"/>
        <v>113112083.33948064</v>
      </c>
      <c r="Q29" s="70">
        <f t="shared" si="3"/>
        <v>133408292.21538642</v>
      </c>
      <c r="R29" s="70">
        <f t="shared" si="3"/>
        <v>156618190.61810911</v>
      </c>
      <c r="S29" s="70">
        <f t="shared" si="3"/>
        <v>183160062.90363789</v>
      </c>
      <c r="T29" s="70">
        <f t="shared" si="3"/>
        <v>213512241.62488052</v>
      </c>
      <c r="U29" s="70">
        <f t="shared" si="2"/>
        <v>248221727.94957146</v>
      </c>
      <c r="V29" s="70">
        <f t="shared" si="2"/>
        <v>287914049.6108411</v>
      </c>
      <c r="W29" s="70">
        <f t="shared" si="2"/>
        <v>333304534.04854822</v>
      </c>
      <c r="X29" s="70">
        <f t="shared" si="2"/>
        <v>385211199.90377593</v>
      </c>
    </row>
    <row r="30" spans="1:24" ht="15">
      <c r="A30" s="69">
        <v>62</v>
      </c>
      <c r="B30" s="75">
        <v>21834</v>
      </c>
      <c r="C30" s="55">
        <v>13.695024800000001</v>
      </c>
      <c r="D30" s="55">
        <v>1361</v>
      </c>
      <c r="E30" s="70">
        <f t="shared" si="3"/>
        <v>4069623.7038863515</v>
      </c>
      <c r="F30" s="70">
        <f t="shared" si="3"/>
        <v>8696583.3832866214</v>
      </c>
      <c r="G30" s="70">
        <f t="shared" si="3"/>
        <v>13957206.338266753</v>
      </c>
      <c r="H30" s="70">
        <f t="shared" si="3"/>
        <v>19938272.911565918</v>
      </c>
      <c r="I30" s="70">
        <f t="shared" si="3"/>
        <v>26738448.0353829</v>
      </c>
      <c r="J30" s="70">
        <f t="shared" si="3"/>
        <v>34469908.828850061</v>
      </c>
      <c r="K30" s="70">
        <f t="shared" si="3"/>
        <v>43260195.095384814</v>
      </c>
      <c r="L30" s="70">
        <f t="shared" si="3"/>
        <v>53254313.246112518</v>
      </c>
      <c r="M30" s="70">
        <f t="shared" si="3"/>
        <v>64617128.356123656</v>
      </c>
      <c r="N30" s="70">
        <f t="shared" si="3"/>
        <v>77536083.813428998</v>
      </c>
      <c r="O30" s="70">
        <f t="shared" si="3"/>
        <v>92224293.424513221</v>
      </c>
      <c r="P30" s="70">
        <f t="shared" si="3"/>
        <v>108924056.98451146</v>
      </c>
      <c r="Q30" s="70">
        <f t="shared" si="3"/>
        <v>127910857.30559278</v>
      </c>
      <c r="R30" s="70">
        <f t="shared" si="3"/>
        <v>149497904.63937268</v>
      </c>
      <c r="S30" s="70">
        <f t="shared" si="3"/>
        <v>174041303.45910147</v>
      </c>
      <c r="T30" s="70">
        <f t="shared" si="3"/>
        <v>201945926.83395505</v>
      </c>
      <c r="U30" s="70">
        <f t="shared" si="2"/>
        <v>233672095.30034143</v>
      </c>
      <c r="V30" s="70">
        <f t="shared" si="2"/>
        <v>269743170.40628922</v>
      </c>
      <c r="W30" s="70">
        <f t="shared" si="2"/>
        <v>310754188.19362307</v>
      </c>
      <c r="X30" s="70">
        <f t="shared" si="2"/>
        <v>357381675.03766489</v>
      </c>
    </row>
    <row r="31" spans="1:24" ht="15">
      <c r="A31" s="69">
        <v>63</v>
      </c>
      <c r="B31" s="75">
        <v>22491</v>
      </c>
      <c r="C31" s="55">
        <v>15.539543800000001</v>
      </c>
      <c r="D31" s="55">
        <v>1284</v>
      </c>
      <c r="E31" s="70">
        <f t="shared" si="3"/>
        <v>4487578.4541384717</v>
      </c>
      <c r="F31" s="70">
        <f t="shared" si="3"/>
        <v>9672506.1277171522</v>
      </c>
      <c r="G31" s="70">
        <f t="shared" si="3"/>
        <v>15663147.908129912</v>
      </c>
      <c r="H31" s="70">
        <f t="shared" si="3"/>
        <v>22584708.09191101</v>
      </c>
      <c r="I31" s="70">
        <f t="shared" si="3"/>
        <v>30581847.152094133</v>
      </c>
      <c r="J31" s="70">
        <f t="shared" si="3"/>
        <v>39821705.139281332</v>
      </c>
      <c r="K31" s="70">
        <f t="shared" si="3"/>
        <v>50497394.905445278</v>
      </c>
      <c r="L31" s="70">
        <f t="shared" si="3"/>
        <v>62832038.158774376</v>
      </c>
      <c r="M31" s="70">
        <f t="shared" si="3"/>
        <v>77083428.703028306</v>
      </c>
      <c r="N31" s="70">
        <f t="shared" si="3"/>
        <v>93549420.323015615</v>
      </c>
      <c r="O31" s="70">
        <f t="shared" si="3"/>
        <v>112574151.92289519</v>
      </c>
      <c r="P31" s="70">
        <f t="shared" si="3"/>
        <v>134555240.02257052</v>
      </c>
      <c r="Q31" s="70">
        <f t="shared" si="3"/>
        <v>159952088.93521142</v>
      </c>
      <c r="R31" s="70">
        <f t="shared" si="3"/>
        <v>189295492.30845204</v>
      </c>
      <c r="S31" s="70">
        <f t="shared" si="3"/>
        <v>223198726.70128804</v>
      </c>
      <c r="T31" s="70">
        <f t="shared" si="3"/>
        <v>262370369.05221543</v>
      </c>
      <c r="U31" s="70">
        <f t="shared" si="2"/>
        <v>307629105.92344463</v>
      </c>
      <c r="V31" s="70">
        <f t="shared" si="2"/>
        <v>359920844.03410506</v>
      </c>
      <c r="W31" s="70">
        <f t="shared" si="2"/>
        <v>420338479.69225293</v>
      </c>
      <c r="X31" s="70">
        <f t="shared" si="2"/>
        <v>490144740.30642313</v>
      </c>
    </row>
    <row r="32" spans="1:24" ht="15">
      <c r="A32" s="69">
        <v>64</v>
      </c>
      <c r="B32" s="75">
        <v>23162</v>
      </c>
      <c r="C32" s="55">
        <v>16.852858900000001</v>
      </c>
      <c r="D32" s="55">
        <v>1310</v>
      </c>
      <c r="E32" s="70">
        <f>$D32*((1+$C32/100)^E$2-1)*$B32</f>
        <v>5113531.5237275837</v>
      </c>
      <c r="F32" s="70">
        <f>$D32*((1+$C32/100)^F$2-1)*$B32</f>
        <v>11088839.299955998</v>
      </c>
      <c r="G32" s="70">
        <f t="shared" si="3"/>
        <v>18071157.26455291</v>
      </c>
      <c r="H32" s="70">
        <f t="shared" si="3"/>
        <v>26230195.423672702</v>
      </c>
      <c r="I32" s="70">
        <f t="shared" si="3"/>
        <v>35764264.771346107</v>
      </c>
      <c r="J32" s="70">
        <f t="shared" si="3"/>
        <v>46905097.373611055</v>
      </c>
      <c r="K32" s="70">
        <f t="shared" si="3"/>
        <v>59923478.774620928</v>
      </c>
      <c r="L32" s="70">
        <f t="shared" si="3"/>
        <v>75135829.624206826</v>
      </c>
      <c r="M32" s="70">
        <f t="shared" si="3"/>
        <v>92911896.497846395</v>
      </c>
      <c r="N32" s="70">
        <f t="shared" si="3"/>
        <v>113683738.83967009</v>
      </c>
      <c r="O32" s="70">
        <f t="shared" si="3"/>
        <v>137956230.46229178</v>
      </c>
      <c r="P32" s="70">
        <f t="shared" si="3"/>
        <v>166319330.84958822</v>
      </c>
      <c r="Q32" s="70">
        <f t="shared" si="3"/>
        <v>199462424.52482107</v>
      </c>
      <c r="R32" s="70">
        <f t="shared" si="3"/>
        <v>238191077.01223579</v>
      </c>
      <c r="S32" s="70">
        <f t="shared" si="3"/>
        <v>283446614.65722585</v>
      </c>
      <c r="T32" s="70">
        <f t="shared" si="3"/>
        <v>336329004.20596248</v>
      </c>
      <c r="U32" s="70">
        <f t="shared" si="2"/>
        <v>398123588.24829602</v>
      </c>
      <c r="V32" s="70">
        <f t="shared" si="2"/>
        <v>470332326.34712589</v>
      </c>
      <c r="W32" s="70">
        <f t="shared" si="2"/>
        <v>554710301.19122231</v>
      </c>
      <c r="X32" s="70">
        <f t="shared" si="2"/>
        <v>653308377.07847154</v>
      </c>
    </row>
    <row r="33" spans="1:24" ht="15">
      <c r="A33" s="69">
        <v>65</v>
      </c>
      <c r="B33" s="75">
        <v>23847</v>
      </c>
      <c r="C33" s="55">
        <v>15.0329374</v>
      </c>
      <c r="D33" s="55">
        <v>1282</v>
      </c>
      <c r="E33" s="70">
        <f>$D33*((1+$C33/100)^E$2-1)*$B33</f>
        <v>4595847.6738393959</v>
      </c>
      <c r="F33" s="70">
        <f t="shared" ref="F33:X33" si="4">$D33*((1+$C33/100)^F$2-1)*$B33</f>
        <v>9882586.2514864262</v>
      </c>
      <c r="G33" s="70">
        <f t="shared" si="3"/>
        <v>15964076.930012783</v>
      </c>
      <c r="H33" s="70">
        <f t="shared" si="3"/>
        <v>22959794.295228843</v>
      </c>
      <c r="I33" s="70">
        <f t="shared" si="3"/>
        <v>31007173.472638767</v>
      </c>
      <c r="J33" s="70">
        <f t="shared" si="3"/>
        <v>40264310.124129348</v>
      </c>
      <c r="K33" s="70">
        <f t="shared" si="3"/>
        <v>50913066.333470978</v>
      </c>
      <c r="L33" s="70">
        <f t="shared" si="3"/>
        <v>63162643.397641547</v>
      </c>
      <c r="M33" s="70">
        <f t="shared" si="3"/>
        <v>77253691.713633627</v>
      </c>
      <c r="N33" s="70">
        <f t="shared" si="3"/>
        <v>93463038.501972571</v>
      </c>
      <c r="O33" s="70">
        <f t="shared" si="3"/>
        <v>112109126.24595138</v>
      </c>
      <c r="P33" s="70">
        <f t="shared" si="3"/>
        <v>133558268.68803163</v>
      </c>
      <c r="Q33" s="70">
        <f t="shared" si="3"/>
        <v>158231847.28626662</v>
      </c>
      <c r="R33" s="70">
        <f t="shared" si="3"/>
        <v>186614589.50951406</v>
      </c>
      <c r="S33" s="70">
        <f t="shared" si="3"/>
        <v>219264091.60358572</v>
      </c>
      <c r="T33" s="70">
        <f t="shared" si="3"/>
        <v>256821772.90887079</v>
      </c>
      <c r="U33" s="70">
        <f t="shared" si="2"/>
        <v>300025476.93367088</v>
      </c>
      <c r="V33" s="70">
        <f t="shared" si="2"/>
        <v>349723966.73900044</v>
      </c>
      <c r="W33" s="70">
        <f t="shared" si="2"/>
        <v>406893599.40551066</v>
      </c>
      <c r="X33" s="70">
        <f t="shared" si="2"/>
        <v>472657507.16258723</v>
      </c>
    </row>
    <row r="34" spans="1:24">
      <c r="A34" s="69"/>
      <c r="B34" s="69"/>
      <c r="E34" s="69"/>
      <c r="F34" s="69"/>
      <c r="G34" s="69"/>
      <c r="H34" s="69"/>
      <c r="I34" s="70">
        <f>SUM(I3:I33)</f>
        <v>583843968.84773898</v>
      </c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70">
        <f>SUM(X3:X33)</f>
        <v>7792446574.5705376</v>
      </c>
    </row>
    <row r="35" spans="1:24">
      <c r="A35" s="69" t="s">
        <v>132</v>
      </c>
      <c r="B35" s="69"/>
      <c r="E35" s="69" t="s">
        <v>31</v>
      </c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</row>
    <row r="36" spans="1:24">
      <c r="A36" s="69" t="s">
        <v>0</v>
      </c>
      <c r="B36" s="69" t="s">
        <v>32</v>
      </c>
      <c r="C36" s="69" t="s">
        <v>33</v>
      </c>
      <c r="E36" s="69">
        <v>1</v>
      </c>
      <c r="F36" s="69">
        <v>2</v>
      </c>
      <c r="G36" s="69">
        <v>3</v>
      </c>
      <c r="H36" s="69">
        <v>4</v>
      </c>
      <c r="I36" s="69">
        <v>5</v>
      </c>
      <c r="J36" s="69">
        <v>6</v>
      </c>
      <c r="K36" s="69">
        <v>7</v>
      </c>
      <c r="L36" s="69">
        <v>8</v>
      </c>
      <c r="M36" s="69">
        <v>9</v>
      </c>
      <c r="N36" s="69">
        <v>10</v>
      </c>
      <c r="O36" s="69">
        <v>11</v>
      </c>
      <c r="P36" s="69">
        <v>12</v>
      </c>
      <c r="Q36" s="69">
        <v>13</v>
      </c>
      <c r="R36" s="69">
        <v>14</v>
      </c>
      <c r="S36" s="69">
        <v>15</v>
      </c>
      <c r="T36" s="69">
        <v>16</v>
      </c>
      <c r="U36" s="69">
        <v>17</v>
      </c>
      <c r="V36" s="69">
        <v>18</v>
      </c>
      <c r="W36" s="69">
        <v>19</v>
      </c>
      <c r="X36" s="69">
        <v>20</v>
      </c>
    </row>
    <row r="37" spans="1:24" ht="15">
      <c r="A37" s="69">
        <v>35</v>
      </c>
      <c r="B37" s="75">
        <v>13833</v>
      </c>
      <c r="C37" s="55">
        <v>11.6415585</v>
      </c>
      <c r="D37" s="55">
        <v>27</v>
      </c>
      <c r="E37" s="70">
        <f>$D37*((1+$C37/100)^E$2-1)*$B37</f>
        <v>43480.173257234972</v>
      </c>
      <c r="F37" s="70">
        <f>$D37*((1+$C37/100)^F$2-1)*$B37</f>
        <v>92022.116320112327</v>
      </c>
      <c r="G37" s="70">
        <f>$D37*((1+$C37/100)^G$2-1)*$B37</f>
        <v>146215.09808169119</v>
      </c>
      <c r="H37" s="70">
        <f>$D37*((1+$C37/100)^H$2-1)*$B37</f>
        <v>206716.98751793869</v>
      </c>
      <c r="I37" s="70">
        <f>$D37*((1+$C37/100)^I$2-1)*$B37</f>
        <v>274262.23980651208</v>
      </c>
      <c r="J37" s="70">
        <f t="shared" ref="J37:X52" si="5">$D37*((1+$C37/100)^J$2-1)*$B37</f>
        <v>349670.81215423258</v>
      </c>
      <c r="K37" s="70">
        <f t="shared" si="5"/>
        <v>433858.11756582756</v>
      </c>
      <c r="L37" s="70">
        <f t="shared" si="5"/>
        <v>527846.13738648721</v>
      </c>
      <c r="M37" s="70">
        <f t="shared" si="5"/>
        <v>632775.82751756045</v>
      </c>
      <c r="N37" s="70">
        <f t="shared" si="5"/>
        <v>749920.96890911134</v>
      </c>
      <c r="O37" s="70">
        <f t="shared" si="5"/>
        <v>880703.63046566723</v>
      </c>
      <c r="P37" s="70">
        <f t="shared" si="5"/>
        <v>1026711.4320751865</v>
      </c>
      <c r="Q37" s="70">
        <f t="shared" si="5"/>
        <v>1189716.8173236423</v>
      </c>
      <c r="R37" s="70">
        <f t="shared" si="5"/>
        <v>1371698.569853947</v>
      </c>
      <c r="S37" s="70">
        <f t="shared" si="5"/>
        <v>1574865.8345643925</v>
      </c>
      <c r="T37" s="70">
        <f t="shared" si="5"/>
        <v>1801684.9352489547</v>
      </c>
      <c r="U37" s="70">
        <f t="shared" si="5"/>
        <v>2054909.3142288837</v>
      </c>
      <c r="V37" s="70">
        <f t="shared" si="5"/>
        <v>2337612.9574240227</v>
      </c>
      <c r="W37" s="70">
        <f t="shared" si="5"/>
        <v>2653227.7106233551</v>
      </c>
      <c r="X37" s="70">
        <f t="shared" si="5"/>
        <v>3005584.9399510189</v>
      </c>
    </row>
    <row r="38" spans="1:24" ht="15">
      <c r="A38" s="69">
        <v>36</v>
      </c>
      <c r="B38" s="75">
        <v>14299</v>
      </c>
      <c r="C38" s="55">
        <v>12.260639899999999</v>
      </c>
      <c r="D38" s="55">
        <v>21</v>
      </c>
      <c r="E38" s="70">
        <f t="shared" ref="E38:T66" si="6">$D38*((1+$C38/100)^E$2-1)*$B38</f>
        <v>36816.126885320977</v>
      </c>
      <c r="F38" s="70">
        <f t="shared" si="6"/>
        <v>78146.146513178261</v>
      </c>
      <c r="G38" s="70">
        <f t="shared" si="6"/>
        <v>124543.49101820642</v>
      </c>
      <c r="H38" s="70">
        <f t="shared" si="6"/>
        <v>176629.44685615852</v>
      </c>
      <c r="I38" s="70">
        <f t="shared" si="6"/>
        <v>235101.47417787497</v>
      </c>
      <c r="J38" s="70">
        <f t="shared" si="6"/>
        <v>300742.54621173663</v>
      </c>
      <c r="K38" s="70">
        <f t="shared" si="6"/>
        <v>374431.63371416967</v>
      </c>
      <c r="L38" s="70">
        <f t="shared" si="6"/>
        <v>457155.474880872</v>
      </c>
      <c r="M38" s="70">
        <f t="shared" si="6"/>
        <v>550021.78832447156</v>
      </c>
      <c r="N38" s="70">
        <f t="shared" si="6"/>
        <v>654274.1060477962</v>
      </c>
      <c r="O38" s="70">
        <f t="shared" si="6"/>
        <v>771308.42503458157</v>
      </c>
      <c r="P38" s="70">
        <f t="shared" si="6"/>
        <v>902691.90043175395</v>
      </c>
      <c r="Q38" s="70">
        <f t="shared" si="6"/>
        <v>1050183.830635479</v>
      </c>
      <c r="R38" s="70">
        <f t="shared" si="6"/>
        <v>1215759.2152830418</v>
      </c>
      <c r="S38" s="70">
        <f t="shared" si="6"/>
        <v>1401635.2016052823</v>
      </c>
      <c r="T38" s="70">
        <f t="shared" si="6"/>
        <v>1610300.7732710654</v>
      </c>
      <c r="U38" s="70">
        <f t="shared" si="5"/>
        <v>1844550.0792740672</v>
      </c>
      <c r="V38" s="70">
        <f t="shared" si="5"/>
        <v>2107519.8491543457</v>
      </c>
      <c r="W38" s="70">
        <f t="shared" si="5"/>
        <v>2402731.3955655042</v>
      </c>
      <c r="X38" s="70">
        <f t="shared" si="5"/>
        <v>2734137.7666253564</v>
      </c>
    </row>
    <row r="39" spans="1:24" ht="15">
      <c r="A39" s="69">
        <v>37</v>
      </c>
      <c r="B39" s="75">
        <v>14776</v>
      </c>
      <c r="C39" s="55">
        <v>12.666257</v>
      </c>
      <c r="D39" s="55">
        <v>19</v>
      </c>
      <c r="E39" s="70">
        <f t="shared" si="6"/>
        <v>35559.756552079984</v>
      </c>
      <c r="F39" s="70">
        <f t="shared" si="6"/>
        <v>75623.603257620765</v>
      </c>
      <c r="G39" s="70">
        <f t="shared" si="6"/>
        <v>120762.03975097135</v>
      </c>
      <c r="H39" s="70">
        <f t="shared" si="6"/>
        <v>171617.82661635149</v>
      </c>
      <c r="I39" s="70">
        <f t="shared" si="6"/>
        <v>228915.13814547294</v>
      </c>
      <c r="J39" s="70">
        <f t="shared" si="6"/>
        <v>293469.87440696353</v>
      </c>
      <c r="K39" s="70">
        <f t="shared" si="6"/>
        <v>366201.27946900681</v>
      </c>
      <c r="L39" s="70">
        <f t="shared" si="6"/>
        <v>448145.0312159193</v>
      </c>
      <c r="M39" s="70">
        <f t="shared" si="6"/>
        <v>540467.98915453791</v>
      </c>
      <c r="N39" s="70">
        <f t="shared" si="6"/>
        <v>644484.81021566375</v>
      </c>
      <c r="O39" s="70">
        <f t="shared" si="6"/>
        <v>761676.66915562178</v>
      </c>
      <c r="P39" s="70">
        <f t="shared" si="6"/>
        <v>893712.35013199248</v>
      </c>
      <c r="Q39" s="70">
        <f t="shared" si="6"/>
        <v>1042472.0097925304</v>
      </c>
      <c r="R39" s="70">
        <f t="shared" si="6"/>
        <v>1210073.9502579973</v>
      </c>
      <c r="S39" s="70">
        <f t="shared" si="6"/>
        <v>1398904.7832398077</v>
      </c>
      <c r="T39" s="70">
        <f t="shared" si="6"/>
        <v>1611653.414822334</v>
      </c>
      <c r="U39" s="70">
        <f t="shared" si="5"/>
        <v>1851349.3348450868</v>
      </c>
      <c r="V39" s="70">
        <f t="shared" si="5"/>
        <v>2121405.7561164359</v>
      </c>
      <c r="W39" s="70">
        <f t="shared" si="5"/>
        <v>2425668.2177510164</v>
      </c>
      <c r="X39" s="70">
        <f t="shared" si="5"/>
        <v>2768469.34473076</v>
      </c>
    </row>
    <row r="40" spans="1:24" ht="15">
      <c r="A40" s="69">
        <v>38</v>
      </c>
      <c r="B40" s="75">
        <v>15265</v>
      </c>
      <c r="C40" s="55">
        <v>12.4921723</v>
      </c>
      <c r="D40" s="55">
        <v>10</v>
      </c>
      <c r="E40" s="70">
        <f t="shared" si="6"/>
        <v>19069.30101594999</v>
      </c>
      <c r="F40" s="70">
        <f t="shared" si="6"/>
        <v>40520.771971218091</v>
      </c>
      <c r="G40" s="70">
        <f t="shared" si="6"/>
        <v>64651.997639102745</v>
      </c>
      <c r="H40" s="70">
        <f t="shared" si="6"/>
        <v>91797.73759552135</v>
      </c>
      <c r="I40" s="70">
        <f t="shared" si="6"/>
        <v>122334.57015940575</v>
      </c>
      <c r="J40" s="70">
        <f t="shared" si="6"/>
        <v>156686.11646213307</v>
      </c>
      <c r="K40" s="70">
        <f t="shared" si="6"/>
        <v>195328.91711671138</v>
      </c>
      <c r="L40" s="70">
        <f t="shared" si="6"/>
        <v>238799.04301060509</v>
      </c>
      <c r="M40" s="70">
        <f t="shared" si="6"/>
        <v>287699.53193019103</v>
      </c>
      <c r="N40" s="70">
        <f t="shared" si="6"/>
        <v>342708.7541811539</v>
      </c>
      <c r="O40" s="70">
        <f t="shared" si="6"/>
        <v>404589.82325659704</v>
      </c>
      <c r="P40" s="70">
        <f t="shared" si="6"/>
        <v>474201.18210202648</v>
      </c>
      <c r="Q40" s="70">
        <f t="shared" si="6"/>
        <v>552508.51183479838</v>
      </c>
      <c r="R40" s="70">
        <f t="shared" si="6"/>
        <v>640598.12812131725</v>
      </c>
      <c r="S40" s="70">
        <f t="shared" si="6"/>
        <v>739692.05105275684</v>
      </c>
      <c r="T40" s="70">
        <f t="shared" si="6"/>
        <v>851164.9575756212</v>
      </c>
      <c r="U40" s="70">
        <f t="shared" si="5"/>
        <v>976563.2516491398</v>
      </c>
      <c r="V40" s="70">
        <f t="shared" si="5"/>
        <v>1117626.5166795827</v>
      </c>
      <c r="W40" s="70">
        <f t="shared" si="5"/>
        <v>1276311.6478296341</v>
      </c>
      <c r="X40" s="70">
        <f t="shared" si="5"/>
        <v>1454819.9989774311</v>
      </c>
    </row>
    <row r="41" spans="1:24" ht="15">
      <c r="A41" s="69">
        <v>39</v>
      </c>
      <c r="B41" s="75">
        <v>15765</v>
      </c>
      <c r="C41" s="55">
        <v>12.566598300000001</v>
      </c>
      <c r="D41" s="55">
        <v>6</v>
      </c>
      <c r="E41" s="70">
        <f t="shared" si="6"/>
        <v>11886.745331969998</v>
      </c>
      <c r="F41" s="70">
        <f t="shared" si="6"/>
        <v>25267.250200752671</v>
      </c>
      <c r="G41" s="70">
        <f t="shared" si="6"/>
        <v>40329.229366907195</v>
      </c>
      <c r="H41" s="70">
        <f t="shared" si="6"/>
        <v>57283.986950902065</v>
      </c>
      <c r="I41" s="70">
        <f t="shared" si="6"/>
        <v>76369.380813216339</v>
      </c>
      <c r="J41" s="70">
        <f t="shared" si="6"/>
        <v>97853.159456180496</v>
      </c>
      <c r="K41" s="70">
        <f t="shared" si="6"/>
        <v>122036.71826086717</v>
      </c>
      <c r="L41" s="70">
        <f t="shared" si="6"/>
        <v>149259.3277551831</v>
      </c>
      <c r="M41" s="70">
        <f t="shared" si="6"/>
        <v>179902.89323142736</v>
      </c>
      <c r="N41" s="70">
        <f t="shared" si="6"/>
        <v>214397.31248586875</v>
      </c>
      <c r="O41" s="70">
        <f t="shared" si="6"/>
        <v>253226.50684393357</v>
      </c>
      <c r="P41" s="70">
        <f t="shared" si="6"/>
        <v>296935.21008010278</v>
      </c>
      <c r="Q41" s="70">
        <f t="shared" si="6"/>
        <v>346136.61047410028</v>
      </c>
      <c r="R41" s="70">
        <f t="shared" si="6"/>
        <v>401520.95321358624</v>
      </c>
      <c r="S41" s="70">
        <f t="shared" si="6"/>
        <v>463865.22382623854</v>
      </c>
      <c r="T41" s="70">
        <f t="shared" si="6"/>
        <v>534044.04848984792</v>
      </c>
      <c r="U41" s="70">
        <f t="shared" si="5"/>
        <v>613041.96414059412</v>
      </c>
      <c r="V41" s="70">
        <f t="shared" si="5"/>
        <v>701967.2305165428</v>
      </c>
      <c r="W41" s="70">
        <f t="shared" si="5"/>
        <v>802067.37790516159</v>
      </c>
      <c r="X41" s="70">
        <f t="shared" si="5"/>
        <v>914746.70871381636</v>
      </c>
    </row>
    <row r="42" spans="1:24" ht="15">
      <c r="A42" s="69">
        <v>40</v>
      </c>
      <c r="B42" s="75">
        <v>16278</v>
      </c>
      <c r="C42" s="55">
        <v>13.5524577</v>
      </c>
      <c r="D42" s="55">
        <v>5</v>
      </c>
      <c r="E42" s="70">
        <f t="shared" si="6"/>
        <v>11030.345322029998</v>
      </c>
      <c r="F42" s="70">
        <f t="shared" si="6"/>
        <v>23555.573527992041</v>
      </c>
      <c r="G42" s="70">
        <f t="shared" si="6"/>
        <v>37778.277988395559</v>
      </c>
      <c r="H42" s="70">
        <f t="shared" si="6"/>
        <v>53928.508454591269</v>
      </c>
      <c r="I42" s="70">
        <f t="shared" si="6"/>
        <v>72267.492073170681</v>
      </c>
      <c r="J42" s="70">
        <f t="shared" si="6"/>
        <v>93091.858689267989</v>
      </c>
      <c r="K42" s="70">
        <f t="shared" si="6"/>
        <v>116738.43878230479</v>
      </c>
      <c r="L42" s="70">
        <f t="shared" si="6"/>
        <v>143589.71163994703</v>
      </c>
      <c r="M42" s="70">
        <f t="shared" si="6"/>
        <v>174079.99189353286</v>
      </c>
      <c r="N42" s="70">
        <f t="shared" si="6"/>
        <v>208702.45448109732</v>
      </c>
      <c r="O42" s="70">
        <f t="shared" si="6"/>
        <v>248017.11166553979</v>
      </c>
      <c r="P42" s="70">
        <f t="shared" si="6"/>
        <v>292659.87113480381</v>
      </c>
      <c r="Q42" s="70">
        <f t="shared" si="6"/>
        <v>343352.82169725263</v>
      </c>
      <c r="R42" s="70">
        <f t="shared" si="6"/>
        <v>400915.91294155916</v>
      </c>
      <c r="S42" s="70">
        <f t="shared" si="6"/>
        <v>466280.21777756279</v>
      </c>
      <c r="T42" s="70">
        <f t="shared" si="6"/>
        <v>540502.99237736478</v>
      </c>
      <c r="U42" s="70">
        <f t="shared" si="5"/>
        <v>624784.77710857149</v>
      </c>
      <c r="V42" s="70">
        <f t="shared" si="5"/>
        <v>720488.81506427983</v>
      </c>
      <c r="W42" s="70">
        <f t="shared" si="5"/>
        <v>829163.10228112747</v>
      </c>
      <c r="X42" s="70">
        <f t="shared" si="5"/>
        <v>952565.4263038151</v>
      </c>
    </row>
    <row r="43" spans="1:24" ht="15">
      <c r="A43" s="69">
        <v>41</v>
      </c>
      <c r="B43" s="75">
        <v>16802</v>
      </c>
      <c r="C43" s="55">
        <v>11.8608305</v>
      </c>
      <c r="D43" s="55">
        <v>16</v>
      </c>
      <c r="E43" s="70">
        <f t="shared" si="6"/>
        <v>31885.70784975999</v>
      </c>
      <c r="F43" s="70">
        <f t="shared" si="6"/>
        <v>67553.325461305227</v>
      </c>
      <c r="G43" s="70">
        <f t="shared" si="6"/>
        <v>107451.41874114401</v>
      </c>
      <c r="H43" s="70">
        <f t="shared" si="6"/>
        <v>152081.75723763631</v>
      </c>
      <c r="I43" s="70">
        <f t="shared" si="6"/>
        <v>202005.62453477381</v>
      </c>
      <c r="J43" s="70">
        <f t="shared" si="6"/>
        <v>257850.87711106974</v>
      </c>
      <c r="K43" s="70">
        <f t="shared" si="6"/>
        <v>320319.84043773706</v>
      </c>
      <c r="L43" s="70">
        <f t="shared" si="6"/>
        <v>390198.14161968749</v>
      </c>
      <c r="M43" s="70">
        <f t="shared" si="6"/>
        <v>468364.58966110856</v>
      </c>
      <c r="N43" s="70">
        <f t="shared" si="6"/>
        <v>555802.22761259321</v>
      </c>
      <c r="O43" s="70">
        <f t="shared" si="6"/>
        <v>653610.69559470715</v>
      </c>
      <c r="P43" s="70">
        <f t="shared" si="6"/>
        <v>763020.06017882621</v>
      </c>
      <c r="Q43" s="70">
        <f t="shared" si="6"/>
        <v>885406.28404739487</v>
      </c>
      <c r="R43" s="70">
        <f t="shared" si="6"/>
        <v>1022308.5304843648</v>
      </c>
      <c r="S43" s="70">
        <f t="shared" si="6"/>
        <v>1175448.5203219163</v>
      </c>
      <c r="T43" s="70">
        <f t="shared" si="6"/>
        <v>1346752.1847818168</v>
      </c>
      <c r="U43" s="70">
        <f t="shared" si="5"/>
        <v>1538373.8865235951</v>
      </c>
      <c r="V43" s="70">
        <f t="shared" si="5"/>
        <v>1752723.5135101809</v>
      </c>
      <c r="W43" s="70">
        <f t="shared" si="5"/>
        <v>1992496.7864310283</v>
      </c>
      <c r="X43" s="70">
        <f t="shared" si="5"/>
        <v>2260709.1608373192</v>
      </c>
    </row>
    <row r="44" spans="1:24" ht="15">
      <c r="A44" s="69">
        <v>42</v>
      </c>
      <c r="B44" s="75">
        <v>17338</v>
      </c>
      <c r="C44" s="55">
        <v>12.368753</v>
      </c>
      <c r="D44" s="55">
        <v>10</v>
      </c>
      <c r="E44" s="70">
        <f t="shared" si="6"/>
        <v>21444.943951399997</v>
      </c>
      <c r="F44" s="70">
        <f t="shared" si="6"/>
        <v>45542.360051137082</v>
      </c>
      <c r="G44" s="70">
        <f t="shared" si="6"/>
        <v>72620.326027632909</v>
      </c>
      <c r="H44" s="70">
        <f t="shared" si="6"/>
        <v>103047.49873318548</v>
      </c>
      <c r="I44" s="70">
        <f t="shared" si="6"/>
        <v>137238.13327557134</v>
      </c>
      <c r="J44" s="70">
        <f t="shared" si="6"/>
        <v>175657.72295363757</v>
      </c>
      <c r="K44" s="70">
        <f t="shared" si="6"/>
        <v>218829.33678259727</v>
      </c>
      <c r="L44" s="70">
        <f t="shared" si="6"/>
        <v>267340.74089217477</v>
      </c>
      <c r="M44" s="70">
        <f t="shared" si="6"/>
        <v>321852.40075289784</v>
      </c>
      <c r="N44" s="70">
        <f t="shared" si="6"/>
        <v>383106.4731779939</v>
      </c>
      <c r="O44" s="70">
        <f t="shared" si="6"/>
        <v>451936.91052379122</v>
      </c>
      <c r="P44" s="70">
        <f t="shared" si="6"/>
        <v>529280.81465370988</v>
      </c>
      <c r="Q44" s="70">
        <f t="shared" si="6"/>
        <v>616191.19524601509</v>
      </c>
      <c r="R44" s="70">
        <f t="shared" si="6"/>
        <v>713851.3061451423</v>
      </c>
      <c r="S44" s="70">
        <f t="shared" si="6"/>
        <v>823590.75494090887</v>
      </c>
      <c r="T44" s="70">
        <f t="shared" si="6"/>
        <v>946903.60510178481</v>
      </c>
      <c r="U44" s="70">
        <f t="shared" si="5"/>
        <v>1085468.7171163198</v>
      </c>
      <c r="V44" s="70">
        <f t="shared" si="5"/>
        <v>1241172.6055801061</v>
      </c>
      <c r="W44" s="70">
        <f t="shared" si="5"/>
        <v>1416135.1234193738</v>
      </c>
      <c r="X44" s="70">
        <f t="shared" si="5"/>
        <v>1612738.3229327609</v>
      </c>
    </row>
    <row r="45" spans="1:24" ht="15">
      <c r="A45" s="69">
        <v>43</v>
      </c>
      <c r="B45" s="75">
        <v>17887</v>
      </c>
      <c r="C45" s="55">
        <v>12.4892573</v>
      </c>
      <c r="D45" s="55">
        <v>12</v>
      </c>
      <c r="E45" s="70">
        <f t="shared" si="6"/>
        <v>26807.441439011978</v>
      </c>
      <c r="F45" s="70">
        <f t="shared" si="6"/>
        <v>56962.933214888995</v>
      </c>
      <c r="G45" s="70">
        <f t="shared" si="6"/>
        <v>90884.621948735599</v>
      </c>
      <c r="H45" s="70">
        <f t="shared" si="6"/>
        <v>129042.87766905749</v>
      </c>
      <c r="I45" s="70">
        <f t="shared" si="6"/>
        <v>171966.81612748225</v>
      </c>
      <c r="J45" s="70">
        <f t="shared" si="6"/>
        <v>220251.63570327341</v>
      </c>
      <c r="K45" s="70">
        <f t="shared" si="6"/>
        <v>274566.87063272588</v>
      </c>
      <c r="L45" s="70">
        <f t="shared" si="6"/>
        <v>335665.67500561714</v>
      </c>
      <c r="M45" s="70">
        <f t="shared" si="6"/>
        <v>404395.26626386237</v>
      </c>
      <c r="N45" s="70">
        <f t="shared" si="6"/>
        <v>481708.67301558831</v>
      </c>
      <c r="O45" s="70">
        <f t="shared" si="6"/>
        <v>568677.95006393257</v>
      </c>
      <c r="P45" s="70">
        <f t="shared" si="6"/>
        <v>666509.04389479465</v>
      </c>
      <c r="Q45" s="70">
        <f t="shared" si="6"/>
        <v>776558.51475359744</v>
      </c>
      <c r="R45" s="70">
        <f t="shared" si="6"/>
        <v>900352.34718524455</v>
      </c>
      <c r="S45" s="70">
        <f t="shared" si="6"/>
        <v>1039607.109870811</v>
      </c>
      <c r="T45" s="70">
        <f t="shared" si="6"/>
        <v>1196253.7581706822</v>
      </c>
      <c r="U45" s="70">
        <f t="shared" si="5"/>
        <v>1372464.4094285504</v>
      </c>
      <c r="V45" s="70">
        <f t="shared" si="5"/>
        <v>1570682.4623120192</v>
      </c>
      <c r="W45" s="70">
        <f t="shared" si="5"/>
        <v>1793656.4778351549</v>
      </c>
      <c r="X45" s="70">
        <f t="shared" si="5"/>
        <v>2044478.2918691172</v>
      </c>
    </row>
    <row r="46" spans="1:24" ht="15">
      <c r="A46" s="69">
        <v>44</v>
      </c>
      <c r="B46" s="75">
        <v>18447</v>
      </c>
      <c r="C46" s="55">
        <v>12.7418543</v>
      </c>
      <c r="D46" s="55">
        <v>13</v>
      </c>
      <c r="E46" s="70">
        <f t="shared" si="6"/>
        <v>30556.368215373026</v>
      </c>
      <c r="F46" s="70">
        <f t="shared" si="6"/>
        <v>65006.18434812039</v>
      </c>
      <c r="G46" s="70">
        <f t="shared" si="6"/>
        <v>103845.54585912034</v>
      </c>
      <c r="H46" s="70">
        <f t="shared" si="6"/>
        <v>147633.76222490217</v>
      </c>
      <c r="I46" s="70">
        <f t="shared" si="6"/>
        <v>197001.40932058066</v>
      </c>
      <c r="J46" s="70">
        <f t="shared" si="6"/>
        <v>252659.41008052876</v>
      </c>
      <c r="K46" s="70">
        <f t="shared" si="6"/>
        <v>315409.2722036023</v>
      </c>
      <c r="L46" s="70">
        <f t="shared" si="6"/>
        <v>386154.63033184869</v>
      </c>
      <c r="M46" s="70">
        <f t="shared" si="6"/>
        <v>465914.25891680951</v>
      </c>
      <c r="N46" s="70">
        <f t="shared" si="6"/>
        <v>555836.74316628731</v>
      </c>
      <c r="O46" s="70">
        <f t="shared" si="6"/>
        <v>657217.01934177394</v>
      </c>
      <c r="P46" s="70">
        <f t="shared" si="6"/>
        <v>771515.0225964787</v>
      </c>
      <c r="Q46" s="70">
        <f t="shared" si="6"/>
        <v>900376.71089370712</v>
      </c>
      <c r="R46" s="70">
        <f t="shared" si="6"/>
        <v>1045657.7677622886</v>
      </c>
      <c r="S46" s="70">
        <f t="shared" si="6"/>
        <v>1209450.3252225649</v>
      </c>
      <c r="T46" s="70">
        <f t="shared" si="6"/>
        <v>1394113.0917086732</v>
      </c>
      <c r="U46" s="70">
        <f t="shared" si="5"/>
        <v>1602305.3188467911</v>
      </c>
      <c r="V46" s="70">
        <f t="shared" si="5"/>
        <v>1837025.0962307728</v>
      </c>
      <c r="W46" s="70">
        <f t="shared" si="5"/>
        <v>2101652.5256623058</v>
      </c>
      <c r="X46" s="70">
        <f t="shared" si="5"/>
        <v>2399998.3965898403</v>
      </c>
    </row>
    <row r="47" spans="1:24" ht="15">
      <c r="A47" s="69">
        <v>45</v>
      </c>
      <c r="B47" s="75">
        <v>19020</v>
      </c>
      <c r="C47" s="55">
        <v>12.649166299999999</v>
      </c>
      <c r="D47" s="55">
        <v>22</v>
      </c>
      <c r="E47" s="70">
        <f t="shared" si="6"/>
        <v>52929.17146571997</v>
      </c>
      <c r="F47" s="70">
        <f t="shared" si="6"/>
        <v>112553.441851351</v>
      </c>
      <c r="G47" s="70">
        <f t="shared" si="6"/>
        <v>179719.68535322216</v>
      </c>
      <c r="H47" s="70">
        <f t="shared" si="6"/>
        <v>255381.89869310788</v>
      </c>
      <c r="I47" s="70">
        <f t="shared" si="6"/>
        <v>340614.7512246166</v>
      </c>
      <c r="J47" s="70">
        <f t="shared" si="6"/>
        <v>436628.84901506943</v>
      </c>
      <c r="K47" s="70">
        <f t="shared" si="6"/>
        <v>544787.92970648163</v>
      </c>
      <c r="L47" s="70">
        <f t="shared" si="6"/>
        <v>666628.23238310148</v>
      </c>
      <c r="M47" s="70">
        <f t="shared" si="6"/>
        <v>803880.31756571028</v>
      </c>
      <c r="N47" s="70">
        <f t="shared" si="6"/>
        <v>958493.64725328493</v>
      </c>
      <c r="O47" s="70">
        <f t="shared" si="6"/>
        <v>1132664.2741350085</v>
      </c>
      <c r="P47" s="70">
        <f t="shared" si="6"/>
        <v>1328866.0332567531</v>
      </c>
      <c r="Q47" s="70">
        <f t="shared" si="6"/>
        <v>1549885.6791733333</v>
      </c>
      <c r="R47" s="70">
        <f t="shared" si="6"/>
        <v>1798862.4676575721</v>
      </c>
      <c r="S47" s="70">
        <f t="shared" si="6"/>
        <v>2079332.7441655823</v>
      </c>
      <c r="T47" s="70">
        <f t="shared" si="6"/>
        <v>2395280.1723711598</v>
      </c>
      <c r="U47" s="70">
        <f t="shared" si="5"/>
        <v>2751192.3161910344</v>
      </c>
      <c r="V47" s="70">
        <f t="shared" si="5"/>
        <v>3152124.3789645797</v>
      </c>
      <c r="W47" s="70">
        <f t="shared" si="5"/>
        <v>3603771.0051083714</v>
      </c>
      <c r="X47" s="70">
        <f t="shared" si="5"/>
        <v>4112547.1640814305</v>
      </c>
    </row>
    <row r="48" spans="1:24" ht="15">
      <c r="A48" s="69">
        <v>46</v>
      </c>
      <c r="B48" s="75">
        <v>19608</v>
      </c>
      <c r="C48" s="55">
        <v>12.6890014</v>
      </c>
      <c r="D48" s="55">
        <v>23</v>
      </c>
      <c r="E48" s="70">
        <f t="shared" si="6"/>
        <v>57225.366073776</v>
      </c>
      <c r="F48" s="70">
        <f t="shared" si="6"/>
        <v>121712.05964980859</v>
      </c>
      <c r="G48" s="70">
        <f t="shared" si="6"/>
        <v>194381.47067651764</v>
      </c>
      <c r="H48" s="70">
        <f t="shared" si="6"/>
        <v>276271.90428577765</v>
      </c>
      <c r="I48" s="70">
        <f t="shared" si="6"/>
        <v>368553.41616218264</v>
      </c>
      <c r="J48" s="70">
        <f t="shared" si="6"/>
        <v>472544.5303725258</v>
      </c>
      <c r="K48" s="70">
        <f t="shared" si="6"/>
        <v>589731.07852089498</v>
      </c>
      <c r="L48" s="70">
        <f t="shared" si="6"/>
        <v>721787.42940442264</v>
      </c>
      <c r="M48" s="70">
        <f t="shared" si="6"/>
        <v>870600.41250034992</v>
      </c>
      <c r="N48" s="70">
        <f t="shared" si="6"/>
        <v>1038296.2771047011</v>
      </c>
      <c r="O48" s="70">
        <f t="shared" si="6"/>
        <v>1227271.0723164405</v>
      </c>
      <c r="P48" s="70">
        <f t="shared" si="6"/>
        <v>1440224.8819382451</v>
      </c>
      <c r="Q48" s="70">
        <f t="shared" si="6"/>
        <v>1680200.4034443132</v>
      </c>
      <c r="R48" s="70">
        <f t="shared" si="6"/>
        <v>1950626.4222339436</v>
      </c>
      <c r="S48" s="70">
        <f t="shared" si="6"/>
        <v>2255366.802333755</v>
      </c>
      <c r="T48" s="70">
        <f t="shared" si="6"/>
        <v>2598775.6935307966</v>
      </c>
      <c r="U48" s="70">
        <f t="shared" si="5"/>
        <v>2985759.7437395551</v>
      </c>
      <c r="V48" s="70">
        <f t="shared" si="5"/>
        <v>3421848.2054970791</v>
      </c>
      <c r="W48" s="70">
        <f t="shared" si="5"/>
        <v>3913271.938272255</v>
      </c>
      <c r="X48" s="70">
        <f t="shared" si="5"/>
        <v>4467052.4353792053</v>
      </c>
    </row>
    <row r="49" spans="1:24" ht="15">
      <c r="A49" s="69">
        <v>47</v>
      </c>
      <c r="B49" s="75">
        <v>20208</v>
      </c>
      <c r="C49" s="55">
        <v>12.8221977</v>
      </c>
      <c r="D49" s="55">
        <v>23</v>
      </c>
      <c r="E49" s="70">
        <f t="shared" si="6"/>
        <v>59595.52335796797</v>
      </c>
      <c r="F49" s="70">
        <f t="shared" si="6"/>
        <v>126832.50254124428</v>
      </c>
      <c r="G49" s="70">
        <f t="shared" si="6"/>
        <v>202690.74012290803</v>
      </c>
      <c r="H49" s="70">
        <f t="shared" si="6"/>
        <v>288275.6708990286</v>
      </c>
      <c r="I49" s="70">
        <f t="shared" si="6"/>
        <v>384834.47070067137</v>
      </c>
      <c r="J49" s="70">
        <f t="shared" si="6"/>
        <v>493774.23070962797</v>
      </c>
      <c r="K49" s="70">
        <f t="shared" si="6"/>
        <v>616682.46212083835</v>
      </c>
      <c r="L49" s="70">
        <f t="shared" si="6"/>
        <v>755350.22995316784</v>
      </c>
      <c r="M49" s="70">
        <f t="shared" si="6"/>
        <v>911798.25312313577</v>
      </c>
      <c r="N49" s="70">
        <f t="shared" si="6"/>
        <v>1088306.3511216985</v>
      </c>
      <c r="O49" s="70">
        <f t="shared" si="6"/>
        <v>1287446.6664021467</v>
      </c>
      <c r="P49" s="70">
        <f t="shared" si="6"/>
        <v>1512121.1466082577</v>
      </c>
      <c r="Q49" s="70">
        <f t="shared" si="6"/>
        <v>1765603.8328478432</v>
      </c>
      <c r="R49" s="70">
        <f t="shared" si="6"/>
        <v>2051588.5702523387</v>
      </c>
      <c r="S49" s="70">
        <f t="shared" si="6"/>
        <v>2374242.8360786648</v>
      </c>
      <c r="T49" s="70">
        <f t="shared" si="6"/>
        <v>2738268.4697567257</v>
      </c>
      <c r="U49" s="70">
        <f t="shared" si="5"/>
        <v>3148970.1898636664</v>
      </c>
      <c r="V49" s="70">
        <f t="shared" si="5"/>
        <v>3612332.8964800178</v>
      </c>
      <c r="W49" s="70">
        <f t="shared" si="5"/>
        <v>4135108.8854067898</v>
      </c>
      <c r="X49" s="70">
        <f t="shared" si="5"/>
        <v>4724916.2451618835</v>
      </c>
    </row>
    <row r="50" spans="1:24" ht="15">
      <c r="A50" s="69">
        <v>48</v>
      </c>
      <c r="B50" s="75">
        <v>20820</v>
      </c>
      <c r="C50" s="55">
        <v>12.6767097</v>
      </c>
      <c r="D50" s="55">
        <v>22</v>
      </c>
      <c r="E50" s="70">
        <f t="shared" si="6"/>
        <v>58064.401109880047</v>
      </c>
      <c r="F50" s="70">
        <f t="shared" si="6"/>
        <v>123489.45778750315</v>
      </c>
      <c r="G50" s="70">
        <f t="shared" si="6"/>
        <v>197208.25897120903</v>
      </c>
      <c r="H50" s="70">
        <f t="shared" si="6"/>
        <v>280272.17857529339</v>
      </c>
      <c r="I50" s="70">
        <f t="shared" si="6"/>
        <v>373865.87013302906</v>
      </c>
      <c r="J50" s="70">
        <f t="shared" si="6"/>
        <v>479324.16226705204</v>
      </c>
      <c r="K50" s="70">
        <f t="shared" si="6"/>
        <v>598151.09594948345</v>
      </c>
      <c r="L50" s="70">
        <f t="shared" si="6"/>
        <v>732041.37506024784</v>
      </c>
      <c r="M50" s="70">
        <f t="shared" si="6"/>
        <v>882904.53617040371</v>
      </c>
      <c r="N50" s="70">
        <f t="shared" si="6"/>
        <v>1052892.1822587375</v>
      </c>
      <c r="O50" s="70">
        <f t="shared" si="6"/>
        <v>1244428.6687675526</v>
      </c>
      <c r="P50" s="70">
        <f t="shared" si="6"/>
        <v>1460245.6796406701</v>
      </c>
      <c r="Q50" s="70">
        <f t="shared" si="6"/>
        <v>1703421.18646539</v>
      </c>
      <c r="R50" s="70">
        <f t="shared" si="6"/>
        <v>1977423.3463517828</v>
      </c>
      <c r="S50" s="70">
        <f t="shared" si="6"/>
        <v>2286159.9646187047</v>
      </c>
      <c r="T50" s="70">
        <f t="shared" si="6"/>
        <v>2634034.2277209205</v>
      </c>
      <c r="U50" s="70">
        <f t="shared" si="5"/>
        <v>3026007.5012776181</v>
      </c>
      <c r="V50" s="70">
        <f t="shared" si="5"/>
        <v>3467670.0888246866</v>
      </c>
      <c r="W50" s="70">
        <f t="shared" si="5"/>
        <v>3965320.9604486041</v>
      </c>
      <c r="X50" s="70">
        <f t="shared" si="5"/>
        <v>4526057.588387806</v>
      </c>
    </row>
    <row r="51" spans="1:24" ht="15">
      <c r="A51" s="69">
        <v>49</v>
      </c>
      <c r="B51" s="75">
        <v>21442</v>
      </c>
      <c r="C51" s="55">
        <v>13.766070600000001</v>
      </c>
      <c r="D51" s="55">
        <v>27</v>
      </c>
      <c r="E51" s="70">
        <f t="shared" si="6"/>
        <v>79696.463167404072</v>
      </c>
      <c r="F51" s="70">
        <f t="shared" si="6"/>
        <v>170363.99772013599</v>
      </c>
      <c r="G51" s="70">
        <f t="shared" si="6"/>
        <v>273512.88909067644</v>
      </c>
      <c r="H51" s="70">
        <f t="shared" si="6"/>
        <v>390861.32967040275</v>
      </c>
      <c r="I51" s="70">
        <f t="shared" si="6"/>
        <v>524364.03942833329</v>
      </c>
      <c r="J51" s="70">
        <f t="shared" si="6"/>
        <v>676244.82646445348</v>
      </c>
      <c r="K51" s="70">
        <f t="shared" si="6"/>
        <v>849033.62987180206</v>
      </c>
      <c r="L51" s="70">
        <f t="shared" si="6"/>
        <v>1045608.6619451013</v>
      </c>
      <c r="M51" s="70">
        <f t="shared" si="6"/>
        <v>1269244.3517155836</v>
      </c>
      <c r="N51" s="70">
        <f t="shared" si="6"/>
        <v>1523665.8884266671</v>
      </c>
      <c r="O51" s="70">
        <f t="shared" si="6"/>
        <v>1813111.2735030036</v>
      </c>
      <c r="P51" s="70">
        <f t="shared" si="6"/>
        <v>2142401.914637391</v>
      </c>
      <c r="Q51" s="70">
        <f t="shared" si="6"/>
        <v>2517022.93790953</v>
      </c>
      <c r="R51" s="70">
        <f t="shared" si="6"/>
        <v>2943214.5557277543</v>
      </c>
      <c r="S51" s="70">
        <f t="shared" si="6"/>
        <v>3428076.0125461179</v>
      </c>
      <c r="T51" s="70">
        <f t="shared" si="6"/>
        <v>3979683.8398222863</v>
      </c>
      <c r="U51" s="70">
        <f t="shared" si="5"/>
        <v>4607226.3900364181</v>
      </c>
      <c r="V51" s="70">
        <f t="shared" si="5"/>
        <v>5321156.8907580674</v>
      </c>
      <c r="W51" s="70">
        <f t="shared" si="5"/>
        <v>6133367.5682439934</v>
      </c>
      <c r="X51" s="70">
        <f t="shared" si="5"/>
        <v>7057387.7410133686</v>
      </c>
    </row>
    <row r="52" spans="1:24" ht="15">
      <c r="A52" s="69">
        <v>50</v>
      </c>
      <c r="B52" s="75">
        <v>22075</v>
      </c>
      <c r="C52" s="55">
        <v>12.5287767</v>
      </c>
      <c r="D52" s="55">
        <v>37</v>
      </c>
      <c r="E52" s="70">
        <f t="shared" si="6"/>
        <v>102331.91589142507</v>
      </c>
      <c r="F52" s="70">
        <f t="shared" si="6"/>
        <v>217484.76901771859</v>
      </c>
      <c r="G52" s="70">
        <f t="shared" si="6"/>
        <v>347064.86597588443</v>
      </c>
      <c r="H52" s="70">
        <f t="shared" si="6"/>
        <v>492879.7639295822</v>
      </c>
      <c r="I52" s="70">
        <f t="shared" si="6"/>
        <v>656963.48484323185</v>
      </c>
      <c r="J52" s="70">
        <f t="shared" si="6"/>
        <v>841604.88875120389</v>
      </c>
      <c r="K52" s="70">
        <f t="shared" si="6"/>
        <v>1049379.6018505509</v>
      </c>
      <c r="L52" s="70">
        <f t="shared" si="6"/>
        <v>1283185.9447931801</v>
      </c>
      <c r="M52" s="70">
        <f t="shared" si="6"/>
        <v>1546285.3623535279</v>
      </c>
      <c r="N52" s="70">
        <f t="shared" si="6"/>
        <v>1842347.9184390127</v>
      </c>
      <c r="O52" s="70">
        <f t="shared" si="6"/>
        <v>2175503.4910687595</v>
      </c>
      <c r="P52" s="70">
        <f t="shared" si="6"/>
        <v>2550399.3814568939</v>
      </c>
      <c r="Q52" s="70">
        <f t="shared" si="6"/>
        <v>2972265.1408092342</v>
      </c>
      <c r="R52" s="70">
        <f t="shared" si="6"/>
        <v>3446985.5191245899</v>
      </c>
      <c r="S52" s="70">
        <f t="shared" si="6"/>
        <v>3981182.5535884709</v>
      </c>
      <c r="T52" s="70">
        <f t="shared" si="6"/>
        <v>4582307.9416383523</v>
      </c>
      <c r="U52" s="70">
        <f t="shared" si="5"/>
        <v>5258746.9872440128</v>
      </c>
      <c r="V52" s="70">
        <f t="shared" si="5"/>
        <v>6019935.5703852177</v>
      </c>
      <c r="W52" s="70">
        <f t="shared" si="5"/>
        <v>6876491.7713740794</v>
      </c>
      <c r="X52" s="70">
        <f t="shared" si="5"/>
        <v>7840363.9860948371</v>
      </c>
    </row>
    <row r="53" spans="1:24" ht="15">
      <c r="A53" s="69">
        <v>51</v>
      </c>
      <c r="B53" s="75">
        <v>22720</v>
      </c>
      <c r="C53" s="55">
        <v>12.5532524</v>
      </c>
      <c r="D53" s="55">
        <v>32</v>
      </c>
      <c r="E53" s="70">
        <f t="shared" si="6"/>
        <v>91267.166248960028</v>
      </c>
      <c r="F53" s="70">
        <f t="shared" si="6"/>
        <v>193991.33023547963</v>
      </c>
      <c r="G53" s="70">
        <f t="shared" si="6"/>
        <v>309610.717803017</v>
      </c>
      <c r="H53" s="70">
        <f t="shared" si="6"/>
        <v>439744.09891524143</v>
      </c>
      <c r="I53" s="70">
        <f t="shared" si="6"/>
        <v>586213.45181513752</v>
      </c>
      <c r="J53" s="70">
        <f t="shared" si="6"/>
        <v>751069.47227320413</v>
      </c>
      <c r="K53" s="70">
        <f t="shared" si="6"/>
        <v>936620.28507596767</v>
      </c>
      <c r="L53" s="70">
        <f t="shared" si="6"/>
        <v>1145463.7597401133</v>
      </c>
      <c r="M53" s="70">
        <f t="shared" si="6"/>
        <v>1380523.8828997794</v>
      </c>
      <c r="N53" s="70">
        <f t="shared" si="6"/>
        <v>1645091.6966114291</v>
      </c>
      <c r="O53" s="70">
        <f t="shared" si="6"/>
        <v>1942871.3757474644</v>
      </c>
      <c r="P53" s="70">
        <f t="shared" si="6"/>
        <v>2278032.0896013556</v>
      </c>
      <c r="Q53" s="70">
        <f t="shared" si="6"/>
        <v>2655266.3738109684</v>
      </c>
      <c r="R53" s="70">
        <f t="shared" si="6"/>
        <v>3079855.8298567473</v>
      </c>
      <c r="S53" s="70">
        <f t="shared" si="6"/>
        <v>3557745.0719837397</v>
      </c>
      <c r="T53" s="70">
        <f t="shared" ref="T53:X67" si="7">$D53*((1+$C53/100)^T$2-1)*$B53</f>
        <v>4095624.9568673791</v>
      </c>
      <c r="U53" s="70">
        <f t="shared" si="7"/>
        <v>4701026.2613092922</v>
      </c>
      <c r="V53" s="70">
        <f t="shared" si="7"/>
        <v>5382425.1195306908</v>
      </c>
      <c r="W53" s="70">
        <f t="shared" si="7"/>
        <v>6149361.6962753423</v>
      </c>
      <c r="X53" s="70">
        <f t="shared" si="7"/>
        <v>7012573.7572466675</v>
      </c>
    </row>
    <row r="54" spans="1:24" ht="15">
      <c r="A54" s="69">
        <v>52</v>
      </c>
      <c r="B54" s="75">
        <v>23374</v>
      </c>
      <c r="C54" s="55">
        <v>15.0600673</v>
      </c>
      <c r="D54" s="55">
        <v>25</v>
      </c>
      <c r="E54" s="70">
        <f t="shared" ref="E54:T67" si="8">$D54*((1+$C54/100)^E$2-1)*$B54</f>
        <v>88003.503267550012</v>
      </c>
      <c r="F54" s="70">
        <f t="shared" si="8"/>
        <v>189260.39335355069</v>
      </c>
      <c r="G54" s="70">
        <f t="shared" si="8"/>
        <v>305766.63923239015</v>
      </c>
      <c r="H54" s="70">
        <f t="shared" si="8"/>
        <v>439818.80414928636</v>
      </c>
      <c r="I54" s="70">
        <f t="shared" si="8"/>
        <v>594059.31531977397</v>
      </c>
      <c r="J54" s="70">
        <f t="shared" si="8"/>
        <v>771528.55127640103</v>
      </c>
      <c r="K54" s="70">
        <f t="shared" si="8"/>
        <v>975724.77360489231</v>
      </c>
      <c r="L54" s="70">
        <f t="shared" si="8"/>
        <v>1210673.0844401116</v>
      </c>
      <c r="M54" s="70">
        <f t="shared" si="8"/>
        <v>1481004.7690073284</v>
      </c>
      <c r="N54" s="70">
        <f t="shared" si="8"/>
        <v>1792048.5872035916</v>
      </c>
      <c r="O54" s="70">
        <f t="shared" si="8"/>
        <v>2149935.813752701</v>
      </c>
      <c r="P54" s="70">
        <f t="shared" si="8"/>
        <v>2561721.0974782109</v>
      </c>
      <c r="Q54" s="70">
        <f t="shared" si="8"/>
        <v>3035521.5220642784</v>
      </c>
      <c r="R54" s="70">
        <f t="shared" si="8"/>
        <v>3580676.6094606919</v>
      </c>
      <c r="S54" s="70">
        <f t="shared" si="8"/>
        <v>4207932.4199083811</v>
      </c>
      <c r="T54" s="70">
        <f t="shared" si="8"/>
        <v>4929653.3775526518</v>
      </c>
      <c r="U54" s="70">
        <f t="shared" si="7"/>
        <v>5760065.9971363535</v>
      </c>
      <c r="V54" s="70">
        <f t="shared" si="7"/>
        <v>6715539.3160970556</v>
      </c>
      <c r="W54" s="70">
        <f t="shared" si="7"/>
        <v>7814907.5599267809</v>
      </c>
      <c r="X54" s="70">
        <f t="shared" si="7"/>
        <v>9079841.4011520911</v>
      </c>
    </row>
    <row r="55" spans="1:24" ht="15">
      <c r="A55" s="69">
        <v>53</v>
      </c>
      <c r="B55" s="75">
        <v>24038</v>
      </c>
      <c r="C55" s="55">
        <v>12.7088257</v>
      </c>
      <c r="D55" s="55">
        <v>38</v>
      </c>
      <c r="E55" s="70">
        <f t="shared" si="8"/>
        <v>116088.00582710803</v>
      </c>
      <c r="F55" s="70">
        <f t="shared" si="8"/>
        <v>246929.43397338904</v>
      </c>
      <c r="G55" s="70">
        <f t="shared" si="8"/>
        <v>394399.27116617176</v>
      </c>
      <c r="H55" s="70">
        <f t="shared" si="8"/>
        <v>560610.79292785877</v>
      </c>
      <c r="I55" s="70">
        <f t="shared" si="8"/>
        <v>747945.84728355636</v>
      </c>
      <c r="J55" s="70">
        <f t="shared" si="8"/>
        <v>959088.9871723199</v>
      </c>
      <c r="K55" s="70">
        <f t="shared" si="8"/>
        <v>1197065.9406870531</v>
      </c>
      <c r="L55" s="70">
        <f t="shared" si="8"/>
        <v>1465286.9704301441</v>
      </c>
      <c r="M55" s="70">
        <f t="shared" si="8"/>
        <v>1767595.7433340298</v>
      </c>
      <c r="N55" s="70">
        <f t="shared" si="8"/>
        <v>2108324.4112620791</v>
      </c>
      <c r="O55" s="70">
        <f t="shared" si="8"/>
        <v>2492355.691707036</v>
      </c>
      <c r="P55" s="70">
        <f t="shared" si="8"/>
        <v>2925192.8382172203</v>
      </c>
      <c r="Q55" s="70">
        <f t="shared" si="8"/>
        <v>3413038.5032422384</v>
      </c>
      <c r="R55" s="70">
        <f t="shared" si="8"/>
        <v>3962883.6235202919</v>
      </c>
      <c r="S55" s="70">
        <f t="shared" si="8"/>
        <v>4582607.6017544381</v>
      </c>
      <c r="T55" s="70">
        <f t="shared" si="8"/>
        <v>5281091.2202034667</v>
      </c>
      <c r="U55" s="70">
        <f t="shared" si="7"/>
        <v>6068343.9042642368</v>
      </c>
      <c r="V55" s="70">
        <f t="shared" si="7"/>
        <v>6955647.1597608617</v>
      </c>
      <c r="W55" s="70">
        <f t="shared" si="7"/>
        <v>7955716.2394289784</v>
      </c>
      <c r="X55" s="70">
        <f t="shared" si="7"/>
        <v>9082882.3553117104</v>
      </c>
    </row>
    <row r="56" spans="1:24" ht="15">
      <c r="A56" s="69">
        <v>54</v>
      </c>
      <c r="B56" s="75">
        <v>24709</v>
      </c>
      <c r="C56" s="55">
        <v>13.548388900000001</v>
      </c>
      <c r="D56" s="55">
        <v>53</v>
      </c>
      <c r="E56" s="70">
        <f t="shared" si="8"/>
        <v>177426.58490495308</v>
      </c>
      <c r="F56" s="70">
        <f t="shared" si="8"/>
        <v>378891.61354481784</v>
      </c>
      <c r="G56" s="70">
        <f t="shared" si="8"/>
        <v>607651.90776230791</v>
      </c>
      <c r="H56" s="70">
        <f t="shared" si="8"/>
        <v>867405.53628916771</v>
      </c>
      <c r="I56" s="70">
        <f t="shared" si="8"/>
        <v>1162351.596590708</v>
      </c>
      <c r="J56" s="70">
        <f t="shared" si="8"/>
        <v>1497258.0961871289</v>
      </c>
      <c r="K56" s="70">
        <f t="shared" si="8"/>
        <v>1877539.0308002508</v>
      </c>
      <c r="L56" s="70">
        <f t="shared" si="8"/>
        <v>2309341.9053473128</v>
      </c>
      <c r="M56" s="70">
        <f t="shared" si="8"/>
        <v>2799647.1126193898</v>
      </c>
      <c r="N56" s="70">
        <f t="shared" si="8"/>
        <v>3356380.7761696386</v>
      </c>
      <c r="O56" s="70">
        <f t="shared" si="8"/>
        <v>3988542.8815948926</v>
      </c>
      <c r="P56" s="70">
        <f t="shared" si="8"/>
        <v>4706352.7675415892</v>
      </c>
      <c r="Q56" s="70">
        <f t="shared" si="8"/>
        <v>5521414.3283989895</v>
      </c>
      <c r="R56" s="70">
        <f t="shared" si="8"/>
        <v>6446903.5992957605</v>
      </c>
      <c r="S56" s="70">
        <f t="shared" si="8"/>
        <v>7497781.7558414014</v>
      </c>
      <c r="T56" s="70">
        <f t="shared" si="8"/>
        <v>8691036.9719009977</v>
      </c>
      <c r="U56" s="70">
        <f t="shared" si="7"/>
        <v>10045959.045201883</v>
      </c>
      <c r="V56" s="70">
        <f t="shared" si="7"/>
        <v>11584451.230285512</v>
      </c>
      <c r="W56" s="70">
        <f t="shared" si="7"/>
        <v>13331384.319800381</v>
      </c>
      <c r="X56" s="70">
        <f t="shared" si="7"/>
        <v>15314998.69810551</v>
      </c>
    </row>
    <row r="57" spans="1:24" ht="15">
      <c r="A57" s="69">
        <v>55</v>
      </c>
      <c r="B57" s="75">
        <v>25388</v>
      </c>
      <c r="C57" s="55">
        <v>12.105408499999999</v>
      </c>
      <c r="D57" s="55">
        <v>51</v>
      </c>
      <c r="E57" s="70">
        <f t="shared" si="8"/>
        <v>156739.37660897989</v>
      </c>
      <c r="F57" s="70">
        <f t="shared" si="8"/>
        <v>332452.69503683021</v>
      </c>
      <c r="G57" s="70">
        <f t="shared" si="8"/>
        <v>529436.82844927767</v>
      </c>
      <c r="H57" s="70">
        <f t="shared" si="8"/>
        <v>750266.6958914866</v>
      </c>
      <c r="I57" s="70">
        <f t="shared" si="8"/>
        <v>997828.92087758367</v>
      </c>
      <c r="J57" s="70">
        <f t="shared" si="8"/>
        <v>1275359.5644899365</v>
      </c>
      <c r="K57" s="70">
        <f t="shared" si="8"/>
        <v>1586486.4262242443</v>
      </c>
      <c r="L57" s="70">
        <f t="shared" si="8"/>
        <v>1935276.4655247198</v>
      </c>
      <c r="M57" s="70">
        <f t="shared" si="8"/>
        <v>2326288.9638898289</v>
      </c>
      <c r="N57" s="70">
        <f t="shared" si="8"/>
        <v>2764635.1224680897</v>
      </c>
      <c r="O57" s="70">
        <f t="shared" si="8"/>
        <v>3256044.8741863063</v>
      </c>
      <c r="P57" s="70">
        <f t="shared" si="8"/>
        <v>3806941.7837588498</v>
      </c>
      <c r="Q57" s="70">
        <f t="shared" si="8"/>
        <v>4424527.0146490242</v>
      </c>
      <c r="R57" s="70">
        <f t="shared" si="8"/>
        <v>5116873.4605741231</v>
      </c>
      <c r="S57" s="70">
        <f t="shared" si="8"/>
        <v>5893031.2720136875</v>
      </c>
      <c r="T57" s="70">
        <f t="shared" si="8"/>
        <v>6763146.1571326684</v>
      </c>
      <c r="U57" s="70">
        <f t="shared" si="7"/>
        <v>7738592.0035146102</v>
      </c>
      <c r="V57" s="70">
        <f t="shared" si="7"/>
        <v>8832119.5542973652</v>
      </c>
      <c r="W57" s="70">
        <f t="shared" si="7"/>
        <v>10058023.082162421</v>
      </c>
      <c r="X57" s="70">
        <f t="shared" si="7"/>
        <v>11432327.239891451</v>
      </c>
    </row>
    <row r="58" spans="1:24" ht="15">
      <c r="A58" s="69">
        <v>56</v>
      </c>
      <c r="B58" s="75">
        <v>26085</v>
      </c>
      <c r="C58" s="55">
        <v>12.4480313</v>
      </c>
      <c r="D58" s="55">
        <v>54</v>
      </c>
      <c r="E58" s="70">
        <f t="shared" si="8"/>
        <v>175341.72408867007</v>
      </c>
      <c r="F58" s="70">
        <f t="shared" si="8"/>
        <v>372510.04087385733</v>
      </c>
      <c r="G58" s="70">
        <f t="shared" si="8"/>
        <v>594221.93144614797</v>
      </c>
      <c r="H58" s="70">
        <f t="shared" si="8"/>
        <v>843532.58755269903</v>
      </c>
      <c r="I58" s="70">
        <f t="shared" si="8"/>
        <v>1123877.5121656288</v>
      </c>
      <c r="J58" s="70">
        <f t="shared" si="8"/>
        <v>1439119.860742338</v>
      </c>
      <c r="K58" s="70">
        <f t="shared" si="8"/>
        <v>1793603.6755407304</v>
      </c>
      <c r="L58" s="70">
        <f t="shared" si="8"/>
        <v>2192213.7465586606</v>
      </c>
      <c r="M58" s="70">
        <f t="shared" si="8"/>
        <v>2640442.9239818556</v>
      </c>
      <c r="N58" s="70">
        <f t="shared" si="8"/>
        <v>3144467.8097064225</v>
      </c>
      <c r="O58" s="70">
        <f t="shared" si="8"/>
        <v>3711233.8709657723</v>
      </c>
      <c r="P58" s="70">
        <f t="shared" si="8"/>
        <v>4348551.1489284644</v>
      </c>
      <c r="Q58" s="70">
        <f t="shared" si="8"/>
        <v>5065201.8811322581</v>
      </c>
      <c r="R58" s="70">
        <f t="shared" si="8"/>
        <v>5871061.520792461</v>
      </c>
      <c r="S58" s="70">
        <f t="shared" si="8"/>
        <v>6777234.8206316317</v>
      </c>
      <c r="T58" s="70">
        <f t="shared" si="8"/>
        <v>7796208.8564670272</v>
      </c>
      <c r="U58" s="70">
        <f t="shared" si="7"/>
        <v>8942025.0992220845</v>
      </c>
      <c r="V58" s="70">
        <f t="shared" si="7"/>
        <v>10230472.906515775</v>
      </c>
      <c r="W58" s="70">
        <f t="shared" si="7"/>
        <v>11679307.100145549</v>
      </c>
      <c r="X58" s="70">
        <f t="shared" si="7"/>
        <v>13308492.627683459</v>
      </c>
    </row>
    <row r="59" spans="1:24" ht="15">
      <c r="A59" s="69">
        <v>57</v>
      </c>
      <c r="B59" s="75">
        <v>26791</v>
      </c>
      <c r="C59" s="55">
        <v>12.946932800000001</v>
      </c>
      <c r="D59" s="55">
        <v>46</v>
      </c>
      <c r="E59" s="70">
        <f t="shared" si="8"/>
        <v>159556.18725660787</v>
      </c>
      <c r="F59" s="70">
        <f t="shared" si="8"/>
        <v>339770.00685557089</v>
      </c>
      <c r="G59" s="70">
        <f t="shared" si="8"/>
        <v>543315.98857432476</v>
      </c>
      <c r="H59" s="70">
        <f t="shared" si="8"/>
        <v>773214.93176330638</v>
      </c>
      <c r="I59" s="70">
        <f t="shared" si="8"/>
        <v>1032878.7366348753</v>
      </c>
      <c r="J59" s="70">
        <f t="shared" si="8"/>
        <v>1326161.0398290893</v>
      </c>
      <c r="K59" s="70">
        <f t="shared" si="8"/>
        <v>1657414.4057321502</v>
      </c>
      <c r="L59" s="70">
        <f t="shared" si="8"/>
        <v>2031554.922316419</v>
      </c>
      <c r="M59" s="70">
        <f t="shared" si="8"/>
        <v>2454135.1601604261</v>
      </c>
      <c r="N59" s="70">
        <f t="shared" si="8"/>
        <v>2931426.5774241756</v>
      </c>
      <c r="O59" s="70">
        <f t="shared" si="8"/>
        <v>3470512.5937412311</v>
      </c>
      <c r="P59" s="70">
        <f t="shared" si="8"/>
        <v>4079393.7143250541</v>
      </c>
      <c r="Q59" s="70">
        <f t="shared" si="8"/>
        <v>4767106.2644227501</v>
      </c>
      <c r="R59" s="70">
        <f t="shared" si="8"/>
        <v>5543856.4962387616</v>
      </c>
      <c r="S59" s="70">
        <f t="shared" si="8"/>
        <v>6421172.0585918352</v>
      </c>
      <c r="T59" s="70">
        <f t="shared" si="8"/>
        <v>7412073.0772467041</v>
      </c>
      <c r="U59" s="70">
        <f t="shared" si="7"/>
        <v>8531265.3849013336</v>
      </c>
      <c r="V59" s="70">
        <f t="shared" si="7"/>
        <v>9795358.7685307804</v>
      </c>
      <c r="W59" s="70">
        <f t="shared" si="7"/>
        <v>11223113.473067973</v>
      </c>
      <c r="X59" s="70">
        <f t="shared" si="7"/>
        <v>12835718.619750436</v>
      </c>
    </row>
    <row r="60" spans="1:24" ht="15">
      <c r="A60" s="69">
        <v>58</v>
      </c>
      <c r="B60" s="75">
        <v>27505</v>
      </c>
      <c r="C60" s="55">
        <v>13.4630648</v>
      </c>
      <c r="D60" s="55">
        <v>55</v>
      </c>
      <c r="E60" s="70">
        <f t="shared" si="8"/>
        <v>203665.87852819986</v>
      </c>
      <c r="F60" s="70">
        <f t="shared" si="8"/>
        <v>434751.42625814065</v>
      </c>
      <c r="G60" s="70">
        <f t="shared" si="8"/>
        <v>696948.17102239828</v>
      </c>
      <c r="H60" s="70">
        <f t="shared" si="8"/>
        <v>994444.63343775831</v>
      </c>
      <c r="I60" s="70">
        <f t="shared" si="8"/>
        <v>1331993.237365806</v>
      </c>
      <c r="J60" s="70">
        <f t="shared" si="8"/>
        <v>1714986.2285721821</v>
      </c>
      <c r="K60" s="70">
        <f t="shared" si="8"/>
        <v>2149541.8143641306</v>
      </c>
      <c r="L60" s="70">
        <f t="shared" si="8"/>
        <v>2642601.9002632694</v>
      </c>
      <c r="M60" s="70">
        <f t="shared" si="8"/>
        <v>3202042.9850299442</v>
      </c>
      <c r="N60" s="70">
        <f t="shared" si="8"/>
        <v>3836801.9855565797</v>
      </c>
      <c r="O60" s="70">
        <f t="shared" si="8"/>
        <v>4557019.0016479483</v>
      </c>
      <c r="P60" s="70">
        <f t="shared" si="8"/>
        <v>5374199.3013163246</v>
      </c>
      <c r="Q60" s="70">
        <f t="shared" si="8"/>
        <v>6301397.114261888</v>
      </c>
      <c r="R60" s="70">
        <f t="shared" si="8"/>
        <v>7353424.169588495</v>
      </c>
      <c r="S60" s="70">
        <f t="shared" si="8"/>
        <v>8547086.309087256</v>
      </c>
      <c r="T60" s="70">
        <f t="shared" si="8"/>
        <v>9901451.9559198003</v>
      </c>
      <c r="U60" s="70">
        <f t="shared" si="7"/>
        <v>11438156.727414349</v>
      </c>
      <c r="V60" s="70">
        <f t="shared" si="7"/>
        <v>13181749.058079904</v>
      </c>
      <c r="W60" s="70">
        <f t="shared" si="7"/>
        <v>15160082.35407079</v>
      </c>
      <c r="X60" s="70">
        <f t="shared" si="7"/>
        <v>17404759.943660904</v>
      </c>
    </row>
    <row r="61" spans="1:24" ht="15">
      <c r="A61" s="69">
        <v>59</v>
      </c>
      <c r="B61" s="75">
        <v>28228</v>
      </c>
      <c r="C61" s="55">
        <v>13.4545586</v>
      </c>
      <c r="D61" s="55">
        <v>67</v>
      </c>
      <c r="E61" s="70">
        <f t="shared" si="8"/>
        <v>254462.83770773598</v>
      </c>
      <c r="F61" s="70">
        <f t="shared" si="8"/>
        <v>543162.5270300823</v>
      </c>
      <c r="G61" s="70">
        <f t="shared" si="8"/>
        <v>870705.48523032165</v>
      </c>
      <c r="H61" s="70">
        <f t="shared" si="8"/>
        <v>1242317.9026817859</v>
      </c>
      <c r="I61" s="70">
        <f t="shared" si="8"/>
        <v>1663929.1306041337</v>
      </c>
      <c r="J61" s="70">
        <f t="shared" si="8"/>
        <v>2142266.2882514736</v>
      </c>
      <c r="K61" s="70">
        <f t="shared" si="8"/>
        <v>2684961.599080049</v>
      </c>
      <c r="L61" s="70">
        <f t="shared" si="8"/>
        <v>3300674.1685235081</v>
      </c>
      <c r="M61" s="70">
        <f t="shared" si="8"/>
        <v>3999228.1464303019</v>
      </c>
      <c r="N61" s="70">
        <f t="shared" si="8"/>
        <v>4791769.4786471976</v>
      </c>
      <c r="O61" s="70">
        <f t="shared" si="8"/>
        <v>5690943.7488364354</v>
      </c>
      <c r="P61" s="70">
        <f t="shared" si="8"/>
        <v>6711097.9481244069</v>
      </c>
      <c r="Q61" s="70">
        <f t="shared" si="8"/>
        <v>7868509.3919659387</v>
      </c>
      <c r="R61" s="70">
        <f t="shared" si="8"/>
        <v>9181645.4367622361</v>
      </c>
      <c r="S61" s="70">
        <f t="shared" si="8"/>
        <v>10671458.140203374</v>
      </c>
      <c r="T61" s="70">
        <f t="shared" si="8"/>
        <v>12361718.566859245</v>
      </c>
      <c r="U61" s="70">
        <f t="shared" si="7"/>
        <v>14279396.073112138</v>
      </c>
      <c r="V61" s="70">
        <f t="shared" si="7"/>
        <v>16455088.623202845</v>
      </c>
      <c r="W61" s="70">
        <f t="shared" si="7"/>
        <v>18923511.002401344</v>
      </c>
      <c r="X61" s="70">
        <f t="shared" si="7"/>
        <v>21724048.717104621</v>
      </c>
    </row>
    <row r="62" spans="1:24" ht="15">
      <c r="A62" s="69">
        <v>60</v>
      </c>
      <c r="B62" s="75">
        <v>28955</v>
      </c>
      <c r="C62" s="55">
        <v>14.5889551</v>
      </c>
      <c r="D62" s="55">
        <v>79</v>
      </c>
      <c r="E62" s="70">
        <f t="shared" si="8"/>
        <v>333714.32398719504</v>
      </c>
      <c r="F62" s="70">
        <f t="shared" si="8"/>
        <v>716114.0808631503</v>
      </c>
      <c r="G62" s="70">
        <f t="shared" si="8"/>
        <v>1154301.9665722481</v>
      </c>
      <c r="H62" s="70">
        <f t="shared" si="8"/>
        <v>1656416.8861810849</v>
      </c>
      <c r="I62" s="70">
        <f t="shared" si="8"/>
        <v>2231785.1259620567</v>
      </c>
      <c r="J62" s="70">
        <f t="shared" si="8"/>
        <v>2891093.5799043342</v>
      </c>
      <c r="K62" s="70">
        <f t="shared" si="8"/>
        <v>3646588.2481627553</v>
      </c>
      <c r="L62" s="70">
        <f t="shared" si="8"/>
        <v>4512301.6943562897</v>
      </c>
      <c r="M62" s="70">
        <f t="shared" si="8"/>
        <v>5504313.6865096632</v>
      </c>
      <c r="N62" s="70">
        <f t="shared" si="8"/>
        <v>6641049.8627849072</v>
      </c>
      <c r="O62" s="70">
        <f t="shared" si="8"/>
        <v>7943623.9694224056</v>
      </c>
      <c r="P62" s="70">
        <f t="shared" si="8"/>
        <v>9436230.0276214723</v>
      </c>
      <c r="Q62" s="70">
        <f t="shared" si="8"/>
        <v>11146591.713471079</v>
      </c>
      <c r="R62" s="70">
        <f t="shared" si="8"/>
        <v>13106477.297716891</v>
      </c>
      <c r="S62" s="70">
        <f t="shared" si="8"/>
        <v>15352289.709859697</v>
      </c>
      <c r="T62" s="70">
        <f t="shared" si="8"/>
        <v>17925742.686440241</v>
      </c>
      <c r="U62" s="70">
        <f t="shared" si="7"/>
        <v>20874635.562293738</v>
      </c>
      <c r="V62" s="70">
        <f t="shared" si="7"/>
        <v>24253741.095752593</v>
      </c>
      <c r="W62" s="70">
        <f t="shared" si="7"/>
        <v>28125822.818269387</v>
      </c>
      <c r="X62" s="70">
        <f t="shared" si="7"/>
        <v>32562800.804719452</v>
      </c>
    </row>
    <row r="63" spans="1:24" ht="15">
      <c r="A63" s="69">
        <v>61</v>
      </c>
      <c r="B63" s="75">
        <v>29688</v>
      </c>
      <c r="C63" s="55">
        <v>14.3558314</v>
      </c>
      <c r="D63" s="55">
        <v>63</v>
      </c>
      <c r="E63" s="70">
        <f t="shared" si="8"/>
        <v>268503.43124001613</v>
      </c>
      <c r="F63" s="70">
        <f t="shared" si="8"/>
        <v>575552.76237206405</v>
      </c>
      <c r="G63" s="70">
        <f t="shared" si="8"/>
        <v>926681.57779625617</v>
      </c>
      <c r="H63" s="70">
        <f t="shared" si="8"/>
        <v>1328217.853959563</v>
      </c>
      <c r="I63" s="70">
        <f t="shared" si="8"/>
        <v>1787398.0009387122</v>
      </c>
      <c r="J63" s="70">
        <f t="shared" si="8"/>
        <v>2312497.2756404611</v>
      </c>
      <c r="K63" s="70">
        <f t="shared" si="8"/>
        <v>2912978.9169010147</v>
      </c>
      <c r="L63" s="70">
        <f t="shared" si="8"/>
        <v>3599664.6901688869</v>
      </c>
      <c r="M63" s="70">
        <f t="shared" si="8"/>
        <v>4384929.915294881</v>
      </c>
      <c r="N63" s="70">
        <f t="shared" si="8"/>
        <v>5282926.492182794</v>
      </c>
      <c r="O63" s="70">
        <f t="shared" si="8"/>
        <v>6309837.9436265053</v>
      </c>
      <c r="P63" s="70">
        <f t="shared" si="8"/>
        <v>7484171.0716667706</v>
      </c>
      <c r="Q63" s="70">
        <f t="shared" si="8"/>
        <v>8827089.4836428426</v>
      </c>
      <c r="R63" s="70">
        <f t="shared" si="8"/>
        <v>10362794.998681758</v>
      </c>
      <c r="S63" s="70">
        <f t="shared" si="8"/>
        <v>12118963.808260158</v>
      </c>
      <c r="T63" s="70">
        <f t="shared" si="8"/>
        <v>14127245.251241023</v>
      </c>
      <c r="U63" s="70">
        <f t="shared" si="7"/>
        <v>16423832.192213707</v>
      </c>
      <c r="V63" s="70">
        <f t="shared" si="7"/>
        <v>19050113.282386851</v>
      </c>
      <c r="W63" s="70">
        <f t="shared" si="7"/>
        <v>22053418.857955329</v>
      </c>
      <c r="X63" s="70">
        <f t="shared" si="7"/>
        <v>25487873.918379221</v>
      </c>
    </row>
    <row r="64" spans="1:24" ht="15">
      <c r="A64" s="69">
        <v>62</v>
      </c>
      <c r="B64" s="75">
        <v>30431</v>
      </c>
      <c r="C64" s="55">
        <v>13.695024800000001</v>
      </c>
      <c r="D64" s="55">
        <v>79</v>
      </c>
      <c r="E64" s="70">
        <f t="shared" si="8"/>
        <v>329235.10675415199</v>
      </c>
      <c r="F64" s="70">
        <f t="shared" si="8"/>
        <v>703559.0430285919</v>
      </c>
      <c r="G64" s="70">
        <f t="shared" si="8"/>
        <v>1129146.7352081519</v>
      </c>
      <c r="H64" s="70">
        <f t="shared" si="8"/>
        <v>1613018.7673774513</v>
      </c>
      <c r="I64" s="70">
        <f t="shared" si="8"/>
        <v>2163157.1943525993</v>
      </c>
      <c r="J64" s="70">
        <f t="shared" si="8"/>
        <v>2788637.2153363242</v>
      </c>
      <c r="K64" s="70">
        <f t="shared" si="8"/>
        <v>3499776.8803128158</v>
      </c>
      <c r="L64" s="70">
        <f t="shared" si="8"/>
        <v>4308307.2987704752</v>
      </c>
      <c r="M64" s="70">
        <f t="shared" si="8"/>
        <v>5227566.1585514536</v>
      </c>
      <c r="N64" s="70">
        <f t="shared" si="8"/>
        <v>6272717.7471556356</v>
      </c>
      <c r="O64" s="70">
        <f t="shared" si="8"/>
        <v>7461003.1050167521</v>
      </c>
      <c r="P64" s="70">
        <f t="shared" si="8"/>
        <v>8812024.4373317212</v>
      </c>
      <c r="Q64" s="70">
        <f t="shared" si="8"/>
        <v>10348068.476160513</v>
      </c>
      <c r="R64" s="70">
        <f t="shared" si="8"/>
        <v>12094474.127045829</v>
      </c>
      <c r="S64" s="70">
        <f t="shared" si="8"/>
        <v>14080050.464928491</v>
      </c>
      <c r="T64" s="70">
        <f t="shared" si="8"/>
        <v>16337551.974707121</v>
      </c>
      <c r="U64" s="70">
        <f t="shared" si="7"/>
        <v>18904218.8761103</v>
      </c>
      <c r="V64" s="70">
        <f t="shared" si="7"/>
        <v>21822391.446194038</v>
      </c>
      <c r="W64" s="70">
        <f t="shared" si="7"/>
        <v>25140208.473457541</v>
      </c>
      <c r="X64" s="70">
        <f t="shared" si="7"/>
        <v>28912401.365423415</v>
      </c>
    </row>
    <row r="65" spans="1:24" ht="15">
      <c r="A65" s="69">
        <v>63</v>
      </c>
      <c r="B65" s="75">
        <v>31183</v>
      </c>
      <c r="C65" s="55">
        <v>15.539543800000001</v>
      </c>
      <c r="D65" s="55">
        <v>96</v>
      </c>
      <c r="E65" s="70">
        <f t="shared" si="8"/>
        <v>465186.81054278399</v>
      </c>
      <c r="F65" s="70">
        <f t="shared" si="8"/>
        <v>1002661.5292616866</v>
      </c>
      <c r="G65" s="70">
        <f t="shared" si="8"/>
        <v>1623657.3673098399</v>
      </c>
      <c r="H65" s="70">
        <f t="shared" si="8"/>
        <v>2341153.1256076633</v>
      </c>
      <c r="I65" s="70">
        <f t="shared" si="8"/>
        <v>3170144.4515293185</v>
      </c>
      <c r="J65" s="70">
        <f t="shared" si="8"/>
        <v>4127957.2476407713</v>
      </c>
      <c r="K65" s="70">
        <f t="shared" si="8"/>
        <v>5234609.7827259665</v>
      </c>
      <c r="L65" s="70">
        <f t="shared" si="8"/>
        <v>6513231.0732145356</v>
      </c>
      <c r="M65" s="70">
        <f t="shared" si="8"/>
        <v>7990544.2791747041</v>
      </c>
      <c r="N65" s="70">
        <f t="shared" si="8"/>
        <v>9697425.2178382333</v>
      </c>
      <c r="O65" s="70">
        <f t="shared" si="8"/>
        <v>11669547.667579236</v>
      </c>
      <c r="P65" s="70">
        <f t="shared" si="8"/>
        <v>13948128.949187372</v>
      </c>
      <c r="Q65" s="70">
        <f t="shared" si="8"/>
        <v>16580791.367069606</v>
      </c>
      <c r="R65" s="70">
        <f t="shared" si="8"/>
        <v>19622557.514484789</v>
      </c>
      <c r="S65" s="70">
        <f t="shared" si="8"/>
        <v>23137000.244671125</v>
      </c>
      <c r="T65" s="70">
        <f t="shared" si="8"/>
        <v>27197571.342240687</v>
      </c>
      <c r="U65" s="70">
        <f t="shared" si="7"/>
        <v>31889136.664047208</v>
      </c>
      <c r="V65" s="70">
        <f t="shared" si="7"/>
        <v>37309749.833941467</v>
      </c>
      <c r="W65" s="70">
        <f t="shared" si="7"/>
        <v>43572701.561600007</v>
      </c>
      <c r="X65" s="70">
        <f t="shared" si="7"/>
        <v>50808887.416150905</v>
      </c>
    </row>
    <row r="66" spans="1:24" ht="15">
      <c r="A66" s="69">
        <v>64</v>
      </c>
      <c r="B66" s="75">
        <v>31946</v>
      </c>
      <c r="C66" s="55">
        <v>16.852858900000001</v>
      </c>
      <c r="D66" s="55">
        <v>102</v>
      </c>
      <c r="E66" s="70">
        <f>$D66*((1+$C66/100)^E$2-1)*$B66</f>
        <v>549149.05902778835</v>
      </c>
      <c r="F66" s="70">
        <f>$D66*((1+$C66/100)^F$2-1)*$B66</f>
        <v>1190845.4341242076</v>
      </c>
      <c r="G66" s="70">
        <f t="shared" si="8"/>
        <v>1940685.9938820412</v>
      </c>
      <c r="H66" s="70">
        <f t="shared" si="8"/>
        <v>2816896.1251508328</v>
      </c>
      <c r="I66" s="70">
        <f t="shared" si="8"/>
        <v>3840772.7135098586</v>
      </c>
      <c r="J66" s="70">
        <f t="shared" si="8"/>
        <v>5037201.7786151655</v>
      </c>
      <c r="K66" s="70">
        <f t="shared" si="8"/>
        <v>6435263.3459012592</v>
      </c>
      <c r="L66" s="70">
        <f t="shared" si="8"/>
        <v>8068938.2564572059</v>
      </c>
      <c r="M66" s="70">
        <f t="shared" si="8"/>
        <v>9977934.0945738479</v>
      </c>
      <c r="N66" s="70">
        <f t="shared" si="8"/>
        <v>12208650.307695162</v>
      </c>
      <c r="O66" s="70">
        <f t="shared" si="8"/>
        <v>14815305.976673232</v>
      </c>
      <c r="P66" s="70">
        <f t="shared" si="8"/>
        <v>17861257.647553027</v>
      </c>
      <c r="Q66" s="70">
        <f t="shared" si="8"/>
        <v>21420539.255688388</v>
      </c>
      <c r="R66" s="70">
        <f t="shared" si="8"/>
        <v>25579661.571096454</v>
      </c>
      <c r="S66" s="70">
        <f t="shared" si="8"/>
        <v>30439714.901798654</v>
      </c>
      <c r="T66" s="70">
        <f t="shared" si="8"/>
        <v>36118826.162788846</v>
      </c>
      <c r="U66" s="70">
        <f t="shared" si="7"/>
        <v>42755030.031367734</v>
      </c>
      <c r="V66" s="70">
        <f t="shared" si="7"/>
        <v>50509623.974234544</v>
      </c>
      <c r="W66" s="70">
        <f t="shared" si="7"/>
        <v>59571088.692560665</v>
      </c>
      <c r="X66" s="70">
        <f t="shared" si="7"/>
        <v>70159669.274139568</v>
      </c>
    </row>
    <row r="67" spans="1:24" ht="15">
      <c r="A67" s="69">
        <v>65</v>
      </c>
      <c r="B67" s="75">
        <v>32703</v>
      </c>
      <c r="C67" s="55">
        <v>15.0329374</v>
      </c>
      <c r="D67" s="55">
        <v>111</v>
      </c>
      <c r="E67" s="70">
        <f>$D67*((1+$C67/100)^E$2-1)*$B67</f>
        <v>545700.58848934202</v>
      </c>
      <c r="F67" s="70">
        <f t="shared" ref="F67:X67" si="9">$D67*((1+$C67/100)^F$2-1)*$B67</f>
        <v>1173436.0048377186</v>
      </c>
      <c r="G67" s="70">
        <f t="shared" si="8"/>
        <v>1895538.493363376</v>
      </c>
      <c r="H67" s="70">
        <f t="shared" si="8"/>
        <v>2726194.1969529376</v>
      </c>
      <c r="I67" s="70">
        <f t="shared" si="8"/>
        <v>3681721.8524726476</v>
      </c>
      <c r="J67" s="70">
        <f t="shared" si="8"/>
        <v>4780893.3822863223</v>
      </c>
      <c r="K67" s="70">
        <f t="shared" si="8"/>
        <v>6045302.6800955106</v>
      </c>
      <c r="L67" s="70">
        <f t="shared" si="8"/>
        <v>7499789.8361241333</v>
      </c>
      <c r="M67" s="70">
        <f t="shared" si="8"/>
        <v>9172929.135809578</v>
      </c>
      <c r="N67" s="70">
        <f t="shared" si="8"/>
        <v>11097590.419031536</v>
      </c>
      <c r="O67" s="70">
        <f t="shared" si="8"/>
        <v>13311584.828122288</v>
      </c>
      <c r="P67" s="70">
        <f t="shared" si="8"/>
        <v>15858407.630771149</v>
      </c>
      <c r="Q67" s="70">
        <f t="shared" si="8"/>
        <v>18788092.711031143</v>
      </c>
      <c r="R67" s="70">
        <f t="shared" si="8"/>
        <v>22158195.51542376</v>
      </c>
      <c r="S67" s="70">
        <f t="shared" si="8"/>
        <v>26034923.764716361</v>
      </c>
      <c r="T67" s="70">
        <f t="shared" si="8"/>
        <v>30494438.14489324</v>
      </c>
      <c r="U67" s="70">
        <f t="shared" si="7"/>
        <v>35624348.530186094</v>
      </c>
      <c r="V67" s="70">
        <f t="shared" si="7"/>
        <v>41525435.132376142</v>
      </c>
      <c r="W67" s="70">
        <f t="shared" si="7"/>
        <v>48313628.389393196</v>
      </c>
      <c r="X67" s="70">
        <f t="shared" si="7"/>
        <v>56122286.489328653</v>
      </c>
    </row>
    <row r="68" spans="1:24">
      <c r="A68" s="69"/>
      <c r="B68" s="69"/>
      <c r="E68" s="69"/>
      <c r="F68" s="69"/>
      <c r="G68" s="69"/>
      <c r="H68" s="69"/>
      <c r="I68" s="70">
        <f>SUM(I37:I67)</f>
        <v>30482715.398348525</v>
      </c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70">
        <f>SUM(X37:X67)</f>
        <v>434126136.14569783</v>
      </c>
    </row>
    <row r="69" spans="1:24">
      <c r="A69" s="69" t="s">
        <v>133</v>
      </c>
      <c r="B69" s="69"/>
      <c r="E69" s="69" t="s">
        <v>31</v>
      </c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</row>
    <row r="70" spans="1:24" ht="15">
      <c r="A70" s="69" t="s">
        <v>0</v>
      </c>
      <c r="B70" s="69" t="s">
        <v>32</v>
      </c>
      <c r="C70" s="69" t="s">
        <v>33</v>
      </c>
      <c r="D70" s="55">
        <v>1130</v>
      </c>
      <c r="E70" s="69">
        <v>1</v>
      </c>
      <c r="F70" s="69">
        <v>2</v>
      </c>
      <c r="G70" s="69">
        <v>3</v>
      </c>
      <c r="H70" s="69">
        <v>4</v>
      </c>
      <c r="I70" s="69">
        <v>5</v>
      </c>
      <c r="J70" s="69">
        <v>6</v>
      </c>
      <c r="K70" s="69">
        <v>7</v>
      </c>
      <c r="L70" s="69">
        <v>8</v>
      </c>
      <c r="M70" s="69">
        <v>9</v>
      </c>
      <c r="N70" s="69">
        <v>10</v>
      </c>
      <c r="O70" s="69">
        <v>11</v>
      </c>
      <c r="P70" s="69">
        <v>12</v>
      </c>
      <c r="Q70" s="69">
        <v>13</v>
      </c>
      <c r="R70" s="69">
        <v>14</v>
      </c>
      <c r="S70" s="69">
        <v>15</v>
      </c>
      <c r="T70" s="69">
        <v>16</v>
      </c>
      <c r="U70" s="69">
        <v>17</v>
      </c>
      <c r="V70" s="69">
        <v>18</v>
      </c>
      <c r="W70" s="69">
        <v>19</v>
      </c>
      <c r="X70" s="69">
        <v>20</v>
      </c>
    </row>
    <row r="71" spans="1:24" ht="15">
      <c r="A71" s="69">
        <v>35</v>
      </c>
      <c r="B71">
        <v>9201.500575</v>
      </c>
      <c r="C71" s="55">
        <v>11.6415585</v>
      </c>
      <c r="D71" s="55">
        <v>1119</v>
      </c>
      <c r="E71" s="70">
        <f>$D71*((1+$C71/100)^E$2-1)*$B71</f>
        <v>1198670.6429221195</v>
      </c>
      <c r="F71" s="70">
        <f>$D71*((1+$C71/100)^F$2-1)*$B71</f>
        <v>2536885.2299623443</v>
      </c>
      <c r="G71" s="70">
        <f>$D71*((1+$C71/100)^G$2-1)*$B71</f>
        <v>4030888.8510083887</v>
      </c>
      <c r="H71" s="70">
        <f>$D71*((1+$C71/100)^H$2-1)*$B71</f>
        <v>5698817.7775906296</v>
      </c>
      <c r="I71" s="70">
        <f>$D71*((1+$C71/100)^I$2-1)*$B71</f>
        <v>7560919.6258993596</v>
      </c>
      <c r="J71" s="70">
        <f t="shared" ref="J71:X86" si="10">$D71*((1+$C71/100)^J$2-1)*$B71</f>
        <v>9639799.1502085347</v>
      </c>
      <c r="K71" s="70">
        <f t="shared" si="10"/>
        <v>11960692.650484683</v>
      </c>
      <c r="L71" s="70">
        <f t="shared" si="10"/>
        <v>14551774.325318182</v>
      </c>
      <c r="M71" s="70">
        <f t="shared" si="10"/>
        <v>17444498.289110199</v>
      </c>
      <c r="N71" s="70">
        <f t="shared" si="10"/>
        <v>20673980.405390579</v>
      </c>
      <c r="O71" s="70">
        <f t="shared" si="10"/>
        <v>24279424.571484778</v>
      </c>
      <c r="P71" s="70">
        <f t="shared" si="10"/>
        <v>28304598.62935967</v>
      </c>
      <c r="Q71" s="70">
        <f t="shared" si="10"/>
        <v>32798365.679908894</v>
      </c>
      <c r="R71" s="70">
        <f t="shared" si="10"/>
        <v>37815277.250501528</v>
      </c>
      <c r="S71" s="70">
        <f t="shared" si="10"/>
        <v>43416235.516477965</v>
      </c>
      <c r="T71" s="70">
        <f t="shared" si="10"/>
        <v>49669232.615548655</v>
      </c>
      <c r="U71" s="70">
        <f t="shared" si="10"/>
        <v>56650176.029910944</v>
      </c>
      <c r="V71" s="70">
        <f t="shared" si="10"/>
        <v>64443810.055708118</v>
      </c>
      <c r="W71" s="70">
        <f t="shared" si="10"/>
        <v>73144744.545894384</v>
      </c>
      <c r="X71" s="70">
        <f t="shared" si="10"/>
        <v>82858603.414802358</v>
      </c>
    </row>
    <row r="72" spans="1:24" ht="15">
      <c r="A72" s="69">
        <v>36</v>
      </c>
      <c r="B72">
        <v>9546.4979629999998</v>
      </c>
      <c r="C72" s="55">
        <v>12.260639899999999</v>
      </c>
      <c r="D72" s="55">
        <v>1076</v>
      </c>
      <c r="E72" s="70">
        <f t="shared" ref="E72:T100" si="11">$D72*((1+$C72/100)^E$2-1)*$B72</f>
        <v>1259416.8304153883</v>
      </c>
      <c r="F72" s="70">
        <f t="shared" si="11"/>
        <v>2673246.2232480021</v>
      </c>
      <c r="G72" s="70">
        <f t="shared" si="11"/>
        <v>4260420.1467361776</v>
      </c>
      <c r="H72" s="70">
        <f t="shared" si="11"/>
        <v>6042191.7495699404</v>
      </c>
      <c r="I72" s="70">
        <f t="shared" si="11"/>
        <v>8042419.9524676092</v>
      </c>
      <c r="J72" s="70">
        <f t="shared" si="11"/>
        <v>10287888.932500802</v>
      </c>
      <c r="K72" s="70">
        <f t="shared" si="11"/>
        <v>12808666.778242067</v>
      </c>
      <c r="L72" s="70">
        <f t="shared" si="11"/>
        <v>15638508.118328646</v>
      </c>
      <c r="M72" s="70">
        <f t="shared" si="11"/>
        <v>18815306.114864573</v>
      </c>
      <c r="N72" s="70">
        <f t="shared" si="11"/>
        <v>22381599.874106187</v>
      </c>
      <c r="O72" s="70">
        <f t="shared" si="11"/>
        <v>26385144.068944588</v>
      </c>
      <c r="P72" s="70">
        <f t="shared" si="11"/>
        <v>30879548.400749475</v>
      </c>
      <c r="Q72" s="70">
        <f t="shared" si="11"/>
        <v>35924995.463326968</v>
      </c>
      <c r="R72" s="70">
        <f t="shared" si="11"/>
        <v>41589046.621592216</v>
      </c>
      <c r="S72" s="70">
        <f t="shared" si="11"/>
        <v>47947546.696124136</v>
      </c>
      <c r="T72" s="70">
        <f t="shared" si="11"/>
        <v>55085639.567835636</v>
      </c>
      <c r="U72" s="70">
        <f t="shared" si="10"/>
        <v>63098908.30227527</v>
      </c>
      <c r="V72" s="70">
        <f t="shared" si="10"/>
        <v>72094655.060463816</v>
      </c>
      <c r="W72" s="70">
        <f t="shared" si="10"/>
        <v>82193337.934989795</v>
      </c>
      <c r="X72" s="70">
        <f t="shared" si="10"/>
        <v>93530183.951404393</v>
      </c>
    </row>
    <row r="73" spans="1:24" ht="15">
      <c r="A73" s="69">
        <v>37</v>
      </c>
      <c r="B73">
        <v>9902.2226709999995</v>
      </c>
      <c r="C73" s="55">
        <v>12.666257</v>
      </c>
      <c r="D73" s="55">
        <v>1033</v>
      </c>
      <c r="E73" s="70">
        <f t="shared" si="11"/>
        <v>1295630.9243044208</v>
      </c>
      <c r="F73" s="70">
        <f t="shared" si="11"/>
        <v>2755369.7912527155</v>
      </c>
      <c r="G73" s="70">
        <f t="shared" si="11"/>
        <v>4400002.9346175678</v>
      </c>
      <c r="H73" s="70">
        <f t="shared" si="11"/>
        <v>6252949.5386281917</v>
      </c>
      <c r="I73" s="70">
        <f t="shared" si="11"/>
        <v>8340595.1215755735</v>
      </c>
      <c r="J73" s="70">
        <f t="shared" si="11"/>
        <v>10692667.259308217</v>
      </c>
      <c r="K73" s="70">
        <f t="shared" si="11"/>
        <v>13342658.898831476</v>
      </c>
      <c r="L73" s="70">
        <f t="shared" si="11"/>
        <v>16328305.289895255</v>
      </c>
      <c r="M73" s="70">
        <f t="shared" si="11"/>
        <v>19692121.325962406</v>
      </c>
      <c r="N73" s="70">
        <f t="shared" si="11"/>
        <v>23482006.946165029</v>
      </c>
      <c r="O73" s="70">
        <f t="shared" si="11"/>
        <v>27751929.219028566</v>
      </c>
      <c r="P73" s="70">
        <f t="shared" si="11"/>
        <v>32562690.820673231</v>
      </c>
      <c r="Q73" s="70">
        <f t="shared" si="11"/>
        <v>37982795.850439526</v>
      </c>
      <c r="R73" s="70">
        <f t="shared" si="11"/>
        <v>44089425.312945962</v>
      </c>
      <c r="S73" s="70">
        <f t="shared" si="11"/>
        <v>50969536.15721117</v>
      </c>
      <c r="T73" s="70">
        <f t="shared" si="11"/>
        <v>58721099.522895865</v>
      </c>
      <c r="U73" s="70">
        <f t="shared" si="10"/>
        <v>67454495.825996041</v>
      </c>
      <c r="V73" s="70">
        <f t="shared" si="10"/>
        <v>77294086.54967539</v>
      </c>
      <c r="W73" s="70">
        <f t="shared" si="10"/>
        <v>88379985.122164115</v>
      </c>
      <c r="X73" s="70">
        <f t="shared" si="10"/>
        <v>100870052.09860361</v>
      </c>
    </row>
    <row r="74" spans="1:24" ht="15">
      <c r="A74" s="69">
        <v>38</v>
      </c>
      <c r="B74">
        <v>10268.81285</v>
      </c>
      <c r="C74" s="55">
        <v>12.4921723</v>
      </c>
      <c r="D74" s="55">
        <v>1083</v>
      </c>
      <c r="E74" s="70">
        <f t="shared" si="11"/>
        <v>1389270.0113206226</v>
      </c>
      <c r="F74" s="70">
        <f t="shared" si="11"/>
        <v>2952090.0261676461</v>
      </c>
      <c r="G74" s="70">
        <f t="shared" si="11"/>
        <v>4710140.2100082459</v>
      </c>
      <c r="H74" s="70">
        <f t="shared" si="11"/>
        <v>6687809.051934679</v>
      </c>
      <c r="I74" s="70">
        <f t="shared" si="11"/>
        <v>8912531.6931179762</v>
      </c>
      <c r="J74" s="70">
        <f t="shared" si="11"/>
        <v>11415170.519835003</v>
      </c>
      <c r="K74" s="70">
        <f t="shared" si="11"/>
        <v>14230443.300832219</v>
      </c>
      <c r="L74" s="70">
        <f t="shared" si="11"/>
        <v>17397404.808346611</v>
      </c>
      <c r="M74" s="70">
        <f t="shared" si="11"/>
        <v>20959988.604054376</v>
      </c>
      <c r="N74" s="70">
        <f t="shared" si="11"/>
        <v>24967616.505853832</v>
      </c>
      <c r="O74" s="70">
        <f t="shared" si="11"/>
        <v>29475884.19028895</v>
      </c>
      <c r="P74" s="70">
        <f t="shared" si="11"/>
        <v>34547332.441608921</v>
      </c>
      <c r="Q74" s="70">
        <f t="shared" si="11"/>
        <v>40252314.746589124</v>
      </c>
      <c r="R74" s="70">
        <f t="shared" si="11"/>
        <v>46669973.27079197</v>
      </c>
      <c r="S74" s="70">
        <f t="shared" si="11"/>
        <v>53889336.755463868</v>
      </c>
      <c r="T74" s="70">
        <f t="shared" si="11"/>
        <v>62010555.565604262</v>
      </c>
      <c r="U74" s="70">
        <f t="shared" si="10"/>
        <v>71146291.022367403</v>
      </c>
      <c r="V74" s="70">
        <f t="shared" si="10"/>
        <v>81423278.293261588</v>
      </c>
      <c r="W74" s="70">
        <f t="shared" si="10"/>
        <v>92984084.521284938</v>
      </c>
      <c r="X74" s="70">
        <f t="shared" si="10"/>
        <v>105989086.58258209</v>
      </c>
    </row>
    <row r="75" spans="1:24" ht="15">
      <c r="A75" s="69">
        <v>39</v>
      </c>
      <c r="B75">
        <v>10646.658160000001</v>
      </c>
      <c r="C75" s="55">
        <v>12.566598300000001</v>
      </c>
      <c r="D75" s="55">
        <v>1098</v>
      </c>
      <c r="E75" s="70">
        <f t="shared" si="11"/>
        <v>1469039.1941488257</v>
      </c>
      <c r="F75" s="70">
        <f t="shared" si="11"/>
        <v>3122686.6426958912</v>
      </c>
      <c r="G75" s="70">
        <f t="shared" si="11"/>
        <v>4984141.3234000653</v>
      </c>
      <c r="H75" s="70">
        <f t="shared" si="11"/>
        <v>7079517.5363648823</v>
      </c>
      <c r="I75" s="70">
        <f t="shared" si="11"/>
        <v>9438211.2608867399</v>
      </c>
      <c r="J75" s="70">
        <f t="shared" si="11"/>
        <v>12093312.550896564</v>
      </c>
      <c r="K75" s="70">
        <f t="shared" si="11"/>
        <v>15082069.754480045</v>
      </c>
      <c r="L75" s="70">
        <f t="shared" si="11"/>
        <v>18446412.070000175</v>
      </c>
      <c r="M75" s="70">
        <f t="shared" si="11"/>
        <v>22233537.769748639</v>
      </c>
      <c r="N75" s="70">
        <f t="shared" si="11"/>
        <v>26496576.343300555</v>
      </c>
      <c r="O75" s="70">
        <f t="shared" si="11"/>
        <v>31295333.849764787</v>
      </c>
      <c r="P75" s="70">
        <f t="shared" si="11"/>
        <v>36697131.935457483</v>
      </c>
      <c r="Q75" s="70">
        <f t="shared" si="11"/>
        <v>42777752.287556261</v>
      </c>
      <c r="R75" s="70">
        <f t="shared" si="11"/>
        <v>49622499.773451343</v>
      </c>
      <c r="S75" s="70">
        <f t="shared" si="11"/>
        <v>57327399.180548213</v>
      </c>
      <c r="T75" s="70">
        <f t="shared" si="11"/>
        <v>66000542.345554017</v>
      </c>
      <c r="U75" s="70">
        <f t="shared" si="10"/>
        <v>75763604.572090015</v>
      </c>
      <c r="V75" s="70">
        <f t="shared" si="10"/>
        <v>86753551.610413834</v>
      </c>
      <c r="W75" s="70">
        <f t="shared" si="10"/>
        <v>99124561.146426514</v>
      </c>
      <c r="X75" s="70">
        <f t="shared" si="10"/>
        <v>113050185.75648466</v>
      </c>
    </row>
    <row r="76" spans="1:24" ht="15">
      <c r="A76" s="69">
        <v>40</v>
      </c>
      <c r="B76">
        <v>11036.12261</v>
      </c>
      <c r="C76" s="55">
        <v>13.5524577</v>
      </c>
      <c r="D76" s="55">
        <v>1052</v>
      </c>
      <c r="E76" s="70">
        <f t="shared" si="11"/>
        <v>1573440.4725592858</v>
      </c>
      <c r="F76" s="70">
        <f t="shared" si="11"/>
        <v>3360120.7995968494</v>
      </c>
      <c r="G76" s="70">
        <f t="shared" si="11"/>
        <v>5388940.2221903987</v>
      </c>
      <c r="H76" s="70">
        <f t="shared" si="11"/>
        <v>7692714.5388403246</v>
      </c>
      <c r="I76" s="70">
        <f t="shared" si="11"/>
        <v>10308706.895257695</v>
      </c>
      <c r="J76" s="70">
        <f t="shared" si="11"/>
        <v>13279230.509213764</v>
      </c>
      <c r="K76" s="70">
        <f t="shared" si="11"/>
        <v>16652333.079419738</v>
      </c>
      <c r="L76" s="70">
        <f t="shared" si="11"/>
        <v>20482573.948630493</v>
      </c>
      <c r="M76" s="70">
        <f t="shared" si="11"/>
        <v>24831906.591449145</v>
      </c>
      <c r="N76" s="70">
        <f t="shared" si="11"/>
        <v>29770680.70091809</v>
      </c>
      <c r="O76" s="70">
        <f t="shared" si="11"/>
        <v>35378780.082471363</v>
      </c>
      <c r="P76" s="70">
        <f t="shared" si="11"/>
        <v>41746914.760483608</v>
      </c>
      <c r="Q76" s="70">
        <f t="shared" si="11"/>
        <v>48978088.197012477</v>
      </c>
      <c r="R76" s="70">
        <f t="shared" si="11"/>
        <v>57189263.354740582</v>
      </c>
      <c r="S76" s="70">
        <f t="shared" si="11"/>
        <v>66513254.552392684</v>
      </c>
      <c r="T76" s="70">
        <f t="shared" si="11"/>
        <v>77100875.713058308</v>
      </c>
      <c r="U76" s="70">
        <f t="shared" si="10"/>
        <v>89123379.752959415</v>
      </c>
      <c r="V76" s="70">
        <f t="shared" si="10"/>
        <v>102775228.56734885</v>
      </c>
      <c r="W76" s="70">
        <f t="shared" si="10"/>
        <v>118277238.4175764</v>
      </c>
      <c r="X76" s="70">
        <f t="shared" si="10"/>
        <v>135880151.59540588</v>
      </c>
    </row>
    <row r="77" spans="1:24" ht="15">
      <c r="A77" s="69">
        <v>41</v>
      </c>
      <c r="B77">
        <v>11437.24951</v>
      </c>
      <c r="C77" s="55">
        <v>11.8608305</v>
      </c>
      <c r="D77" s="55">
        <v>1057</v>
      </c>
      <c r="E77" s="70">
        <f t="shared" si="11"/>
        <v>1433876.2866030415</v>
      </c>
      <c r="F77" s="70">
        <f t="shared" si="11"/>
        <v>3037822.2091397648</v>
      </c>
      <c r="G77" s="70">
        <f t="shared" si="11"/>
        <v>4832009.4388602301</v>
      </c>
      <c r="H77" s="70">
        <f t="shared" si="11"/>
        <v>6839002.1747504836</v>
      </c>
      <c r="I77" s="70">
        <f t="shared" si="11"/>
        <v>9084040.9171919934</v>
      </c>
      <c r="J77" s="70">
        <f t="shared" si="11"/>
        <v>11595359.899533825</v>
      </c>
      <c r="K77" s="70">
        <f t="shared" si="11"/>
        <v>14404542.169685544</v>
      </c>
      <c r="L77" s="70">
        <f t="shared" si="11"/>
        <v>17546916.78733601</v>
      </c>
      <c r="M77" s="70">
        <f t="shared" si="11"/>
        <v>21062003.13206102</v>
      </c>
      <c r="N77" s="70">
        <f t="shared" si="11"/>
        <v>24994007.910062511</v>
      </c>
      <c r="O77" s="70">
        <f t="shared" si="11"/>
        <v>29392381.110034667</v>
      </c>
      <c r="P77" s="70">
        <f t="shared" si="11"/>
        <v>34312437.900012933</v>
      </c>
      <c r="Q77" s="70">
        <f t="shared" si="11"/>
        <v>39816054.286354266</v>
      </c>
      <c r="R77" s="70">
        <f t="shared" si="11"/>
        <v>45972445.283649772</v>
      </c>
      <c r="S77" s="70">
        <f t="shared" si="11"/>
        <v>52859035.382051766</v>
      </c>
      <c r="T77" s="70">
        <f t="shared" si="11"/>
        <v>60562432.259254985</v>
      </c>
      <c r="U77" s="70">
        <f t="shared" si="10"/>
        <v>69179515.982805595</v>
      </c>
      <c r="V77" s="70">
        <f t="shared" si="10"/>
        <v>78818657.400849611</v>
      </c>
      <c r="W77" s="70">
        <f t="shared" si="10"/>
        <v>89601081.04414314</v>
      </c>
      <c r="X77" s="70">
        <f t="shared" si="10"/>
        <v>101662389.67955962</v>
      </c>
    </row>
    <row r="78" spans="1:24" ht="15">
      <c r="A78" s="69">
        <v>42</v>
      </c>
      <c r="B78">
        <v>11850.570470000001</v>
      </c>
      <c r="C78" s="55">
        <v>12.368753</v>
      </c>
      <c r="D78" s="55">
        <v>1005</v>
      </c>
      <c r="E78" s="70">
        <f t="shared" si="11"/>
        <v>1473096.6294778653</v>
      </c>
      <c r="F78" s="70">
        <f t="shared" si="11"/>
        <v>3128396.942507172</v>
      </c>
      <c r="G78" s="70">
        <f t="shared" si="11"/>
        <v>4988437.2626633011</v>
      </c>
      <c r="H78" s="70">
        <f t="shared" si="11"/>
        <v>7078541.3757199487</v>
      </c>
      <c r="I78" s="70">
        <f t="shared" si="11"/>
        <v>9427165.3039634153</v>
      </c>
      <c r="J78" s="70">
        <f t="shared" si="11"/>
        <v>12066284.724790214</v>
      </c>
      <c r="K78" s="70">
        <f t="shared" si="11"/>
        <v>15031830.308154112</v>
      </c>
      <c r="L78" s="70">
        <f t="shared" si="11"/>
        <v>18364176.899826691</v>
      </c>
      <c r="M78" s="70">
        <f t="shared" si="11"/>
        <v>22108693.210527178</v>
      </c>
      <c r="N78" s="70">
        <f t="shared" si="11"/>
        <v>26316359.494742919</v>
      </c>
      <c r="O78" s="70">
        <f t="shared" si="11"/>
        <v>31044461.628717579</v>
      </c>
      <c r="P78" s="70">
        <f t="shared" si="11"/>
        <v>36357371.037231296</v>
      </c>
      <c r="Q78" s="70">
        <f t="shared" si="11"/>
        <v>42327421.087597832</v>
      </c>
      <c r="R78" s="70">
        <f t="shared" si="11"/>
        <v>49035891.882670581</v>
      </c>
      <c r="S78" s="70">
        <f t="shared" si="11"/>
        <v>56574116.860463031</v>
      </c>
      <c r="T78" s="70">
        <f t="shared" si="11"/>
        <v>65044726.266342901</v>
      </c>
      <c r="U78" s="70">
        <f t="shared" si="10"/>
        <v>74563044.427230835</v>
      </c>
      <c r="V78" s="70">
        <f t="shared" si="10"/>
        <v>85258659.851193145</v>
      </c>
      <c r="W78" s="70">
        <f t="shared" si="10"/>
        <v>97277189.528775245</v>
      </c>
      <c r="X78" s="70">
        <f t="shared" si="10"/>
        <v>110782261.45640917</v>
      </c>
    </row>
    <row r="79" spans="1:24" ht="15">
      <c r="A79" s="69">
        <v>43</v>
      </c>
      <c r="B79">
        <v>12276.18814</v>
      </c>
      <c r="C79" s="55">
        <v>12.4892573</v>
      </c>
      <c r="D79" s="55">
        <v>1067</v>
      </c>
      <c r="E79" s="70">
        <f t="shared" si="11"/>
        <v>1635929.4399069406</v>
      </c>
      <c r="F79" s="70">
        <f t="shared" si="11"/>
        <v>3476174.316810309</v>
      </c>
      <c r="G79" s="70">
        <f t="shared" si="11"/>
        <v>5546252.1113402052</v>
      </c>
      <c r="H79" s="70">
        <f t="shared" si="11"/>
        <v>7874867.2479391089</v>
      </c>
      <c r="I79" s="70">
        <f t="shared" si="11"/>
        <v>10494309.120474592</v>
      </c>
      <c r="J79" s="70">
        <f t="shared" si="11"/>
        <v>13440899.828294974</v>
      </c>
      <c r="K79" s="70">
        <f t="shared" si="11"/>
        <v>16755497.831192931</v>
      </c>
      <c r="L79" s="70">
        <f t="shared" si="11"/>
        <v>20484064.507133476</v>
      </c>
      <c r="M79" s="70">
        <f t="shared" si="11"/>
        <v>24678301.468834292</v>
      </c>
      <c r="N79" s="70">
        <f t="shared" si="11"/>
        <v>29396367.476453632</v>
      </c>
      <c r="O79" s="70">
        <f t="shared" si="11"/>
        <v>34703684.887348376</v>
      </c>
      <c r="P79" s="70">
        <f t="shared" si="11"/>
        <v>40673846.825417466</v>
      </c>
      <c r="Q79" s="70">
        <f t="shared" si="11"/>
        <v>47389637.649158671</v>
      </c>
      <c r="R79" s="70">
        <f t="shared" si="11"/>
        <v>54944180.868606716</v>
      </c>
      <c r="S79" s="70">
        <f t="shared" si="11"/>
        <v>63442230.428571321</v>
      </c>
      <c r="T79" s="70">
        <f t="shared" si="11"/>
        <v>73001623.263561413</v>
      </c>
      <c r="U79" s="70">
        <f t="shared" si="10"/>
        <v>83754913.266031206</v>
      </c>
      <c r="V79" s="70">
        <f t="shared" si="10"/>
        <v>95851209.325124592</v>
      </c>
      <c r="W79" s="70">
        <f t="shared" si="10"/>
        <v>109458242.92280793</v>
      </c>
      <c r="X79" s="70">
        <f t="shared" si="10"/>
        <v>124764693.95740341</v>
      </c>
    </row>
    <row r="80" spans="1:24" ht="15">
      <c r="A80" s="69">
        <v>44</v>
      </c>
      <c r="B80">
        <v>12714.383239999999</v>
      </c>
      <c r="C80" s="55">
        <v>12.7418543</v>
      </c>
      <c r="D80" s="55">
        <v>1079</v>
      </c>
      <c r="E80" s="70">
        <f t="shared" si="11"/>
        <v>1748031.9944035897</v>
      </c>
      <c r="F80" s="70">
        <f t="shared" si="11"/>
        <v>3718795.6786514688</v>
      </c>
      <c r="G80" s="70">
        <f t="shared" si="11"/>
        <v>5940671.2001435254</v>
      </c>
      <c r="H80" s="70">
        <f t="shared" si="11"/>
        <v>8445654.8633114658</v>
      </c>
      <c r="I80" s="70">
        <f t="shared" si="11"/>
        <v>11269819.895079067</v>
      </c>
      <c r="J80" s="70">
        <f t="shared" si="11"/>
        <v>14453835.920386044</v>
      </c>
      <c r="K80" s="70">
        <f t="shared" si="11"/>
        <v>18043554.628526293</v>
      </c>
      <c r="L80" s="70">
        <f t="shared" si="11"/>
        <v>22090670.06423761</v>
      </c>
      <c r="M80" s="70">
        <f t="shared" si="11"/>
        <v>26653463.052120071</v>
      </c>
      <c r="N80" s="70">
        <f t="shared" si="11"/>
        <v>31797640.474529143</v>
      </c>
      <c r="O80" s="70">
        <f t="shared" si="11"/>
        <v>37597281.489035062</v>
      </c>
      <c r="P80" s="70">
        <f t="shared" si="11"/>
        <v>44135904.311532378</v>
      </c>
      <c r="Q80" s="70">
        <f t="shared" si="11"/>
        <v>51507668.927298836</v>
      </c>
      <c r="R80" s="70">
        <f t="shared" si="11"/>
        <v>59818733.049745224</v>
      </c>
      <c r="S80" s="70">
        <f t="shared" si="11"/>
        <v>69188780.853453308</v>
      </c>
      <c r="T80" s="70">
        <f t="shared" si="11"/>
        <v>79752746.496150225</v>
      </c>
      <c r="U80" s="70">
        <f t="shared" si="10"/>
        <v>91662757.249341637</v>
      </c>
      <c r="V80" s="70">
        <f t="shared" si="10"/>
        <v>105090324.21981901</v>
      </c>
      <c r="W80" s="70">
        <f t="shared" si="10"/>
        <v>120228812.20970958</v>
      </c>
      <c r="X80" s="70">
        <f t="shared" si="10"/>
        <v>137296224.28249499</v>
      </c>
    </row>
    <row r="81" spans="1:24" ht="15">
      <c r="A81" s="69">
        <v>45</v>
      </c>
      <c r="B81">
        <v>13165.40172</v>
      </c>
      <c r="C81" s="55">
        <v>12.649166299999999</v>
      </c>
      <c r="D81" s="55">
        <v>1032</v>
      </c>
      <c r="E81" s="70">
        <f t="shared" si="11"/>
        <v>1718603.5914698867</v>
      </c>
      <c r="F81" s="70">
        <f t="shared" si="11"/>
        <v>3654596.2092625722</v>
      </c>
      <c r="G81" s="70">
        <f t="shared" si="11"/>
        <v>5835475.7528355774</v>
      </c>
      <c r="H81" s="70">
        <f t="shared" si="11"/>
        <v>8292218.3766778121</v>
      </c>
      <c r="I81" s="70">
        <f t="shared" si="11"/>
        <v>11059718.460572837</v>
      </c>
      <c r="J81" s="70">
        <f t="shared" si="11"/>
        <v>14177284.232432375</v>
      </c>
      <c r="K81" s="70">
        <f t="shared" si="11"/>
        <v>17689196.083286315</v>
      </c>
      <c r="L81" s="70">
        <f t="shared" si="11"/>
        <v>21645335.504464176</v>
      </c>
      <c r="M81" s="70">
        <f t="shared" si="11"/>
        <v>26101893.580086675</v>
      </c>
      <c r="N81" s="70">
        <f t="shared" si="11"/>
        <v>31122169.097950745</v>
      </c>
      <c r="O81" s="70">
        <f t="shared" si="11"/>
        <v>36777467.614787631</v>
      </c>
      <c r="P81" s="70">
        <f t="shared" si="11"/>
        <v>43148114.245780647</v>
      </c>
      <c r="Q81" s="70">
        <f t="shared" si="11"/>
        <v>50324594.563513316</v>
      </c>
      <c r="R81" s="70">
        <f t="shared" si="11"/>
        <v>58408839.811122745</v>
      </c>
      <c r="S81" s="70">
        <f t="shared" si="11"/>
        <v>67515674.68420215</v>
      </c>
      <c r="T81" s="70">
        <f t="shared" si="11"/>
        <v>77774448.245043769</v>
      </c>
      <c r="U81" s="70">
        <f t="shared" si="10"/>
        <v>89330871.133936659</v>
      </c>
      <c r="V81" s="70">
        <f t="shared" si="10"/>
        <v>102349085.17237689</v>
      </c>
      <c r="W81" s="70">
        <f t="shared" si="10"/>
        <v>117013994.75382936</v>
      </c>
      <c r="X81" s="70">
        <f t="shared" si="10"/>
        <v>133533893.13598439</v>
      </c>
    </row>
    <row r="82" spans="1:24" ht="15">
      <c r="A82" s="69">
        <v>46</v>
      </c>
      <c r="B82">
        <v>13630.893309999999</v>
      </c>
      <c r="C82" s="55">
        <v>12.6890014</v>
      </c>
      <c r="D82" s="55">
        <v>998</v>
      </c>
      <c r="E82" s="70">
        <f t="shared" si="11"/>
        <v>1726164.9944525294</v>
      </c>
      <c r="F82" s="70">
        <f t="shared" si="11"/>
        <v>3671363.0892174514</v>
      </c>
      <c r="G82" s="70">
        <f t="shared" si="11"/>
        <v>5863387.3974598665</v>
      </c>
      <c r="H82" s="70">
        <f t="shared" si="11"/>
        <v>8333557.7008635048</v>
      </c>
      <c r="I82" s="70">
        <f t="shared" si="11"/>
        <v>11117167.948648412</v>
      </c>
      <c r="J82" s="70">
        <f t="shared" si="11"/>
        <v>14253990.539745288</v>
      </c>
      <c r="K82" s="70">
        <f t="shared" si="11"/>
        <v>17788844.593341965</v>
      </c>
      <c r="L82" s="70">
        <f t="shared" si="11"/>
        <v>21772236.327287488</v>
      </c>
      <c r="M82" s="70">
        <f t="shared" si="11"/>
        <v>26261080.694120832</v>
      </c>
      <c r="N82" s="70">
        <f t="shared" si="11"/>
        <v>31319514.585505489</v>
      </c>
      <c r="O82" s="70">
        <f t="shared" si="11"/>
        <v>37019813.224186018</v>
      </c>
      <c r="P82" s="70">
        <f t="shared" si="11"/>
        <v>43443422.836932905</v>
      </c>
      <c r="Q82" s="70">
        <f t="shared" si="11"/>
        <v>50682124.36337176</v>
      </c>
      <c r="R82" s="70">
        <f t="shared" si="11"/>
        <v>58839344.827842273</v>
      </c>
      <c r="S82" s="70">
        <f t="shared" si="11"/>
        <v>68031635.11125055</v>
      </c>
      <c r="T82" s="70">
        <f t="shared" si="11"/>
        <v>78390335.237412557</v>
      </c>
      <c r="U82" s="70">
        <f t="shared" si="10"/>
        <v>90063450.967605054</v>
      </c>
      <c r="V82" s="70">
        <f t="shared" si="10"/>
        <v>103217768.51622531</v>
      </c>
      <c r="W82" s="70">
        <f t="shared" si="10"/>
        <v>118041237.60275042</v>
      </c>
      <c r="X82" s="70">
        <f t="shared" si="10"/>
        <v>134745656.8891933</v>
      </c>
    </row>
    <row r="83" spans="1:24" ht="15">
      <c r="A83" s="69">
        <v>47</v>
      </c>
      <c r="B83">
        <v>14109.60533</v>
      </c>
      <c r="C83" s="55">
        <v>12.8221977</v>
      </c>
      <c r="D83" s="55">
        <v>1023</v>
      </c>
      <c r="E83" s="70">
        <f t="shared" si="11"/>
        <v>1850772.2043746901</v>
      </c>
      <c r="F83" s="70">
        <f t="shared" si="11"/>
        <v>3938854.0797709511</v>
      </c>
      <c r="G83" s="70">
        <f t="shared" si="11"/>
        <v>6294673.9413683871</v>
      </c>
      <c r="H83" s="70">
        <f t="shared" si="11"/>
        <v>8952561.6830757167</v>
      </c>
      <c r="I83" s="70">
        <f t="shared" si="11"/>
        <v>11951249.045668824</v>
      </c>
      <c r="J83" s="70">
        <f t="shared" si="11"/>
        <v>15334434.030298529</v>
      </c>
      <c r="K83" s="70">
        <f t="shared" si="11"/>
        <v>19151417.682214171</v>
      </c>
      <c r="L83" s="70">
        <f t="shared" si="11"/>
        <v>23457822.524155121</v>
      </c>
      <c r="M83" s="70">
        <f t="shared" si="11"/>
        <v>28316403.108692113</v>
      </c>
      <c r="N83" s="70">
        <f t="shared" si="11"/>
        <v>33797960.501192249</v>
      </c>
      <c r="O83" s="70">
        <f t="shared" si="11"/>
        <v>39982374.019597709</v>
      </c>
      <c r="P83" s="70">
        <f t="shared" si="11"/>
        <v>46959765.265918672</v>
      </c>
      <c r="Q83" s="70">
        <f t="shared" si="11"/>
        <v>54831811.412145384</v>
      </c>
      <c r="R83" s="70">
        <f t="shared" si="11"/>
        <v>63713226.878276497</v>
      </c>
      <c r="S83" s="70">
        <f t="shared" si="11"/>
        <v>73733434.994033337</v>
      </c>
      <c r="T83" s="70">
        <f t="shared" si="11"/>
        <v>85038454.004343972</v>
      </c>
      <c r="U83" s="70">
        <f t="shared" si="10"/>
        <v>97793024.902179211</v>
      </c>
      <c r="V83" s="70">
        <f t="shared" si="10"/>
        <v>112183012.09632152</v>
      </c>
      <c r="W83" s="70">
        <f t="shared" si="10"/>
        <v>128418111.89750145</v>
      </c>
      <c r="X83" s="70">
        <f t="shared" si="10"/>
        <v>146734908.29198104</v>
      </c>
    </row>
    <row r="84" spans="1:24" ht="15">
      <c r="A84" s="69">
        <v>48</v>
      </c>
      <c r="B84">
        <v>14601.486559999999</v>
      </c>
      <c r="C84" s="55">
        <v>12.6767097</v>
      </c>
      <c r="D84" s="55">
        <v>1063</v>
      </c>
      <c r="E84" s="70">
        <f t="shared" si="11"/>
        <v>1967600.3110707479</v>
      </c>
      <c r="F84" s="70">
        <f t="shared" si="11"/>
        <v>4184627.6016322314</v>
      </c>
      <c r="G84" s="70">
        <f t="shared" si="11"/>
        <v>6682701.0057879696</v>
      </c>
      <c r="H84" s="70">
        <f t="shared" si="11"/>
        <v>9497447.9234814383</v>
      </c>
      <c r="I84" s="70">
        <f t="shared" si="11"/>
        <v>12669012.136720607</v>
      </c>
      <c r="J84" s="70">
        <f t="shared" si="11"/>
        <v>16242626.33822119</v>
      </c>
      <c r="K84" s="70">
        <f t="shared" si="11"/>
        <v>20269257.237843987</v>
      </c>
      <c r="L84" s="70">
        <f t="shared" si="11"/>
        <v>24806332.447302449</v>
      </c>
      <c r="M84" s="70">
        <f t="shared" si="11"/>
        <v>29918559.509934634</v>
      </c>
      <c r="N84" s="70">
        <f t="shared" si="11"/>
        <v>35678848.756501541</v>
      </c>
      <c r="O84" s="70">
        <f t="shared" si="11"/>
        <v>42169353.148736052</v>
      </c>
      <c r="P84" s="70">
        <f t="shared" si="11"/>
        <v>49482639.940839887</v>
      </c>
      <c r="Q84" s="70">
        <f t="shared" si="11"/>
        <v>57723010.869107164</v>
      </c>
      <c r="R84" s="70">
        <f t="shared" si="11"/>
        <v>67007989.698154055</v>
      </c>
      <c r="S84" s="70">
        <f t="shared" si="11"/>
        <v>77469998.339065731</v>
      </c>
      <c r="T84" s="70">
        <f t="shared" si="11"/>
        <v>89258245.444174647</v>
      </c>
      <c r="U84" s="70">
        <f t="shared" si="10"/>
        <v>102540854.41351689</v>
      </c>
      <c r="V84" s="70">
        <f t="shared" si="10"/>
        <v>117507261.16248883</v>
      </c>
      <c r="W84" s="70">
        <f t="shared" si="10"/>
        <v>134370915.84754914</v>
      </c>
      <c r="X84" s="70">
        <f t="shared" si="10"/>
        <v>153372327.08184502</v>
      </c>
    </row>
    <row r="85" spans="1:24" ht="15">
      <c r="A85" s="69">
        <v>49</v>
      </c>
      <c r="B85">
        <v>15106.88658</v>
      </c>
      <c r="C85" s="55">
        <v>13.766070600000001</v>
      </c>
      <c r="D85" s="55">
        <v>1045</v>
      </c>
      <c r="E85" s="70">
        <f t="shared" si="11"/>
        <v>2173207.7823076406</v>
      </c>
      <c r="F85" s="70">
        <f t="shared" si="11"/>
        <v>4645580.8822124442</v>
      </c>
      <c r="G85" s="70">
        <f t="shared" si="11"/>
        <v>7458302.6085455539</v>
      </c>
      <c r="H85" s="70">
        <f t="shared" si="11"/>
        <v>10658225.593507219</v>
      </c>
      <c r="I85" s="70">
        <f t="shared" si="11"/>
        <v>14298652.235724334</v>
      </c>
      <c r="J85" s="70">
        <f t="shared" si="11"/>
        <v>18440222.579650264</v>
      </c>
      <c r="K85" s="70">
        <f t="shared" si="11"/>
        <v>23151924.421069704</v>
      </c>
      <c r="L85" s="70">
        <f t="shared" si="11"/>
        <v>28512242.46444045</v>
      </c>
      <c r="M85" s="70">
        <f t="shared" si="11"/>
        <v>34610465.674046151</v>
      </c>
      <c r="N85" s="70">
        <f t="shared" si="11"/>
        <v>41548174.596031748</v>
      </c>
      <c r="O85" s="70">
        <f t="shared" si="11"/>
        <v>49440933.426240392</v>
      </c>
      <c r="P85" s="70">
        <f t="shared" si="11"/>
        <v>58420215.009303287</v>
      </c>
      <c r="Q85" s="70">
        <f t="shared" si="11"/>
        <v>68635590.834463418</v>
      </c>
      <c r="R85" s="70">
        <f t="shared" si="11"/>
        <v>80257222.507770434</v>
      </c>
      <c r="S85" s="70">
        <f t="shared" si="11"/>
        <v>93478696.202096865</v>
      </c>
      <c r="T85" s="70">
        <f t="shared" si="11"/>
        <v>108520247.29954471</v>
      </c>
      <c r="U85" s="70">
        <f t="shared" si="10"/>
        <v>125632428.94040228</v>
      </c>
      <c r="V85" s="70">
        <f t="shared" si="10"/>
        <v>145100285.58714053</v>
      </c>
      <c r="W85" s="70">
        <f t="shared" si="10"/>
        <v>167248101.12417558</v>
      </c>
      <c r="X85" s="70">
        <f t="shared" si="10"/>
        <v>192444800.58439666</v>
      </c>
    </row>
    <row r="86" spans="1:24" ht="15">
      <c r="A86" s="69">
        <v>50</v>
      </c>
      <c r="B86">
        <v>15625.97675</v>
      </c>
      <c r="C86" s="55">
        <v>12.5287767</v>
      </c>
      <c r="D86" s="55">
        <v>978</v>
      </c>
      <c r="E86" s="70">
        <f t="shared" si="11"/>
        <v>1914673.3720489875</v>
      </c>
      <c r="F86" s="70">
        <f t="shared" si="11"/>
        <v>4069231.895416352</v>
      </c>
      <c r="G86" s="70">
        <f t="shared" si="11"/>
        <v>6493730.2450472321</v>
      </c>
      <c r="H86" s="70">
        <f t="shared" si="11"/>
        <v>9221988.578998547</v>
      </c>
      <c r="I86" s="70">
        <f t="shared" si="11"/>
        <v>12292064.307409767</v>
      </c>
      <c r="J86" s="70">
        <f t="shared" si="11"/>
        <v>15746782.968354529</v>
      </c>
      <c r="K86" s="70">
        <f t="shared" si="11"/>
        <v>19634335.615942288</v>
      </c>
      <c r="L86" s="70">
        <f t="shared" si="11"/>
        <v>24008951.053841248</v>
      </c>
      <c r="M86" s="70">
        <f t="shared" si="11"/>
        <v>28931652.291438304</v>
      </c>
      <c r="N86" s="70">
        <f t="shared" si="11"/>
        <v>34471107.774702035</v>
      </c>
      <c r="O86" s="70">
        <f t="shared" si="11"/>
        <v>40704589.265859775</v>
      </c>
      <c r="P86" s="70">
        <f t="shared" si="11"/>
        <v>47719049.733680502</v>
      </c>
      <c r="Q86" s="70">
        <f t="shared" si="11"/>
        <v>55612336.290224262</v>
      </c>
      <c r="R86" s="70">
        <f t="shared" si="11"/>
        <v>64494555.093728513</v>
      </c>
      <c r="S86" s="70">
        <f t="shared" si="11"/>
        <v>74489607.257129252</v>
      </c>
      <c r="T86" s="70">
        <f t="shared" si="11"/>
        <v>85736917.187130928</v>
      </c>
      <c r="U86" s="70">
        <f t="shared" si="10"/>
        <v>98393377.463019475</v>
      </c>
      <c r="V86" s="70">
        <f t="shared" si="10"/>
        <v>112635537.38499828</v>
      </c>
      <c r="W86" s="70">
        <f t="shared" si="10"/>
        <v>128662065.72085877</v>
      </c>
      <c r="X86" s="70">
        <f t="shared" si="10"/>
        <v>146696522.00468138</v>
      </c>
    </row>
    <row r="87" spans="1:24" ht="15">
      <c r="A87" s="69">
        <v>51</v>
      </c>
      <c r="B87">
        <v>16159.064319999999</v>
      </c>
      <c r="C87" s="55">
        <v>12.5532524</v>
      </c>
      <c r="D87" s="55">
        <v>1005</v>
      </c>
      <c r="E87" s="70">
        <f t="shared" si="11"/>
        <v>2038630.5702157838</v>
      </c>
      <c r="F87" s="70">
        <f t="shared" si="11"/>
        <v>4333175.5814143149</v>
      </c>
      <c r="G87" s="70">
        <f t="shared" si="11"/>
        <v>6915760.6193002062</v>
      </c>
      <c r="H87" s="70">
        <f t="shared" si="11"/>
        <v>9822544.0754365474</v>
      </c>
      <c r="I87" s="70">
        <f t="shared" si="11"/>
        <v>13094223.39554313</v>
      </c>
      <c r="J87" s="70">
        <f t="shared" si="11"/>
        <v>16776604.878421295</v>
      </c>
      <c r="K87" s="70">
        <f t="shared" si="11"/>
        <v>20921245.003176019</v>
      </c>
      <c r="L87" s="70">
        <f t="shared" si="11"/>
        <v>25586172.263862871</v>
      </c>
      <c r="M87" s="70">
        <f t="shared" si="11"/>
        <v>30836699.617860157</v>
      </c>
      <c r="N87" s="70">
        <f t="shared" si="11"/>
        <v>36746338.922935762</v>
      </c>
      <c r="O87" s="70">
        <f t="shared" si="11"/>
        <v>43397830.165907122</v>
      </c>
      <c r="P87" s="70">
        <f t="shared" si="11"/>
        <v>50884299.892972559</v>
      </c>
      <c r="Q87" s="70">
        <f t="shared" si="11"/>
        <v>59310565.060726129</v>
      </c>
      <c r="R87" s="70">
        <f t="shared" si="11"/>
        <v>68794600.562881082</v>
      </c>
      <c r="S87" s="70">
        <f t="shared" si="11"/>
        <v>79469190.979327172</v>
      </c>
      <c r="T87" s="70">
        <f t="shared" ref="T87:X101" si="12">$D87*((1+$C87/100)^T$2-1)*$B87</f>
        <v>91483789.673415884</v>
      </c>
      <c r="U87" s="70">
        <f t="shared" si="12"/>
        <v>105006611.26642071</v>
      </c>
      <c r="V87" s="70">
        <f t="shared" si="12"/>
        <v>120226986.78559712</v>
      </c>
      <c r="W87" s="70">
        <f t="shared" si="12"/>
        <v>137358014.45992357</v>
      </c>
      <c r="X87" s="70">
        <f t="shared" si="12"/>
        <v>156639543.27692208</v>
      </c>
    </row>
    <row r="88" spans="1:24" ht="15">
      <c r="A88" s="69">
        <v>52</v>
      </c>
      <c r="B88">
        <v>16705.96803</v>
      </c>
      <c r="C88" s="55">
        <v>15.0600673</v>
      </c>
      <c r="D88" s="55">
        <v>973</v>
      </c>
      <c r="E88" s="70">
        <f t="shared" ref="E88:T101" si="13">$D88*((1+$C88/100)^E$2-1)*$B88</f>
        <v>2447999.9176667538</v>
      </c>
      <c r="F88" s="70">
        <f t="shared" si="13"/>
        <v>5264670.270438063</v>
      </c>
      <c r="G88" s="70">
        <f t="shared" si="13"/>
        <v>8505533.0739558805</v>
      </c>
      <c r="H88" s="70">
        <f t="shared" si="13"/>
        <v>12234471.996784149</v>
      </c>
      <c r="I88" s="70">
        <f t="shared" si="13"/>
        <v>16524991.630966248</v>
      </c>
      <c r="J88" s="70">
        <f t="shared" si="13"/>
        <v>21461666.40957588</v>
      </c>
      <c r="K88" s="70">
        <f t="shared" si="13"/>
        <v>27141807.73222626</v>
      </c>
      <c r="L88" s="70">
        <f t="shared" si="13"/>
        <v>33677382.160802893</v>
      </c>
      <c r="M88" s="70">
        <f t="shared" si="13"/>
        <v>41197218.496764757</v>
      </c>
      <c r="N88" s="70">
        <f t="shared" si="13"/>
        <v>49849547.245772332</v>
      </c>
      <c r="O88" s="70">
        <f t="shared" si="13"/>
        <v>59804922.527397685</v>
      </c>
      <c r="P88" s="70">
        <f t="shared" si="13"/>
        <v>71259584.026403397</v>
      </c>
      <c r="Q88" s="70">
        <f t="shared" si="13"/>
        <v>84439325.25614655</v>
      </c>
      <c r="R88" s="70">
        <f t="shared" si="13"/>
        <v>99603944.385054857</v>
      </c>
      <c r="S88" s="70">
        <f t="shared" si="13"/>
        <v>117052365.36056547</v>
      </c>
      <c r="T88" s="70">
        <f t="shared" si="13"/>
        <v>137128530.27777526</v>
      </c>
      <c r="U88" s="70">
        <f t="shared" si="12"/>
        <v>160228179.1427758</v>
      </c>
      <c r="V88" s="70">
        <f t="shared" si="12"/>
        <v>186806650.6729092</v>
      </c>
      <c r="W88" s="70">
        <f t="shared" si="12"/>
        <v>217387857.90279198</v>
      </c>
      <c r="X88" s="70">
        <f t="shared" si="12"/>
        <v>252574615.52264753</v>
      </c>
    </row>
    <row r="89" spans="1:24" ht="15">
      <c r="A89" s="69">
        <v>53</v>
      </c>
      <c r="B89">
        <v>17266.491150000002</v>
      </c>
      <c r="C89" s="55">
        <v>12.7088257</v>
      </c>
      <c r="D89" s="55">
        <v>1016</v>
      </c>
      <c r="E89" s="70">
        <f t="shared" si="13"/>
        <v>2229478.1569955773</v>
      </c>
      <c r="F89" s="70">
        <f t="shared" si="13"/>
        <v>4742296.806983294</v>
      </c>
      <c r="G89" s="70">
        <f t="shared" si="13"/>
        <v>7574465.1993550453</v>
      </c>
      <c r="H89" s="70">
        <f t="shared" si="13"/>
        <v>10766568.936243812</v>
      </c>
      <c r="I89" s="70">
        <f t="shared" si="13"/>
        <v>14364351.573216956</v>
      </c>
      <c r="J89" s="70">
        <f t="shared" si="13"/>
        <v>18419370.134587891</v>
      </c>
      <c r="K89" s="70">
        <f t="shared" si="13"/>
        <v>22989733.937026095</v>
      </c>
      <c r="L89" s="70">
        <f t="shared" si="13"/>
        <v>28140937.308972064</v>
      </c>
      <c r="M89" s="70">
        <f t="shared" si="13"/>
        <v>33946798.138911173</v>
      </c>
      <c r="N89" s="70">
        <f t="shared" si="13"/>
        <v>40490515.70211181</v>
      </c>
      <c r="O89" s="70">
        <f t="shared" si="13"/>
        <v>47865862.924719915</v>
      </c>
      <c r="P89" s="70">
        <f t="shared" si="13"/>
        <v>56178530.170619056</v>
      </c>
      <c r="Q89" s="70">
        <f t="shared" si="13"/>
        <v>65547639.807820536</v>
      </c>
      <c r="R89" s="70">
        <f t="shared" si="13"/>
        <v>76107453.258455843</v>
      </c>
      <c r="S89" s="70">
        <f t="shared" si="13"/>
        <v>88009294.994777545</v>
      </c>
      <c r="T89" s="70">
        <f t="shared" si="13"/>
        <v>101423721.05245823</v>
      </c>
      <c r="U89" s="70">
        <f t="shared" si="12"/>
        <v>116542963.13646491</v>
      </c>
      <c r="V89" s="70">
        <f t="shared" si="12"/>
        <v>133583683.34408909</v>
      </c>
      <c r="W89" s="70">
        <f t="shared" si="12"/>
        <v>152790078.98092487</v>
      </c>
      <c r="X89" s="70">
        <f t="shared" si="12"/>
        <v>174437381.96249852</v>
      </c>
    </row>
    <row r="90" spans="1:24" ht="15">
      <c r="A90" s="69">
        <v>54</v>
      </c>
      <c r="B90">
        <v>17840.662820000001</v>
      </c>
      <c r="C90" s="55">
        <v>13.548388900000001</v>
      </c>
      <c r="D90" s="55">
        <v>1015</v>
      </c>
      <c r="E90" s="70">
        <f t="shared" si="13"/>
        <v>2453379.2169091781</v>
      </c>
      <c r="F90" s="70">
        <f t="shared" si="13"/>
        <v>5239151.7913169852</v>
      </c>
      <c r="G90" s="70">
        <f t="shared" si="13"/>
        <v>8402351.6679751035</v>
      </c>
      <c r="H90" s="70">
        <f t="shared" si="13"/>
        <v>11994114.165607184</v>
      </c>
      <c r="I90" s="70">
        <f t="shared" si="13"/>
        <v>16072502.614782818</v>
      </c>
      <c r="J90" s="70">
        <f t="shared" si="13"/>
        <v>20703446.991905436</v>
      </c>
      <c r="K90" s="70">
        <f t="shared" si="13"/>
        <v>25961809.722983319</v>
      </c>
      <c r="L90" s="70">
        <f t="shared" si="13"/>
        <v>31932595.886640288</v>
      </c>
      <c r="M90" s="70">
        <f t="shared" si="13"/>
        <v>38712327.380136892</v>
      </c>
      <c r="N90" s="70">
        <f t="shared" si="13"/>
        <v>46410603.262748204</v>
      </c>
      <c r="O90" s="70">
        <f t="shared" si="13"/>
        <v>55151871.500530593</v>
      </c>
      <c r="P90" s="70">
        <f t="shared" si="13"/>
        <v>65077440.753959931</v>
      </c>
      <c r="Q90" s="70">
        <f t="shared" si="13"/>
        <v>76347764.730382696</v>
      </c>
      <c r="R90" s="70">
        <f t="shared" si="13"/>
        <v>89145036.029421151</v>
      </c>
      <c r="S90" s="70">
        <f t="shared" si="13"/>
        <v>103676131.41264142</v>
      </c>
      <c r="T90" s="70">
        <f t="shared" si="13"/>
        <v>120175956.10981034</v>
      </c>
      <c r="U90" s="70">
        <f t="shared" si="12"/>
        <v>138911241.22476995</v>
      </c>
      <c r="V90" s="70">
        <f t="shared" si="12"/>
        <v>160184855.62862808</v>
      </c>
      <c r="W90" s="70">
        <f t="shared" si="12"/>
        <v>184340702.04500735</v>
      </c>
      <c r="X90" s="70">
        <f t="shared" si="12"/>
        <v>211769276.47596434</v>
      </c>
    </row>
    <row r="91" spans="1:24" ht="15">
      <c r="A91" s="69">
        <v>55</v>
      </c>
      <c r="B91">
        <v>18428.180329999999</v>
      </c>
      <c r="C91" s="55">
        <v>12.105408499999999</v>
      </c>
      <c r="D91" s="55">
        <v>975</v>
      </c>
      <c r="E91" s="70">
        <f t="shared" si="13"/>
        <v>2175036.345361568</v>
      </c>
      <c r="F91" s="70">
        <f t="shared" si="13"/>
        <v>4613369.7253526235</v>
      </c>
      <c r="G91" s="70">
        <f t="shared" si="13"/>
        <v>7346873.3215834554</v>
      </c>
      <c r="H91" s="70">
        <f t="shared" si="13"/>
        <v>10411278.694500213</v>
      </c>
      <c r="I91" s="70">
        <f t="shared" si="13"/>
        <v>13846642.855904501</v>
      </c>
      <c r="J91" s="70">
        <f t="shared" si="13"/>
        <v>17697871.882509369</v>
      </c>
      <c r="K91" s="70">
        <f t="shared" si="13"/>
        <v>22015307.915055338</v>
      </c>
      <c r="L91" s="70">
        <f t="shared" si="13"/>
        <v>26855387.216067187</v>
      </c>
      <c r="M91" s="70">
        <f t="shared" si="13"/>
        <v>32281377.888190467</v>
      </c>
      <c r="N91" s="70">
        <f t="shared" si="13"/>
        <v>38364206.896346159</v>
      </c>
      <c r="O91" s="70">
        <f t="shared" si="13"/>
        <v>45183387.204295591</v>
      </c>
      <c r="P91" s="70">
        <f t="shared" si="13"/>
        <v>52828057.144873865</v>
      </c>
      <c r="Q91" s="70">
        <f t="shared" si="13"/>
        <v>61398145.610235848</v>
      </c>
      <c r="R91" s="70">
        <f t="shared" si="13"/>
        <v>71005678.293141276</v>
      </c>
      <c r="S91" s="70">
        <f t="shared" si="13"/>
        <v>81776242.054083437</v>
      </c>
      <c r="T91" s="70">
        <f t="shared" si="13"/>
        <v>93850626.556040555</v>
      </c>
      <c r="U91" s="70">
        <f t="shared" si="12"/>
        <v>107386664.62582032</v>
      </c>
      <c r="V91" s="70">
        <f t="shared" si="12"/>
        <v>122561295.3986624</v>
      </c>
      <c r="W91" s="70">
        <f t="shared" si="12"/>
        <v>139572877.21492377</v>
      </c>
      <c r="X91" s="70">
        <f t="shared" si="12"/>
        <v>158643780.50235522</v>
      </c>
    </row>
    <row r="92" spans="1:24" ht="15">
      <c r="A92" s="69">
        <v>56</v>
      </c>
      <c r="B92">
        <v>19033.951860000001</v>
      </c>
      <c r="C92" s="55">
        <v>12.4480313</v>
      </c>
      <c r="D92" s="55">
        <v>1036</v>
      </c>
      <c r="E92" s="70">
        <f t="shared" si="13"/>
        <v>2454648.9674254837</v>
      </c>
      <c r="F92" s="70">
        <f t="shared" si="13"/>
        <v>5214853.4066212168</v>
      </c>
      <c r="G92" s="70">
        <f t="shared" si="13"/>
        <v>8318648.9583520256</v>
      </c>
      <c r="H92" s="70">
        <f t="shared" si="13"/>
        <v>11808805.951850293</v>
      </c>
      <c r="I92" s="70">
        <f t="shared" si="13"/>
        <v>15733418.780318365</v>
      </c>
      <c r="J92" s="70">
        <f t="shared" si="13"/>
        <v>20146568.64207796</v>
      </c>
      <c r="K92" s="70">
        <f t="shared" si="13"/>
        <v>25109068.779945284</v>
      </c>
      <c r="L92" s="70">
        <f t="shared" si="13"/>
        <v>30689302.488236889</v>
      </c>
      <c r="M92" s="70">
        <f t="shared" si="13"/>
        <v>36964165.435149774</v>
      </c>
      <c r="N92" s="70">
        <f t="shared" si="13"/>
        <v>44020125.28572648</v>
      </c>
      <c r="O92" s="70">
        <f t="shared" si="13"/>
        <v>51954413.227018408</v>
      </c>
      <c r="P92" s="70">
        <f t="shared" si="13"/>
        <v>60876363.814674497</v>
      </c>
      <c r="Q92" s="70">
        <f t="shared" si="13"/>
        <v>70908921.604052529</v>
      </c>
      <c r="R92" s="70">
        <f t="shared" si="13"/>
        <v>82190335.327242941</v>
      </c>
      <c r="S92" s="70">
        <f t="shared" si="13"/>
        <v>94876062.961778581</v>
      </c>
      <c r="T92" s="70">
        <f t="shared" si="13"/>
        <v>109140913.94289397</v>
      </c>
      <c r="U92" s="70">
        <f t="shared" si="12"/>
        <v>125181458.03903696</v>
      </c>
      <c r="V92" s="70">
        <f t="shared" si="12"/>
        <v>143218734.08495811</v>
      </c>
      <c r="W92" s="70">
        <f t="shared" si="12"/>
        <v>163501295.89874297</v>
      </c>
      <c r="X92" s="70">
        <f t="shared" si="12"/>
        <v>186308637.3555496</v>
      </c>
    </row>
    <row r="93" spans="1:24" ht="15">
      <c r="A93" s="69">
        <v>57</v>
      </c>
      <c r="B93">
        <v>19653.901740000001</v>
      </c>
      <c r="C93" s="55">
        <v>12.946932800000001</v>
      </c>
      <c r="D93" s="55">
        <v>1007</v>
      </c>
      <c r="E93" s="70">
        <f t="shared" si="13"/>
        <v>2562389.4930118192</v>
      </c>
      <c r="F93" s="70">
        <f t="shared" si="13"/>
        <v>5456529.8317581397</v>
      </c>
      <c r="G93" s="70">
        <f t="shared" si="13"/>
        <v>8725372.5752996355</v>
      </c>
      <c r="H93" s="70">
        <f t="shared" si="13"/>
        <v>12417430.192185132</v>
      </c>
      <c r="I93" s="70">
        <f t="shared" si="13"/>
        <v>16587496.027666071</v>
      </c>
      <c r="J93" s="70">
        <f t="shared" si="13"/>
        <v>21297457.484582484</v>
      </c>
      <c r="K93" s="70">
        <f t="shared" si="13"/>
        <v>26617214.486231767</v>
      </c>
      <c r="L93" s="70">
        <f t="shared" si="13"/>
        <v>32625716.852007877</v>
      </c>
      <c r="M93" s="70">
        <f t="shared" si="13"/>
        <v>39412135.981367432</v>
      </c>
      <c r="N93" s="70">
        <f t="shared" si="13"/>
        <v>47077188.234931499</v>
      </c>
      <c r="O93" s="70">
        <f t="shared" si="13"/>
        <v>55734629.652849399</v>
      </c>
      <c r="P93" s="70">
        <f t="shared" si="13"/>
        <v>65512944.193344519</v>
      </c>
      <c r="Q93" s="70">
        <f t="shared" si="13"/>
        <v>76557250.546370134</v>
      </c>
      <c r="R93" s="70">
        <f t="shared" si="13"/>
        <v>89031455.821148127</v>
      </c>
      <c r="S93" s="70">
        <f t="shared" si="13"/>
        <v>103120688.07018568</v>
      </c>
      <c r="T93" s="70">
        <f t="shared" si="13"/>
        <v>119034043.75054206</v>
      </c>
      <c r="U93" s="70">
        <f t="shared" si="12"/>
        <v>137007690.89705914</v>
      </c>
      <c r="V93" s="70">
        <f t="shared" si="12"/>
        <v>157308374.06134492</v>
      </c>
      <c r="W93" s="70">
        <f t="shared" si="12"/>
        <v>180237373.03285167</v>
      </c>
      <c r="X93" s="70">
        <f t="shared" si="12"/>
        <v>206134974.09291208</v>
      </c>
    </row>
    <row r="94" spans="1:24" ht="15">
      <c r="A94" s="69">
        <v>58</v>
      </c>
      <c r="B94">
        <v>20288.36303</v>
      </c>
      <c r="C94" s="55">
        <v>13.4630648</v>
      </c>
      <c r="D94" s="55">
        <v>1001</v>
      </c>
      <c r="E94" s="70">
        <f t="shared" si="13"/>
        <v>2734166.8970497297</v>
      </c>
      <c r="F94" s="70">
        <f t="shared" si="13"/>
        <v>5836436.4551894162</v>
      </c>
      <c r="G94" s="70">
        <f t="shared" si="13"/>
        <v>9356366.5742121208</v>
      </c>
      <c r="H94" s="70">
        <f t="shared" si="13"/>
        <v>13350187.166073566</v>
      </c>
      <c r="I94" s="70">
        <f t="shared" si="13"/>
        <v>17881698.412213061</v>
      </c>
      <c r="J94" s="70">
        <f t="shared" si="13"/>
        <v>23023289.953839608</v>
      </c>
      <c r="K94" s="70">
        <f t="shared" si="13"/>
        <v>28857097.296466652</v>
      </c>
      <c r="L94" s="70">
        <f t="shared" si="13"/>
        <v>35476313.901938736</v>
      </c>
      <c r="M94" s="70">
        <f t="shared" si="13"/>
        <v>42986679.928257883</v>
      </c>
      <c r="N94" s="70">
        <f t="shared" si="13"/>
        <v>51508171.399417564</v>
      </c>
      <c r="O94" s="70">
        <f t="shared" si="13"/>
        <v>61176916.789265938</v>
      </c>
      <c r="P94" s="70">
        <f t="shared" si="13"/>
        <v>72147371.63629663</v>
      </c>
      <c r="Q94" s="70">
        <f t="shared" si="13"/>
        <v>84594785.928237796</v>
      </c>
      <c r="R94" s="70">
        <f t="shared" si="13"/>
        <v>98718003.672227427</v>
      </c>
      <c r="S94" s="70">
        <f t="shared" si="13"/>
        <v>114742639.37293555</v>
      </c>
      <c r="T94" s="70">
        <f t="shared" si="13"/>
        <v>132924682.16199388</v>
      </c>
      <c r="U94" s="70">
        <f t="shared" si="12"/>
        <v>153554585.15370685</v>
      </c>
      <c r="V94" s="70">
        <f t="shared" si="12"/>
        <v>176961905.35337135</v>
      </c>
      <c r="W94" s="70">
        <f t="shared" si="12"/>
        <v>203520568.23946011</v>
      </c>
      <c r="X94" s="70">
        <f t="shared" si="12"/>
        <v>233654841.11991653</v>
      </c>
    </row>
    <row r="95" spans="1:24" ht="15">
      <c r="A95" s="69">
        <v>59</v>
      </c>
      <c r="B95">
        <v>20937.38221</v>
      </c>
      <c r="C95" s="55">
        <v>13.4545586</v>
      </c>
      <c r="D95" s="55">
        <v>947</v>
      </c>
      <c r="E95" s="70">
        <f t="shared" si="13"/>
        <v>2667729.6437366521</v>
      </c>
      <c r="F95" s="70">
        <f t="shared" si="13"/>
        <v>5694390.5356794251</v>
      </c>
      <c r="G95" s="70">
        <f t="shared" si="13"/>
        <v>9128275.2909519207</v>
      </c>
      <c r="H95" s="70">
        <f t="shared" si="13"/>
        <v>13024174.082879024</v>
      </c>
      <c r="I95" s="70">
        <f t="shared" si="13"/>
        <v>17444248.860762645</v>
      </c>
      <c r="J95" s="70">
        <f t="shared" si="13"/>
        <v>22459025.189800438</v>
      </c>
      <c r="K95" s="70">
        <f t="shared" si="13"/>
        <v>28148517.538687557</v>
      </c>
      <c r="L95" s="70">
        <f t="shared" si="13"/>
        <v>34603505.969698213</v>
      </c>
      <c r="M95" s="70">
        <f t="shared" si="13"/>
        <v>41926984.601782404</v>
      </c>
      <c r="N95" s="70">
        <f t="shared" si="13"/>
        <v>50235804.957978852</v>
      </c>
      <c r="O95" s="70">
        <f t="shared" si="13"/>
        <v>59662540.417968482</v>
      </c>
      <c r="P95" s="70">
        <f t="shared" si="13"/>
        <v>70357601.524489388</v>
      </c>
      <c r="Q95" s="70">
        <f t="shared" si="13"/>
        <v>82491635.894892961</v>
      </c>
      <c r="R95" s="70">
        <f t="shared" si="13"/>
        <v>96258251.030206621</v>
      </c>
      <c r="S95" s="70">
        <f t="shared" si="13"/>
        <v>111877103.46613754</v>
      </c>
      <c r="T95" s="70">
        <f t="shared" si="13"/>
        <v>129597403.55570832</v>
      </c>
      <c r="U95" s="70">
        <f t="shared" si="12"/>
        <v>149701891.80492622</v>
      </c>
      <c r="V95" s="70">
        <f t="shared" si="12"/>
        <v>172511350.20686528</v>
      </c>
      <c r="W95" s="70">
        <f t="shared" si="12"/>
        <v>198389720.55583584</v>
      </c>
      <c r="X95" s="70">
        <f t="shared" si="12"/>
        <v>227749911.40813372</v>
      </c>
    </row>
    <row r="96" spans="1:24" ht="15">
      <c r="A96" s="69">
        <v>60</v>
      </c>
      <c r="B96">
        <v>21599.869790000001</v>
      </c>
      <c r="C96" s="55">
        <v>14.5889551</v>
      </c>
      <c r="D96" s="55">
        <v>960</v>
      </c>
      <c r="E96" s="70">
        <f t="shared" si="13"/>
        <v>3025147.4931087024</v>
      </c>
      <c r="F96" s="70">
        <f t="shared" si="13"/>
        <v>6491632.3956958065</v>
      </c>
      <c r="G96" s="70">
        <f t="shared" si="13"/>
        <v>10463841.224269625</v>
      </c>
      <c r="H96" s="70">
        <f t="shared" si="13"/>
        <v>15015553.81532231</v>
      </c>
      <c r="I96" s="70">
        <f t="shared" si="13"/>
        <v>20231313.712564718</v>
      </c>
      <c r="J96" s="70">
        <f t="shared" si="13"/>
        <v>26207998.479339629</v>
      </c>
      <c r="K96" s="70">
        <f t="shared" si="13"/>
        <v>33056619.103207875</v>
      </c>
      <c r="L96" s="70">
        <f t="shared" si="13"/>
        <v>40904381.91486159</v>
      </c>
      <c r="M96" s="70">
        <f t="shared" si="13"/>
        <v>49897051.319461964</v>
      </c>
      <c r="N96" s="70">
        <f t="shared" si="13"/>
        <v>60201657.225790925</v>
      </c>
      <c r="O96" s="70">
        <f t="shared" si="13"/>
        <v>72009597.461026177</v>
      </c>
      <c r="P96" s="70">
        <f t="shared" si="13"/>
        <v>85540192.795414716</v>
      </c>
      <c r="Q96" s="70">
        <f t="shared" si="13"/>
        <v>101044760.6078999</v>
      </c>
      <c r="R96" s="70">
        <f t="shared" si="13"/>
        <v>118811282.85699759</v>
      </c>
      <c r="S96" s="70">
        <f t="shared" si="13"/>
        <v>139169755.05984768</v>
      </c>
      <c r="T96" s="70">
        <f t="shared" si="13"/>
        <v>162498315.63141751</v>
      </c>
      <c r="U96" s="70">
        <f t="shared" si="12"/>
        <v>189230269.43024999</v>
      </c>
      <c r="V96" s="70">
        <f t="shared" si="12"/>
        <v>219862135.96614689</v>
      </c>
      <c r="W96" s="70">
        <f t="shared" si="12"/>
        <v>254962871.75725776</v>
      </c>
      <c r="X96" s="70">
        <f t="shared" si="12"/>
        <v>295184438.1327033</v>
      </c>
    </row>
    <row r="97" spans="1:24" ht="15">
      <c r="A97" s="69">
        <v>61</v>
      </c>
      <c r="B97">
        <v>22276.215789999998</v>
      </c>
      <c r="C97" s="55">
        <v>14.3558314</v>
      </c>
      <c r="D97" s="55">
        <v>955</v>
      </c>
      <c r="E97" s="70">
        <f t="shared" si="13"/>
        <v>3054028.8619625135</v>
      </c>
      <c r="F97" s="70">
        <f t="shared" si="13"/>
        <v>6546488.9582557045</v>
      </c>
      <c r="G97" s="70">
        <f t="shared" si="13"/>
        <v>10540320.737685021</v>
      </c>
      <c r="H97" s="70">
        <f t="shared" si="13"/>
        <v>15107500.273768837</v>
      </c>
      <c r="I97" s="70">
        <f t="shared" si="13"/>
        <v>20330336.403788142</v>
      </c>
      <c r="J97" s="70">
        <f t="shared" si="13"/>
        <v>26302954.08293131</v>
      </c>
      <c r="K97" s="70">
        <f t="shared" si="13"/>
        <v>33132990.686258856</v>
      </c>
      <c r="L97" s="70">
        <f t="shared" si="13"/>
        <v>40943535.828918405</v>
      </c>
      <c r="M97" s="70">
        <f t="shared" si="13"/>
        <v>49875349.663679041</v>
      </c>
      <c r="N97" s="70">
        <f t="shared" si="13"/>
        <v>60089399.633519791</v>
      </c>
      <c r="O97" s="70">
        <f t="shared" si="13"/>
        <v>71769761.396142602</v>
      </c>
      <c r="P97" s="70">
        <f t="shared" si="13"/>
        <v>85126936.200317651</v>
      </c>
      <c r="Q97" s="70">
        <f t="shared" si="13"/>
        <v>100401644.49918336</v>
      </c>
      <c r="R97" s="70">
        <f t="shared" si="13"/>
        <v>117869164.16827601</v>
      </c>
      <c r="S97" s="70">
        <f t="shared" si="13"/>
        <v>137844291.51082546</v>
      </c>
      <c r="T97" s="70">
        <f t="shared" si="13"/>
        <v>160687014.45660657</v>
      </c>
      <c r="U97" s="70">
        <f t="shared" si="12"/>
        <v>186809000.19565314</v>
      </c>
      <c r="V97" s="70">
        <f t="shared" si="12"/>
        <v>216681014.16572934</v>
      </c>
      <c r="W97" s="70">
        <f t="shared" si="12"/>
        <v>250841404.09713408</v>
      </c>
      <c r="X97" s="70">
        <f t="shared" si="12"/>
        <v>289905802.01267385</v>
      </c>
    </row>
    <row r="98" spans="1:24" ht="15">
      <c r="A98" s="69">
        <v>62</v>
      </c>
      <c r="B98">
        <v>22967.866709999998</v>
      </c>
      <c r="C98" s="55">
        <v>13.695024800000001</v>
      </c>
      <c r="D98" s="55">
        <v>984</v>
      </c>
      <c r="E98" s="70">
        <f t="shared" si="13"/>
        <v>3095127.7612939966</v>
      </c>
      <c r="F98" s="70">
        <f t="shared" si="13"/>
        <v>6614134.0370888934</v>
      </c>
      <c r="G98" s="70">
        <f t="shared" si="13"/>
        <v>10615069.095067453</v>
      </c>
      <c r="H98" s="70">
        <f t="shared" si="13"/>
        <v>15163933.20146808</v>
      </c>
      <c r="I98" s="70">
        <f t="shared" si="13"/>
        <v>20335765.375358563</v>
      </c>
      <c r="J98" s="70">
        <f t="shared" si="13"/>
        <v>26215881.248077728</v>
      </c>
      <c r="K98" s="70">
        <f t="shared" si="13"/>
        <v>32901280.447834522</v>
      </c>
      <c r="L98" s="70">
        <f t="shared" si="13"/>
        <v>40502246.725977018</v>
      </c>
      <c r="M98" s="70">
        <f t="shared" si="13"/>
        <v>49144167.220950752</v>
      </c>
      <c r="N98" s="70">
        <f t="shared" si="13"/>
        <v>58969600.870907448</v>
      </c>
      <c r="O98" s="70">
        <f t="shared" si="13"/>
        <v>70140630.095933214</v>
      </c>
      <c r="P98" s="70">
        <f t="shared" si="13"/>
        <v>82841534.543741554</v>
      </c>
      <c r="Q98" s="70">
        <f t="shared" si="13"/>
        <v>97281831.005501509</v>
      </c>
      <c r="R98" s="70">
        <f t="shared" si="13"/>
        <v>113699729.64889304</v>
      </c>
      <c r="S98" s="70">
        <f t="shared" si="13"/>
        <v>132366063.5831359</v>
      </c>
      <c r="T98" s="70">
        <f t="shared" si="13"/>
        <v>153588756.57892415</v>
      </c>
      <c r="U98" s="70">
        <f t="shared" si="12"/>
        <v>177717902.64371344</v>
      </c>
      <c r="V98" s="70">
        <f t="shared" si="12"/>
        <v>205151541.24610385</v>
      </c>
      <c r="W98" s="70">
        <f t="shared" si="12"/>
        <v>236342223.45863399</v>
      </c>
      <c r="X98" s="70">
        <f t="shared" si="12"/>
        <v>271804477.33545941</v>
      </c>
    </row>
    <row r="99" spans="1:24" ht="15">
      <c r="A99" s="69">
        <v>63</v>
      </c>
      <c r="B99">
        <v>23674.921310000002</v>
      </c>
      <c r="C99" s="55">
        <v>15.539543800000001</v>
      </c>
      <c r="D99" s="55">
        <v>1001</v>
      </c>
      <c r="E99" s="70">
        <f t="shared" si="13"/>
        <v>3682653.7413495667</v>
      </c>
      <c r="F99" s="70">
        <f t="shared" si="13"/>
        <v>7937575.0738384854</v>
      </c>
      <c r="G99" s="70">
        <f t="shared" si="13"/>
        <v>12853691.770445066</v>
      </c>
      <c r="H99" s="70">
        <f t="shared" si="13"/>
        <v>18533750.574379936</v>
      </c>
      <c r="I99" s="70">
        <f t="shared" si="13"/>
        <v>25096464.604018021</v>
      </c>
      <c r="J99" s="70">
        <f t="shared" si="13"/>
        <v>32678994.454760466</v>
      </c>
      <c r="K99" s="70">
        <f t="shared" si="13"/>
        <v>41439814.852807105</v>
      </c>
      <c r="L99" s="70">
        <f t="shared" si="13"/>
        <v>51562026.773847528</v>
      </c>
      <c r="M99" s="70">
        <f t="shared" si="13"/>
        <v>63257184.249886863</v>
      </c>
      <c r="N99" s="70">
        <f t="shared" si="13"/>
        <v>76769715.844394282</v>
      </c>
      <c r="O99" s="70">
        <f t="shared" si="13"/>
        <v>92382033.204519048</v>
      </c>
      <c r="P99" s="70">
        <f t="shared" si="13"/>
        <v>110420433.45901538</v>
      </c>
      <c r="Q99" s="70">
        <f t="shared" si="13"/>
        <v>131261918.82187849</v>
      </c>
      <c r="R99" s="70">
        <f t="shared" si="13"/>
        <v>155342075.93127432</v>
      </c>
      <c r="S99" s="70">
        <f t="shared" si="13"/>
        <v>183164179.6017935</v>
      </c>
      <c r="T99" s="70">
        <f t="shared" si="13"/>
        <v>215309711.25827441</v>
      </c>
      <c r="U99" s="70">
        <f t="shared" si="12"/>
        <v>252450511.88625708</v>
      </c>
      <c r="V99" s="70">
        <f t="shared" si="12"/>
        <v>295362823.49549574</v>
      </c>
      <c r="W99" s="70">
        <f t="shared" si="12"/>
        <v>344943512.56284451</v>
      </c>
      <c r="X99" s="70">
        <f t="shared" si="12"/>
        <v>402228814.5241558</v>
      </c>
    </row>
    <row r="100" spans="1:24" ht="15">
      <c r="A100" s="69">
        <v>64</v>
      </c>
      <c r="B100">
        <v>24398.043460000001</v>
      </c>
      <c r="C100" s="55">
        <v>16.852858900000001</v>
      </c>
      <c r="D100" s="55">
        <v>905</v>
      </c>
      <c r="E100" s="70">
        <f>$D100*((1+$C100/100)^E$2-1)*$B100</f>
        <v>3721149.8940004054</v>
      </c>
      <c r="F100" s="70">
        <f>$D100*((1+$C100/100)^F$2-1)*$B100</f>
        <v>8069419.9290941982</v>
      </c>
      <c r="G100" s="70">
        <f t="shared" si="13"/>
        <v>13150497.777793329</v>
      </c>
      <c r="H100" s="70">
        <f t="shared" si="13"/>
        <v>19087882.506932881</v>
      </c>
      <c r="I100" s="70">
        <f t="shared" si="13"/>
        <v>26025886.306824468</v>
      </c>
      <c r="J100" s="70">
        <f t="shared" si="13"/>
        <v>34133142.097588427</v>
      </c>
      <c r="K100" s="70">
        <f t="shared" si="13"/>
        <v>43606702.267431915</v>
      </c>
      <c r="L100" s="70">
        <f t="shared" si="13"/>
        <v>54676828.165505722</v>
      </c>
      <c r="M100" s="70">
        <f t="shared" si="13"/>
        <v>67612586.761234269</v>
      </c>
      <c r="N100" s="70">
        <f t="shared" si="13"/>
        <v>82728390.50074558</v>
      </c>
      <c r="O100" s="70">
        <f t="shared" si="13"/>
        <v>100391639.31607765</v>
      </c>
      <c r="P100" s="70">
        <f t="shared" si="13"/>
        <v>121031650.53141356</v>
      </c>
      <c r="Q100" s="70">
        <f t="shared" si="13"/>
        <v>145150093.71381417</v>
      </c>
      <c r="R100" s="70">
        <f t="shared" si="13"/>
        <v>173333184.09462151</v>
      </c>
      <c r="S100" s="70">
        <f t="shared" si="13"/>
        <v>206265930.93096575</v>
      </c>
      <c r="T100" s="70">
        <f t="shared" si="13"/>
        <v>244748787.12353328</v>
      </c>
      <c r="U100" s="70">
        <f t="shared" si="12"/>
        <v>289717104.77092415</v>
      </c>
      <c r="V100" s="70">
        <f t="shared" si="12"/>
        <v>342263869.54113352</v>
      </c>
      <c r="W100" s="70">
        <f t="shared" si="12"/>
        <v>403666266.43458134</v>
      </c>
      <c r="X100" s="70">
        <f t="shared" si="12"/>
        <v>475416722.63769984</v>
      </c>
    </row>
    <row r="101" spans="1:24" ht="15">
      <c r="A101" s="69">
        <v>65</v>
      </c>
      <c r="B101">
        <v>25129.265719999999</v>
      </c>
      <c r="C101" s="55">
        <v>15.0329374</v>
      </c>
      <c r="E101" s="70">
        <f>$D101*((1+$C101/100)^E$2-1)*$B101</f>
        <v>0</v>
      </c>
      <c r="F101" s="70">
        <f t="shared" ref="F101:X101" si="14">$D101*((1+$C101/100)^F$2-1)*$B101</f>
        <v>0</v>
      </c>
      <c r="G101" s="70">
        <f t="shared" si="13"/>
        <v>0</v>
      </c>
      <c r="H101" s="70">
        <f t="shared" si="13"/>
        <v>0</v>
      </c>
      <c r="I101" s="70">
        <f t="shared" si="13"/>
        <v>0</v>
      </c>
      <c r="J101" s="70">
        <f t="shared" si="13"/>
        <v>0</v>
      </c>
      <c r="K101" s="70">
        <f t="shared" si="13"/>
        <v>0</v>
      </c>
      <c r="L101" s="70">
        <f t="shared" si="13"/>
        <v>0</v>
      </c>
      <c r="M101" s="70">
        <f t="shared" si="13"/>
        <v>0</v>
      </c>
      <c r="N101" s="70">
        <f t="shared" si="13"/>
        <v>0</v>
      </c>
      <c r="O101" s="70">
        <f t="shared" si="13"/>
        <v>0</v>
      </c>
      <c r="P101" s="70">
        <f t="shared" si="13"/>
        <v>0</v>
      </c>
      <c r="Q101" s="70">
        <f t="shared" si="13"/>
        <v>0</v>
      </c>
      <c r="R101" s="70">
        <f t="shared" si="13"/>
        <v>0</v>
      </c>
      <c r="S101" s="70">
        <f t="shared" si="13"/>
        <v>0</v>
      </c>
      <c r="T101" s="70">
        <f t="shared" si="13"/>
        <v>0</v>
      </c>
      <c r="U101" s="70">
        <f t="shared" si="12"/>
        <v>0</v>
      </c>
      <c r="V101" s="70">
        <f t="shared" si="12"/>
        <v>0</v>
      </c>
      <c r="W101" s="70">
        <f t="shared" si="12"/>
        <v>0</v>
      </c>
      <c r="X101" s="70">
        <f t="shared" si="12"/>
        <v>0</v>
      </c>
    </row>
    <row r="102" spans="1:24">
      <c r="A102" s="69"/>
      <c r="B102" s="69"/>
      <c r="E102" s="69"/>
      <c r="F102" s="69"/>
      <c r="G102" s="69"/>
      <c r="H102" s="69"/>
      <c r="I102" s="70">
        <f>SUM(I71:I101)</f>
        <v>419835924.47458655</v>
      </c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70">
        <f>SUM(X71:X101)</f>
        <v>5556665157.1228247</v>
      </c>
    </row>
    <row r="103" spans="1:24">
      <c r="A103" s="69" t="s">
        <v>134</v>
      </c>
      <c r="B103" s="69"/>
      <c r="E103" s="69" t="s">
        <v>31</v>
      </c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</row>
    <row r="104" spans="1:24">
      <c r="A104" s="69" t="s">
        <v>0</v>
      </c>
      <c r="B104" s="69" t="s">
        <v>32</v>
      </c>
      <c r="C104" s="69" t="s">
        <v>33</v>
      </c>
      <c r="E104" s="69">
        <v>1</v>
      </c>
      <c r="F104" s="69">
        <v>2</v>
      </c>
      <c r="G104" s="69">
        <v>3</v>
      </c>
      <c r="H104" s="69">
        <v>4</v>
      </c>
      <c r="I104" s="69">
        <v>5</v>
      </c>
      <c r="J104" s="69">
        <v>6</v>
      </c>
      <c r="K104" s="69">
        <v>7</v>
      </c>
      <c r="L104" s="69">
        <v>8</v>
      </c>
      <c r="M104" s="69">
        <v>9</v>
      </c>
      <c r="N104" s="69">
        <v>10</v>
      </c>
      <c r="O104" s="69">
        <v>11</v>
      </c>
      <c r="P104" s="69">
        <v>12</v>
      </c>
      <c r="Q104" s="69">
        <v>13</v>
      </c>
      <c r="R104" s="69">
        <v>14</v>
      </c>
      <c r="S104" s="69">
        <v>15</v>
      </c>
      <c r="T104" s="69">
        <v>16</v>
      </c>
      <c r="U104" s="69">
        <v>17</v>
      </c>
      <c r="V104" s="69">
        <v>18</v>
      </c>
      <c r="W104" s="69">
        <v>19</v>
      </c>
      <c r="X104" s="69">
        <v>20</v>
      </c>
    </row>
    <row r="105" spans="1:24" ht="15">
      <c r="A105" s="69">
        <v>35</v>
      </c>
      <c r="B105" s="75">
        <v>12847</v>
      </c>
      <c r="C105" s="55">
        <v>11.6415585</v>
      </c>
      <c r="D105">
        <v>0</v>
      </c>
      <c r="E105" s="70">
        <f>$D105*((1+$C105/100)^E$2-1)*$B105</f>
        <v>0</v>
      </c>
      <c r="F105" s="70">
        <f>$D105*((1+$C105/100)^F$2-1)*$B105</f>
        <v>0</v>
      </c>
      <c r="G105" s="70">
        <f>$D105*((1+$C105/100)^G$2-1)*$B105</f>
        <v>0</v>
      </c>
      <c r="H105" s="70">
        <f>$D105*((1+$C105/100)^H$2-1)*$B105</f>
        <v>0</v>
      </c>
      <c r="I105" s="70">
        <f>$D105*((1+$C105/100)^I$2-1)*$B105</f>
        <v>0</v>
      </c>
      <c r="J105" s="70">
        <f t="shared" ref="J105:X120" si="15">$D105*((1+$C105/100)^J$2-1)*$B105</f>
        <v>0</v>
      </c>
      <c r="K105" s="70">
        <f t="shared" si="15"/>
        <v>0</v>
      </c>
      <c r="L105" s="70">
        <f t="shared" si="15"/>
        <v>0</v>
      </c>
      <c r="M105" s="70">
        <f t="shared" si="15"/>
        <v>0</v>
      </c>
      <c r="N105" s="70">
        <f t="shared" si="15"/>
        <v>0</v>
      </c>
      <c r="O105" s="70">
        <f t="shared" si="15"/>
        <v>0</v>
      </c>
      <c r="P105" s="70">
        <f t="shared" si="15"/>
        <v>0</v>
      </c>
      <c r="Q105" s="70">
        <f t="shared" si="15"/>
        <v>0</v>
      </c>
      <c r="R105" s="70">
        <f t="shared" si="15"/>
        <v>0</v>
      </c>
      <c r="S105" s="70">
        <f t="shared" si="15"/>
        <v>0</v>
      </c>
      <c r="T105" s="70">
        <f t="shared" si="15"/>
        <v>0</v>
      </c>
      <c r="U105" s="70">
        <f t="shared" si="15"/>
        <v>0</v>
      </c>
      <c r="V105" s="70">
        <f t="shared" si="15"/>
        <v>0</v>
      </c>
      <c r="W105" s="70">
        <f t="shared" si="15"/>
        <v>0</v>
      </c>
      <c r="X105" s="70">
        <f t="shared" si="15"/>
        <v>0</v>
      </c>
    </row>
    <row r="106" spans="1:24" ht="15">
      <c r="A106" s="69">
        <v>36</v>
      </c>
      <c r="B106" s="75">
        <v>13290</v>
      </c>
      <c r="C106" s="55">
        <v>12.260639899999999</v>
      </c>
      <c r="D106">
        <v>0</v>
      </c>
      <c r="E106" s="70">
        <f t="shared" ref="E106:T134" si="16">$D106*((1+$C106/100)^E$2-1)*$B106</f>
        <v>0</v>
      </c>
      <c r="F106" s="70">
        <f t="shared" si="16"/>
        <v>0</v>
      </c>
      <c r="G106" s="70">
        <f t="shared" si="16"/>
        <v>0</v>
      </c>
      <c r="H106" s="70">
        <f t="shared" si="16"/>
        <v>0</v>
      </c>
      <c r="I106" s="70">
        <f t="shared" si="16"/>
        <v>0</v>
      </c>
      <c r="J106" s="70">
        <f t="shared" si="16"/>
        <v>0</v>
      </c>
      <c r="K106" s="70">
        <f t="shared" si="16"/>
        <v>0</v>
      </c>
      <c r="L106" s="70">
        <f t="shared" si="16"/>
        <v>0</v>
      </c>
      <c r="M106" s="70">
        <f t="shared" si="16"/>
        <v>0</v>
      </c>
      <c r="N106" s="70">
        <f t="shared" si="16"/>
        <v>0</v>
      </c>
      <c r="O106" s="70">
        <f t="shared" si="16"/>
        <v>0</v>
      </c>
      <c r="P106" s="70">
        <f t="shared" si="16"/>
        <v>0</v>
      </c>
      <c r="Q106" s="70">
        <f t="shared" si="16"/>
        <v>0</v>
      </c>
      <c r="R106" s="70">
        <f t="shared" si="16"/>
        <v>0</v>
      </c>
      <c r="S106" s="70">
        <f t="shared" si="16"/>
        <v>0</v>
      </c>
      <c r="T106" s="70">
        <f t="shared" si="16"/>
        <v>0</v>
      </c>
      <c r="U106" s="70">
        <f t="shared" si="15"/>
        <v>0</v>
      </c>
      <c r="V106" s="70">
        <f t="shared" si="15"/>
        <v>0</v>
      </c>
      <c r="W106" s="70">
        <f t="shared" si="15"/>
        <v>0</v>
      </c>
      <c r="X106" s="70">
        <f t="shared" si="15"/>
        <v>0</v>
      </c>
    </row>
    <row r="107" spans="1:24" ht="15">
      <c r="A107" s="69">
        <v>37</v>
      </c>
      <c r="B107" s="75">
        <v>13744</v>
      </c>
      <c r="C107" s="55">
        <v>12.666257</v>
      </c>
      <c r="D107">
        <v>0</v>
      </c>
      <c r="E107" s="70">
        <f t="shared" si="16"/>
        <v>0</v>
      </c>
      <c r="F107" s="70">
        <f t="shared" si="16"/>
        <v>0</v>
      </c>
      <c r="G107" s="70">
        <f t="shared" si="16"/>
        <v>0</v>
      </c>
      <c r="H107" s="70">
        <f t="shared" si="16"/>
        <v>0</v>
      </c>
      <c r="I107" s="70">
        <f t="shared" si="16"/>
        <v>0</v>
      </c>
      <c r="J107" s="70">
        <f t="shared" si="16"/>
        <v>0</v>
      </c>
      <c r="K107" s="70">
        <f t="shared" si="16"/>
        <v>0</v>
      </c>
      <c r="L107" s="70">
        <f t="shared" si="16"/>
        <v>0</v>
      </c>
      <c r="M107" s="70">
        <f t="shared" si="16"/>
        <v>0</v>
      </c>
      <c r="N107" s="70">
        <f t="shared" si="16"/>
        <v>0</v>
      </c>
      <c r="O107" s="70">
        <f t="shared" si="16"/>
        <v>0</v>
      </c>
      <c r="P107" s="70">
        <f t="shared" si="16"/>
        <v>0</v>
      </c>
      <c r="Q107" s="70">
        <f t="shared" si="16"/>
        <v>0</v>
      </c>
      <c r="R107" s="70">
        <f t="shared" si="16"/>
        <v>0</v>
      </c>
      <c r="S107" s="70">
        <f t="shared" si="16"/>
        <v>0</v>
      </c>
      <c r="T107" s="70">
        <f t="shared" si="16"/>
        <v>0</v>
      </c>
      <c r="U107" s="70">
        <f t="shared" si="15"/>
        <v>0</v>
      </c>
      <c r="V107" s="70">
        <f t="shared" si="15"/>
        <v>0</v>
      </c>
      <c r="W107" s="70">
        <f t="shared" si="15"/>
        <v>0</v>
      </c>
      <c r="X107" s="70">
        <f t="shared" si="15"/>
        <v>0</v>
      </c>
    </row>
    <row r="108" spans="1:24" ht="15">
      <c r="A108" s="69">
        <v>38</v>
      </c>
      <c r="B108" s="75">
        <v>14211</v>
      </c>
      <c r="C108" s="55">
        <v>12.4921723</v>
      </c>
      <c r="D108">
        <v>0</v>
      </c>
      <c r="E108" s="70">
        <f t="shared" si="16"/>
        <v>0</v>
      </c>
      <c r="F108" s="70">
        <f t="shared" si="16"/>
        <v>0</v>
      </c>
      <c r="G108" s="70">
        <f t="shared" si="16"/>
        <v>0</v>
      </c>
      <c r="H108" s="70">
        <f t="shared" si="16"/>
        <v>0</v>
      </c>
      <c r="I108" s="70">
        <f t="shared" si="16"/>
        <v>0</v>
      </c>
      <c r="J108" s="70">
        <f t="shared" si="16"/>
        <v>0</v>
      </c>
      <c r="K108" s="70">
        <f t="shared" si="16"/>
        <v>0</v>
      </c>
      <c r="L108" s="70">
        <f t="shared" si="16"/>
        <v>0</v>
      </c>
      <c r="M108" s="70">
        <f t="shared" si="16"/>
        <v>0</v>
      </c>
      <c r="N108" s="70">
        <f t="shared" si="16"/>
        <v>0</v>
      </c>
      <c r="O108" s="70">
        <f t="shared" si="16"/>
        <v>0</v>
      </c>
      <c r="P108" s="70">
        <f t="shared" si="16"/>
        <v>0</v>
      </c>
      <c r="Q108" s="70">
        <f t="shared" si="16"/>
        <v>0</v>
      </c>
      <c r="R108" s="70">
        <f t="shared" si="16"/>
        <v>0</v>
      </c>
      <c r="S108" s="70">
        <f t="shared" si="16"/>
        <v>0</v>
      </c>
      <c r="T108" s="70">
        <f t="shared" si="16"/>
        <v>0</v>
      </c>
      <c r="U108" s="70">
        <f t="shared" si="15"/>
        <v>0</v>
      </c>
      <c r="V108" s="70">
        <f t="shared" si="15"/>
        <v>0</v>
      </c>
      <c r="W108" s="70">
        <f t="shared" si="15"/>
        <v>0</v>
      </c>
      <c r="X108" s="70">
        <f t="shared" si="15"/>
        <v>0</v>
      </c>
    </row>
    <row r="109" spans="1:24" ht="15">
      <c r="A109" s="69">
        <v>39</v>
      </c>
      <c r="B109" s="75">
        <v>14688</v>
      </c>
      <c r="C109" s="55">
        <v>12.566598300000001</v>
      </c>
      <c r="D109">
        <v>0</v>
      </c>
      <c r="E109" s="70">
        <f t="shared" si="16"/>
        <v>0</v>
      </c>
      <c r="F109" s="70">
        <f t="shared" si="16"/>
        <v>0</v>
      </c>
      <c r="G109" s="70">
        <f t="shared" si="16"/>
        <v>0</v>
      </c>
      <c r="H109" s="70">
        <f t="shared" si="16"/>
        <v>0</v>
      </c>
      <c r="I109" s="70">
        <f t="shared" si="16"/>
        <v>0</v>
      </c>
      <c r="J109" s="70">
        <f t="shared" si="16"/>
        <v>0</v>
      </c>
      <c r="K109" s="70">
        <f t="shared" si="16"/>
        <v>0</v>
      </c>
      <c r="L109" s="70">
        <f t="shared" si="16"/>
        <v>0</v>
      </c>
      <c r="M109" s="70">
        <f t="shared" si="16"/>
        <v>0</v>
      </c>
      <c r="N109" s="70">
        <f t="shared" si="16"/>
        <v>0</v>
      </c>
      <c r="O109" s="70">
        <f t="shared" si="16"/>
        <v>0</v>
      </c>
      <c r="P109" s="70">
        <f t="shared" si="16"/>
        <v>0</v>
      </c>
      <c r="Q109" s="70">
        <f t="shared" si="16"/>
        <v>0</v>
      </c>
      <c r="R109" s="70">
        <f t="shared" si="16"/>
        <v>0</v>
      </c>
      <c r="S109" s="70">
        <f t="shared" si="16"/>
        <v>0</v>
      </c>
      <c r="T109" s="70">
        <f t="shared" si="16"/>
        <v>0</v>
      </c>
      <c r="U109" s="70">
        <f t="shared" si="15"/>
        <v>0</v>
      </c>
      <c r="V109" s="70">
        <f t="shared" si="15"/>
        <v>0</v>
      </c>
      <c r="W109" s="70">
        <f t="shared" si="15"/>
        <v>0</v>
      </c>
      <c r="X109" s="70">
        <f t="shared" si="15"/>
        <v>0</v>
      </c>
    </row>
    <row r="110" spans="1:24" ht="15">
      <c r="A110" s="69">
        <v>40</v>
      </c>
      <c r="B110" s="75">
        <v>15179</v>
      </c>
      <c r="C110" s="55">
        <v>13.5524577</v>
      </c>
      <c r="D110">
        <v>0</v>
      </c>
      <c r="E110" s="70">
        <f t="shared" si="16"/>
        <v>0</v>
      </c>
      <c r="F110" s="70">
        <f t="shared" si="16"/>
        <v>0</v>
      </c>
      <c r="G110" s="70">
        <f t="shared" si="16"/>
        <v>0</v>
      </c>
      <c r="H110" s="70">
        <f t="shared" si="16"/>
        <v>0</v>
      </c>
      <c r="I110" s="70">
        <f t="shared" si="16"/>
        <v>0</v>
      </c>
      <c r="J110" s="70">
        <f t="shared" si="16"/>
        <v>0</v>
      </c>
      <c r="K110" s="70">
        <f t="shared" si="16"/>
        <v>0</v>
      </c>
      <c r="L110" s="70">
        <f t="shared" si="16"/>
        <v>0</v>
      </c>
      <c r="M110" s="70">
        <f t="shared" si="16"/>
        <v>0</v>
      </c>
      <c r="N110" s="70">
        <f t="shared" si="16"/>
        <v>0</v>
      </c>
      <c r="O110" s="70">
        <f t="shared" si="16"/>
        <v>0</v>
      </c>
      <c r="P110" s="70">
        <f t="shared" si="16"/>
        <v>0</v>
      </c>
      <c r="Q110" s="70">
        <f t="shared" si="16"/>
        <v>0</v>
      </c>
      <c r="R110" s="70">
        <f t="shared" si="16"/>
        <v>0</v>
      </c>
      <c r="S110" s="70">
        <f t="shared" si="16"/>
        <v>0</v>
      </c>
      <c r="T110" s="70">
        <f t="shared" si="16"/>
        <v>0</v>
      </c>
      <c r="U110" s="70">
        <f t="shared" si="15"/>
        <v>0</v>
      </c>
      <c r="V110" s="70">
        <f t="shared" si="15"/>
        <v>0</v>
      </c>
      <c r="W110" s="70">
        <f t="shared" si="15"/>
        <v>0</v>
      </c>
      <c r="X110" s="70">
        <f t="shared" si="15"/>
        <v>0</v>
      </c>
    </row>
    <row r="111" spans="1:24" ht="15">
      <c r="A111" s="69">
        <v>41</v>
      </c>
      <c r="B111" s="75">
        <v>15681</v>
      </c>
      <c r="C111" s="55">
        <v>11.8608305</v>
      </c>
      <c r="D111" s="55">
        <v>4</v>
      </c>
      <c r="E111" s="70">
        <f t="shared" si="16"/>
        <v>7439.587322819998</v>
      </c>
      <c r="F111" s="70">
        <f t="shared" si="16"/>
        <v>15761.571487899168</v>
      </c>
      <c r="G111" s="70">
        <f t="shared" si="16"/>
        <v>25070.612089035221</v>
      </c>
      <c r="H111" s="70">
        <f t="shared" si="16"/>
        <v>35483.782217048196</v>
      </c>
      <c r="I111" s="70">
        <f t="shared" si="16"/>
        <v>47132.040803621414</v>
      </c>
      <c r="J111" s="70">
        <f t="shared" si="16"/>
        <v>60161.879597349791</v>
      </c>
      <c r="K111" s="70">
        <f t="shared" si="16"/>
        <v>74737.165484825542</v>
      </c>
      <c r="L111" s="70">
        <f t="shared" si="16"/>
        <v>91041.201326305192</v>
      </c>
      <c r="M111" s="70">
        <f t="shared" si="16"/>
        <v>109279.031223602</v>
      </c>
      <c r="N111" s="70">
        <f t="shared" si="16"/>
        <v>129680.01921189552</v>
      </c>
      <c r="O111" s="70">
        <f t="shared" si="16"/>
        <v>152500.73380580591</v>
      </c>
      <c r="P111" s="70">
        <f t="shared" si="16"/>
        <v>178028.17467658871</v>
      </c>
      <c r="Q111" s="70">
        <f t="shared" si="16"/>
        <v>206583.38204004284</v>
      </c>
      <c r="R111" s="70">
        <f t="shared" si="16"/>
        <v>238525.47414779974</v>
      </c>
      <c r="S111" s="70">
        <f t="shared" si="16"/>
        <v>274256.16365861165</v>
      </c>
      <c r="T111" s="70">
        <f t="shared" si="16"/>
        <v>314224.80968878214</v>
      </c>
      <c r="U111" s="70">
        <f t="shared" si="15"/>
        <v>358934.06907773617</v>
      </c>
      <c r="V111" s="70">
        <f t="shared" si="15"/>
        <v>408946.21794061933</v>
      </c>
      <c r="W111" s="70">
        <f t="shared" si="15"/>
        <v>464890.22300953686</v>
      </c>
      <c r="X111" s="70">
        <f t="shared" si="15"/>
        <v>527469.65169458999</v>
      </c>
    </row>
    <row r="112" spans="1:24" ht="15">
      <c r="A112" s="69">
        <v>42</v>
      </c>
      <c r="B112" s="75">
        <v>16196</v>
      </c>
      <c r="C112" s="55">
        <v>12.368753</v>
      </c>
      <c r="D112" s="55">
        <v>5</v>
      </c>
      <c r="E112" s="70">
        <f t="shared" si="16"/>
        <v>10016.216179399999</v>
      </c>
      <c r="F112" s="70">
        <f t="shared" si="16"/>
        <v>21271.313397976013</v>
      </c>
      <c r="G112" s="70">
        <f t="shared" si="16"/>
        <v>33918.525791427579</v>
      </c>
      <c r="H112" s="70">
        <f t="shared" si="16"/>
        <v>48130.040647210524</v>
      </c>
      <c r="I112" s="70">
        <f t="shared" si="16"/>
        <v>64099.342673063598</v>
      </c>
      <c r="J112" s="70">
        <f t="shared" si="16"/>
        <v>82043.84822231844</v>
      </c>
      <c r="K112" s="70">
        <f t="shared" si="16"/>
        <v>102207.86534003187</v>
      </c>
      <c r="L112" s="70">
        <f t="shared" si="16"/>
        <v>124865.91992991298</v>
      </c>
      <c r="M112" s="70">
        <f t="shared" si="16"/>
        <v>150326.49332662168</v>
      </c>
      <c r="N112" s="70">
        <f t="shared" si="16"/>
        <v>178936.222159153</v>
      </c>
      <c r="O112" s="70">
        <f t="shared" si="16"/>
        <v>211084.61768494989</v>
      </c>
      <c r="P112" s="70">
        <f t="shared" si="16"/>
        <v>247209.36884679561</v>
      </c>
      <c r="Q112" s="70">
        <f t="shared" si="16"/>
        <v>287802.3012517147</v>
      </c>
      <c r="R112" s="70">
        <f t="shared" si="16"/>
        <v>333416.07320125517</v>
      </c>
      <c r="S112" s="70">
        <f t="shared" si="16"/>
        <v>384671.69993721769</v>
      </c>
      <c r="T112" s="70">
        <f t="shared" si="16"/>
        <v>442267.00854275312</v>
      </c>
      <c r="U112" s="70">
        <f t="shared" si="15"/>
        <v>506986.13860929513</v>
      </c>
      <c r="V112" s="70">
        <f t="shared" si="15"/>
        <v>579710.21801751642</v>
      </c>
      <c r="W112" s="70">
        <f t="shared" si="15"/>
        <v>661429.35917926452</v>
      </c>
      <c r="X112" s="70">
        <f t="shared" si="15"/>
        <v>753256.1390650305</v>
      </c>
    </row>
    <row r="113" spans="1:24" ht="15">
      <c r="A113" s="69">
        <v>43</v>
      </c>
      <c r="B113" s="75">
        <v>16723</v>
      </c>
      <c r="C113" s="55">
        <v>12.4892573</v>
      </c>
      <c r="D113" s="55">
        <v>3</v>
      </c>
      <c r="E113" s="70">
        <f t="shared" si="16"/>
        <v>6265.7354948369948</v>
      </c>
      <c r="F113" s="70">
        <f t="shared" si="16"/>
        <v>13314.014817361613</v>
      </c>
      <c r="G113" s="70">
        <f t="shared" si="16"/>
        <v>21242.571879699019</v>
      </c>
      <c r="H113" s="70">
        <f t="shared" si="16"/>
        <v>30161.34683372908</v>
      </c>
      <c r="I113" s="70">
        <f t="shared" si="16"/>
        <v>40194.010539775896</v>
      </c>
      <c r="J113" s="70">
        <f t="shared" si="16"/>
        <v>51479.679430114629</v>
      </c>
      <c r="K113" s="70">
        <f t="shared" si="16"/>
        <v>64174.84454619381</v>
      </c>
      <c r="L113" s="70">
        <f t="shared" si="16"/>
        <v>78455.54149827997</v>
      </c>
      <c r="M113" s="70">
        <f t="shared" si="16"/>
        <v>94519.791436945423</v>
      </c>
      <c r="N113" s="70">
        <f t="shared" si="16"/>
        <v>112590.3468837659</v>
      </c>
      <c r="O113" s="70">
        <f t="shared" si="16"/>
        <v>132917.78049587892</v>
      </c>
      <c r="P113" s="70">
        <f t="shared" si="16"/>
        <v>155783.95959429545</v>
      </c>
      <c r="Q113" s="70">
        <f t="shared" si="16"/>
        <v>181505.95463499203</v>
      </c>
      <c r="R113" s="70">
        <f t="shared" si="16"/>
        <v>210440.43581901444</v>
      </c>
      <c r="S113" s="70">
        <f t="shared" si="16"/>
        <v>242988.6188065295</v>
      </c>
      <c r="T113" s="70">
        <f t="shared" si="16"/>
        <v>279601.82811383012</v>
      </c>
      <c r="U113" s="70">
        <f t="shared" si="15"/>
        <v>320787.75533730711</v>
      </c>
      <c r="V113" s="70">
        <f t="shared" si="15"/>
        <v>367117.49898311484</v>
      </c>
      <c r="W113" s="70">
        <f t="shared" si="15"/>
        <v>419233.48351927794</v>
      </c>
      <c r="X113" s="70">
        <f t="shared" si="15"/>
        <v>477858.36745859066</v>
      </c>
    </row>
    <row r="114" spans="1:24" ht="15">
      <c r="A114" s="69">
        <v>44</v>
      </c>
      <c r="B114" s="75">
        <v>17262</v>
      </c>
      <c r="C114" s="55">
        <v>12.7418543</v>
      </c>
      <c r="D114" s="55">
        <v>2</v>
      </c>
      <c r="E114" s="70">
        <f t="shared" si="16"/>
        <v>4398.9977785320034</v>
      </c>
      <c r="F114" s="70">
        <f t="shared" si="16"/>
        <v>9358.5094446647927</v>
      </c>
      <c r="G114" s="70">
        <f t="shared" si="16"/>
        <v>14949.954861287724</v>
      </c>
      <c r="H114" s="70">
        <f t="shared" si="16"/>
        <v>21253.854106160779</v>
      </c>
      <c r="I114" s="70">
        <f t="shared" si="16"/>
        <v>28360.987008034357</v>
      </c>
      <c r="J114" s="70">
        <f t="shared" si="16"/>
        <v>36373.70042917203</v>
      </c>
      <c r="K114" s="70">
        <f t="shared" si="16"/>
        <v>45407.382119907619</v>
      </c>
      <c r="L114" s="70">
        <f t="shared" si="16"/>
        <v>55592.122369602497</v>
      </c>
      <c r="M114" s="70">
        <f t="shared" si="16"/>
        <v>67074.587382746962</v>
      </c>
      <c r="N114" s="70">
        <f t="shared" si="16"/>
        <v>80020.131357914783</v>
      </c>
      <c r="O114" s="70">
        <f t="shared" si="16"/>
        <v>94615.177684740906</v>
      </c>
      <c r="P114" s="70">
        <f t="shared" si="16"/>
        <v>111069.90354954872</v>
      </c>
      <c r="Q114" s="70">
        <f t="shared" si="16"/>
        <v>129621.26660951476</v>
      </c>
      <c r="R114" s="70">
        <f t="shared" si="16"/>
        <v>150536.41732124571</v>
      </c>
      <c r="S114" s="70">
        <f t="shared" si="16"/>
        <v>174116.54606329082</v>
      </c>
      <c r="T114" s="70">
        <f t="shared" si="16"/>
        <v>200701.22045339973</v>
      </c>
      <c r="U114" s="70">
        <f t="shared" si="15"/>
        <v>230673.27532042575</v>
      </c>
      <c r="V114" s="70">
        <f t="shared" si="15"/>
        <v>264464.32574932423</v>
      </c>
      <c r="W114" s="70">
        <f t="shared" si="15"/>
        <v>302560.9825903126</v>
      </c>
      <c r="X114" s="70">
        <f t="shared" si="15"/>
        <v>345511.85993915063</v>
      </c>
    </row>
    <row r="115" spans="1:24" ht="15">
      <c r="A115" s="69">
        <v>45</v>
      </c>
      <c r="B115" s="75">
        <v>17815</v>
      </c>
      <c r="C115" s="55">
        <v>12.649166299999999</v>
      </c>
      <c r="D115" s="55">
        <v>5</v>
      </c>
      <c r="E115" s="70">
        <f t="shared" si="16"/>
        <v>11267.244881724993</v>
      </c>
      <c r="F115" s="70">
        <f t="shared" si="16"/>
        <v>23959.702305967618</v>
      </c>
      <c r="G115" s="70">
        <f t="shared" si="16"/>
        <v>38257.649777359387</v>
      </c>
      <c r="H115" s="70">
        <f t="shared" si="16"/>
        <v>54364.168401894145</v>
      </c>
      <c r="I115" s="70">
        <f t="shared" si="16"/>
        <v>72508.02735238678</v>
      </c>
      <c r="J115" s="70">
        <f t="shared" si="16"/>
        <v>92946.933194764642</v>
      </c>
      <c r="K115" s="70">
        <f t="shared" si="16"/>
        <v>115971.19022704531</v>
      </c>
      <c r="L115" s="70">
        <f t="shared" si="16"/>
        <v>141907.8238206786</v>
      </c>
      <c r="M115" s="70">
        <f t="shared" si="16"/>
        <v>171125.22533019222</v>
      </c>
      <c r="N115" s="70">
        <f t="shared" si="16"/>
        <v>204038.38454518295</v>
      </c>
      <c r="O115" s="70">
        <f t="shared" si="16"/>
        <v>241114.78400386166</v>
      </c>
      <c r="P115" s="70">
        <f t="shared" si="16"/>
        <v>282881.03888812085</v>
      </c>
      <c r="Q115" s="70">
        <f t="shared" si="16"/>
        <v>329930.37680997193</v>
      </c>
      <c r="R115" s="70">
        <f t="shared" si="16"/>
        <v>382931.06372860685</v>
      </c>
      <c r="S115" s="70">
        <f t="shared" si="16"/>
        <v>442635.89567572233</v>
      </c>
      <c r="T115" s="70">
        <f t="shared" si="16"/>
        <v>509892.89110496384</v>
      </c>
      <c r="U115" s="70">
        <f t="shared" si="15"/>
        <v>585657.33573443361</v>
      </c>
      <c r="V115" s="70">
        <f t="shared" si="15"/>
        <v>671005.35096135631</v>
      </c>
      <c r="W115" s="70">
        <f t="shared" si="15"/>
        <v>767149.17856808193</v>
      </c>
      <c r="X115" s="70">
        <f t="shared" si="15"/>
        <v>875454.39881596738</v>
      </c>
    </row>
    <row r="116" spans="1:24" ht="15">
      <c r="A116" s="69">
        <v>46</v>
      </c>
      <c r="B116" s="75">
        <v>18383</v>
      </c>
      <c r="C116" s="55">
        <v>12.6890014</v>
      </c>
      <c r="D116" s="55">
        <v>9</v>
      </c>
      <c r="E116" s="70">
        <f t="shared" si="16"/>
        <v>20993.572146258</v>
      </c>
      <c r="F116" s="70">
        <f t="shared" si="16"/>
        <v>44651.018956064705</v>
      </c>
      <c r="G116" s="70">
        <f t="shared" si="16"/>
        <v>71310.359522772007</v>
      </c>
      <c r="H116" s="70">
        <f t="shared" si="16"/>
        <v>101352.50418721962</v>
      </c>
      <c r="I116" s="70">
        <f t="shared" si="16"/>
        <v>135206.69700872898</v>
      </c>
      <c r="J116" s="70">
        <f t="shared" si="16"/>
        <v>173356.64883131834</v>
      </c>
      <c r="K116" s="70">
        <f t="shared" si="16"/>
        <v>216347.44857477545</v>
      </c>
      <c r="L116" s="70">
        <f t="shared" si="16"/>
        <v>264793.35149955103</v>
      </c>
      <c r="M116" s="70">
        <f t="shared" si="16"/>
        <v>319386.55572469399</v>
      </c>
      <c r="N116" s="70">
        <f t="shared" si="16"/>
        <v>380907.09239827021</v>
      </c>
      <c r="O116" s="70">
        <f t="shared" si="16"/>
        <v>450233.97083164402</v>
      </c>
      <c r="P116" s="70">
        <f t="shared" si="16"/>
        <v>528357.73784000508</v>
      </c>
      <c r="Q116" s="70">
        <f t="shared" si="16"/>
        <v>616394.63073778944</v>
      </c>
      <c r="R116" s="70">
        <f t="shared" si="16"/>
        <v>715602.52620789048</v>
      </c>
      <c r="S116" s="70">
        <f t="shared" si="16"/>
        <v>827398.91292310308</v>
      </c>
      <c r="T116" s="70">
        <f t="shared" si="16"/>
        <v>953381.14471375861</v>
      </c>
      <c r="U116" s="70">
        <f t="shared" si="15"/>
        <v>1095349.2636600814</v>
      </c>
      <c r="V116" s="70">
        <f t="shared" si="15"/>
        <v>1255331.7192070568</v>
      </c>
      <c r="W116" s="70">
        <f t="shared" si="15"/>
        <v>1435614.3507781425</v>
      </c>
      <c r="X116" s="70">
        <f t="shared" si="15"/>
        <v>1638773.0479932402</v>
      </c>
    </row>
    <row r="117" spans="1:24" ht="15">
      <c r="A117" s="69">
        <v>47</v>
      </c>
      <c r="B117" s="75">
        <v>18963</v>
      </c>
      <c r="C117" s="55">
        <v>12.8221977</v>
      </c>
      <c r="D117" s="55">
        <v>6</v>
      </c>
      <c r="E117" s="70">
        <f t="shared" si="16"/>
        <v>14588.840099105992</v>
      </c>
      <c r="F117" s="70">
        <f t="shared" si="16"/>
        <v>31048.290117856232</v>
      </c>
      <c r="G117" s="70">
        <f t="shared" si="16"/>
        <v>49618.2033583433</v>
      </c>
      <c r="H117" s="70">
        <f t="shared" si="16"/>
        <v>70569.187587244131</v>
      </c>
      <c r="I117" s="70">
        <f t="shared" si="16"/>
        <v>94206.548434070413</v>
      </c>
      <c r="J117" s="70">
        <f t="shared" si="16"/>
        <v>120874.73841973917</v>
      </c>
      <c r="K117" s="70">
        <f t="shared" si="16"/>
        <v>150962.37644838193</v>
      </c>
      <c r="L117" s="70">
        <f t="shared" si="16"/>
        <v>184907.91090831775</v>
      </c>
      <c r="M117" s="70">
        <f t="shared" si="16"/>
        <v>223206.0089070281</v>
      </c>
      <c r="N117" s="70">
        <f t="shared" si="16"/>
        <v>266414.76474647282</v>
      </c>
      <c r="O117" s="70">
        <f t="shared" si="16"/>
        <v>315163.83268336143</v>
      </c>
      <c r="P117" s="70">
        <f t="shared" si="16"/>
        <v>370163.60248802527</v>
      </c>
      <c r="Q117" s="70">
        <f t="shared" si="16"/>
        <v>432215.55151158798</v>
      </c>
      <c r="R117" s="70">
        <f t="shared" si="16"/>
        <v>502223.92411565495</v>
      </c>
      <c r="S117" s="70">
        <f t="shared" si="16"/>
        <v>581208.90866156819</v>
      </c>
      <c r="T117" s="70">
        <f t="shared" si="16"/>
        <v>670321.50407927285</v>
      </c>
      <c r="U117" s="70">
        <f t="shared" si="15"/>
        <v>770860.2926570368</v>
      </c>
      <c r="V117" s="70">
        <f t="shared" si="15"/>
        <v>884290.36347142665</v>
      </c>
      <c r="W117" s="70">
        <f t="shared" si="15"/>
        <v>1012264.6622168871</v>
      </c>
      <c r="X117" s="70">
        <f t="shared" si="15"/>
        <v>1156648.0785526799</v>
      </c>
    </row>
    <row r="118" spans="1:24" ht="15">
      <c r="A118" s="69">
        <v>48</v>
      </c>
      <c r="B118" s="75">
        <v>19556</v>
      </c>
      <c r="C118" s="55">
        <v>12.6767097</v>
      </c>
      <c r="D118" s="55">
        <v>4</v>
      </c>
      <c r="E118" s="70">
        <f t="shared" si="16"/>
        <v>9916.229395728009</v>
      </c>
      <c r="F118" s="70">
        <f t="shared" si="16"/>
        <v>21089.510405138517</v>
      </c>
      <c r="G118" s="70">
        <f t="shared" si="16"/>
        <v>33679.195812077232</v>
      </c>
      <c r="H118" s="70">
        <f t="shared" si="16"/>
        <v>47864.839090196823</v>
      </c>
      <c r="I118" s="70">
        <f t="shared" si="16"/>
        <v>63848.755185761212</v>
      </c>
      <c r="J118" s="70">
        <f t="shared" si="16"/>
        <v>81858.90592345185</v>
      </c>
      <c r="K118" s="70">
        <f t="shared" si="16"/>
        <v>102152.15118669199</v>
      </c>
      <c r="L118" s="70">
        <f t="shared" si="16"/>
        <v>125017.91224066202</v>
      </c>
      <c r="M118" s="70">
        <f t="shared" si="16"/>
        <v>150782.29944413953</v>
      </c>
      <c r="N118" s="70">
        <f t="shared" si="16"/>
        <v>179812.76321938582</v>
      </c>
      <c r="O118" s="70">
        <f t="shared" si="16"/>
        <v>212523.33461198377</v>
      </c>
      <c r="P118" s="70">
        <f t="shared" si="16"/>
        <v>249380.53018123261</v>
      </c>
      <c r="Q118" s="70">
        <f t="shared" si="16"/>
        <v>290910.00543635635</v>
      </c>
      <c r="R118" s="70">
        <f t="shared" si="16"/>
        <v>337704.05170950538</v>
      </c>
      <c r="S118" s="70">
        <f t="shared" si="16"/>
        <v>390430.04338558542</v>
      </c>
      <c r="T118" s="70">
        <f t="shared" si="16"/>
        <v>449839.95596288808</v>
      </c>
      <c r="U118" s="70">
        <f t="shared" si="15"/>
        <v>516781.09069063928</v>
      </c>
      <c r="V118" s="70">
        <f t="shared" si="15"/>
        <v>592208.15873771347</v>
      </c>
      <c r="W118" s="70">
        <f t="shared" si="15"/>
        <v>677196.89723633649</v>
      </c>
      <c r="X118" s="70">
        <f t="shared" si="15"/>
        <v>772959.41139212239</v>
      </c>
    </row>
    <row r="119" spans="1:24" ht="15">
      <c r="A119" s="69">
        <v>49</v>
      </c>
      <c r="B119" s="75">
        <v>20160</v>
      </c>
      <c r="C119" s="55">
        <v>13.766070600000001</v>
      </c>
      <c r="D119" s="55">
        <v>6</v>
      </c>
      <c r="E119" s="70">
        <f t="shared" si="16"/>
        <v>16651.438997760015</v>
      </c>
      <c r="F119" s="70">
        <f t="shared" si="16"/>
        <v>35595.126843867612</v>
      </c>
      <c r="G119" s="70">
        <f t="shared" si="16"/>
        <v>57146.616133113996</v>
      </c>
      <c r="H119" s="70">
        <f t="shared" si="16"/>
        <v>81664.898653269498</v>
      </c>
      <c r="I119" s="70">
        <f t="shared" si="16"/>
        <v>109558.38525505704</v>
      </c>
      <c r="J119" s="70">
        <f t="shared" si="16"/>
        <v>141291.70891524819</v>
      </c>
      <c r="K119" s="70">
        <f t="shared" si="16"/>
        <v>177393.46431422781</v>
      </c>
      <c r="L119" s="70">
        <f t="shared" si="16"/>
        <v>218465.01284927031</v>
      </c>
      <c r="M119" s="70">
        <f t="shared" si="16"/>
        <v>265190.49975215999</v>
      </c>
      <c r="N119" s="70">
        <f t="shared" si="16"/>
        <v>318348.25017029513</v>
      </c>
      <c r="O119" s="70">
        <f t="shared" si="16"/>
        <v>378823.7340403627</v>
      </c>
      <c r="P119" s="70">
        <f t="shared" si="16"/>
        <v>447624.31571567536</v>
      </c>
      <c r="Q119" s="70">
        <f t="shared" si="16"/>
        <v>525896.03403762216</v>
      </c>
      <c r="R119" s="70">
        <f t="shared" si="16"/>
        <v>614942.69236360141</v>
      </c>
      <c r="S119" s="70">
        <f t="shared" si="16"/>
        <v>716247.5765416756</v>
      </c>
      <c r="T119" s="70">
        <f t="shared" si="16"/>
        <v>831498.16259695205</v>
      </c>
      <c r="U119" s="70">
        <f t="shared" si="15"/>
        <v>962614.22569551133</v>
      </c>
      <c r="V119" s="70">
        <f t="shared" si="15"/>
        <v>1111779.818608159</v>
      </c>
      <c r="W119" s="70">
        <f t="shared" si="15"/>
        <v>1281479.65235207</v>
      </c>
      <c r="X119" s="70">
        <f t="shared" si="15"/>
        <v>1474540.4850172508</v>
      </c>
    </row>
    <row r="120" spans="1:24" ht="15">
      <c r="A120" s="69">
        <v>50</v>
      </c>
      <c r="B120" s="75">
        <v>20776</v>
      </c>
      <c r="C120" s="55">
        <v>12.5287767</v>
      </c>
      <c r="D120" s="55">
        <v>7</v>
      </c>
      <c r="E120" s="70">
        <f t="shared" si="16"/>
        <v>18220.850530344014</v>
      </c>
      <c r="F120" s="70">
        <f t="shared" si="16"/>
        <v>38724.55073647559</v>
      </c>
      <c r="G120" s="70">
        <f t="shared" si="16"/>
        <v>61797.113756670842</v>
      </c>
      <c r="H120" s="70">
        <f t="shared" si="16"/>
        <v>87760.38667663309</v>
      </c>
      <c r="I120" s="70">
        <f t="shared" si="16"/>
        <v>116976.54008474902</v>
      </c>
      <c r="J120" s="70">
        <f t="shared" si="16"/>
        <v>149853.12011369725</v>
      </c>
      <c r="K120" s="70">
        <f t="shared" si="16"/>
        <v>186848.73344106923</v>
      </c>
      <c r="L120" s="70">
        <f t="shared" si="16"/>
        <v>228479.44455102293</v>
      </c>
      <c r="M120" s="70">
        <f t="shared" si="16"/>
        <v>275325.97449456493</v>
      </c>
      <c r="N120" s="70">
        <f t="shared" si="16"/>
        <v>328041.80156643194</v>
      </c>
      <c r="O120" s="70">
        <f t="shared" si="16"/>
        <v>387362.27689769136</v>
      </c>
      <c r="P120" s="70">
        <f t="shared" si="16"/>
        <v>454114.8821205828</v>
      </c>
      <c r="Q120" s="70">
        <f t="shared" si="16"/>
        <v>529230.77219328284</v>
      </c>
      <c r="R120" s="70">
        <f t="shared" si="16"/>
        <v>613757.76439940906</v>
      </c>
      <c r="S120" s="70">
        <f t="shared" si="16"/>
        <v>708874.95471026725</v>
      </c>
      <c r="T120" s="70">
        <f t="shared" si="16"/>
        <v>815909.16539848642</v>
      </c>
      <c r="U120" s="70">
        <f t="shared" si="15"/>
        <v>936353.45333644073</v>
      </c>
      <c r="V120" s="70">
        <f t="shared" si="15"/>
        <v>1071887.9371580458</v>
      </c>
      <c r="W120" s="70">
        <f t="shared" si="15"/>
        <v>1224403.2338091582</v>
      </c>
      <c r="X120" s="70">
        <f t="shared" si="15"/>
        <v>1396026.8314110301</v>
      </c>
    </row>
    <row r="121" spans="1:24" ht="15">
      <c r="A121" s="69">
        <v>51</v>
      </c>
      <c r="B121" s="75">
        <v>21405</v>
      </c>
      <c r="C121" s="55">
        <v>12.5532524</v>
      </c>
      <c r="D121" s="55">
        <v>11</v>
      </c>
      <c r="E121" s="70">
        <f t="shared" si="16"/>
        <v>29557.260438420009</v>
      </c>
      <c r="F121" s="70">
        <f t="shared" si="16"/>
        <v>62824.918382200231</v>
      </c>
      <c r="G121" s="70">
        <f t="shared" si="16"/>
        <v>100268.74939523185</v>
      </c>
      <c r="H121" s="70">
        <f t="shared" si="16"/>
        <v>142412.99902355878</v>
      </c>
      <c r="I121" s="70">
        <f t="shared" si="16"/>
        <v>189847.72267981569</v>
      </c>
      <c r="J121" s="70">
        <f t="shared" si="16"/>
        <v>243237.04692188502</v>
      </c>
      <c r="K121" s="70">
        <f t="shared" si="16"/>
        <v>303328.46779071575</v>
      </c>
      <c r="L121" s="70">
        <f t="shared" si="16"/>
        <v>370963.31639195688</v>
      </c>
      <c r="M121" s="70">
        <f t="shared" si="16"/>
        <v>447088.53824846988</v>
      </c>
      <c r="N121" s="70">
        <f t="shared" si="16"/>
        <v>532769.95134469087</v>
      </c>
      <c r="O121" s="70">
        <f t="shared" si="16"/>
        <v>629207.16848676722</v>
      </c>
      <c r="P121" s="70">
        <f t="shared" si="16"/>
        <v>737750.39290422411</v>
      </c>
      <c r="Q121" s="70">
        <f t="shared" si="16"/>
        <v>859919.32224590331</v>
      </c>
      <c r="R121" s="70">
        <f t="shared" si="16"/>
        <v>997424.42564222112</v>
      </c>
      <c r="S121" s="70">
        <f t="shared" si="16"/>
        <v>1152190.8917307595</v>
      </c>
      <c r="T121" s="70">
        <f t="shared" ref="T121:X135" si="17">$D121*((1+$C121/100)^T$2-1)*$B121</f>
        <v>1326385.5829379521</v>
      </c>
      <c r="U121" s="70">
        <f t="shared" si="17"/>
        <v>1522447.3733997846</v>
      </c>
      <c r="V121" s="70">
        <f t="shared" si="17"/>
        <v>1743121.29527825</v>
      </c>
      <c r="W121" s="70">
        <f t="shared" si="17"/>
        <v>1991496.9715510984</v>
      </c>
      <c r="X121" s="70">
        <f t="shared" si="17"/>
        <v>2271051.8733666842</v>
      </c>
    </row>
    <row r="122" spans="1:24" ht="15">
      <c r="A122" s="69">
        <v>52</v>
      </c>
      <c r="B122" s="75">
        <v>22045</v>
      </c>
      <c r="C122" s="55">
        <v>15.0600673</v>
      </c>
      <c r="D122" s="55">
        <v>6</v>
      </c>
      <c r="E122" s="70">
        <f t="shared" ref="E122:T135" si="18">$D122*((1+$C122/100)^E$2-1)*$B122</f>
        <v>19919.951017710002</v>
      </c>
      <c r="F122" s="70">
        <f t="shared" si="18"/>
        <v>42839.860064814158</v>
      </c>
      <c r="G122" s="70">
        <f t="shared" si="18"/>
        <v>69211.522839510988</v>
      </c>
      <c r="H122" s="70">
        <f t="shared" si="18"/>
        <v>99554.775776206225</v>
      </c>
      <c r="I122" s="70">
        <f t="shared" si="18"/>
        <v>134467.74302617696</v>
      </c>
      <c r="J122" s="70">
        <f t="shared" si="18"/>
        <v>174638.62664042026</v>
      </c>
      <c r="K122" s="70">
        <f t="shared" si="18"/>
        <v>220859.27236197327</v>
      </c>
      <c r="L122" s="70">
        <f t="shared" si="18"/>
        <v>274040.77843568678</v>
      </c>
      <c r="M122" s="70">
        <f t="shared" si="18"/>
        <v>335231.45511525508</v>
      </c>
      <c r="N122" s="70">
        <f t="shared" si="18"/>
        <v>405637.48888409178</v>
      </c>
      <c r="O122" s="70">
        <f t="shared" si="18"/>
        <v>486646.71872177598</v>
      </c>
      <c r="P122" s="70">
        <f t="shared" si="18"/>
        <v>579855.99309222715</v>
      </c>
      <c r="Q122" s="70">
        <f t="shared" si="18"/>
        <v>687102.64691270993</v>
      </c>
      <c r="R122" s="70">
        <f t="shared" si="18"/>
        <v>810500.71897555527</v>
      </c>
      <c r="S122" s="70">
        <f t="shared" si="18"/>
        <v>952482.62373796792</v>
      </c>
      <c r="T122" s="70">
        <f t="shared" si="18"/>
        <v>1115847.0989114216</v>
      </c>
      <c r="U122" s="70">
        <f t="shared" si="17"/>
        <v>1303814.3739902894</v>
      </c>
      <c r="V122" s="70">
        <f t="shared" si="17"/>
        <v>1520089.6471980107</v>
      </c>
      <c r="W122" s="70">
        <f t="shared" si="17"/>
        <v>1768936.1221040734</v>
      </c>
      <c r="X122" s="70">
        <f t="shared" si="17"/>
        <v>2055259.0436046673</v>
      </c>
    </row>
    <row r="123" spans="1:24" ht="15">
      <c r="A123" s="69">
        <v>53</v>
      </c>
      <c r="B123" s="75">
        <v>22695</v>
      </c>
      <c r="C123" s="55">
        <v>12.7088257</v>
      </c>
      <c r="D123" s="55">
        <v>11</v>
      </c>
      <c r="E123" s="70">
        <f t="shared" si="18"/>
        <v>31726.94791876501</v>
      </c>
      <c r="F123" s="70">
        <f t="shared" si="18"/>
        <v>67486.018348455647</v>
      </c>
      <c r="G123" s="70">
        <f t="shared" si="18"/>
        <v>107789.64671099592</v>
      </c>
      <c r="H123" s="70">
        <f t="shared" si="18"/>
        <v>153215.39295290713</v>
      </c>
      <c r="I123" s="70">
        <f t="shared" si="18"/>
        <v>204414.21810762721</v>
      </c>
      <c r="J123" s="70">
        <f t="shared" si="18"/>
        <v>262119.81271170845</v>
      </c>
      <c r="K123" s="70">
        <f t="shared" si="18"/>
        <v>327159.11075317085</v>
      </c>
      <c r="L123" s="70">
        <f t="shared" si="18"/>
        <v>400464.13981922629</v>
      </c>
      <c r="M123" s="70">
        <f t="shared" si="18"/>
        <v>483085.3772586211</v>
      </c>
      <c r="N123" s="70">
        <f t="shared" si="18"/>
        <v>576206.80375537171</v>
      </c>
      <c r="O123" s="70">
        <f t="shared" si="18"/>
        <v>681162.87003494799</v>
      </c>
      <c r="P123" s="70">
        <f t="shared" si="18"/>
        <v>799457.619839572</v>
      </c>
      <c r="Q123" s="70">
        <f t="shared" si="18"/>
        <v>932786.24320911686</v>
      </c>
      <c r="R123" s="70">
        <f t="shared" si="18"/>
        <v>1083059.3689309068</v>
      </c>
      <c r="S123" s="70">
        <f t="shared" si="18"/>
        <v>1252430.4442746206</v>
      </c>
      <c r="T123" s="70">
        <f t="shared" si="18"/>
        <v>1443326.5943699828</v>
      </c>
      <c r="U123" s="70">
        <f t="shared" si="17"/>
        <v>1658483.4034489749</v>
      </c>
      <c r="V123" s="70">
        <f t="shared" si="17"/>
        <v>1900984.116375498</v>
      </c>
      <c r="W123" s="70">
        <f t="shared" si="17"/>
        <v>2174303.8222291102</v>
      </c>
      <c r="X123" s="70">
        <f t="shared" si="17"/>
        <v>2482359.2531034104</v>
      </c>
    </row>
    <row r="124" spans="1:24" ht="15">
      <c r="A124" s="69">
        <v>54</v>
      </c>
      <c r="B124" s="75">
        <v>23355</v>
      </c>
      <c r="C124" s="55">
        <v>13.548388900000001</v>
      </c>
      <c r="D124" s="55">
        <v>17</v>
      </c>
      <c r="E124" s="70">
        <f t="shared" si="18"/>
        <v>53791.84586911503</v>
      </c>
      <c r="F124" s="70">
        <f t="shared" si="18"/>
        <v>114871.62021306632</v>
      </c>
      <c r="G124" s="70">
        <f t="shared" si="18"/>
        <v>184226.71992437856</v>
      </c>
      <c r="H124" s="70">
        <f t="shared" si="18"/>
        <v>262978.31826656219</v>
      </c>
      <c r="I124" s="70">
        <f t="shared" si="18"/>
        <v>352399.48941711086</v>
      </c>
      <c r="J124" s="70">
        <f t="shared" si="18"/>
        <v>453935.78859407024</v>
      </c>
      <c r="K124" s="70">
        <f t="shared" si="18"/>
        <v>569228.62045819196</v>
      </c>
      <c r="L124" s="70">
        <f t="shared" si="18"/>
        <v>700141.77355708764</v>
      </c>
      <c r="M124" s="70">
        <f t="shared" si="18"/>
        <v>848791.54975907446</v>
      </c>
      <c r="N124" s="70">
        <f t="shared" si="18"/>
        <v>1017580.9757398859</v>
      </c>
      <c r="O124" s="70">
        <f t="shared" si="18"/>
        <v>1209238.6495746551</v>
      </c>
      <c r="P124" s="70">
        <f t="shared" si="18"/>
        <v>1426862.8504172531</v>
      </c>
      <c r="Q124" s="70">
        <f t="shared" si="18"/>
        <v>1673971.624330523</v>
      </c>
      <c r="R124" s="70">
        <f t="shared" si="18"/>
        <v>1954559.6559395839</v>
      </c>
      <c r="S124" s="70">
        <f t="shared" si="18"/>
        <v>2273162.8452778957</v>
      </c>
      <c r="T124" s="70">
        <f t="shared" si="18"/>
        <v>2634931.6337555652</v>
      </c>
      <c r="U124" s="70">
        <f t="shared" si="17"/>
        <v>3045714.2646150091</v>
      </c>
      <c r="V124" s="70">
        <f t="shared" si="17"/>
        <v>3512151.3238369399</v>
      </c>
      <c r="W124" s="70">
        <f t="shared" si="17"/>
        <v>4041783.0898159817</v>
      </c>
      <c r="X124" s="70">
        <f t="shared" si="17"/>
        <v>4643171.4271878023</v>
      </c>
    </row>
    <row r="125" spans="1:24" ht="15">
      <c r="A125" s="69">
        <v>55</v>
      </c>
      <c r="B125" s="75">
        <v>24024</v>
      </c>
      <c r="C125" s="55">
        <v>12.105408499999999</v>
      </c>
      <c r="D125" s="55">
        <v>22</v>
      </c>
      <c r="E125" s="70">
        <f t="shared" si="18"/>
        <v>63980.473436879962</v>
      </c>
      <c r="F125" s="70">
        <f t="shared" si="18"/>
        <v>135706.0445435282</v>
      </c>
      <c r="G125" s="70">
        <f t="shared" si="18"/>
        <v>216114.28903159423</v>
      </c>
      <c r="H125" s="70">
        <f t="shared" si="18"/>
        <v>306256.27998261928</v>
      </c>
      <c r="I125" s="70">
        <f t="shared" si="18"/>
        <v>407310.32716829894</v>
      </c>
      <c r="J125" s="70">
        <f t="shared" si="18"/>
        <v>520597.3795715879</v>
      </c>
      <c r="K125" s="70">
        <f t="shared" si="18"/>
        <v>647598.29244590423</v>
      </c>
      <c r="L125" s="70">
        <f t="shared" si="18"/>
        <v>789973.18462238542</v>
      </c>
      <c r="M125" s="70">
        <f t="shared" si="18"/>
        <v>949583.13909826439</v>
      </c>
      <c r="N125" s="70">
        <f t="shared" si="18"/>
        <v>1128514.5305701122</v>
      </c>
      <c r="O125" s="70">
        <f t="shared" si="18"/>
        <v>1329106.2979143616</v>
      </c>
      <c r="P125" s="70">
        <f t="shared" si="18"/>
        <v>1553980.5181130017</v>
      </c>
      <c r="Q125" s="70">
        <f t="shared" si="18"/>
        <v>1806076.6812778767</v>
      </c>
      <c r="R125" s="70">
        <f t="shared" si="18"/>
        <v>2088690.1148066865</v>
      </c>
      <c r="S125" s="70">
        <f t="shared" si="18"/>
        <v>2405515.0589400353</v>
      </c>
      <c r="T125" s="70">
        <f t="shared" si="18"/>
        <v>2760692.9567906214</v>
      </c>
      <c r="U125" s="70">
        <f t="shared" si="17"/>
        <v>3158866.5900777346</v>
      </c>
      <c r="V125" s="70">
        <f t="shared" si="17"/>
        <v>3605240.7682135436</v>
      </c>
      <c r="W125" s="70">
        <f t="shared" si="17"/>
        <v>4105650.3640512116</v>
      </c>
      <c r="X125" s="70">
        <f t="shared" si="17"/>
        <v>4666636.585638226</v>
      </c>
    </row>
    <row r="126" spans="1:24" ht="15">
      <c r="A126" s="69">
        <v>56</v>
      </c>
      <c r="B126" s="75">
        <v>24712</v>
      </c>
      <c r="C126" s="55">
        <v>12.4480313</v>
      </c>
      <c r="D126" s="55">
        <v>11</v>
      </c>
      <c r="E126" s="70">
        <f t="shared" si="18"/>
        <v>33837.732443416018</v>
      </c>
      <c r="F126" s="70">
        <f t="shared" si="18"/>
        <v>71887.596412598679</v>
      </c>
      <c r="G126" s="70">
        <f t="shared" si="18"/>
        <v>114673.91935827264</v>
      </c>
      <c r="H126" s="70">
        <f t="shared" si="18"/>
        <v>162786.29717634319</v>
      </c>
      <c r="I126" s="70">
        <f t="shared" si="18"/>
        <v>216887.71884438142</v>
      </c>
      <c r="J126" s="70">
        <f t="shared" si="18"/>
        <v>277723.70241540211</v>
      </c>
      <c r="K126" s="70">
        <f t="shared" si="18"/>
        <v>346132.56826300611</v>
      </c>
      <c r="L126" s="70">
        <f t="shared" si="18"/>
        <v>423056.99114329502</v>
      </c>
      <c r="M126" s="70">
        <f t="shared" si="18"/>
        <v>509556.99026106659</v>
      </c>
      <c r="N126" s="70">
        <f t="shared" si="18"/>
        <v>606824.53634351818</v>
      </c>
      <c r="O126" s="70">
        <f t="shared" si="18"/>
        <v>716199.97700705519</v>
      </c>
      <c r="P126" s="70">
        <f t="shared" si="18"/>
        <v>839190.50675890222</v>
      </c>
      <c r="Q126" s="70">
        <f t="shared" si="18"/>
        <v>977490.93615029508</v>
      </c>
      <c r="R126" s="70">
        <f t="shared" si="18"/>
        <v>1133007.0462803629</v>
      </c>
      <c r="S126" s="70">
        <f t="shared" si="18"/>
        <v>1307881.8504759637</v>
      </c>
      <c r="T126" s="70">
        <f t="shared" si="18"/>
        <v>1504525.1250336468</v>
      </c>
      <c r="U126" s="70">
        <f t="shared" si="17"/>
        <v>1725646.6159576154</v>
      </c>
      <c r="V126" s="70">
        <f t="shared" si="17"/>
        <v>1974293.3792828261</v>
      </c>
      <c r="W126" s="70">
        <f t="shared" si="17"/>
        <v>2253891.7695331965</v>
      </c>
      <c r="X126" s="70">
        <f t="shared" si="17"/>
        <v>2568294.6549162283</v>
      </c>
    </row>
    <row r="127" spans="1:24" ht="15">
      <c r="A127" s="69">
        <v>57</v>
      </c>
      <c r="B127" s="75">
        <v>25410</v>
      </c>
      <c r="C127" s="55">
        <v>12.946932800000001</v>
      </c>
      <c r="D127" s="55">
        <v>11</v>
      </c>
      <c r="E127" s="70">
        <f t="shared" si="18"/>
        <v>36187.971869279965</v>
      </c>
      <c r="F127" s="70">
        <f t="shared" si="18"/>
        <v>77061.176138158524</v>
      </c>
      <c r="G127" s="70">
        <f t="shared" si="18"/>
        <v>123226.20669693548</v>
      </c>
      <c r="H127" s="70">
        <f t="shared" si="18"/>
        <v>175368.19273925683</v>
      </c>
      <c r="I127" s="70">
        <f t="shared" si="18"/>
        <v>234260.96667506284</v>
      </c>
      <c r="J127" s="70">
        <f t="shared" si="18"/>
        <v>300778.54847639357</v>
      </c>
      <c r="K127" s="70">
        <f t="shared" si="18"/>
        <v>375908.11689372757</v>
      </c>
      <c r="L127" s="70">
        <f t="shared" si="18"/>
        <v>460764.66004698392</v>
      </c>
      <c r="M127" s="70">
        <f t="shared" si="18"/>
        <v>556607.52281869529</v>
      </c>
      <c r="N127" s="70">
        <f t="shared" si="18"/>
        <v>664859.09662705637</v>
      </c>
      <c r="O127" s="70">
        <f t="shared" si="18"/>
        <v>787125.92895132827</v>
      </c>
      <c r="P127" s="70">
        <f t="shared" si="18"/>
        <v>925222.56589331257</v>
      </c>
      <c r="Q127" s="70">
        <f t="shared" si="18"/>
        <v>1081198.4816192351</v>
      </c>
      <c r="R127" s="70">
        <f t="shared" si="18"/>
        <v>1257368.4943383778</v>
      </c>
      <c r="S127" s="70">
        <f t="shared" si="18"/>
        <v>1456347.1202180192</v>
      </c>
      <c r="T127" s="70">
        <f t="shared" si="18"/>
        <v>1681087.3750766611</v>
      </c>
      <c r="U127" s="70">
        <f t="shared" si="17"/>
        <v>1934924.5997064004</v>
      </c>
      <c r="V127" s="70">
        <f t="shared" si="17"/>
        <v>2221625.9592303373</v>
      </c>
      <c r="W127" s="70">
        <f t="shared" si="17"/>
        <v>2545446.3511085236</v>
      </c>
      <c r="X127" s="70">
        <f t="shared" si="17"/>
        <v>2911191.5515158758</v>
      </c>
    </row>
    <row r="128" spans="1:24" ht="15">
      <c r="A128" s="69">
        <v>58</v>
      </c>
      <c r="B128" s="75">
        <v>26118</v>
      </c>
      <c r="C128" s="55">
        <v>13.4630648</v>
      </c>
      <c r="D128" s="55">
        <v>19</v>
      </c>
      <c r="E128" s="70">
        <f t="shared" si="18"/>
        <v>66809.382024815961</v>
      </c>
      <c r="F128" s="70">
        <f t="shared" si="18"/>
        <v>142613.35444411245</v>
      </c>
      <c r="G128" s="70">
        <f t="shared" si="18"/>
        <v>228622.86479119302</v>
      </c>
      <c r="H128" s="70">
        <f t="shared" si="18"/>
        <v>326211.89125046355</v>
      </c>
      <c r="I128" s="70">
        <f t="shared" si="18"/>
        <v>436939.39157963498</v>
      </c>
      <c r="J128" s="70">
        <f t="shared" si="18"/>
        <v>562574.20702954289</v>
      </c>
      <c r="K128" s="70">
        <f t="shared" si="18"/>
        <v>705123.31909483229</v>
      </c>
      <c r="L128" s="70">
        <f t="shared" si="18"/>
        <v>866863.91048929642</v>
      </c>
      <c r="M128" s="70">
        <f t="shared" si="18"/>
        <v>1050379.7425111001</v>
      </c>
      <c r="N128" s="70">
        <f t="shared" si="18"/>
        <v>1258602.4299162587</v>
      </c>
      <c r="O128" s="70">
        <f t="shared" si="18"/>
        <v>1494858.272655075</v>
      </c>
      <c r="P128" s="70">
        <f t="shared" si="18"/>
        <v>1762921.3925956045</v>
      </c>
      <c r="Q128" s="70">
        <f t="shared" si="18"/>
        <v>2067074.0240786292</v>
      </c>
      <c r="R128" s="70">
        <f t="shared" si="18"/>
        <v>2412174.9214291181</v>
      </c>
      <c r="S128" s="70">
        <f t="shared" si="18"/>
        <v>2803736.9762152852</v>
      </c>
      <c r="T128" s="70">
        <f t="shared" si="18"/>
        <v>3248015.2841695254</v>
      </c>
      <c r="U128" s="70">
        <f t="shared" si="17"/>
        <v>3752107.0686159884</v>
      </c>
      <c r="V128" s="70">
        <f t="shared" si="17"/>
        <v>4324065.056653955</v>
      </c>
      <c r="W128" s="70">
        <f t="shared" si="17"/>
        <v>4973026.11925025</v>
      </c>
      <c r="X128" s="70">
        <f t="shared" si="17"/>
        <v>5709357.2302306518</v>
      </c>
    </row>
    <row r="129" spans="1:24" ht="15">
      <c r="A129" s="69">
        <v>59</v>
      </c>
      <c r="B129" s="75">
        <v>26836</v>
      </c>
      <c r="C129" s="55">
        <v>13.4545586</v>
      </c>
      <c r="D129" s="55">
        <v>30</v>
      </c>
      <c r="E129" s="70">
        <f t="shared" si="18"/>
        <v>108319.96037688</v>
      </c>
      <c r="F129" s="70">
        <f t="shared" si="18"/>
        <v>231213.89329816416</v>
      </c>
      <c r="G129" s="70">
        <f t="shared" si="18"/>
        <v>370642.66244018712</v>
      </c>
      <c r="H129" s="70">
        <f t="shared" si="18"/>
        <v>528830.95703168237</v>
      </c>
      <c r="I129" s="70">
        <f t="shared" si="18"/>
        <v>708302.78841733094</v>
      </c>
      <c r="J129" s="70">
        <f t="shared" si="18"/>
        <v>911921.76252725464</v>
      </c>
      <c r="K129" s="70">
        <f t="shared" si="18"/>
        <v>1142936.7708295172</v>
      </c>
      <c r="L129" s="70">
        <f t="shared" si="18"/>
        <v>1405033.8287986028</v>
      </c>
      <c r="M129" s="70">
        <f t="shared" si="18"/>
        <v>1702394.8890210141</v>
      </c>
      <c r="N129" s="70">
        <f t="shared" si="18"/>
        <v>2039764.5673446315</v>
      </c>
      <c r="O129" s="70">
        <f t="shared" si="18"/>
        <v>2422525.8467369317</v>
      </c>
      <c r="P129" s="70">
        <f t="shared" si="18"/>
        <v>2856785.9667631788</v>
      </c>
      <c r="Q129" s="70">
        <f t="shared" si="18"/>
        <v>3349473.8691147869</v>
      </c>
      <c r="R129" s="70">
        <f t="shared" si="18"/>
        <v>3908450.7540034032</v>
      </c>
      <c r="S129" s="70">
        <f t="shared" si="18"/>
        <v>4542635.5114298137</v>
      </c>
      <c r="T129" s="70">
        <f t="shared" si="18"/>
        <v>5262147.0286764288</v>
      </c>
      <c r="U129" s="70">
        <f t="shared" si="17"/>
        <v>6078465.6446447372</v>
      </c>
      <c r="V129" s="70">
        <f t="shared" si="17"/>
        <v>7004616.3271612115</v>
      </c>
      <c r="W129" s="70">
        <f t="shared" si="17"/>
        <v>8055376.4959811652</v>
      </c>
      <c r="X129" s="70">
        <f t="shared" si="17"/>
        <v>9247511.8074604589</v>
      </c>
    </row>
    <row r="130" spans="1:24" ht="15">
      <c r="A130" s="69">
        <v>60</v>
      </c>
      <c r="B130" s="75">
        <v>27561</v>
      </c>
      <c r="C130" s="55">
        <v>14.5889551</v>
      </c>
      <c r="D130" s="55">
        <v>28</v>
      </c>
      <c r="E130" s="70">
        <f t="shared" si="18"/>
        <v>112584.13362310801</v>
      </c>
      <c r="F130" s="70">
        <f t="shared" si="18"/>
        <v>241593.1159502152</v>
      </c>
      <c r="G130" s="70">
        <f t="shared" si="18"/>
        <v>389423.1607839911</v>
      </c>
      <c r="H130" s="70">
        <f t="shared" si="18"/>
        <v>558820.06448287622</v>
      </c>
      <c r="I130" s="70">
        <f t="shared" si="18"/>
        <v>752930.206403182</v>
      </c>
      <c r="J130" s="70">
        <f t="shared" si="18"/>
        <v>975358.98977278755</v>
      </c>
      <c r="K130" s="70">
        <f t="shared" si="18"/>
        <v>1230237.8084776611</v>
      </c>
      <c r="L130" s="70">
        <f t="shared" si="18"/>
        <v>1522300.7836027986</v>
      </c>
      <c r="M130" s="70">
        <f t="shared" si="18"/>
        <v>1856972.6950326671</v>
      </c>
      <c r="N130" s="70">
        <f t="shared" si="18"/>
        <v>2240469.7413533512</v>
      </c>
      <c r="O130" s="70">
        <f t="shared" si="18"/>
        <v>2679914.9995715856</v>
      </c>
      <c r="P130" s="70">
        <f t="shared" si="18"/>
        <v>3183470.7292003571</v>
      </c>
      <c r="Q130" s="70">
        <f t="shared" si="18"/>
        <v>3760489.9781281473</v>
      </c>
      <c r="R130" s="70">
        <f t="shared" si="18"/>
        <v>4421690.3062003702</v>
      </c>
      <c r="S130" s="70">
        <f t="shared" si="18"/>
        <v>5179352.8532561036</v>
      </c>
      <c r="T130" s="70">
        <f t="shared" si="18"/>
        <v>6047550.4491113117</v>
      </c>
      <c r="U130" s="70">
        <f t="shared" si="17"/>
        <v>7042409.0024051182</v>
      </c>
      <c r="V130" s="70">
        <f t="shared" si="17"/>
        <v>8182407.0233474663</v>
      </c>
      <c r="W130" s="70">
        <f t="shared" si="17"/>
        <v>9488718.8437059838</v>
      </c>
      <c r="X130" s="70">
        <f t="shared" si="17"/>
        <v>10985607.909002595</v>
      </c>
    </row>
    <row r="131" spans="1:24" ht="15">
      <c r="A131" s="69">
        <v>61</v>
      </c>
      <c r="B131" s="75">
        <v>28294</v>
      </c>
      <c r="C131" s="55">
        <v>14.3558314</v>
      </c>
      <c r="D131" s="55">
        <v>29</v>
      </c>
      <c r="E131" s="70">
        <f t="shared" si="18"/>
        <v>117793.32915316406</v>
      </c>
      <c r="F131" s="70">
        <f t="shared" si="18"/>
        <v>252496.87004000341</v>
      </c>
      <c r="G131" s="70">
        <f t="shared" si="18"/>
        <v>406538.22414638742</v>
      </c>
      <c r="H131" s="70">
        <f t="shared" si="18"/>
        <v>582693.4953345611</v>
      </c>
      <c r="I131" s="70">
        <f t="shared" si="18"/>
        <v>784137.32025672158</v>
      </c>
      <c r="J131" s="70">
        <f t="shared" si="18"/>
        <v>1014500.0810504189</v>
      </c>
      <c r="K131" s="70">
        <f t="shared" si="18"/>
        <v>1277933.3313920444</v>
      </c>
      <c r="L131" s="70">
        <f t="shared" si="18"/>
        <v>1579184.6150042538</v>
      </c>
      <c r="M131" s="70">
        <f t="shared" si="18"/>
        <v>1923683.0249821679</v>
      </c>
      <c r="N131" s="70">
        <f t="shared" si="18"/>
        <v>2317637.0458721919</v>
      </c>
      <c r="O131" s="70">
        <f t="shared" si="18"/>
        <v>2768146.4417947079</v>
      </c>
      <c r="P131" s="70">
        <f t="shared" si="18"/>
        <v>3283330.2070370205</v>
      </c>
      <c r="Q131" s="70">
        <f t="shared" si="18"/>
        <v>3872472.8850176902</v>
      </c>
      <c r="R131" s="70">
        <f t="shared" si="18"/>
        <v>4546191.8925547106</v>
      </c>
      <c r="S131" s="70">
        <f t="shared" si="18"/>
        <v>5316628.8649234977</v>
      </c>
      <c r="T131" s="70">
        <f t="shared" si="18"/>
        <v>6197668.4700888135</v>
      </c>
      <c r="U131" s="70">
        <f t="shared" si="17"/>
        <v>7205188.6355388872</v>
      </c>
      <c r="V131" s="70">
        <f t="shared" si="17"/>
        <v>8357346.6972619751</v>
      </c>
      <c r="W131" s="70">
        <f t="shared" si="17"/>
        <v>9674906.6277875379</v>
      </c>
      <c r="X131" s="70">
        <f t="shared" si="17"/>
        <v>11181613.240533307</v>
      </c>
    </row>
    <row r="132" spans="1:24" ht="15">
      <c r="A132" s="69">
        <v>62</v>
      </c>
      <c r="B132" s="75">
        <v>29038</v>
      </c>
      <c r="C132" s="55">
        <v>13.695024800000001</v>
      </c>
      <c r="D132" s="55">
        <v>23</v>
      </c>
      <c r="E132" s="70">
        <f t="shared" si="18"/>
        <v>91465.509932752</v>
      </c>
      <c r="F132" s="70">
        <f t="shared" si="18"/>
        <v>195457.24413424093</v>
      </c>
      <c r="G132" s="70">
        <f t="shared" si="18"/>
        <v>313690.67212457373</v>
      </c>
      <c r="H132" s="70">
        <f t="shared" si="18"/>
        <v>448116.197400073</v>
      </c>
      <c r="I132" s="70">
        <f t="shared" si="18"/>
        <v>600951.33169958182</v>
      </c>
      <c r="J132" s="70">
        <f t="shared" si="18"/>
        <v>774717.27554452198</v>
      </c>
      <c r="K132" s="70">
        <f t="shared" si="18"/>
        <v>972280.5084929805</v>
      </c>
      <c r="L132" s="70">
        <f t="shared" si="18"/>
        <v>1196900.0751894128</v>
      </c>
      <c r="M132" s="70">
        <f t="shared" si="18"/>
        <v>1452281.3472505733</v>
      </c>
      <c r="N132" s="70">
        <f t="shared" si="18"/>
        <v>1742637.1478550658</v>
      </c>
      <c r="O132" s="70">
        <f t="shared" si="18"/>
        <v>2072757.2473605815</v>
      </c>
      <c r="P132" s="70">
        <f t="shared" si="18"/>
        <v>2448087.3763631629</v>
      </c>
      <c r="Q132" s="70">
        <f t="shared" si="18"/>
        <v>2874819.0596145196</v>
      </c>
      <c r="R132" s="70">
        <f t="shared" si="18"/>
        <v>3359991.7527166065</v>
      </c>
      <c r="S132" s="70">
        <f t="shared" si="18"/>
        <v>3911608.9664618531</v>
      </c>
      <c r="T132" s="70">
        <f t="shared" si="18"/>
        <v>4538770.2944305809</v>
      </c>
      <c r="U132" s="70">
        <f t="shared" si="17"/>
        <v>5251821.5218006335</v>
      </c>
      <c r="V132" s="70">
        <f t="shared" si="17"/>
        <v>6062525.2915957198</v>
      </c>
      <c r="W132" s="70">
        <f t="shared" si="17"/>
        <v>6984255.1437187772</v>
      </c>
      <c r="X132" s="70">
        <f t="shared" si="17"/>
        <v>8032216.1276790928</v>
      </c>
    </row>
    <row r="133" spans="1:24" ht="15">
      <c r="A133" s="69">
        <v>63</v>
      </c>
      <c r="B133" s="75">
        <v>29793</v>
      </c>
      <c r="C133" s="55">
        <v>15.539543800000001</v>
      </c>
      <c r="D133" s="55">
        <v>33</v>
      </c>
      <c r="E133" s="70">
        <f t="shared" si="18"/>
        <v>152779.97738302199</v>
      </c>
      <c r="F133" s="70">
        <f t="shared" si="18"/>
        <v>329301.26626910869</v>
      </c>
      <c r="G133" s="70">
        <f t="shared" si="18"/>
        <v>533253.15815797332</v>
      </c>
      <c r="H133" s="70">
        <f t="shared" si="18"/>
        <v>768898.24361783685</v>
      </c>
      <c r="I133" s="70">
        <f t="shared" si="18"/>
        <v>1041161.500345283</v>
      </c>
      <c r="J133" s="70">
        <f t="shared" si="18"/>
        <v>1355733.2251031976</v>
      </c>
      <c r="K133" s="70">
        <f t="shared" si="18"/>
        <v>1719187.9608122834</v>
      </c>
      <c r="L133" s="70">
        <f t="shared" si="18"/>
        <v>2139121.9043700569</v>
      </c>
      <c r="M133" s="70">
        <f t="shared" si="18"/>
        <v>2624311.6670180582</v>
      </c>
      <c r="N133" s="70">
        <f t="shared" si="18"/>
        <v>3184897.7053458607</v>
      </c>
      <c r="O133" s="70">
        <f t="shared" si="18"/>
        <v>3832596.2566362978</v>
      </c>
      <c r="P133" s="70">
        <f t="shared" si="18"/>
        <v>4580944.2079964774</v>
      </c>
      <c r="Q133" s="70">
        <f t="shared" si="18"/>
        <v>5445582.0170346741</v>
      </c>
      <c r="R133" s="70">
        <f t="shared" si="18"/>
        <v>6444580.5971197234</v>
      </c>
      <c r="S133" s="70">
        <f t="shared" si="18"/>
        <v>7598818.9991184659</v>
      </c>
      <c r="T133" s="70">
        <f t="shared" si="18"/>
        <v>8932420.7831522245</v>
      </c>
      <c r="U133" s="70">
        <f t="shared" si="17"/>
        <v>10473258.200533487</v>
      </c>
      <c r="V133" s="70">
        <f t="shared" si="17"/>
        <v>12253534.723275501</v>
      </c>
      <c r="W133" s="70">
        <f t="shared" si="17"/>
        <v>14310458.096030129</v>
      </c>
      <c r="X133" s="70">
        <f t="shared" si="17"/>
        <v>16687017.977226395</v>
      </c>
    </row>
    <row r="134" spans="1:24" ht="15">
      <c r="A134" s="69">
        <v>64</v>
      </c>
      <c r="B134" s="75">
        <v>30560</v>
      </c>
      <c r="C134" s="55">
        <v>16.852858900000001</v>
      </c>
      <c r="D134" s="55">
        <v>37</v>
      </c>
      <c r="E134" s="70">
        <f>$D134*((1+$C134/100)^E$2-1)*$B134</f>
        <v>190558.64615408014</v>
      </c>
      <c r="F134" s="70">
        <f>$D134*((1+$C134/100)^F$2-1)*$B134</f>
        <v>413231.87206625764</v>
      </c>
      <c r="G134" s="70">
        <f t="shared" si="18"/>
        <v>673431.90254949266</v>
      </c>
      <c r="H134" s="70">
        <f t="shared" si="18"/>
        <v>977483.07702782447</v>
      </c>
      <c r="I134" s="70">
        <f t="shared" si="18"/>
        <v>1332775.5669247822</v>
      </c>
      <c r="J134" s="70">
        <f t="shared" si="18"/>
        <v>1747944.9988263713</v>
      </c>
      <c r="K134" s="70">
        <f t="shared" si="18"/>
        <v>2233082.3492822666</v>
      </c>
      <c r="L134" s="70">
        <f t="shared" si="18"/>
        <v>2799979.2128816922</v>
      </c>
      <c r="M134" s="70">
        <f t="shared" si="18"/>
        <v>3462414.4050120548</v>
      </c>
      <c r="N134" s="70">
        <f t="shared" si="18"/>
        <v>4236488.8653760916</v>
      </c>
      <c r="O134" s="70">
        <f t="shared" si="18"/>
        <v>5141017.0023262156</v>
      </c>
      <c r="P134" s="70">
        <f t="shared" si="18"/>
        <v>6197983.9899073439</v>
      </c>
      <c r="Q134" s="70">
        <f t="shared" si="18"/>
        <v>7433080.1325250985</v>
      </c>
      <c r="R134" s="70">
        <f t="shared" si="18"/>
        <v>8876325.2853375673</v>
      </c>
      <c r="S134" s="70">
        <f t="shared" si="18"/>
        <v>10562798.507334612</v>
      </c>
      <c r="T134" s="70">
        <f t="shared" si="18"/>
        <v>12533490.681821102</v>
      </c>
      <c r="U134" s="70">
        <f t="shared" si="17"/>
        <v>14836300.827827141</v>
      </c>
      <c r="V134" s="70">
        <f t="shared" si="17"/>
        <v>17527200.31847446</v>
      </c>
      <c r="W134" s="70">
        <f t="shared" si="17"/>
        <v>20671593.303421397</v>
      </c>
      <c r="X134" s="70">
        <f t="shared" si="17"/>
        <v>24345906.401382934</v>
      </c>
    </row>
    <row r="135" spans="1:24" ht="15">
      <c r="A135" s="69">
        <v>65</v>
      </c>
      <c r="B135">
        <v>31323.26355</v>
      </c>
      <c r="C135" s="55">
        <v>15.0329374</v>
      </c>
      <c r="D135" s="55">
        <v>33</v>
      </c>
      <c r="E135" s="70">
        <f>$D135*((1+$C135/100)^E$2-1)*$B135</f>
        <v>155390.61783658111</v>
      </c>
      <c r="F135" s="70">
        <f t="shared" ref="F135:X135" si="19">$D135*((1+$C135/100)^F$2-1)*$B135</f>
        <v>334141.00997800869</v>
      </c>
      <c r="G135" s="70">
        <f t="shared" si="18"/>
        <v>539762.83667231165</v>
      </c>
      <c r="H135" s="70">
        <f t="shared" si="18"/>
        <v>776295.66385430552</v>
      </c>
      <c r="I135" s="70">
        <f t="shared" si="18"/>
        <v>1048386.3228770188</v>
      </c>
      <c r="J135" s="70">
        <f t="shared" si="18"/>
        <v>1361380.2003418638</v>
      </c>
      <c r="K135" s="70">
        <f t="shared" si="18"/>
        <v>1721426.2514718324</v>
      </c>
      <c r="L135" s="70">
        <f t="shared" si="18"/>
        <v>2135597.8000793406</v>
      </c>
      <c r="M135" s="70">
        <f t="shared" si="18"/>
        <v>2612031.4983176258</v>
      </c>
      <c r="N135" s="70">
        <f t="shared" si="18"/>
        <v>3160087.1761645782</v>
      </c>
      <c r="O135" s="70">
        <f t="shared" si="18"/>
        <v>3790531.7209794079</v>
      </c>
      <c r="P135" s="70">
        <f t="shared" si="18"/>
        <v>4515750.5995579651</v>
      </c>
      <c r="Q135" s="70">
        <f t="shared" si="18"/>
        <v>5349991.1781662209</v>
      </c>
      <c r="R135" s="70">
        <f t="shared" si="18"/>
        <v>6309642.6207220517</v>
      </c>
      <c r="S135" s="70">
        <f t="shared" si="18"/>
        <v>7413557.8638954991</v>
      </c>
      <c r="T135" s="70">
        <f t="shared" si="18"/>
        <v>8683423.9945242684</v>
      </c>
      <c r="U135" s="70">
        <f t="shared" si="17"/>
        <v>10144188.305634262</v>
      </c>
      <c r="V135" s="70">
        <f t="shared" si="17"/>
        <v>11824548.401194964</v>
      </c>
      <c r="W135" s="70">
        <f t="shared" si="17"/>
        <v>13757515.978015885</v>
      </c>
      <c r="X135" s="70">
        <f t="shared" si="17"/>
        <v>15981065.36062259</v>
      </c>
    </row>
    <row r="136" spans="1:24">
      <c r="E136" s="69"/>
      <c r="F136" s="69"/>
      <c r="G136" s="69"/>
      <c r="H136" s="69"/>
      <c r="I136" s="70">
        <f>SUM(I105:I135)</f>
        <v>9217263.9487672579</v>
      </c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70">
        <f>SUM(X105:X135)</f>
        <v>133186758.71481057</v>
      </c>
    </row>
    <row r="137" spans="1:24"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</row>
    <row r="138" spans="1:24">
      <c r="E138" s="69"/>
      <c r="F138" s="69"/>
      <c r="G138" s="69"/>
      <c r="H138" s="69"/>
      <c r="I138" s="70">
        <f>SUM(I34,I68,I102,I136)</f>
        <v>1043379872.6694413</v>
      </c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70">
        <f>SUM(X34,X68,X102,X136)</f>
        <v>13916424626.553871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3878E-A6FC-43C4-B94E-59D62AF6772C}">
  <dimension ref="A1:X138"/>
  <sheetViews>
    <sheetView topLeftCell="X122" workbookViewId="0">
      <selection activeCell="E1" sqref="E1:X138"/>
    </sheetView>
  </sheetViews>
  <sheetFormatPr defaultRowHeight="12.75"/>
  <cols>
    <col min="3" max="3" width="9.140625" style="69"/>
    <col min="9" max="9" width="17.42578125" bestFit="1" customWidth="1"/>
    <col min="24" max="24" width="18.42578125" bestFit="1" customWidth="1"/>
  </cols>
  <sheetData>
    <row r="1" spans="1:24">
      <c r="A1" s="69" t="s">
        <v>131</v>
      </c>
      <c r="B1" s="69"/>
      <c r="E1" s="69" t="s">
        <v>31</v>
      </c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</row>
    <row r="2" spans="1:24">
      <c r="A2" s="69" t="s">
        <v>0</v>
      </c>
      <c r="B2" s="69" t="s">
        <v>32</v>
      </c>
      <c r="C2" s="69" t="s">
        <v>33</v>
      </c>
      <c r="E2" s="69">
        <v>1</v>
      </c>
      <c r="F2" s="69">
        <v>2</v>
      </c>
      <c r="G2" s="69">
        <v>3</v>
      </c>
      <c r="H2" s="69">
        <v>4</v>
      </c>
      <c r="I2" s="69">
        <v>5</v>
      </c>
      <c r="J2" s="69">
        <v>6</v>
      </c>
      <c r="K2" s="69">
        <v>7</v>
      </c>
      <c r="L2" s="69">
        <v>8</v>
      </c>
      <c r="M2" s="69">
        <v>9</v>
      </c>
      <c r="N2" s="69">
        <v>10</v>
      </c>
      <c r="O2" s="69">
        <v>11</v>
      </c>
      <c r="P2" s="69">
        <v>12</v>
      </c>
      <c r="Q2" s="69">
        <v>13</v>
      </c>
      <c r="R2" s="69">
        <v>14</v>
      </c>
      <c r="S2" s="69">
        <v>15</v>
      </c>
      <c r="T2" s="69">
        <v>16</v>
      </c>
      <c r="U2" s="69">
        <v>17</v>
      </c>
      <c r="V2" s="69">
        <v>18</v>
      </c>
      <c r="W2" s="69">
        <v>19</v>
      </c>
      <c r="X2" s="69">
        <v>20</v>
      </c>
    </row>
    <row r="3" spans="1:24" ht="15">
      <c r="A3" s="69">
        <v>35</v>
      </c>
      <c r="B3" s="75">
        <v>10109</v>
      </c>
      <c r="C3" s="55">
        <v>11.6415585</v>
      </c>
      <c r="D3" s="55">
        <v>1505</v>
      </c>
      <c r="E3" s="70">
        <f>$D3*((1+$C3/100)^E$2-1)*$B3</f>
        <v>1771151.948891324</v>
      </c>
      <c r="F3" s="70">
        <f>$D3*((1+$C3/100)^F$2-1)*$B3</f>
        <v>3748493.5880367216</v>
      </c>
      <c r="G3" s="70">
        <f>$D3*((1+$C3/100)^G$2-1)*$B3</f>
        <v>5956028.6108480897</v>
      </c>
      <c r="H3" s="70">
        <f>$D3*((1+$C3/100)^H$2-1)*$B3</f>
        <v>8420555.1147480328</v>
      </c>
      <c r="I3" s="70">
        <f>$D3*((1+$C3/100)^I$2-1)*$B3</f>
        <v>11171990.913347488</v>
      </c>
      <c r="J3" s="70">
        <f t="shared" ref="J3:X18" si="0">$D3*((1+$C3/100)^J$2-1)*$B3</f>
        <v>14243736.720030846</v>
      </c>
      <c r="K3" s="70">
        <f t="shared" si="0"/>
        <v>17673081.61177054</v>
      </c>
      <c r="L3" s="70">
        <f t="shared" si="0"/>
        <v>21501655.695248879</v>
      </c>
      <c r="M3" s="70">
        <f t="shared" si="0"/>
        <v>25775935.470371183</v>
      </c>
      <c r="N3" s="70">
        <f t="shared" si="0"/>
        <v>30547808.025968015</v>
      </c>
      <c r="O3" s="70">
        <f t="shared" si="0"/>
        <v>35875200.916670099</v>
      </c>
      <c r="P3" s="70">
        <f t="shared" si="0"/>
        <v>41822785.367268108</v>
      </c>
      <c r="Q3" s="70">
        <f t="shared" si="0"/>
        <v>48462761.341019392</v>
      </c>
      <c r="R3" s="70">
        <f t="shared" si="0"/>
        <v>55875734.002140872</v>
      </c>
      <c r="S3" s="70">
        <f t="shared" si="0"/>
        <v>64151692.212195799</v>
      </c>
      <c r="T3" s="70">
        <f t="shared" si="0"/>
        <v>73391100.93870984</v>
      </c>
      <c r="U3" s="70">
        <f t="shared" si="0"/>
        <v>83706120.837175116</v>
      </c>
      <c r="V3" s="70">
        <f t="shared" si="0"/>
        <v>95221969.811406866</v>
      </c>
      <c r="W3" s="70">
        <f t="shared" si="0"/>
        <v>108078443.08074547</v>
      </c>
      <c r="X3" s="70">
        <f t="shared" si="0"/>
        <v>122431610.20677096</v>
      </c>
    </row>
    <row r="4" spans="1:24" ht="15">
      <c r="A4" s="69">
        <v>36</v>
      </c>
      <c r="B4" s="75">
        <v>10449</v>
      </c>
      <c r="C4" s="55">
        <v>12.260639899999999</v>
      </c>
      <c r="D4" s="55">
        <v>1397</v>
      </c>
      <c r="E4" s="70">
        <f t="shared" ref="E4:T31" si="1">$D4*((1+$C4/100)^E$2-1)*$B4</f>
        <v>1789716.6256219458</v>
      </c>
      <c r="F4" s="70">
        <f t="shared" si="1"/>
        <v>3798863.9619418308</v>
      </c>
      <c r="G4" s="70">
        <f t="shared" si="1"/>
        <v>6054345.6182283368</v>
      </c>
      <c r="H4" s="70">
        <f t="shared" si="1"/>
        <v>8586363.7584026884</v>
      </c>
      <c r="I4" s="70">
        <f t="shared" si="1"/>
        <v>11428823.524946494</v>
      </c>
      <c r="J4" s="70">
        <f t="shared" si="1"/>
        <v>14619787.047768613</v>
      </c>
      <c r="K4" s="70">
        <f t="shared" si="1"/>
        <v>18201983.117464308</v>
      </c>
      <c r="L4" s="70">
        <f t="shared" si="1"/>
        <v>22223379.347777348</v>
      </c>
      <c r="M4" s="70">
        <f t="shared" si="1"/>
        <v>26737824.488841236</v>
      </c>
      <c r="N4" s="70">
        <f t="shared" si="1"/>
        <v>31805769.492134023</v>
      </c>
      <c r="O4" s="70">
        <f t="shared" si="1"/>
        <v>37495076.982610576</v>
      </c>
      <c r="P4" s="70">
        <f t="shared" si="1"/>
        <v>43881929.977298185</v>
      </c>
      <c r="Q4" s="70">
        <f t="shared" si="1"/>
        <v>51051852.018606819</v>
      </c>
      <c r="R4" s="70">
        <f t="shared" si="1"/>
        <v>59100852.38251102</v>
      </c>
      <c r="S4" s="70">
        <f t="shared" si="1"/>
        <v>68136711.696583211</v>
      </c>
      <c r="T4" s="70">
        <f t="shared" si="1"/>
        <v>78280425.183024392</v>
      </c>
      <c r="U4" s="70">
        <f t="shared" si="0"/>
        <v>89667822.852525875</v>
      </c>
      <c r="V4" s="70">
        <f t="shared" si="0"/>
        <v>102451388.34426591</v>
      </c>
      <c r="W4" s="70">
        <f t="shared" si="0"/>
        <v>116802300.76732887</v>
      </c>
      <c r="X4" s="70">
        <f t="shared" si="0"/>
        <v>132912726.88494794</v>
      </c>
    </row>
    <row r="5" spans="1:24" ht="15">
      <c r="A5" s="69">
        <v>37</v>
      </c>
      <c r="B5" s="75">
        <v>10800</v>
      </c>
      <c r="C5" s="55">
        <v>12.666257</v>
      </c>
      <c r="D5" s="55">
        <v>1463</v>
      </c>
      <c r="E5" s="70">
        <f t="shared" si="1"/>
        <v>2001319.2710279988</v>
      </c>
      <c r="F5" s="70">
        <f t="shared" si="1"/>
        <v>4256130.7843149314</v>
      </c>
      <c r="G5" s="70">
        <f t="shared" si="1"/>
        <v>6796542.5187403746</v>
      </c>
      <c r="H5" s="70">
        <f t="shared" si="1"/>
        <v>9658729.3323063012</v>
      </c>
      <c r="I5" s="70">
        <f t="shared" si="1"/>
        <v>12883448.083498601</v>
      </c>
      <c r="J5" s="70">
        <f t="shared" si="1"/>
        <v>16516617.999244105</v>
      </c>
      <c r="K5" s="70">
        <f t="shared" si="1"/>
        <v>20609974.553764623</v>
      </c>
      <c r="L5" s="70">
        <f t="shared" si="1"/>
        <v>25221806.169407044</v>
      </c>
      <c r="M5" s="70">
        <f t="shared" si="1"/>
        <v>30417784.229893994</v>
      </c>
      <c r="N5" s="70">
        <f t="shared" si="1"/>
        <v>36271898.225185834</v>
      </c>
      <c r="O5" s="70">
        <f t="shared" si="1"/>
        <v>42867509.344194308</v>
      </c>
      <c r="P5" s="70">
        <f t="shared" si="1"/>
        <v>50298537.518256962</v>
      </c>
      <c r="Q5" s="70">
        <f t="shared" si="1"/>
        <v>58670798.818588808</v>
      </c>
      <c r="R5" s="70">
        <f t="shared" si="1"/>
        <v>68103512.251932234</v>
      </c>
      <c r="S5" s="70">
        <f t="shared" si="1"/>
        <v>78730997.410816461</v>
      </c>
      <c r="T5" s="70">
        <f t="shared" si="1"/>
        <v>90704587.152561784</v>
      </c>
      <c r="U5" s="70">
        <f t="shared" si="0"/>
        <v>104194782.54312223</v>
      </c>
      <c r="V5" s="70">
        <f t="shared" si="0"/>
        <v>119393680.75165324</v>
      </c>
      <c r="W5" s="70">
        <f t="shared" si="0"/>
        <v>136517710.46844515</v>
      </c>
      <c r="X5" s="70">
        <f t="shared" si="0"/>
        <v>155810713.79792231</v>
      </c>
    </row>
    <row r="6" spans="1:24" ht="15">
      <c r="A6" s="69">
        <v>38</v>
      </c>
      <c r="B6" s="75">
        <v>11159</v>
      </c>
      <c r="C6" s="55">
        <v>12.4921723</v>
      </c>
      <c r="D6" s="55">
        <v>1486</v>
      </c>
      <c r="E6" s="70">
        <f t="shared" si="1"/>
        <v>2071486.2393381009</v>
      </c>
      <c r="F6" s="70">
        <f t="shared" si="1"/>
        <v>4401746.1088651065</v>
      </c>
      <c r="G6" s="70">
        <f t="shared" si="1"/>
        <v>7023106.056331181</v>
      </c>
      <c r="H6" s="70">
        <f t="shared" si="1"/>
        <v>9971930.8050379064</v>
      </c>
      <c r="I6" s="70">
        <f t="shared" si="1"/>
        <v>13289127.822178118</v>
      </c>
      <c r="J6" s="70">
        <f t="shared" si="1"/>
        <v>17020714.806229945</v>
      </c>
      <c r="K6" s="70">
        <f t="shared" si="1"/>
        <v>21218458.065853897</v>
      </c>
      <c r="L6" s="70">
        <f t="shared" si="1"/>
        <v>25940590.646181718</v>
      </c>
      <c r="M6" s="70">
        <f t="shared" si="1"/>
        <v>31252620.164678521</v>
      </c>
      <c r="N6" s="70">
        <f t="shared" si="1"/>
        <v>37228237.563252799</v>
      </c>
      <c r="O6" s="70">
        <f t="shared" si="1"/>
        <v>43950339.383245759</v>
      </c>
      <c r="P6" s="70">
        <f t="shared" si="1"/>
        <v>51512177.744773664</v>
      </c>
      <c r="Q6" s="70">
        <f t="shared" si="1"/>
        <v>60018653.98347114</v>
      </c>
      <c r="R6" s="70">
        <f t="shared" si="1"/>
        <v>69587773.890565261</v>
      </c>
      <c r="S6" s="70">
        <f t="shared" si="1"/>
        <v>80352284.74404718</v>
      </c>
      <c r="T6" s="70">
        <f t="shared" si="1"/>
        <v>92461516.84059827</v>
      </c>
      <c r="U6" s="70">
        <f t="shared" si="0"/>
        <v>106083455.07485743</v>
      </c>
      <c r="V6" s="70">
        <f t="shared" si="0"/>
        <v>121407069.30393979</v>
      </c>
      <c r="W6" s="70">
        <f t="shared" si="0"/>
        <v>138644935.82510644</v>
      </c>
      <c r="X6" s="70">
        <f t="shared" si="0"/>
        <v>158036186.33294123</v>
      </c>
    </row>
    <row r="7" spans="1:24" ht="15">
      <c r="A7" s="69">
        <v>39</v>
      </c>
      <c r="B7" s="75">
        <v>11527</v>
      </c>
      <c r="C7" s="55">
        <v>12.566598300000001</v>
      </c>
      <c r="D7" s="55">
        <v>1424</v>
      </c>
      <c r="E7" s="70">
        <f t="shared" si="1"/>
        <v>2062737.7433223836</v>
      </c>
      <c r="F7" s="70">
        <f t="shared" si="1"/>
        <v>4384691.4528305773</v>
      </c>
      <c r="G7" s="70">
        <f t="shared" si="1"/>
        <v>6998435.757724612</v>
      </c>
      <c r="H7" s="70">
        <f t="shared" si="1"/>
        <v>9940638.8100038115</v>
      </c>
      <c r="I7" s="70">
        <f t="shared" si="1"/>
        <v>13252576.701033276</v>
      </c>
      <c r="J7" s="70">
        <f t="shared" si="1"/>
        <v>16980712.522773899</v>
      </c>
      <c r="K7" s="70">
        <f t="shared" si="1"/>
        <v>21177348.197311077</v>
      </c>
      <c r="L7" s="70">
        <f t="shared" si="1"/>
        <v>25901358.219181836</v>
      </c>
      <c r="M7" s="70">
        <f t="shared" si="1"/>
        <v>31219015.604152828</v>
      </c>
      <c r="N7" s="70">
        <f t="shared" si="1"/>
        <v>37204921.631663427</v>
      </c>
      <c r="O7" s="70">
        <f t="shared" si="1"/>
        <v>43943052.424266748</v>
      </c>
      <c r="P7" s="70">
        <f t="shared" si="1"/>
        <v>51527937.046505153</v>
      </c>
      <c r="Q7" s="70">
        <f t="shared" si="1"/>
        <v>60065983.650738709</v>
      </c>
      <c r="R7" s="70">
        <f t="shared" si="1"/>
        <v>69676972.274393111</v>
      </c>
      <c r="S7" s="70">
        <f t="shared" si="1"/>
        <v>80495735.23104085</v>
      </c>
      <c r="T7" s="70">
        <f t="shared" si="1"/>
        <v>92674048.669479713</v>
      </c>
      <c r="U7" s="70">
        <f t="shared" si="0"/>
        <v>106382761.8374421</v>
      </c>
      <c r="V7" s="70">
        <f t="shared" si="0"/>
        <v>121814193.92132154</v>
      </c>
      <c r="W7" s="70">
        <f t="shared" si="0"/>
        <v>139184832.0871194</v>
      </c>
      <c r="X7" s="70">
        <f t="shared" si="0"/>
        <v>158738368.57335958</v>
      </c>
    </row>
    <row r="8" spans="1:24" ht="15">
      <c r="A8" s="69">
        <v>40</v>
      </c>
      <c r="B8" s="75">
        <v>11904</v>
      </c>
      <c r="C8" s="55">
        <v>13.5524577</v>
      </c>
      <c r="D8" s="55">
        <v>1477</v>
      </c>
      <c r="E8" s="70">
        <f t="shared" si="1"/>
        <v>2382821.3019260159</v>
      </c>
      <c r="F8" s="70">
        <f t="shared" si="1"/>
        <v>5088573.4528621435</v>
      </c>
      <c r="G8" s="70">
        <f t="shared" si="1"/>
        <v>8161021.5195207307</v>
      </c>
      <c r="H8" s="70">
        <f t="shared" si="1"/>
        <v>11649861.81076769</v>
      </c>
      <c r="I8" s="70">
        <f t="shared" si="1"/>
        <v>15611525.706706453</v>
      </c>
      <c r="J8" s="70">
        <f t="shared" si="1"/>
        <v>20110092.426358484</v>
      </c>
      <c r="K8" s="70">
        <f t="shared" si="1"/>
        <v>25218325.497797634</v>
      </c>
      <c r="L8" s="70">
        <f t="shared" si="1"/>
        <v>31018849.695460994</v>
      </c>
      <c r="M8" s="70">
        <f t="shared" si="1"/>
        <v>37605487.481390938</v>
      </c>
      <c r="N8" s="70">
        <f t="shared" si="1"/>
        <v>45084776.567111254</v>
      </c>
      <c r="O8" s="70">
        <f t="shared" si="1"/>
        <v>53577693.142434537</v>
      </c>
      <c r="P8" s="70">
        <f t="shared" si="1"/>
        <v>63221608.644124791</v>
      </c>
      <c r="Q8" s="70">
        <f t="shared" si="1"/>
        <v>74172511.714805365</v>
      </c>
      <c r="R8" s="70">
        <f t="shared" si="1"/>
        <v>86607531.291907907</v>
      </c>
      <c r="S8" s="70">
        <f t="shared" si="1"/>
        <v>100727801.63718399</v>
      </c>
      <c r="T8" s="70">
        <f t="shared" si="1"/>
        <v>116761715.64812928</v>
      </c>
      <c r="U8" s="70">
        <f t="shared" si="0"/>
        <v>134968619.07306233</v>
      </c>
      <c r="V8" s="70">
        <f t="shared" si="0"/>
        <v>155643005.38313922</v>
      </c>
      <c r="W8" s="70">
        <f t="shared" si="0"/>
        <v>179119279.15262389</v>
      </c>
      <c r="X8" s="70">
        <f t="shared" si="0"/>
        <v>205777164.99425417</v>
      </c>
    </row>
    <row r="9" spans="1:24" ht="15">
      <c r="A9" s="69">
        <v>41</v>
      </c>
      <c r="B9" s="75">
        <v>12289</v>
      </c>
      <c r="C9" s="55">
        <v>11.8608305</v>
      </c>
      <c r="D9" s="55">
        <v>1505</v>
      </c>
      <c r="E9" s="70">
        <f t="shared" si="1"/>
        <v>2193654.0775182243</v>
      </c>
      <c r="F9" s="70">
        <f t="shared" si="1"/>
        <v>4647493.746927225</v>
      </c>
      <c r="G9" s="70">
        <f t="shared" si="1"/>
        <v>7392379.180266588</v>
      </c>
      <c r="H9" s="70">
        <f t="shared" si="1"/>
        <v>10462830.822273523</v>
      </c>
      <c r="I9" s="70">
        <f t="shared" si="1"/>
        <v>13897463.529123364</v>
      </c>
      <c r="J9" s="70">
        <f t="shared" si="1"/>
        <v>17739472.199630231</v>
      </c>
      <c r="K9" s="70">
        <f t="shared" si="1"/>
        <v>22037175.006341223</v>
      </c>
      <c r="L9" s="70">
        <f t="shared" si="1"/>
        <v>26844621.058349941</v>
      </c>
      <c r="M9" s="70">
        <f t="shared" si="1"/>
        <v>32222270.137966357</v>
      </c>
      <c r="N9" s="70">
        <f t="shared" si="1"/>
        <v>38237753.059800886</v>
      </c>
      <c r="O9" s="70">
        <f t="shared" si="1"/>
        <v>44966722.21475067</v>
      </c>
      <c r="P9" s="70">
        <f t="shared" si="1"/>
        <v>52493802.995566316</v>
      </c>
      <c r="Q9" s="70">
        <f t="shared" si="1"/>
        <v>60913658.069392577</v>
      </c>
      <c r="R9" s="70">
        <f t="shared" si="1"/>
        <v>70332177.88187103</v>
      </c>
      <c r="S9" s="70">
        <f t="shared" si="1"/>
        <v>80867812.364916474</v>
      </c>
      <c r="T9" s="70">
        <f t="shared" si="1"/>
        <v>92653060.596095487</v>
      </c>
      <c r="U9" s="70">
        <f t="shared" si="0"/>
        <v>105836137.14397888</v>
      </c>
      <c r="V9" s="70">
        <f t="shared" si="0"/>
        <v>120582836.05589198</v>
      </c>
      <c r="W9" s="70">
        <f t="shared" si="0"/>
        <v>137078615.93009245</v>
      </c>
      <c r="X9" s="70">
        <f t="shared" si="0"/>
        <v>155530932.29482493</v>
      </c>
    </row>
    <row r="10" spans="1:24" ht="15">
      <c r="A10" s="69">
        <v>42</v>
      </c>
      <c r="B10" s="75">
        <v>12684</v>
      </c>
      <c r="C10" s="55">
        <v>12.368753</v>
      </c>
      <c r="D10" s="55">
        <v>1450</v>
      </c>
      <c r="E10" s="70">
        <f t="shared" si="1"/>
        <v>2274836.3142539999</v>
      </c>
      <c r="F10" s="70">
        <f t="shared" si="1"/>
        <v>4831041.5133723794</v>
      </c>
      <c r="G10" s="70">
        <f t="shared" si="1"/>
        <v>7703417.4197428711</v>
      </c>
      <c r="H10" s="70">
        <f t="shared" si="1"/>
        <v>10931070.407203835</v>
      </c>
      <c r="I10" s="70">
        <f t="shared" si="1"/>
        <v>14557943.820380971</v>
      </c>
      <c r="J10" s="70">
        <f t="shared" si="1"/>
        <v>18633416.247656655</v>
      </c>
      <c r="K10" s="70">
        <f t="shared" si="1"/>
        <v>23212973.793045178</v>
      </c>
      <c r="L10" s="70">
        <f t="shared" si="1"/>
        <v>28358965.499715652</v>
      </c>
      <c r="M10" s="70">
        <f t="shared" si="1"/>
        <v>34141452.209984697</v>
      </c>
      <c r="N10" s="70">
        <f t="shared" si="1"/>
        <v>40639160.418704748</v>
      </c>
      <c r="O10" s="70">
        <f t="shared" si="1"/>
        <v>47940554.106422096</v>
      </c>
      <c r="P10" s="70">
        <f t="shared" si="1"/>
        <v>56145039.144930795</v>
      </c>
      <c r="Q10" s="70">
        <f t="shared" si="1"/>
        <v>65364316.672774591</v>
      </c>
      <c r="R10" s="70">
        <f t="shared" si="1"/>
        <v>75723903.866421893</v>
      </c>
      <c r="S10" s="70">
        <f t="shared" si="1"/>
        <v>87364842.811871082</v>
      </c>
      <c r="T10" s="70">
        <f t="shared" si="1"/>
        <v>100445620.74236362</v>
      </c>
      <c r="U10" s="70">
        <f t="shared" si="0"/>
        <v>115144327.78555736</v>
      </c>
      <c r="V10" s="70">
        <f t="shared" si="0"/>
        <v>131661081.5971173</v>
      </c>
      <c r="W10" s="70">
        <f t="shared" si="0"/>
        <v>150220751.89124718</v>
      </c>
      <c r="X10" s="70">
        <f t="shared" si="0"/>
        <v>171076021.96167237</v>
      </c>
    </row>
    <row r="11" spans="1:24" ht="15">
      <c r="A11" s="69">
        <v>43</v>
      </c>
      <c r="B11" s="75">
        <v>13088</v>
      </c>
      <c r="C11" s="55">
        <v>12.4892573</v>
      </c>
      <c r="D11" s="55">
        <v>1476</v>
      </c>
      <c r="E11" s="70">
        <f t="shared" si="1"/>
        <v>2412660.7372458219</v>
      </c>
      <c r="F11" s="70">
        <f t="shared" si="1"/>
        <v>5126644.8817423526</v>
      </c>
      <c r="G11" s="70">
        <f t="shared" si="1"/>
        <v>8179585.4891262557</v>
      </c>
      <c r="H11" s="70">
        <f t="shared" si="1"/>
        <v>11613815.704182522</v>
      </c>
      <c r="I11" s="70">
        <f t="shared" si="1"/>
        <v>15476955.767071506</v>
      </c>
      <c r="J11" s="70">
        <f t="shared" si="1"/>
        <v>19822573.332274076</v>
      </c>
      <c r="K11" s="70">
        <f t="shared" si="1"/>
        <v>24710926.256468792</v>
      </c>
      <c r="L11" s="70">
        <f t="shared" si="1"/>
        <v>30209798.155098263</v>
      </c>
      <c r="M11" s="70">
        <f t="shared" si="1"/>
        <v>36395438.313744955</v>
      </c>
      <c r="N11" s="70">
        <f t="shared" si="1"/>
        <v>43353618.987457171</v>
      </c>
      <c r="O11" s="70">
        <f t="shared" si="1"/>
        <v>51180824.748908162</v>
      </c>
      <c r="P11" s="70">
        <f t="shared" si="1"/>
        <v>59985590.377307199</v>
      </c>
      <c r="Q11" s="70">
        <f t="shared" si="1"/>
        <v>69890005.839698955</v>
      </c>
      <c r="R11" s="70">
        <f t="shared" si="1"/>
        <v>81031409.233249798</v>
      </c>
      <c r="S11" s="70">
        <f t="shared" si="1"/>
        <v>93564291.163452148</v>
      </c>
      <c r="T11" s="70">
        <f t="shared" si="1"/>
        <v>107662436.96502267</v>
      </c>
      <c r="U11" s="70">
        <f t="shared" si="0"/>
        <v>123521336.47028048</v>
      </c>
      <c r="V11" s="70">
        <f t="shared" si="0"/>
        <v>141360894.73969835</v>
      </c>
      <c r="W11" s="70">
        <f t="shared" si="0"/>
        <v>161428481.34256727</v>
      </c>
      <c r="X11" s="70">
        <f t="shared" si="0"/>
        <v>184002360.4701688</v>
      </c>
    </row>
    <row r="12" spans="1:24" ht="15">
      <c r="A12" s="69">
        <v>44</v>
      </c>
      <c r="B12" s="75">
        <v>13500</v>
      </c>
      <c r="C12" s="55">
        <v>12.7418543</v>
      </c>
      <c r="D12" s="55">
        <v>1460</v>
      </c>
      <c r="E12" s="70">
        <f t="shared" si="1"/>
        <v>2511419.482530002</v>
      </c>
      <c r="F12" s="70">
        <f t="shared" si="1"/>
        <v>5342840.3763857912</v>
      </c>
      <c r="G12" s="70">
        <f t="shared" si="1"/>
        <v>8535036.7951564435</v>
      </c>
      <c r="H12" s="70">
        <f t="shared" si="1"/>
        <v>12133978.23057667</v>
      </c>
      <c r="I12" s="70">
        <f t="shared" si="1"/>
        <v>16191491.540040469</v>
      </c>
      <c r="J12" s="70">
        <f t="shared" si="1"/>
        <v>20766007.283599257</v>
      </c>
      <c r="K12" s="70">
        <f t="shared" si="1"/>
        <v>25923401.158132866</v>
      </c>
      <c r="L12" s="70">
        <f t="shared" si="1"/>
        <v>31737942.645836674</v>
      </c>
      <c r="M12" s="70">
        <f t="shared" si="1"/>
        <v>38293364.538116746</v>
      </c>
      <c r="N12" s="70">
        <f t="shared" si="1"/>
        <v>45684068.736661464</v>
      </c>
      <c r="O12" s="70">
        <f t="shared" si="1"/>
        <v>54016485.695928723</v>
      </c>
      <c r="P12" s="70">
        <f t="shared" si="1"/>
        <v>63410607.083814315</v>
      </c>
      <c r="Q12" s="70">
        <f t="shared" si="1"/>
        <v>74001713.731709406</v>
      </c>
      <c r="R12" s="70">
        <f t="shared" si="1"/>
        <v>85942323.757436931</v>
      </c>
      <c r="S12" s="70">
        <f t="shared" si="1"/>
        <v>99404388.915173844</v>
      </c>
      <c r="T12" s="70">
        <f t="shared" si="1"/>
        <v>114581770.80108064</v>
      </c>
      <c r="U12" s="70">
        <f t="shared" si="0"/>
        <v>131693032.57344431</v>
      </c>
      <c r="V12" s="70">
        <f t="shared" si="0"/>
        <v>150984586.38973412</v>
      </c>
      <c r="W12" s="70">
        <f t="shared" si="0"/>
        <v>172734241.88550171</v>
      </c>
      <c r="X12" s="70">
        <f t="shared" si="0"/>
        <v>197255206.79529193</v>
      </c>
    </row>
    <row r="13" spans="1:24" ht="15">
      <c r="A13" s="69">
        <v>45</v>
      </c>
      <c r="B13" s="75">
        <v>13922</v>
      </c>
      <c r="C13" s="55">
        <v>12.649166299999999</v>
      </c>
      <c r="D13" s="55">
        <v>1485</v>
      </c>
      <c r="E13" s="70">
        <f t="shared" si="1"/>
        <v>2615110.1444447082</v>
      </c>
      <c r="F13" s="70">
        <f t="shared" si="1"/>
        <v>5561009.9199883975</v>
      </c>
      <c r="G13" s="70">
        <f t="shared" si="1"/>
        <v>8879541.4571719356</v>
      </c>
      <c r="H13" s="70">
        <f t="shared" si="1"/>
        <v>12617839.567211764</v>
      </c>
      <c r="I13" s="70">
        <f t="shared" si="1"/>
        <v>16829001.221980289</v>
      </c>
      <c r="J13" s="70">
        <f t="shared" si="1"/>
        <v>21572839.71762231</v>
      </c>
      <c r="K13" s="70">
        <f t="shared" si="1"/>
        <v>26916734.233581517</v>
      </c>
      <c r="L13" s="70">
        <f t="shared" si="1"/>
        <v>32936586.853760976</v>
      </c>
      <c r="M13" s="70">
        <f t="shared" si="1"/>
        <v>39717900.642881848</v>
      </c>
      <c r="N13" s="70">
        <f t="shared" si="1"/>
        <v>47356994.090513438</v>
      </c>
      <c r="O13" s="70">
        <f t="shared" si="1"/>
        <v>55962369.172148377</v>
      </c>
      <c r="P13" s="70">
        <f t="shared" si="1"/>
        <v>65656252.458598055</v>
      </c>
      <c r="Q13" s="70">
        <f t="shared" si="1"/>
        <v>76576331.162878662</v>
      </c>
      <c r="R13" s="70">
        <f t="shared" si="1"/>
        <v>88877708.782554612</v>
      </c>
      <c r="S13" s="70">
        <f t="shared" si="1"/>
        <v>102735108.11453436</v>
      </c>
      <c r="T13" s="70">
        <f t="shared" si="1"/>
        <v>118345352.9328713</v>
      </c>
      <c r="U13" s="70">
        <f t="shared" si="0"/>
        <v>135930163.5781168</v>
      </c>
      <c r="V13" s="70">
        <f t="shared" si="0"/>
        <v>155739306.16541952</v>
      </c>
      <c r="W13" s="70">
        <f t="shared" si="0"/>
        <v>178054140.14119428</v>
      </c>
      <c r="X13" s="70">
        <f t="shared" si="0"/>
        <v>203191614.5761337</v>
      </c>
    </row>
    <row r="14" spans="1:24" ht="15">
      <c r="A14" s="69">
        <v>46</v>
      </c>
      <c r="B14" s="75">
        <v>14353</v>
      </c>
      <c r="C14" s="55">
        <v>12.6890014</v>
      </c>
      <c r="D14" s="55">
        <v>1451</v>
      </c>
      <c r="E14" s="70">
        <f t="shared" si="1"/>
        <v>2642637.1902368418</v>
      </c>
      <c r="F14" s="70">
        <f t="shared" si="1"/>
        <v>5620598.6505397595</v>
      </c>
      <c r="G14" s="70">
        <f t="shared" si="1"/>
        <v>8976433.682231972</v>
      </c>
      <c r="H14" s="70">
        <f t="shared" si="1"/>
        <v>12758090.668077305</v>
      </c>
      <c r="I14" s="70">
        <f t="shared" si="1"/>
        <v>17019602.161799744</v>
      </c>
      <c r="J14" s="70">
        <f t="shared" si="1"/>
        <v>21821856.908621788</v>
      </c>
      <c r="K14" s="70">
        <f t="shared" si="1"/>
        <v>27233469.827499647</v>
      </c>
      <c r="L14" s="70">
        <f t="shared" si="1"/>
        <v>33331762.3854165</v>
      </c>
      <c r="M14" s="70">
        <f t="shared" si="1"/>
        <v>40203867.371383511</v>
      </c>
      <c r="N14" s="70">
        <f t="shared" si="1"/>
        <v>47947973.855229355</v>
      </c>
      <c r="O14" s="70">
        <f t="shared" si="1"/>
        <v>56674730.119227894</v>
      </c>
      <c r="P14" s="70">
        <f t="shared" si="1"/>
        <v>66508824.607739799</v>
      </c>
      <c r="Q14" s="70">
        <f t="shared" si="1"/>
        <v>77590767.483576268</v>
      </c>
      <c r="R14" s="70">
        <f t="shared" si="1"/>
        <v>90078898.246074855</v>
      </c>
      <c r="S14" s="70">
        <f t="shared" si="1"/>
        <v>104151648.09586072</v>
      </c>
      <c r="T14" s="70">
        <f t="shared" si="1"/>
        <v>120010089.37110442</v>
      </c>
      <c r="U14" s="70">
        <f t="shared" si="0"/>
        <v>137880808.48178196</v>
      </c>
      <c r="V14" s="70">
        <f t="shared" si="0"/>
        <v>158019143.39060342</v>
      </c>
      <c r="W14" s="70">
        <f t="shared" si="0"/>
        <v>180712831.89794195</v>
      </c>
      <c r="X14" s="70">
        <f t="shared" si="0"/>
        <v>206286122.85768834</v>
      </c>
    </row>
    <row r="15" spans="1:24" ht="15">
      <c r="A15" s="69">
        <v>47</v>
      </c>
      <c r="B15" s="75">
        <v>14795</v>
      </c>
      <c r="C15" s="55">
        <v>12.8221977</v>
      </c>
      <c r="D15" s="55">
        <v>1412</v>
      </c>
      <c r="E15" s="70">
        <f t="shared" si="1"/>
        <v>2678626.3393975785</v>
      </c>
      <c r="F15" s="70">
        <f t="shared" si="1"/>
        <v>5700711.4436769877</v>
      </c>
      <c r="G15" s="70">
        <f t="shared" si="1"/>
        <v>9110294.2746893521</v>
      </c>
      <c r="H15" s="70">
        <f t="shared" si="1"/>
        <v>12957060.557039384</v>
      </c>
      <c r="I15" s="70">
        <f t="shared" si="1"/>
        <v>17297066.817169275</v>
      </c>
      <c r="J15" s="70">
        <f t="shared" si="1"/>
        <v>22193557.26016539</v>
      </c>
      <c r="K15" s="70">
        <f t="shared" si="1"/>
        <v>27717885.388124075</v>
      </c>
      <c r="L15" s="70">
        <f t="shared" si="1"/>
        <v>33950553.790246338</v>
      </c>
      <c r="M15" s="70">
        <f t="shared" si="1"/>
        <v>40982387.256874144</v>
      </c>
      <c r="N15" s="70">
        <f t="shared" si="1"/>
        <v>48915856.312527731</v>
      </c>
      <c r="O15" s="70">
        <f t="shared" si="1"/>
        <v>57866570.454965524</v>
      </c>
      <c r="P15" s="70">
        <f t="shared" si="1"/>
        <v>67964962.860308602</v>
      </c>
      <c r="Q15" s="70">
        <f t="shared" si="1"/>
        <v>79358191.104386508</v>
      </c>
      <c r="R15" s="70">
        <f t="shared" si="1"/>
        <v>92212281.598332316</v>
      </c>
      <c r="S15" s="70">
        <f t="shared" si="1"/>
        <v>106714548.98794878</v>
      </c>
      <c r="T15" s="70">
        <f t="shared" si="1"/>
        <v>123076325.7732445</v>
      </c>
      <c r="U15" s="70">
        <f t="shared" si="0"/>
        <v>141536041.92518353</v>
      </c>
      <c r="V15" s="70">
        <f t="shared" si="0"/>
        <v>162362699.37698305</v>
      </c>
      <c r="W15" s="70">
        <f t="shared" si="0"/>
        <v>185859792.02155402</v>
      </c>
      <c r="X15" s="70">
        <f t="shared" si="0"/>
        <v>212369728.3387641</v>
      </c>
    </row>
    <row r="16" spans="1:24" ht="15">
      <c r="A16" s="69">
        <v>48</v>
      </c>
      <c r="B16" s="75">
        <v>15246</v>
      </c>
      <c r="C16" s="55">
        <v>12.6767097</v>
      </c>
      <c r="D16" s="55">
        <v>1403</v>
      </c>
      <c r="E16" s="70">
        <f t="shared" si="1"/>
        <v>2711565.6986893886</v>
      </c>
      <c r="F16" s="70">
        <f t="shared" si="1"/>
        <v>5766868.709326406</v>
      </c>
      <c r="G16" s="70">
        <f t="shared" si="1"/>
        <v>9209483.6130772401</v>
      </c>
      <c r="H16" s="70">
        <f t="shared" si="1"/>
        <v>13088508.814265499</v>
      </c>
      <c r="I16" s="70">
        <f t="shared" si="1"/>
        <v>17459266.77939824</v>
      </c>
      <c r="J16" s="70">
        <f t="shared" si="1"/>
        <v>22384093.043460477</v>
      </c>
      <c r="K16" s="70">
        <f t="shared" si="1"/>
        <v>27933225.236247256</v>
      </c>
      <c r="L16" s="70">
        <f t="shared" si="1"/>
        <v>34185804.80798284</v>
      </c>
      <c r="M16" s="70">
        <f t="shared" si="1"/>
        <v>41231005.740788855</v>
      </c>
      <c r="N16" s="70">
        <f t="shared" si="1"/>
        <v>49169306.343628384</v>
      </c>
      <c r="O16" s="70">
        <f t="shared" si="1"/>
        <v>58113922.269003235</v>
      </c>
      <c r="P16" s="70">
        <f t="shared" si="1"/>
        <v>68192421.189017832</v>
      </c>
      <c r="Q16" s="70">
        <f t="shared" si="1"/>
        <v>79548542.159240291</v>
      </c>
      <c r="R16" s="70">
        <f t="shared" si="1"/>
        <v>92344245.618038669</v>
      </c>
      <c r="S16" s="70">
        <f t="shared" si="1"/>
        <v>106762023.25838183</v>
      </c>
      <c r="T16" s="70">
        <f t="shared" si="1"/>
        <v>123007500.71538274</v>
      </c>
      <c r="U16" s="70">
        <f t="shared" si="0"/>
        <v>141312370.18898663</v>
      </c>
      <c r="V16" s="70">
        <f t="shared" si="0"/>
        <v>161937694.82672322</v>
      </c>
      <c r="W16" s="70">
        <f t="shared" si="0"/>
        <v>185177631.99346823</v>
      </c>
      <c r="X16" s="70">
        <f t="shared" si="0"/>
        <v>211363628.52930391</v>
      </c>
    </row>
    <row r="17" spans="1:24" ht="15">
      <c r="A17" s="69">
        <v>49</v>
      </c>
      <c r="B17" s="75">
        <v>15706</v>
      </c>
      <c r="C17" s="55">
        <v>13.766070600000001</v>
      </c>
      <c r="D17" s="55">
        <v>1425</v>
      </c>
      <c r="E17" s="70">
        <f t="shared" si="1"/>
        <v>3080991.1440213029</v>
      </c>
      <c r="F17" s="70">
        <f t="shared" si="1"/>
        <v>6586113.7041083267</v>
      </c>
      <c r="G17" s="70">
        <f t="shared" si="1"/>
        <v>10573753.910433458</v>
      </c>
      <c r="H17" s="70">
        <f t="shared" si="1"/>
        <v>15110335.482835295</v>
      </c>
      <c r="I17" s="70">
        <f t="shared" si="1"/>
        <v>20271426.077320553</v>
      </c>
      <c r="J17" s="70">
        <f t="shared" si="1"/>
        <v>26142996.046772618</v>
      </c>
      <c r="K17" s="70">
        <f t="shared" si="1"/>
        <v>32822850.483547855</v>
      </c>
      <c r="L17" s="70">
        <f t="shared" si="1"/>
        <v>40422258.398066804</v>
      </c>
      <c r="M17" s="70">
        <f t="shared" si="1"/>
        <v>49067806.171280429</v>
      </c>
      <c r="N17" s="70">
        <f t="shared" si="1"/>
        <v>58903506.154711351</v>
      </c>
      <c r="O17" s="70">
        <f t="shared" si="1"/>
        <v>70093195.541865572</v>
      </c>
      <c r="P17" s="70">
        <f t="shared" si="1"/>
        <v>82823265.469976157</v>
      </c>
      <c r="Q17" s="70">
        <f t="shared" si="1"/>
        <v>97305765.811819807</v>
      </c>
      <c r="R17" s="70">
        <f t="shared" si="1"/>
        <v>113781937.3753669</v>
      </c>
      <c r="S17" s="70">
        <f t="shared" si="1"/>
        <v>132526230.34852903</v>
      </c>
      <c r="T17" s="70">
        <f t="shared" si="1"/>
        <v>153850875.9258475</v>
      </c>
      <c r="U17" s="70">
        <f t="shared" si="0"/>
        <v>178111087.2685394</v>
      </c>
      <c r="V17" s="70">
        <f t="shared" si="0"/>
        <v>205710976.43237543</v>
      </c>
      <c r="W17" s="70">
        <f t="shared" si="0"/>
        <v>237110285.82402694</v>
      </c>
      <c r="X17" s="70">
        <f t="shared" si="0"/>
        <v>272832046.31444561</v>
      </c>
    </row>
    <row r="18" spans="1:24" ht="15">
      <c r="A18" s="69">
        <v>50</v>
      </c>
      <c r="B18" s="75">
        <v>16173</v>
      </c>
      <c r="C18" s="55">
        <v>12.5287767</v>
      </c>
      <c r="D18" s="55">
        <v>1384</v>
      </c>
      <c r="E18" s="70">
        <f t="shared" si="1"/>
        <v>2804370.2130763466</v>
      </c>
      <c r="F18" s="70">
        <f t="shared" si="1"/>
        <v>5960093.7079903409</v>
      </c>
      <c r="G18" s="70">
        <f t="shared" si="1"/>
        <v>9511190.7528515477</v>
      </c>
      <c r="H18" s="70">
        <f t="shared" si="1"/>
        <v>13507196.816863708</v>
      </c>
      <c r="I18" s="70">
        <f t="shared" si="1"/>
        <v>18003853.55755442</v>
      </c>
      <c r="J18" s="70">
        <f t="shared" si="1"/>
        <v>23063886.380251769</v>
      </c>
      <c r="K18" s="70">
        <f t="shared" si="1"/>
        <v>28757879.416251574</v>
      </c>
      <c r="L18" s="70">
        <f t="shared" si="1"/>
        <v>35165260.125045329</v>
      </c>
      <c r="M18" s="70">
        <f t="shared" si="1"/>
        <v>42375407.255162746</v>
      </c>
      <c r="N18" s="70">
        <f t="shared" si="1"/>
        <v>50488897.618954033</v>
      </c>
      <c r="O18" s="70">
        <f t="shared" si="1"/>
        <v>59618909.073000751</v>
      </c>
      <c r="P18" s="70">
        <f t="shared" si="1"/>
        <v>69892799.274809405</v>
      </c>
      <c r="Q18" s="70">
        <f t="shared" si="1"/>
        <v>81453882.238405839</v>
      </c>
      <c r="R18" s="70">
        <f t="shared" si="1"/>
        <v>94463427.470613018</v>
      </c>
      <c r="S18" s="70">
        <f t="shared" si="1"/>
        <v>109102909.57464895</v>
      </c>
      <c r="T18" s="70">
        <f t="shared" si="1"/>
        <v>125576539.70153594</v>
      </c>
      <c r="U18" s="70">
        <f t="shared" si="0"/>
        <v>144114114.16140461</v>
      </c>
      <c r="V18" s="70">
        <f t="shared" si="0"/>
        <v>164974219.93094635</v>
      </c>
      <c r="W18" s="70">
        <f t="shared" si="0"/>
        <v>188447841.77173793</v>
      </c>
      <c r="X18" s="70">
        <f t="shared" si="0"/>
        <v>214862421.27636462</v>
      </c>
    </row>
    <row r="19" spans="1:24" ht="15">
      <c r="A19" s="69">
        <v>51</v>
      </c>
      <c r="B19" s="75">
        <v>16648</v>
      </c>
      <c r="C19" s="55">
        <v>12.5532524</v>
      </c>
      <c r="D19" s="55">
        <v>1428</v>
      </c>
      <c r="E19" s="70">
        <f t="shared" si="1"/>
        <v>2984327.8762402572</v>
      </c>
      <c r="F19" s="70">
        <f t="shared" si="1"/>
        <v>6343285.9632285135</v>
      </c>
      <c r="G19" s="70">
        <f t="shared" si="1"/>
        <v>10123902.536886619</v>
      </c>
      <c r="H19" s="70">
        <f t="shared" si="1"/>
        <v>14379109.451312255</v>
      </c>
      <c r="I19" s="70">
        <f t="shared" si="1"/>
        <v>19168483.229847997</v>
      </c>
      <c r="J19" s="70">
        <f t="shared" si="1"/>
        <v>24559079.187182747</v>
      </c>
      <c r="K19" s="70">
        <f t="shared" si="1"/>
        <v>30626370.260905929</v>
      </c>
      <c r="L19" s="70">
        <f t="shared" si="1"/>
        <v>37455303.696956232</v>
      </c>
      <c r="M19" s="70">
        <f t="shared" si="1"/>
        <v>45141490.383461945</v>
      </c>
      <c r="N19" s="70">
        <f t="shared" si="1"/>
        <v>53792543.48465991</v>
      </c>
      <c r="O19" s="70">
        <f t="shared" si="1"/>
        <v>63529585.11690928</v>
      </c>
      <c r="P19" s="70">
        <f t="shared" si="1"/>
        <v>74488942.161547974</v>
      </c>
      <c r="Q19" s="70">
        <f t="shared" si="1"/>
        <v>86824054.957417399</v>
      </c>
      <c r="R19" s="70">
        <f t="shared" si="1"/>
        <v>100707625.59637699</v>
      </c>
      <c r="S19" s="70">
        <f t="shared" si="1"/>
        <v>116334035.89977747</v>
      </c>
      <c r="T19" s="70">
        <f t="shared" ref="T19:X46" si="2">$D19*((1+$C19/100)^T$2-1)*$B19</f>
        <v>133922068.92962337</v>
      </c>
      <c r="U19" s="70">
        <f t="shared" si="2"/>
        <v>153717972.13790122</v>
      </c>
      <c r="V19" s="70">
        <f t="shared" si="2"/>
        <v>175998905.0407739</v>
      </c>
      <c r="W19" s="70">
        <f t="shared" si="2"/>
        <v>201076819.68801883</v>
      </c>
      <c r="X19" s="70">
        <f t="shared" si="2"/>
        <v>229302828.25758901</v>
      </c>
    </row>
    <row r="20" spans="1:24" ht="15">
      <c r="A20" s="69">
        <v>52</v>
      </c>
      <c r="B20" s="75">
        <v>17131</v>
      </c>
      <c r="C20" s="55">
        <v>15.0600673</v>
      </c>
      <c r="D20" s="55">
        <v>1383</v>
      </c>
      <c r="E20" s="70">
        <f t="shared" ref="E20:T47" si="3">$D20*((1+$C20/100)^E$2-1)*$B20</f>
        <v>3568057.1986324294</v>
      </c>
      <c r="F20" s="70">
        <f t="shared" si="3"/>
        <v>7673466.212681395</v>
      </c>
      <c r="G20" s="70">
        <f t="shared" si="3"/>
        <v>12397152.587186405</v>
      </c>
      <c r="H20" s="70">
        <f t="shared" si="3"/>
        <v>17832229.308732796</v>
      </c>
      <c r="I20" s="70">
        <f t="shared" si="3"/>
        <v>24085832.242350709</v>
      </c>
      <c r="J20" s="70">
        <f t="shared" si="3"/>
        <v>31281231.98644625</v>
      </c>
      <c r="K20" s="70">
        <f t="shared" si="3"/>
        <v>39560263.774506614</v>
      </c>
      <c r="L20" s="70">
        <f t="shared" si="3"/>
        <v>49086123.321637258</v>
      </c>
      <c r="M20" s="70">
        <f t="shared" si="3"/>
        <v>60046583.727469258</v>
      </c>
      <c r="N20" s="70">
        <f t="shared" si="3"/>
        <v>72657696.846809402</v>
      </c>
      <c r="O20" s="70">
        <f t="shared" si="3"/>
        <v>87168052.089201286</v>
      </c>
      <c r="P20" s="70">
        <f t="shared" si="3"/>
        <v>103863676.5965665</v>
      </c>
      <c r="Q20" s="70">
        <f t="shared" si="3"/>
        <v>123073673.3908962</v>
      </c>
      <c r="R20" s="70">
        <f t="shared" si="3"/>
        <v>145176708.63077977</v>
      </c>
      <c r="S20" s="70">
        <f t="shared" si="3"/>
        <v>170608475.85313258</v>
      </c>
      <c r="T20" s="70">
        <f t="shared" si="3"/>
        <v>199870284.33475101</v>
      </c>
      <c r="U20" s="70">
        <f t="shared" si="2"/>
        <v>233538940.8668983</v>
      </c>
      <c r="V20" s="70">
        <f t="shared" si="2"/>
        <v>272278119.73179281</v>
      </c>
      <c r="W20" s="70">
        <f t="shared" si="2"/>
        <v>316851445.00520778</v>
      </c>
      <c r="X20" s="70">
        <f t="shared" si="2"/>
        <v>368137543.06264699</v>
      </c>
    </row>
    <row r="21" spans="1:24" ht="15">
      <c r="A21" s="69">
        <v>53</v>
      </c>
      <c r="B21" s="75">
        <v>17622</v>
      </c>
      <c r="C21" s="55">
        <v>12.7088257</v>
      </c>
      <c r="D21" s="55">
        <v>1335</v>
      </c>
      <c r="E21" s="70">
        <f t="shared" si="3"/>
        <v>2989798.2685800907</v>
      </c>
      <c r="F21" s="70">
        <f t="shared" si="3"/>
        <v>6359564.7878956432</v>
      </c>
      <c r="G21" s="70">
        <f t="shared" si="3"/>
        <v>10157589.060647966</v>
      </c>
      <c r="H21" s="70">
        <f t="shared" si="3"/>
        <v>14438297.618268073</v>
      </c>
      <c r="I21" s="70">
        <f t="shared" si="3"/>
        <v>19263033.965201102</v>
      </c>
      <c r="J21" s="70">
        <f t="shared" si="3"/>
        <v>24700937.644950405</v>
      </c>
      <c r="K21" s="70">
        <f t="shared" si="3"/>
        <v>30829935.025092922</v>
      </c>
      <c r="L21" s="70">
        <f t="shared" si="3"/>
        <v>37737855.999435328</v>
      </c>
      <c r="M21" s="70">
        <f t="shared" si="3"/>
        <v>45523692.609900646</v>
      </c>
      <c r="N21" s="70">
        <f t="shared" si="3"/>
        <v>54299017.62447679</v>
      </c>
      <c r="O21" s="70">
        <f t="shared" si="3"/>
        <v>64189583.399763919</v>
      </c>
      <c r="P21" s="70">
        <f t="shared" si="3"/>
        <v>75337123.940176129</v>
      </c>
      <c r="Q21" s="70">
        <f t="shared" si="3"/>
        <v>87901385.977706209</v>
      </c>
      <c r="R21" s="70">
        <f t="shared" si="3"/>
        <v>102062418.17807722</v>
      </c>
      <c r="S21" s="70">
        <f t="shared" si="3"/>
        <v>118023151.27811424</v>
      </c>
      <c r="T21" s="70">
        <f t="shared" si="3"/>
        <v>136012306.12827718</v>
      </c>
      <c r="U21" s="70">
        <f t="shared" si="2"/>
        <v>156287671.31325045</v>
      </c>
      <c r="V21" s="70">
        <f t="shared" si="2"/>
        <v>179139797.31962046</v>
      </c>
      <c r="W21" s="70">
        <f t="shared" si="2"/>
        <v>204896160.18888438</v>
      </c>
      <c r="X21" s="70">
        <f t="shared" si="2"/>
        <v>233925854.32186258</v>
      </c>
    </row>
    <row r="22" spans="1:24" ht="15">
      <c r="A22" s="69">
        <v>54</v>
      </c>
      <c r="B22" s="75">
        <v>18118</v>
      </c>
      <c r="C22" s="55">
        <v>13.548388900000001</v>
      </c>
      <c r="D22" s="55">
        <v>1392</v>
      </c>
      <c r="E22" s="70">
        <f t="shared" si="3"/>
        <v>3416938.3644555863</v>
      </c>
      <c r="F22" s="70">
        <f t="shared" si="3"/>
        <v>7296816.8270009123</v>
      </c>
      <c r="G22" s="70">
        <f t="shared" si="3"/>
        <v>11702356.312499221</v>
      </c>
      <c r="H22" s="70">
        <f t="shared" si="3"/>
        <v>16704775.4206359</v>
      </c>
      <c r="I22" s="70">
        <f t="shared" si="3"/>
        <v>22384941.723950852</v>
      </c>
      <c r="J22" s="70">
        <f t="shared" si="3"/>
        <v>28834679.048205655</v>
      </c>
      <c r="K22" s="70">
        <f t="shared" si="3"/>
        <v>36158251.868178971</v>
      </c>
      <c r="L22" s="70">
        <f t="shared" si="3"/>
        <v>44474050.815176949</v>
      </c>
      <c r="M22" s="70">
        <f t="shared" si="3"/>
        <v>53916506.543656342</v>
      </c>
      <c r="N22" s="70">
        <f t="shared" si="3"/>
        <v>64638262.895940438</v>
      </c>
      <c r="O22" s="70">
        <f t="shared" si="3"/>
        <v>76812644.495742425</v>
      </c>
      <c r="P22" s="70">
        <f t="shared" si="3"/>
        <v>90636458.660855666</v>
      </c>
      <c r="Q22" s="70">
        <f t="shared" si="3"/>
        <v>106333176.92987171</v>
      </c>
      <c r="R22" s="70">
        <f t="shared" si="3"/>
        <v>124156547.63451137</v>
      </c>
      <c r="S22" s="70">
        <f t="shared" si="3"/>
        <v>144394697.91730434</v>
      </c>
      <c r="T22" s="70">
        <f t="shared" si="3"/>
        <v>167374791.50657648</v>
      </c>
      <c r="U22" s="70">
        <f t="shared" si="2"/>
        <v>193468317.54490727</v>
      </c>
      <c r="V22" s="70">
        <f t="shared" si="2"/>
        <v>223097095.9686338</v>
      </c>
      <c r="W22" s="70">
        <f t="shared" si="2"/>
        <v>256740096.51952612</v>
      </c>
      <c r="X22" s="70">
        <f t="shared" si="2"/>
        <v>294941181.62268251</v>
      </c>
    </row>
    <row r="23" spans="1:24" ht="15">
      <c r="A23" s="69">
        <v>55</v>
      </c>
      <c r="B23" s="75">
        <v>18620</v>
      </c>
      <c r="C23" s="55">
        <v>12.105408499999999</v>
      </c>
      <c r="D23" s="55">
        <v>1285</v>
      </c>
      <c r="E23" s="70">
        <f t="shared" si="3"/>
        <v>2896424.7755694981</v>
      </c>
      <c r="F23" s="70">
        <f t="shared" si="3"/>
        <v>6143473.6021168912</v>
      </c>
      <c r="G23" s="70">
        <f t="shared" si="3"/>
        <v>9783590.9533123039</v>
      </c>
      <c r="H23" s="70">
        <f t="shared" si="3"/>
        <v>13864359.379749296</v>
      </c>
      <c r="I23" s="70">
        <f t="shared" si="3"/>
        <v>18439121.494145513</v>
      </c>
      <c r="J23" s="70">
        <f t="shared" si="3"/>
        <v>23567677.250392623</v>
      </c>
      <c r="K23" s="70">
        <f t="shared" si="3"/>
        <v>29317065.631083719</v>
      </c>
      <c r="L23" s="70">
        <f t="shared" si="3"/>
        <v>35762440.961509004</v>
      </c>
      <c r="M23" s="70">
        <f t="shared" si="3"/>
        <v>42988055.305040486</v>
      </c>
      <c r="N23" s="70">
        <f t="shared" si="3"/>
        <v>51088359.781491056</v>
      </c>
      <c r="O23" s="70">
        <f t="shared" si="3"/>
        <v>60169239.204559743</v>
      </c>
      <c r="P23" s="70">
        <f t="shared" si="3"/>
        <v>70349396.177183345</v>
      </c>
      <c r="Q23" s="70">
        <f t="shared" si="3"/>
        <v>81761902.737284258</v>
      </c>
      <c r="R23" s="70">
        <f t="shared" si="3"/>
        <v>94555939.836574689</v>
      </c>
      <c r="S23" s="70">
        <f t="shared" si="3"/>
        <v>108898747.39037579</v>
      </c>
      <c r="T23" s="70">
        <f t="shared" si="3"/>
        <v>124977810.38893333</v>
      </c>
      <c r="U23" s="70">
        <f t="shared" si="2"/>
        <v>143003309.64643866</v>
      </c>
      <c r="V23" s="70">
        <f t="shared" si="2"/>
        <v>163210869.22322944</v>
      </c>
      <c r="W23" s="70">
        <f t="shared" si="2"/>
        <v>185864636.43467161</v>
      </c>
      <c r="X23" s="70">
        <f t="shared" si="2"/>
        <v>211260734.7076979</v>
      </c>
    </row>
    <row r="24" spans="1:24" ht="15">
      <c r="A24" s="69">
        <v>56</v>
      </c>
      <c r="B24" s="75">
        <v>19127</v>
      </c>
      <c r="C24" s="55">
        <v>12.4480313</v>
      </c>
      <c r="D24" s="55">
        <v>1373</v>
      </c>
      <c r="E24" s="70">
        <f t="shared" si="3"/>
        <v>3269023.6818891247</v>
      </c>
      <c r="F24" s="70">
        <f t="shared" si="3"/>
        <v>6944976.4549042182</v>
      </c>
      <c r="G24" s="70">
        <f t="shared" si="3"/>
        <v>11078512.979677446</v>
      </c>
      <c r="H24" s="70">
        <f t="shared" si="3"/>
        <v>15726593.424851382</v>
      </c>
      <c r="I24" s="70">
        <f t="shared" si="3"/>
        <v>20953268.378689751</v>
      </c>
      <c r="J24" s="70">
        <f t="shared" si="3"/>
        <v>26830561.46673118</v>
      </c>
      <c r="K24" s="70">
        <f t="shared" si="3"/>
        <v>33439461.837964736</v>
      </c>
      <c r="L24" s="70">
        <f t="shared" si="3"/>
        <v>40871040.195995264</v>
      </c>
      <c r="M24" s="70">
        <f t="shared" si="3"/>
        <v>49227703.754117459</v>
      </c>
      <c r="N24" s="70">
        <f t="shared" si="3"/>
        <v>58624607.407590397</v>
      </c>
      <c r="O24" s="70">
        <f t="shared" si="3"/>
        <v>69191240.56907849</v>
      </c>
      <c r="P24" s="70">
        <f t="shared" si="3"/>
        <v>81073211.533864811</v>
      </c>
      <c r="Q24" s="70">
        <f t="shared" si="3"/>
        <v>94434253.963404641</v>
      </c>
      <c r="R24" s="70">
        <f t="shared" si="3"/>
        <v>109458483.13657987</v>
      </c>
      <c r="S24" s="70">
        <f t="shared" si="3"/>
        <v>126352933.05981566</v>
      </c>
      <c r="T24" s="70">
        <f t="shared" si="3"/>
        <v>145350409.39745867</v>
      </c>
      <c r="U24" s="70">
        <f t="shared" si="2"/>
        <v>166712697.53582159</v>
      </c>
      <c r="V24" s="70">
        <f t="shared" si="2"/>
        <v>190734169.98804411</v>
      </c>
      <c r="W24" s="70">
        <f t="shared" si="2"/>
        <v>217745842.84984019</v>
      </c>
      <c r="X24" s="70">
        <f t="shared" si="2"/>
        <v>248119937.20412624</v>
      </c>
    </row>
    <row r="25" spans="1:24" ht="15">
      <c r="A25" s="69">
        <v>57</v>
      </c>
      <c r="B25" s="75">
        <v>19647</v>
      </c>
      <c r="C25" s="55">
        <v>12.946932800000001</v>
      </c>
      <c r="D25" s="55">
        <v>1397</v>
      </c>
      <c r="E25" s="70">
        <f t="shared" si="3"/>
        <v>3553526.390440749</v>
      </c>
      <c r="F25" s="70">
        <f t="shared" si="3"/>
        <v>7567125.4546821276</v>
      </c>
      <c r="G25" s="70">
        <f t="shared" si="3"/>
        <v>12100362.492632262</v>
      </c>
      <c r="H25" s="70">
        <f t="shared" si="3"/>
        <v>17220514.683550518</v>
      </c>
      <c r="I25" s="70">
        <f t="shared" si="3"/>
        <v>23003569.537884686</v>
      </c>
      <c r="J25" s="70">
        <f t="shared" si="3"/>
        <v>29535352.617996633</v>
      </c>
      <c r="K25" s="70">
        <f t="shared" si="3"/>
        <v>36912801.26413244</v>
      </c>
      <c r="L25" s="70">
        <f t="shared" si="3"/>
        <v>45245403.228837967</v>
      </c>
      <c r="M25" s="70">
        <f t="shared" si="3"/>
        <v>54656821.570405401</v>
      </c>
      <c r="N25" s="70">
        <f t="shared" si="3"/>
        <v>65286729.920182422</v>
      </c>
      <c r="O25" s="70">
        <f t="shared" si="3"/>
        <v>77292885.360706672</v>
      </c>
      <c r="P25" s="70">
        <f t="shared" si="3"/>
        <v>90853469.677979171</v>
      </c>
      <c r="Q25" s="70">
        <f t="shared" si="3"/>
        <v>106169733.73409624</v>
      </c>
      <c r="R25" s="70">
        <f t="shared" si="3"/>
        <v>123468984.20502935</v>
      </c>
      <c r="S25" s="70">
        <f t="shared" si="3"/>
        <v>143007957.00933784</v>
      </c>
      <c r="T25" s="70">
        <f t="shared" si="3"/>
        <v>165076627.49243048</v>
      </c>
      <c r="U25" s="70">
        <f t="shared" si="2"/>
        <v>190002513.91282246</v>
      </c>
      <c r="V25" s="70">
        <f t="shared" si="2"/>
        <v>218155538.09786701</v>
      </c>
      <c r="W25" s="70">
        <f t="shared" si="2"/>
        <v>249953515.40531698</v>
      </c>
      <c r="X25" s="70">
        <f t="shared" si="2"/>
        <v>285868355.46652174</v>
      </c>
    </row>
    <row r="26" spans="1:24" ht="15">
      <c r="A26" s="69">
        <v>58</v>
      </c>
      <c r="B26" s="75">
        <v>20173</v>
      </c>
      <c r="C26" s="55">
        <v>13.4630648</v>
      </c>
      <c r="D26" s="55">
        <v>1385</v>
      </c>
      <c r="E26" s="70">
        <f t="shared" si="3"/>
        <v>3761527.1260140375</v>
      </c>
      <c r="F26" s="70">
        <f t="shared" si="3"/>
        <v>8029471.0864729248</v>
      </c>
      <c r="G26" s="70">
        <f t="shared" si="3"/>
        <v>12872011.107956078</v>
      </c>
      <c r="H26" s="70">
        <f t="shared" si="3"/>
        <v>18366505.430497434</v>
      </c>
      <c r="I26" s="70">
        <f t="shared" si="3"/>
        <v>24600727.084114861</v>
      </c>
      <c r="J26" s="70">
        <f t="shared" si="3"/>
        <v>31674266.038734432</v>
      </c>
      <c r="K26" s="70">
        <f t="shared" si="3"/>
        <v>39700120.126467675</v>
      </c>
      <c r="L26" s="70">
        <f t="shared" si="3"/>
        <v>48806500.150785901</v>
      </c>
      <c r="M26" s="70">
        <f t="shared" si="3"/>
        <v>59138878.018712334</v>
      </c>
      <c r="N26" s="70">
        <f t="shared" si="3"/>
        <v>70862310.614378572</v>
      </c>
      <c r="O26" s="70">
        <f t="shared" si="3"/>
        <v>84164076.537183657</v>
      </c>
      <c r="P26" s="70">
        <f t="shared" si="3"/>
        <v>99256667.82572034</v>
      </c>
      <c r="Q26" s="70">
        <f t="shared" si="3"/>
        <v>116381184.45943186</v>
      </c>
      <c r="R26" s="70">
        <f t="shared" si="3"/>
        <v>135811185.86422673</v>
      </c>
      <c r="S26" s="70">
        <f t="shared" si="3"/>
        <v>157857060.94879004</v>
      </c>
      <c r="T26" s="70">
        <f t="shared" si="3"/>
        <v>182870986.48171517</v>
      </c>
      <c r="U26" s="70">
        <f t="shared" si="2"/>
        <v>211252553.01816171</v>
      </c>
      <c r="V26" s="70">
        <f t="shared" si="2"/>
        <v>243455148.24866527</v>
      </c>
      <c r="W26" s="70">
        <f t="shared" si="2"/>
        <v>279993199.74233317</v>
      </c>
      <c r="X26" s="70">
        <f t="shared" si="2"/>
        <v>321450392.7852509</v>
      </c>
    </row>
    <row r="27" spans="1:24" ht="15">
      <c r="A27" s="69">
        <v>59</v>
      </c>
      <c r="B27" s="75">
        <v>20703</v>
      </c>
      <c r="C27" s="55">
        <v>13.4545586</v>
      </c>
      <c r="D27" s="55">
        <v>1340</v>
      </c>
      <c r="E27" s="70">
        <f t="shared" si="3"/>
        <v>3732566.3377237199</v>
      </c>
      <c r="F27" s="70">
        <f t="shared" si="3"/>
        <v>7967333.0006403541</v>
      </c>
      <c r="G27" s="70">
        <f t="shared" si="3"/>
        <v>12771868.825792367</v>
      </c>
      <c r="H27" s="70">
        <f t="shared" si="3"/>
        <v>18222833.738997459</v>
      </c>
      <c r="I27" s="70">
        <f t="shared" si="3"/>
        <v>24407201.920715161</v>
      </c>
      <c r="J27" s="70">
        <f t="shared" si="3"/>
        <v>31423649.543481827</v>
      </c>
      <c r="K27" s="70">
        <f t="shared" si="3"/>
        <v>39384129.223291948</v>
      </c>
      <c r="L27" s="70">
        <f t="shared" si="3"/>
        <v>48415656.306463219</v>
      </c>
      <c r="M27" s="70">
        <f t="shared" si="3"/>
        <v>58662335.493514627</v>
      </c>
      <c r="N27" s="70">
        <f t="shared" si="3"/>
        <v>70287660.136341885</v>
      </c>
      <c r="O27" s="70">
        <f t="shared" si="3"/>
        <v>83477120.895678565</v>
      </c>
      <c r="P27" s="70">
        <f t="shared" si="3"/>
        <v>98441165.3819042</v>
      </c>
      <c r="Q27" s="70">
        <f t="shared" si="3"/>
        <v>115418556.00245912</v>
      </c>
      <c r="R27" s="70">
        <f t="shared" si="3"/>
        <v>134680179.59280753</v>
      </c>
      <c r="S27" s="70">
        <f t="shared" si="3"/>
        <v>156533369.61643082</v>
      </c>
      <c r="T27" s="70">
        <f t="shared" si="3"/>
        <v>181326809.89775187</v>
      </c>
      <c r="U27" s="70">
        <f t="shared" si="2"/>
        <v>209456098.13067919</v>
      </c>
      <c r="V27" s="70">
        <f t="shared" si="2"/>
        <v>241370057.93266866</v>
      </c>
      <c r="W27" s="70">
        <f t="shared" si="2"/>
        <v>277577900.15779722</v>
      </c>
      <c r="X27" s="70">
        <f t="shared" si="2"/>
        <v>318657347.73290133</v>
      </c>
    </row>
    <row r="28" spans="1:24" ht="15">
      <c r="A28" s="69">
        <v>60</v>
      </c>
      <c r="B28" s="75">
        <v>21239</v>
      </c>
      <c r="C28" s="55">
        <v>14.5889551</v>
      </c>
      <c r="D28" s="55">
        <v>1321</v>
      </c>
      <c r="E28" s="70">
        <f t="shared" si="3"/>
        <v>4093182.137443169</v>
      </c>
      <c r="F28" s="70">
        <f t="shared" si="3"/>
        <v>8783516.7790791392</v>
      </c>
      <c r="G28" s="70">
        <f t="shared" si="3"/>
        <v>14158122.235623134</v>
      </c>
      <c r="H28" s="70">
        <f t="shared" si="3"/>
        <v>20316826.469024472</v>
      </c>
      <c r="I28" s="70">
        <f t="shared" si="3"/>
        <v>27374021.297778536</v>
      </c>
      <c r="J28" s="70">
        <f t="shared" si="3"/>
        <v>35460787.111419052</v>
      </c>
      <c r="K28" s="70">
        <f t="shared" si="3"/>
        <v>44727327.558653735</v>
      </c>
      <c r="L28" s="70">
        <f t="shared" si="3"/>
        <v>55345759.431058817</v>
      </c>
      <c r="M28" s="70">
        <f t="shared" si="3"/>
        <v>67513309.561653152</v>
      </c>
      <c r="N28" s="70">
        <f t="shared" si="3"/>
        <v>81455978.117569923</v>
      </c>
      <c r="O28" s="70">
        <f t="shared" si="3"/>
        <v>97432736.328851208</v>
      </c>
      <c r="P28" s="70">
        <f t="shared" si="3"/>
        <v>115740336.62201184</v>
      </c>
      <c r="Q28" s="70">
        <f t="shared" si="3"/>
        <v>136718824.50182918</v>
      </c>
      <c r="R28" s="70">
        <f t="shared" si="3"/>
        <v>160757854.55909199</v>
      </c>
      <c r="S28" s="70">
        <f t="shared" si="3"/>
        <v>188303927.91788438</v>
      </c>
      <c r="T28" s="70">
        <f t="shared" si="3"/>
        <v>219868685.55080408</v>
      </c>
      <c r="U28" s="70">
        <f t="shared" si="2"/>
        <v>256038411.50221422</v>
      </c>
      <c r="V28" s="70">
        <f t="shared" si="2"/>
        <v>297484922.53246862</v>
      </c>
      <c r="W28" s="70">
        <f t="shared" si="2"/>
        <v>344978046.44744349</v>
      </c>
      <c r="X28" s="70">
        <f t="shared" si="2"/>
        <v>399399920.88596117</v>
      </c>
    </row>
    <row r="29" spans="1:24" ht="15">
      <c r="A29" s="69">
        <v>61</v>
      </c>
      <c r="B29" s="75">
        <v>21777</v>
      </c>
      <c r="C29" s="55">
        <v>14.3558314</v>
      </c>
      <c r="D29" s="55">
        <v>1334</v>
      </c>
      <c r="E29" s="70">
        <f t="shared" si="3"/>
        <v>4170443.3849066542</v>
      </c>
      <c r="F29" s="70">
        <f t="shared" si="3"/>
        <v>8939588.5907829609</v>
      </c>
      <c r="G29" s="70">
        <f t="shared" si="3"/>
        <v>14393384.241636051</v>
      </c>
      <c r="H29" s="70">
        <f t="shared" si="3"/>
        <v>20630117.601026151</v>
      </c>
      <c r="I29" s="70">
        <f t="shared" si="3"/>
        <v>27762185.886357844</v>
      </c>
      <c r="J29" s="70">
        <f t="shared" si="3"/>
        <v>35918121.870064639</v>
      </c>
      <c r="K29" s="70">
        <f t="shared" si="3"/>
        <v>45244910.272684284</v>
      </c>
      <c r="L29" s="70">
        <f t="shared" si="3"/>
        <v>55910636.693418786</v>
      </c>
      <c r="M29" s="70">
        <f t="shared" si="3"/>
        <v>68107516.816699177</v>
      </c>
      <c r="N29" s="70">
        <f t="shared" si="3"/>
        <v>82055360.486537829</v>
      </c>
      <c r="O29" s="70">
        <f t="shared" si="3"/>
        <v>98005533.077554062</v>
      </c>
      <c r="P29" s="70">
        <f t="shared" si="3"/>
        <v>116245485.55374563</v>
      </c>
      <c r="Q29" s="70">
        <f t="shared" si="3"/>
        <v>137103934.85485938</v>
      </c>
      <c r="R29" s="70">
        <f t="shared" si="3"/>
        <v>160956787.97029552</v>
      </c>
      <c r="S29" s="70">
        <f t="shared" si="3"/>
        <v>188233916.46307325</v>
      </c>
      <c r="T29" s="70">
        <f t="shared" si="3"/>
        <v>219426903.53303555</v>
      </c>
      <c r="U29" s="70">
        <f t="shared" si="2"/>
        <v>255097903.23538545</v>
      </c>
      <c r="V29" s="70">
        <f t="shared" si="2"/>
        <v>295889771.51369923</v>
      </c>
      <c r="W29" s="70">
        <f t="shared" si="2"/>
        <v>342537651.62695777</v>
      </c>
      <c r="X29" s="70">
        <f t="shared" si="2"/>
        <v>395882222.76094991</v>
      </c>
    </row>
    <row r="30" spans="1:24" ht="15">
      <c r="A30" s="69">
        <v>62</v>
      </c>
      <c r="B30" s="75">
        <v>22318</v>
      </c>
      <c r="C30" s="55">
        <v>13.695024800000001</v>
      </c>
      <c r="D30" s="55">
        <v>1361</v>
      </c>
      <c r="E30" s="70">
        <f t="shared" si="3"/>
        <v>4159836.1190499035</v>
      </c>
      <c r="F30" s="70">
        <f t="shared" si="3"/>
        <v>8889362.8262430541</v>
      </c>
      <c r="G30" s="70">
        <f t="shared" si="3"/>
        <v>14266599.388908921</v>
      </c>
      <c r="H30" s="70">
        <f t="shared" si="3"/>
        <v>20380249.832386561</v>
      </c>
      <c r="I30" s="70">
        <f t="shared" si="3"/>
        <v>27331166.220283758</v>
      </c>
      <c r="J30" s="70">
        <f t="shared" si="3"/>
        <v>35234012.331330746</v>
      </c>
      <c r="K30" s="70">
        <f t="shared" si="3"/>
        <v>44219155.177191459</v>
      </c>
      <c r="L30" s="70">
        <f t="shared" si="3"/>
        <v>54434815.564108238</v>
      </c>
      <c r="M30" s="70">
        <f t="shared" si="3"/>
        <v>66049513.174497016</v>
      </c>
      <c r="N30" s="70">
        <f t="shared" si="3"/>
        <v>79254846.503073573</v>
      </c>
      <c r="O30" s="70">
        <f t="shared" si="3"/>
        <v>94268653.505921319</v>
      </c>
      <c r="P30" s="70">
        <f t="shared" si="3"/>
        <v>111338605.10123324</v>
      </c>
      <c r="Q30" s="70">
        <f t="shared" si="3"/>
        <v>130746290.8008711</v>
      </c>
      <c r="R30" s="70">
        <f t="shared" si="3"/>
        <v>152811863.87018043</v>
      </c>
      <c r="S30" s="70">
        <f t="shared" si="3"/>
        <v>177899322.64359379</v>
      </c>
      <c r="T30" s="70">
        <f t="shared" si="3"/>
        <v>206422515.1177159</v>
      </c>
      <c r="U30" s="70">
        <f t="shared" si="2"/>
        <v>238851965.87492079</v>
      </c>
      <c r="V30" s="70">
        <f t="shared" si="2"/>
        <v>275722637.95582861</v>
      </c>
      <c r="W30" s="70">
        <f t="shared" si="2"/>
        <v>317642757.72214347</v>
      </c>
      <c r="X30" s="70">
        <f t="shared" si="2"/>
        <v>365303848.28664494</v>
      </c>
    </row>
    <row r="31" spans="1:24" ht="15">
      <c r="A31" s="69">
        <v>63</v>
      </c>
      <c r="B31" s="75">
        <v>22864</v>
      </c>
      <c r="C31" s="55">
        <v>15.539543800000001</v>
      </c>
      <c r="D31" s="55">
        <v>1284</v>
      </c>
      <c r="E31" s="70">
        <f t="shared" si="3"/>
        <v>4562002.3020506883</v>
      </c>
      <c r="F31" s="70">
        <f t="shared" si="3"/>
        <v>9832918.949985547</v>
      </c>
      <c r="G31" s="70">
        <f t="shared" si="3"/>
        <v>15922911.999087736</v>
      </c>
      <c r="H31" s="70">
        <f t="shared" si="3"/>
        <v>22959262.185472116</v>
      </c>
      <c r="I31" s="70">
        <f t="shared" si="3"/>
        <v>31089029.090991076</v>
      </c>
      <c r="J31" s="70">
        <f t="shared" si="3"/>
        <v>40482124.685631074</v>
      </c>
      <c r="K31" s="70">
        <f t="shared" si="3"/>
        <v>51334864.484376006</v>
      </c>
      <c r="L31" s="70">
        <f t="shared" si="3"/>
        <v>63874070.537646942</v>
      </c>
      <c r="M31" s="70">
        <f t="shared" si="3"/>
        <v>78361812.007738173</v>
      </c>
      <c r="N31" s="70">
        <f t="shared" si="3"/>
        <v>95100882.409204975</v>
      </c>
      <c r="O31" s="70">
        <f t="shared" si="3"/>
        <v>114441127.98742054</v>
      </c>
      <c r="P31" s="70">
        <f t="shared" si="3"/>
        <v>136786759.49829051</v>
      </c>
      <c r="Q31" s="70">
        <f t="shared" si="3"/>
        <v>162604800.20517871</v>
      </c>
      <c r="R31" s="70">
        <f t="shared" si="3"/>
        <v>192434846.65601563</v>
      </c>
      <c r="S31" s="70">
        <f t="shared" si="3"/>
        <v>226900346.2406407</v>
      </c>
      <c r="T31" s="70">
        <f t="shared" si="3"/>
        <v>266721627.22910738</v>
      </c>
      <c r="U31" s="70">
        <f t="shared" si="2"/>
        <v>312730953.61849797</v>
      </c>
      <c r="V31" s="70">
        <f t="shared" si="2"/>
        <v>365889919.43425274</v>
      </c>
      <c r="W31" s="70">
        <f t="shared" si="2"/>
        <v>427309546.02657378</v>
      </c>
      <c r="X31" s="70">
        <f t="shared" si="2"/>
        <v>498273502.39500505</v>
      </c>
    </row>
    <row r="32" spans="1:24" ht="15">
      <c r="A32" s="69">
        <v>64</v>
      </c>
      <c r="B32" s="75">
        <v>23415</v>
      </c>
      <c r="C32" s="55">
        <v>16.852858900000001</v>
      </c>
      <c r="D32" s="55">
        <v>1310</v>
      </c>
      <c r="E32" s="70">
        <f>$D32*((1+$C32/100)^E$2-1)*$B32</f>
        <v>5169386.9539798535</v>
      </c>
      <c r="F32" s="70">
        <f>$D32*((1+$C32/100)^F$2-1)*$B32</f>
        <v>11209963.39730894</v>
      </c>
      <c r="G32" s="70">
        <f t="shared" si="3"/>
        <v>18268549.665378913</v>
      </c>
      <c r="H32" s="70">
        <f t="shared" si="3"/>
        <v>26516709.517541505</v>
      </c>
      <c r="I32" s="70">
        <f t="shared" si="3"/>
        <v>36154920.111435495</v>
      </c>
      <c r="J32" s="70">
        <f t="shared" si="3"/>
        <v>47417444.7372033</v>
      </c>
      <c r="K32" s="70">
        <f t="shared" si="3"/>
        <v>60578026.746729515</v>
      </c>
      <c r="L32" s="70">
        <f t="shared" si="3"/>
        <v>75956543.072739959</v>
      </c>
      <c r="M32" s="70">
        <f t="shared" si="3"/>
        <v>93926779.056086406</v>
      </c>
      <c r="N32" s="70">
        <f t="shared" si="3"/>
        <v>114925513.55370326</v>
      </c>
      <c r="O32" s="70">
        <f t="shared" si="3"/>
        <v>139463135.14698914</v>
      </c>
      <c r="P32" s="70">
        <f t="shared" si="3"/>
        <v>168136047.48480737</v>
      </c>
      <c r="Q32" s="70">
        <f t="shared" si="3"/>
        <v>201641165.2814388</v>
      </c>
      <c r="R32" s="70">
        <f t="shared" si="3"/>
        <v>240792853.30461538</v>
      </c>
      <c r="S32" s="70">
        <f t="shared" si="3"/>
        <v>286542720.06730604</v>
      </c>
      <c r="T32" s="70">
        <f t="shared" si="3"/>
        <v>340002747.32245106</v>
      </c>
      <c r="U32" s="70">
        <f t="shared" si="2"/>
        <v>402472317.53880715</v>
      </c>
      <c r="V32" s="70">
        <f t="shared" si="2"/>
        <v>475469796.27916211</v>
      </c>
      <c r="W32" s="70">
        <f t="shared" si="2"/>
        <v>560769437.11218679</v>
      </c>
      <c r="X32" s="70">
        <f t="shared" si="2"/>
        <v>660444506.05700767</v>
      </c>
    </row>
    <row r="33" spans="1:24" ht="15">
      <c r="A33" s="69">
        <v>65</v>
      </c>
      <c r="B33" s="75">
        <v>23973</v>
      </c>
      <c r="C33" s="55">
        <v>15.0329374</v>
      </c>
      <c r="D33" s="55">
        <v>1282</v>
      </c>
      <c r="E33" s="70">
        <f>$D33*((1+$C33/100)^E$2-1)*$B33</f>
        <v>4620130.6782803638</v>
      </c>
      <c r="F33" s="70">
        <f t="shared" ref="F33:X33" si="4">$D33*((1+$C33/100)^F$2-1)*$B33</f>
        <v>9934802.7092248127</v>
      </c>
      <c r="G33" s="70">
        <f t="shared" si="3"/>
        <v>16048426.059596447</v>
      </c>
      <c r="H33" s="70">
        <f t="shared" si="3"/>
        <v>23081106.581101231</v>
      </c>
      <c r="I33" s="70">
        <f t="shared" si="3"/>
        <v>31171005.562945828</v>
      </c>
      <c r="J33" s="70">
        <f t="shared" si="3"/>
        <v>40477053.994454347</v>
      </c>
      <c r="K33" s="70">
        <f t="shared" si="3"/>
        <v>51182074.861085244</v>
      </c>
      <c r="L33" s="70">
        <f t="shared" si="3"/>
        <v>63496374.813253686</v>
      </c>
      <c r="M33" s="70">
        <f t="shared" si="3"/>
        <v>77661875.768479854</v>
      </c>
      <c r="N33" s="70">
        <f t="shared" si="3"/>
        <v>93956867.614701569</v>
      </c>
      <c r="O33" s="70">
        <f t="shared" si="3"/>
        <v>112701475.38450088</v>
      </c>
      <c r="P33" s="70">
        <f t="shared" si="3"/>
        <v>134263948.30620968</v>
      </c>
      <c r="Q33" s="70">
        <f t="shared" si="3"/>
        <v>159067894.2841309</v>
      </c>
      <c r="R33" s="70">
        <f t="shared" si="3"/>
        <v>187600601.93364283</v>
      </c>
      <c r="S33" s="70">
        <f t="shared" si="3"/>
        <v>220422613.66263095</v>
      </c>
      <c r="T33" s="70">
        <f t="shared" si="3"/>
        <v>258178737.86825845</v>
      </c>
      <c r="U33" s="70">
        <f t="shared" si="2"/>
        <v>301610716.59038419</v>
      </c>
      <c r="V33" s="70">
        <f t="shared" si="2"/>
        <v>351571797.48538846</v>
      </c>
      <c r="W33" s="70">
        <f t="shared" si="2"/>
        <v>409043496.39570206</v>
      </c>
      <c r="X33" s="70">
        <f t="shared" si="2"/>
        <v>475154879.82591957</v>
      </c>
    </row>
    <row r="34" spans="1:24">
      <c r="A34" s="69"/>
      <c r="B34" s="69"/>
      <c r="E34" s="69"/>
      <c r="F34" s="69"/>
      <c r="G34" s="69"/>
      <c r="H34" s="69"/>
      <c r="I34" s="70">
        <f>SUM(I3:I33)</f>
        <v>621830071.77024245</v>
      </c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76">
        <f>SUM(X3:X33)</f>
        <v>8268599909.5776234</v>
      </c>
    </row>
    <row r="35" spans="1:24">
      <c r="A35" s="69" t="s">
        <v>132</v>
      </c>
      <c r="B35" s="69"/>
      <c r="E35" s="69" t="s">
        <v>31</v>
      </c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</row>
    <row r="36" spans="1:24">
      <c r="A36" s="69" t="s">
        <v>0</v>
      </c>
      <c r="B36" s="69" t="s">
        <v>32</v>
      </c>
      <c r="C36" s="69" t="s">
        <v>33</v>
      </c>
      <c r="E36" s="69">
        <v>1</v>
      </c>
      <c r="F36" s="69">
        <v>2</v>
      </c>
      <c r="G36" s="69">
        <v>3</v>
      </c>
      <c r="H36" s="69">
        <v>4</v>
      </c>
      <c r="I36" s="69">
        <v>5</v>
      </c>
      <c r="J36" s="69">
        <v>6</v>
      </c>
      <c r="K36" s="69">
        <v>7</v>
      </c>
      <c r="L36" s="69">
        <v>8</v>
      </c>
      <c r="M36" s="69">
        <v>9</v>
      </c>
      <c r="N36" s="69">
        <v>10</v>
      </c>
      <c r="O36" s="69">
        <v>11</v>
      </c>
      <c r="P36" s="69">
        <v>12</v>
      </c>
      <c r="Q36" s="69">
        <v>13</v>
      </c>
      <c r="R36" s="69">
        <v>14</v>
      </c>
      <c r="S36" s="69">
        <v>15</v>
      </c>
      <c r="T36" s="69">
        <v>16</v>
      </c>
      <c r="U36" s="69">
        <v>17</v>
      </c>
      <c r="V36" s="69">
        <v>18</v>
      </c>
      <c r="W36" s="69">
        <v>19</v>
      </c>
      <c r="X36" s="69">
        <v>20</v>
      </c>
    </row>
    <row r="37" spans="1:24" ht="15">
      <c r="A37" s="69">
        <v>35</v>
      </c>
      <c r="B37" s="75">
        <v>19681</v>
      </c>
      <c r="C37" s="55">
        <v>11.6415585</v>
      </c>
      <c r="D37" s="55">
        <v>27</v>
      </c>
      <c r="E37" s="70">
        <f>$D37*((1+$C37/100)^E$2-1)*$B37</f>
        <v>61861.728466394961</v>
      </c>
      <c r="F37" s="70">
        <f>$D37*((1+$C37/100)^F$2-1)*$B37</f>
        <v>130925.12624131647</v>
      </c>
      <c r="G37" s="70">
        <f>$D37*((1+$C37/100)^G$2-1)*$B37</f>
        <v>208028.57987029312</v>
      </c>
      <c r="H37" s="70">
        <f>$D37*((1+$C37/100)^H$2-1)*$B37</f>
        <v>294108.07715900755</v>
      </c>
      <c r="I37" s="70">
        <f>$D37*((1+$C37/100)^I$2-1)*$B37</f>
        <v>390208.56948109338</v>
      </c>
      <c r="J37" s="70">
        <f t="shared" ref="J37:X52" si="5">$D37*((1+$C37/100)^J$2-1)*$B37</f>
        <v>497496.65683564311</v>
      </c>
      <c r="K37" s="70">
        <f t="shared" si="5"/>
        <v>617274.74964310357</v>
      </c>
      <c r="L37" s="70">
        <f t="shared" si="5"/>
        <v>750996.87919492915</v>
      </c>
      <c r="M37" s="70">
        <f t="shared" si="5"/>
        <v>900286.348685976</v>
      </c>
      <c r="N37" s="70">
        <f t="shared" si="5"/>
        <v>1066955.4391021631</v>
      </c>
      <c r="O37" s="70">
        <f t="shared" si="5"/>
        <v>1253027.4091805681</v>
      </c>
      <c r="P37" s="70">
        <f t="shared" si="5"/>
        <v>1460761.056507753</v>
      </c>
      <c r="Q37" s="70">
        <f t="shared" si="5"/>
        <v>1692678.1379127163</v>
      </c>
      <c r="R37" s="70">
        <f t="shared" si="5"/>
        <v>1951593.9820209306</v>
      </c>
      <c r="S37" s="70">
        <f t="shared" si="5"/>
        <v>2240651.6655867714</v>
      </c>
      <c r="T37" s="70">
        <f t="shared" si="5"/>
        <v>2563360.168483675</v>
      </c>
      <c r="U37" s="70">
        <f t="shared" si="5"/>
        <v>2923636.9705297952</v>
      </c>
      <c r="V37" s="70">
        <f t="shared" si="5"/>
        <v>3325855.6072480436</v>
      </c>
      <c r="W37" s="70">
        <f t="shared" si="5"/>
        <v>3774898.7618577499</v>
      </c>
      <c r="X37" s="70">
        <f t="shared" si="5"/>
        <v>4276217.5380015904</v>
      </c>
    </row>
    <row r="38" spans="1:24" ht="15">
      <c r="A38" s="69">
        <v>36</v>
      </c>
      <c r="B38" s="75">
        <v>20281</v>
      </c>
      <c r="C38" s="55">
        <v>12.260639899999999</v>
      </c>
      <c r="D38" s="55">
        <v>21</v>
      </c>
      <c r="E38" s="70">
        <f t="shared" ref="E38:T66" si="6">$D38*((1+$C38/100)^E$2-1)*$B38</f>
        <v>52218.187940498967</v>
      </c>
      <c r="F38" s="70">
        <f t="shared" si="6"/>
        <v>110838.65986668775</v>
      </c>
      <c r="G38" s="70">
        <f t="shared" si="6"/>
        <v>176646.37676342711</v>
      </c>
      <c r="H38" s="70">
        <f t="shared" si="6"/>
        <v>250522.54085528717</v>
      </c>
      <c r="I38" s="70">
        <f t="shared" si="6"/>
        <v>333456.39539838326</v>
      </c>
      <c r="J38" s="70">
        <f t="shared" si="6"/>
        <v>426558.47120219812</v>
      </c>
      <c r="K38" s="70">
        <f t="shared" si="6"/>
        <v>531075.45725974371</v>
      </c>
      <c r="L38" s="70">
        <f t="shared" si="6"/>
        <v>648406.89461213828</v>
      </c>
      <c r="M38" s="70">
        <f t="shared" si="6"/>
        <v>780123.91698780388</v>
      </c>
      <c r="N38" s="70">
        <f t="shared" si="6"/>
        <v>927990.28916395246</v>
      </c>
      <c r="O38" s="70">
        <f t="shared" si="6"/>
        <v>1093986.0247658123</v>
      </c>
      <c r="P38" s="70">
        <f t="shared" si="6"/>
        <v>1280333.899759172</v>
      </c>
      <c r="Q38" s="70">
        <f t="shared" si="6"/>
        <v>1489529.2166667702</v>
      </c>
      <c r="R38" s="70">
        <f t="shared" si="6"/>
        <v>1724373.2180680726</v>
      </c>
      <c r="S38" s="70">
        <f t="shared" si="6"/>
        <v>1988010.5968079397</v>
      </c>
      <c r="T38" s="70">
        <f t="shared" si="6"/>
        <v>2283971.6051969007</v>
      </c>
      <c r="U38" s="70">
        <f t="shared" si="5"/>
        <v>2616219.3270688406</v>
      </c>
      <c r="V38" s="70">
        <f t="shared" si="5"/>
        <v>2989202.7456954531</v>
      </c>
      <c r="W38" s="70">
        <f t="shared" si="5"/>
        <v>3407916.3181665842</v>
      </c>
      <c r="X38" s="70">
        <f t="shared" si="5"/>
        <v>3877966.8539708271</v>
      </c>
    </row>
    <row r="39" spans="1:24" ht="15">
      <c r="A39" s="69">
        <v>37</v>
      </c>
      <c r="B39" s="75">
        <v>20893</v>
      </c>
      <c r="C39" s="55">
        <v>12.666257</v>
      </c>
      <c r="D39" s="55">
        <v>19</v>
      </c>
      <c r="E39" s="70">
        <f t="shared" si="6"/>
        <v>50280.860425189974</v>
      </c>
      <c r="F39" s="70">
        <f t="shared" si="6"/>
        <v>106930.42385364581</v>
      </c>
      <c r="G39" s="70">
        <f t="shared" si="6"/>
        <v>170755.36657532785</v>
      </c>
      <c r="H39" s="70">
        <f t="shared" si="6"/>
        <v>242664.54057224092</v>
      </c>
      <c r="I39" s="70">
        <f t="shared" si="6"/>
        <v>323681.91535418021</v>
      </c>
      <c r="J39" s="70">
        <f t="shared" si="6"/>
        <v>414961.15904065303</v>
      </c>
      <c r="K39" s="70">
        <f t="shared" si="6"/>
        <v>517802.06632011099</v>
      </c>
      <c r="L39" s="70">
        <f t="shared" si="6"/>
        <v>633669.06721671647</v>
      </c>
      <c r="M39" s="70">
        <f t="shared" si="6"/>
        <v>764212.08022507851</v>
      </c>
      <c r="N39" s="70">
        <f t="shared" si="6"/>
        <v>911290.00675662304</v>
      </c>
      <c r="O39" s="70">
        <f t="shared" si="6"/>
        <v>1076997.2014529239</v>
      </c>
      <c r="P39" s="70">
        <f t="shared" si="6"/>
        <v>1263693.2952969491</v>
      </c>
      <c r="Q39" s="70">
        <f t="shared" si="6"/>
        <v>1474036.7961962193</v>
      </c>
      <c r="R39" s="70">
        <f t="shared" si="6"/>
        <v>1711022.9455021885</v>
      </c>
      <c r="S39" s="70">
        <f t="shared" si="6"/>
        <v>1978026.3695336559</v>
      </c>
      <c r="T39" s="70">
        <f t="shared" si="6"/>
        <v>2278849.1334517477</v>
      </c>
      <c r="U39" s="70">
        <f t="shared" si="5"/>
        <v>2617774.8817622089</v>
      </c>
      <c r="V39" s="70">
        <f t="shared" si="5"/>
        <v>2999629.8363928464</v>
      </c>
      <c r="W39" s="70">
        <f t="shared" si="5"/>
        <v>3429851.5209442331</v>
      </c>
      <c r="X39" s="70">
        <f t="shared" si="5"/>
        <v>3914566.1897306284</v>
      </c>
    </row>
    <row r="40" spans="1:24" ht="15">
      <c r="A40" s="69">
        <v>38</v>
      </c>
      <c r="B40" s="75">
        <v>21514</v>
      </c>
      <c r="C40" s="55">
        <v>12.4921723</v>
      </c>
      <c r="D40" s="55">
        <v>10</v>
      </c>
      <c r="E40" s="70">
        <f t="shared" si="6"/>
        <v>26875.659486219985</v>
      </c>
      <c r="F40" s="70">
        <f t="shared" si="6"/>
        <v>57108.672662219855</v>
      </c>
      <c r="G40" s="70">
        <f t="shared" si="6"/>
        <v>91118.445935647323</v>
      </c>
      <c r="H40" s="70">
        <f t="shared" si="6"/>
        <v>129376.77868523069</v>
      </c>
      <c r="I40" s="70">
        <f t="shared" si="6"/>
        <v>172414.40828099934</v>
      </c>
      <c r="J40" s="70">
        <f t="shared" si="6"/>
        <v>220828.37271970723</v>
      </c>
      <c r="K40" s="70">
        <f t="shared" si="6"/>
        <v>275290.29301335925</v>
      </c>
      <c r="L40" s="70">
        <f t="shared" si="6"/>
        <v>336555.69022798288</v>
      </c>
      <c r="M40" s="70">
        <f t="shared" si="6"/>
        <v>405474.46642293676</v>
      </c>
      <c r="N40" s="70">
        <f t="shared" si="6"/>
        <v>483002.69488721556</v>
      </c>
      <c r="O40" s="70">
        <f t="shared" si="6"/>
        <v>570215.88323238969</v>
      </c>
      <c r="P40" s="70">
        <f t="shared" si="6"/>
        <v>668323.89333396649</v>
      </c>
      <c r="Q40" s="70">
        <f t="shared" si="6"/>
        <v>778687.72509753378</v>
      </c>
      <c r="R40" s="70">
        <f t="shared" si="6"/>
        <v>902838.39688188781</v>
      </c>
      <c r="S40" s="70">
        <f t="shared" si="6"/>
        <v>1042498.1844971512</v>
      </c>
      <c r="T40" s="70">
        <f t="shared" si="6"/>
        <v>1199604.5134151271</v>
      </c>
      <c r="U40" s="70">
        <f t="shared" si="5"/>
        <v>1376336.8356357415</v>
      </c>
      <c r="V40" s="70">
        <f t="shared" si="5"/>
        <v>1575146.8640579458</v>
      </c>
      <c r="W40" s="70">
        <f t="shared" si="5"/>
        <v>1798792.5837803306</v>
      </c>
      <c r="X40" s="70">
        <f t="shared" si="5"/>
        <v>2050376.5121520113</v>
      </c>
    </row>
    <row r="41" spans="1:24" ht="15">
      <c r="A41" s="69">
        <v>39</v>
      </c>
      <c r="B41" s="75">
        <v>22146</v>
      </c>
      <c r="C41" s="55">
        <v>12.566598300000001</v>
      </c>
      <c r="D41" s="55">
        <v>6</v>
      </c>
      <c r="E41" s="70">
        <f t="shared" si="6"/>
        <v>16697.993157107998</v>
      </c>
      <c r="F41" s="70">
        <f t="shared" si="6"/>
        <v>35494.356038431251</v>
      </c>
      <c r="G41" s="70">
        <f t="shared" si="6"/>
        <v>56652.782338060686</v>
      </c>
      <c r="H41" s="70">
        <f t="shared" si="6"/>
        <v>80470.103077366133</v>
      </c>
      <c r="I41" s="70">
        <f t="shared" si="6"/>
        <v>107280.45083980267</v>
      </c>
      <c r="J41" s="70">
        <f t="shared" si="6"/>
        <v>137459.94730837762</v>
      </c>
      <c r="K41" s="70">
        <f t="shared" si="6"/>
        <v>171431.97986712112</v>
      </c>
      <c r="L41" s="70">
        <f t="shared" si="6"/>
        <v>209673.14129186713</v>
      </c>
      <c r="M41" s="70">
        <f t="shared" si="6"/>
        <v>252719.91585811545</v>
      </c>
      <c r="N41" s="70">
        <f t="shared" si="6"/>
        <v>301176.20566521084</v>
      </c>
      <c r="O41" s="70">
        <f t="shared" si="6"/>
        <v>355721.80276344769</v>
      </c>
      <c r="P41" s="70">
        <f t="shared" si="6"/>
        <v>417121.92593935656</v>
      </c>
      <c r="Q41" s="70">
        <f t="shared" si="6"/>
        <v>486237.95595048682</v>
      </c>
      <c r="R41" s="70">
        <f t="shared" si="6"/>
        <v>564039.51981402352</v>
      </c>
      <c r="S41" s="70">
        <f t="shared" si="6"/>
        <v>651618.09367940878</v>
      </c>
      <c r="T41" s="70">
        <f t="shared" si="6"/>
        <v>750202.31511932577</v>
      </c>
      <c r="U41" s="70">
        <f t="shared" si="5"/>
        <v>861175.21965477942</v>
      </c>
      <c r="V41" s="70">
        <f t="shared" si="5"/>
        <v>986093.6433250464</v>
      </c>
      <c r="W41" s="70">
        <f t="shared" si="5"/>
        <v>1126710.0635006474</v>
      </c>
      <c r="X41" s="70">
        <f t="shared" si="5"/>
        <v>1284997.1843435571</v>
      </c>
    </row>
    <row r="42" spans="1:24" ht="15">
      <c r="A42" s="69">
        <v>40</v>
      </c>
      <c r="B42" s="75">
        <v>22789</v>
      </c>
      <c r="C42" s="55">
        <v>13.5524577</v>
      </c>
      <c r="D42" s="55">
        <v>5</v>
      </c>
      <c r="E42" s="70">
        <f t="shared" si="6"/>
        <v>15442.347926264998</v>
      </c>
      <c r="F42" s="70">
        <f t="shared" si="6"/>
        <v>32977.513523123889</v>
      </c>
      <c r="G42" s="70">
        <f t="shared" si="6"/>
        <v>52889.125020122025</v>
      </c>
      <c r="H42" s="70">
        <f t="shared" si="6"/>
        <v>75499.249242639169</v>
      </c>
      <c r="I42" s="70">
        <f t="shared" si="6"/>
        <v>101173.60098633042</v>
      </c>
      <c r="J42" s="70">
        <f t="shared" si="6"/>
        <v>130327.45838983463</v>
      </c>
      <c r="K42" s="70">
        <f t="shared" si="6"/>
        <v>163432.37998586707</v>
      </c>
      <c r="L42" s="70">
        <f t="shared" si="6"/>
        <v>201023.83207781994</v>
      </c>
      <c r="M42" s="70">
        <f t="shared" si="6"/>
        <v>243709.84981335053</v>
      </c>
      <c r="N42" s="70">
        <f t="shared" si="6"/>
        <v>292180.87204630341</v>
      </c>
      <c r="O42" s="70">
        <f t="shared" si="6"/>
        <v>347220.90906413482</v>
      </c>
      <c r="P42" s="70">
        <f t="shared" si="6"/>
        <v>409720.22381687211</v>
      </c>
      <c r="Q42" s="70">
        <f t="shared" si="6"/>
        <v>480689.731764264</v>
      </c>
      <c r="R42" s="70">
        <f t="shared" si="6"/>
        <v>561277.35225612437</v>
      </c>
      <c r="S42" s="70">
        <f t="shared" si="6"/>
        <v>652786.57592658058</v>
      </c>
      <c r="T42" s="70">
        <f t="shared" si="6"/>
        <v>756697.54842657375</v>
      </c>
      <c r="U42" s="70">
        <f t="shared" si="5"/>
        <v>874691.01152028725</v>
      </c>
      <c r="V42" s="70">
        <f t="shared" si="5"/>
        <v>1008675.4887885412</v>
      </c>
      <c r="W42" s="70">
        <f t="shared" si="5"/>
        <v>1160818.1556631413</v>
      </c>
      <c r="X42" s="70">
        <f t="shared" si="5"/>
        <v>1333579.8931095737</v>
      </c>
    </row>
    <row r="43" spans="1:24" ht="15">
      <c r="A43" s="69">
        <v>41</v>
      </c>
      <c r="B43" s="75">
        <v>23441</v>
      </c>
      <c r="C43" s="55">
        <v>11.8608305</v>
      </c>
      <c r="D43" s="55">
        <v>16</v>
      </c>
      <c r="E43" s="70">
        <f t="shared" si="6"/>
        <v>44484.756440079989</v>
      </c>
      <c r="F43" s="70">
        <f t="shared" si="6"/>
        <v>94245.774439855726</v>
      </c>
      <c r="G43" s="70">
        <f t="shared" si="6"/>
        <v>149908.86243965937</v>
      </c>
      <c r="H43" s="70">
        <f t="shared" si="6"/>
        <v>212174.0549581855</v>
      </c>
      <c r="I43" s="70">
        <f t="shared" si="6"/>
        <v>281824.41642183269</v>
      </c>
      <c r="J43" s="70">
        <f t="shared" si="6"/>
        <v>359735.88920132042</v>
      </c>
      <c r="K43" s="70">
        <f t="shared" si="6"/>
        <v>446888.30970723694</v>
      </c>
      <c r="L43" s="70">
        <f t="shared" si="6"/>
        <v>544377.73108600732</v>
      </c>
      <c r="M43" s="70">
        <f t="shared" si="6"/>
        <v>653430.20748994441</v>
      </c>
      <c r="N43" s="70">
        <f t="shared" si="6"/>
        <v>775417.213276205</v>
      </c>
      <c r="O43" s="70">
        <f t="shared" si="6"/>
        <v>911872.89105079928</v>
      </c>
      <c r="P43" s="70">
        <f t="shared" si="6"/>
        <v>1064513.3454738641</v>
      </c>
      <c r="Q43" s="70">
        <f t="shared" si="6"/>
        <v>1235258.2254704786</v>
      </c>
      <c r="R43" s="70">
        <f t="shared" si="6"/>
        <v>1426254.8662709198</v>
      </c>
      <c r="S43" s="70">
        <f t="shared" si="6"/>
        <v>1639905.2948973957</v>
      </c>
      <c r="T43" s="70">
        <f t="shared" si="6"/>
        <v>1878896.4387257807</v>
      </c>
      <c r="U43" s="70">
        <f t="shared" si="5"/>
        <v>2146233.9170336621</v>
      </c>
      <c r="V43" s="70">
        <f t="shared" si="5"/>
        <v>2445279.8405066151</v>
      </c>
      <c r="W43" s="70">
        <f t="shared" si="5"/>
        <v>2779795.0940798554</v>
      </c>
      <c r="X43" s="70">
        <f t="shared" si="5"/>
        <v>3153986.6348760622</v>
      </c>
    </row>
    <row r="44" spans="1:24" ht="15">
      <c r="A44" s="69">
        <v>42</v>
      </c>
      <c r="B44" s="75">
        <v>24104</v>
      </c>
      <c r="C44" s="55">
        <v>12.368753</v>
      </c>
      <c r="D44" s="55">
        <v>10</v>
      </c>
      <c r="E44" s="70">
        <f t="shared" si="6"/>
        <v>29813.642231199996</v>
      </c>
      <c r="F44" s="70">
        <f t="shared" si="6"/>
        <v>63314.860230280792</v>
      </c>
      <c r="G44" s="70">
        <f t="shared" si="6"/>
        <v>100959.76113565946</v>
      </c>
      <c r="H44" s="70">
        <f t="shared" si="6"/>
        <v>143260.86685111909</v>
      </c>
      <c r="I44" s="70">
        <f t="shared" si="6"/>
        <v>190794.09184879292</v>
      </c>
      <c r="J44" s="70">
        <f t="shared" si="6"/>
        <v>244206.58403936325</v>
      </c>
      <c r="K44" s="70">
        <f t="shared" si="6"/>
        <v>304225.53546012944</v>
      </c>
      <c r="L44" s="70">
        <f t="shared" si="6"/>
        <v>371668.08273532015</v>
      </c>
      <c r="M44" s="70">
        <f t="shared" si="6"/>
        <v>447452.43209988752</v>
      </c>
      <c r="N44" s="70">
        <f t="shared" si="6"/>
        <v>532610.36045001529</v>
      </c>
      <c r="O44" s="70">
        <f t="shared" si="6"/>
        <v>628301.26261768735</v>
      </c>
      <c r="P44" s="70">
        <f t="shared" si="6"/>
        <v>735827.93611795024</v>
      </c>
      <c r="Q44" s="70">
        <f t="shared" si="6"/>
        <v>856654.31827257737</v>
      </c>
      <c r="R44" s="70">
        <f t="shared" si="6"/>
        <v>992425.4171947462</v>
      </c>
      <c r="S44" s="70">
        <f t="shared" si="6"/>
        <v>1144989.7079879842</v>
      </c>
      <c r="T44" s="70">
        <f t="shared" si="6"/>
        <v>1316424.2990756386</v>
      </c>
      <c r="U44" s="70">
        <f t="shared" si="5"/>
        <v>1509063.2112914855</v>
      </c>
      <c r="V44" s="70">
        <f t="shared" si="5"/>
        <v>1725529.1547411974</v>
      </c>
      <c r="W44" s="70">
        <f t="shared" si="5"/>
        <v>1968769.2360653239</v>
      </c>
      <c r="X44" s="70">
        <f t="shared" si="5"/>
        <v>2242095.0822454304</v>
      </c>
    </row>
    <row r="45" spans="1:24" ht="15">
      <c r="A45" s="69">
        <v>43</v>
      </c>
      <c r="B45" s="75">
        <v>24777</v>
      </c>
      <c r="C45" s="55">
        <v>12.4892573</v>
      </c>
      <c r="D45" s="55">
        <v>12</v>
      </c>
      <c r="E45" s="70">
        <f t="shared" si="6"/>
        <v>37133.559374651966</v>
      </c>
      <c r="F45" s="70">
        <f t="shared" si="6"/>
        <v>78904.824524252515</v>
      </c>
      <c r="G45" s="70">
        <f t="shared" si="6"/>
        <v>125893.01045585184</v>
      </c>
      <c r="H45" s="70">
        <f t="shared" si="6"/>
        <v>178749.67182905111</v>
      </c>
      <c r="I45" s="70">
        <f t="shared" si="6"/>
        <v>238207.73764133884</v>
      </c>
      <c r="J45" s="70">
        <f t="shared" si="6"/>
        <v>305091.67427852663</v>
      </c>
      <c r="K45" s="70">
        <f t="shared" si="6"/>
        <v>380328.91785470169</v>
      </c>
      <c r="L45" s="70">
        <f t="shared" si="6"/>
        <v>464962.734366533</v>
      </c>
      <c r="M45" s="70">
        <f t="shared" si="6"/>
        <v>560166.68598533678</v>
      </c>
      <c r="N45" s="70">
        <f t="shared" si="6"/>
        <v>667260.90408158058</v>
      </c>
      <c r="O45" s="70">
        <f t="shared" si="6"/>
        <v>787730.39462928707</v>
      </c>
      <c r="P45" s="70">
        <f t="shared" si="6"/>
        <v>923245.62981949619</v>
      </c>
      <c r="Q45" s="70">
        <f t="shared" si="6"/>
        <v>1075685.7114133104</v>
      </c>
      <c r="R45" s="70">
        <f t="shared" si="6"/>
        <v>1247164.427025706</v>
      </c>
      <c r="S45" s="70">
        <f t="shared" si="6"/>
        <v>1440059.5606456692</v>
      </c>
      <c r="T45" s="70">
        <f t="shared" si="6"/>
        <v>1657045.8638226083</v>
      </c>
      <c r="U45" s="70">
        <f t="shared" si="5"/>
        <v>1901132.1447090732</v>
      </c>
      <c r="V45" s="70">
        <f t="shared" si="5"/>
        <v>2175702.9892494492</v>
      </c>
      <c r="W45" s="70">
        <f t="shared" si="5"/>
        <v>2484565.6930352566</v>
      </c>
      <c r="X45" s="70">
        <f t="shared" si="5"/>
        <v>2832003.0546006104</v>
      </c>
    </row>
    <row r="46" spans="1:24" ht="15">
      <c r="A46" s="69">
        <v>44</v>
      </c>
      <c r="B46" s="75">
        <v>25458</v>
      </c>
      <c r="C46" s="55">
        <v>12.7418543</v>
      </c>
      <c r="D46" s="55">
        <v>13</v>
      </c>
      <c r="E46" s="70">
        <f t="shared" si="6"/>
        <v>42169.676480022034</v>
      </c>
      <c r="F46" s="70">
        <f t="shared" si="6"/>
        <v>89712.551695909846</v>
      </c>
      <c r="G46" s="70">
        <f t="shared" si="6"/>
        <v>143313.27080183692</v>
      </c>
      <c r="H46" s="70">
        <f t="shared" si="6"/>
        <v>203743.71543999348</v>
      </c>
      <c r="I46" s="70">
        <f t="shared" si="6"/>
        <v>271874.11928678607</v>
      </c>
      <c r="J46" s="70">
        <f t="shared" si="6"/>
        <v>348685.59992573864</v>
      </c>
      <c r="K46" s="70">
        <f t="shared" si="6"/>
        <v>435284.2875133793</v>
      </c>
      <c r="L46" s="70">
        <f t="shared" si="6"/>
        <v>532917.25369914912</v>
      </c>
      <c r="M46" s="70">
        <f t="shared" si="6"/>
        <v>642990.47018507821</v>
      </c>
      <c r="N46" s="70">
        <f t="shared" si="6"/>
        <v>767089.05553896795</v>
      </c>
      <c r="O46" s="70">
        <f t="shared" si="6"/>
        <v>907000.10182701144</v>
      </c>
      <c r="P46" s="70">
        <f t="shared" si="6"/>
        <v>1064738.409782683</v>
      </c>
      <c r="Q46" s="70">
        <f t="shared" si="6"/>
        <v>1242575.5031133515</v>
      </c>
      <c r="R46" s="70">
        <f t="shared" si="6"/>
        <v>1443072.339767569</v>
      </c>
      <c r="S46" s="70">
        <f t="shared" si="6"/>
        <v>1669116.1912243755</v>
      </c>
      <c r="T46" s="70">
        <f t="shared" si="6"/>
        <v>1923962.2208879169</v>
      </c>
      <c r="U46" s="70">
        <f t="shared" si="5"/>
        <v>2211280.3603405221</v>
      </c>
      <c r="V46" s="70">
        <f t="shared" si="5"/>
        <v>2535208.1584996483</v>
      </c>
      <c r="W46" s="70">
        <f t="shared" si="5"/>
        <v>2900410.3647374092</v>
      </c>
      <c r="X46" s="70">
        <f t="shared" si="5"/>
        <v>3312146.1039943709</v>
      </c>
    </row>
    <row r="47" spans="1:24" ht="15">
      <c r="A47" s="69">
        <v>45</v>
      </c>
      <c r="B47" s="75">
        <v>26149</v>
      </c>
      <c r="C47" s="55">
        <v>12.649166299999999</v>
      </c>
      <c r="D47" s="55">
        <v>22</v>
      </c>
      <c r="E47" s="70">
        <f t="shared" si="6"/>
        <v>72767.870907313962</v>
      </c>
      <c r="F47" s="70">
        <f t="shared" si="6"/>
        <v>154740.27081866338</v>
      </c>
      <c r="G47" s="70">
        <f t="shared" si="6"/>
        <v>247081.49591490041</v>
      </c>
      <c r="H47" s="70">
        <f t="shared" si="6"/>
        <v>351103.11613701773</v>
      </c>
      <c r="I47" s="70">
        <f t="shared" si="6"/>
        <v>468282.60408898524</v>
      </c>
      <c r="J47" s="70">
        <f t="shared" si="6"/>
        <v>600284.32034148532</v>
      </c>
      <c r="K47" s="70">
        <f t="shared" si="6"/>
        <v>748983.1532016187</v>
      </c>
      <c r="L47" s="70">
        <f t="shared" si="6"/>
        <v>916491.14871638909</v>
      </c>
      <c r="M47" s="70">
        <f t="shared" si="6"/>
        <v>1105187.5091496191</v>
      </c>
      <c r="N47" s="70">
        <f t="shared" si="6"/>
        <v>1317752.386016096</v>
      </c>
      <c r="O47" s="70">
        <f t="shared" si="6"/>
        <v>1557204.9476528042</v>
      </c>
      <c r="P47" s="70">
        <f t="shared" si="6"/>
        <v>1826946.2620205486</v>
      </c>
      <c r="Q47" s="70">
        <f t="shared" si="6"/>
        <v>2130807.6038224762</v>
      </c>
      <c r="R47" s="70">
        <f t="shared" si="6"/>
        <v>2473104.8720703395</v>
      </c>
      <c r="S47" s="70">
        <f t="shared" si="6"/>
        <v>2858699.891019233</v>
      </c>
      <c r="T47" s="70">
        <f t="shared" si="6"/>
        <v>3293069.4651594879</v>
      </c>
      <c r="U47" s="70">
        <f t="shared" si="5"/>
        <v>3782383.1690893457</v>
      </c>
      <c r="V47" s="70">
        <f t="shared" si="5"/>
        <v>4333590.9771579811</v>
      </c>
      <c r="W47" s="70">
        <f t="shared" si="5"/>
        <v>4954521.9775278019</v>
      </c>
      <c r="X47" s="70">
        <f t="shared" si="5"/>
        <v>5653995.5727426559</v>
      </c>
    </row>
    <row r="48" spans="1:24" ht="15">
      <c r="A48" s="69">
        <v>46</v>
      </c>
      <c r="B48" s="75">
        <v>26856</v>
      </c>
      <c r="C48" s="55">
        <v>12.6890014</v>
      </c>
      <c r="D48" s="55">
        <v>23</v>
      </c>
      <c r="E48" s="70">
        <f t="shared" si="6"/>
        <v>78378.438967631999</v>
      </c>
      <c r="F48" s="70">
        <f t="shared" si="6"/>
        <v>166702.31915316501</v>
      </c>
      <c r="G48" s="70">
        <f t="shared" si="6"/>
        <v>266233.61773197458</v>
      </c>
      <c r="H48" s="70">
        <f t="shared" si="6"/>
        <v>378394.4441808876</v>
      </c>
      <c r="I48" s="70">
        <f t="shared" si="6"/>
        <v>504787.35946815467</v>
      </c>
      <c r="J48" s="70">
        <f t="shared" si="6"/>
        <v>647218.27354572387</v>
      </c>
      <c r="K48" s="70">
        <f t="shared" si="6"/>
        <v>807722.24830462853</v>
      </c>
      <c r="L48" s="70">
        <f t="shared" si="6"/>
        <v>988592.57466774655</v>
      </c>
      <c r="M48" s="70">
        <f t="shared" si="6"/>
        <v>1192413.5392752651</v>
      </c>
      <c r="N48" s="70">
        <f t="shared" si="6"/>
        <v>1422097.3489353249</v>
      </c>
      <c r="O48" s="70">
        <f t="shared" si="6"/>
        <v>1680925.7404187233</v>
      </c>
      <c r="P48" s="70">
        <f t="shared" si="6"/>
        <v>1972596.8701210481</v>
      </c>
      <c r="Q48" s="70">
        <f t="shared" si="6"/>
        <v>2301278.1535546957</v>
      </c>
      <c r="R48" s="70">
        <f t="shared" si="6"/>
        <v>2671665.8096447769</v>
      </c>
      <c r="S48" s="70">
        <f t="shared" si="6"/>
        <v>3089051.9606015566</v>
      </c>
      <c r="T48" s="70">
        <f t="shared" si="6"/>
        <v>3559400.2460966478</v>
      </c>
      <c r="U48" s="70">
        <f t="shared" si="5"/>
        <v>4089431.0321230874</v>
      </c>
      <c r="V48" s="70">
        <f t="shared" si="5"/>
        <v>4686717.4320088513</v>
      </c>
      <c r="W48" s="70">
        <f t="shared" si="5"/>
        <v>5359793.5115381312</v>
      </c>
      <c r="X48" s="70">
        <f t="shared" si="5"/>
        <v>6118276.2242219476</v>
      </c>
    </row>
    <row r="49" spans="1:24" ht="15">
      <c r="A49" s="69">
        <v>47</v>
      </c>
      <c r="B49" s="75">
        <v>27571</v>
      </c>
      <c r="C49" s="55">
        <v>12.8221977</v>
      </c>
      <c r="D49" s="55">
        <v>23</v>
      </c>
      <c r="E49" s="70">
        <f t="shared" si="6"/>
        <v>81309.786940940961</v>
      </c>
      <c r="F49" s="70">
        <f t="shared" si="6"/>
        <v>173045.27551289817</v>
      </c>
      <c r="G49" s="70">
        <f t="shared" si="6"/>
        <v>276543.26979061251</v>
      </c>
      <c r="H49" s="70">
        <f t="shared" si="6"/>
        <v>393311.9815101503</v>
      </c>
      <c r="I49" s="70">
        <f t="shared" si="6"/>
        <v>525053.00829811022</v>
      </c>
      <c r="J49" s="70">
        <f t="shared" si="6"/>
        <v>673686.1299928322</v>
      </c>
      <c r="K49" s="70">
        <f t="shared" si="6"/>
        <v>841377.28439893282</v>
      </c>
      <c r="L49" s="70">
        <f t="shared" si="6"/>
        <v>1030570.1301483962</v>
      </c>
      <c r="M49" s="70">
        <f t="shared" si="6"/>
        <v>1244021.656614112</v>
      </c>
      <c r="N49" s="70">
        <f t="shared" si="6"/>
        <v>1484842.3597969294</v>
      </c>
      <c r="O49" s="70">
        <f t="shared" si="6"/>
        <v>1756541.5696443776</v>
      </c>
      <c r="P49" s="70">
        <f t="shared" si="6"/>
        <v>2063078.5893278043</v>
      </c>
      <c r="Q49" s="70">
        <f t="shared" si="6"/>
        <v>2408920.3916987274</v>
      </c>
      <c r="R49" s="70">
        <f t="shared" si="6"/>
        <v>2799106.7136988929</v>
      </c>
      <c r="S49" s="70">
        <f t="shared" si="6"/>
        <v>3239323.4973042784</v>
      </c>
      <c r="T49" s="70">
        <f t="shared" si="6"/>
        <v>3735985.7472121282</v>
      </c>
      <c r="U49" s="70">
        <f t="shared" si="5"/>
        <v>4296331.0127044311</v>
      </c>
      <c r="V49" s="70">
        <f t="shared" si="5"/>
        <v>4928524.8559407452</v>
      </c>
      <c r="W49" s="70">
        <f t="shared" si="5"/>
        <v>5641779.8436040478</v>
      </c>
      <c r="X49" s="70">
        <f t="shared" si="5"/>
        <v>6446489.7958906516</v>
      </c>
    </row>
    <row r="50" spans="1:24" ht="15">
      <c r="A50" s="69">
        <v>48</v>
      </c>
      <c r="B50" s="75">
        <v>28291</v>
      </c>
      <c r="C50" s="55">
        <v>12.6767097</v>
      </c>
      <c r="D50" s="55">
        <v>22</v>
      </c>
      <c r="E50" s="70">
        <f t="shared" si="6"/>
        <v>78900.094706994059</v>
      </c>
      <c r="F50" s="70">
        <f t="shared" si="6"/>
        <v>167802.12537301882</v>
      </c>
      <c r="G50" s="70">
        <f t="shared" si="6"/>
        <v>267974.00838398054</v>
      </c>
      <c r="H50" s="70">
        <f t="shared" si="6"/>
        <v>380844.39020526543</v>
      </c>
      <c r="I50" s="70">
        <f t="shared" si="6"/>
        <v>508023.02266731631</v>
      </c>
      <c r="J50" s="70">
        <f t="shared" si="6"/>
        <v>651323.72116701107</v>
      </c>
      <c r="K50" s="70">
        <f t="shared" si="6"/>
        <v>812790.23321358487</v>
      </c>
      <c r="L50" s="70">
        <f t="shared" si="6"/>
        <v>994725.38625501795</v>
      </c>
      <c r="M50" s="70">
        <f t="shared" si="6"/>
        <v>1199723.9304897643</v>
      </c>
      <c r="N50" s="70">
        <f t="shared" si="6"/>
        <v>1430709.5450663758</v>
      </c>
      <c r="O50" s="70">
        <f t="shared" si="6"/>
        <v>1690976.5354516248</v>
      </c>
      <c r="P50" s="70">
        <f t="shared" si="6"/>
        <v>1984236.8166529394</v>
      </c>
      <c r="Q50" s="70">
        <f t="shared" si="6"/>
        <v>2314672.8523675478</v>
      </c>
      <c r="R50" s="70">
        <f t="shared" si="6"/>
        <v>2686997.3050738848</v>
      </c>
      <c r="S50" s="70">
        <f t="shared" si="6"/>
        <v>3106520.2477919199</v>
      </c>
      <c r="T50" s="70">
        <f t="shared" si="6"/>
        <v>3579224.8960832162</v>
      </c>
      <c r="U50" s="70">
        <f t="shared" si="5"/>
        <v>4111852.9403768061</v>
      </c>
      <c r="V50" s="70">
        <f t="shared" si="5"/>
        <v>4712000.6956262831</v>
      </c>
      <c r="W50" s="70">
        <f t="shared" si="5"/>
        <v>5388227.4395798007</v>
      </c>
      <c r="X50" s="70">
        <f t="shared" si="5"/>
        <v>6150177.4847780699</v>
      </c>
    </row>
    <row r="51" spans="1:24" ht="15">
      <c r="A51" s="69">
        <v>49</v>
      </c>
      <c r="B51" s="75">
        <v>29017</v>
      </c>
      <c r="C51" s="55">
        <v>13.766070600000001</v>
      </c>
      <c r="D51" s="55">
        <v>27</v>
      </c>
      <c r="E51" s="70">
        <f t="shared" si="6"/>
        <v>107851.51906205411</v>
      </c>
      <c r="F51" s="70">
        <f t="shared" si="6"/>
        <v>230549.95438136303</v>
      </c>
      <c r="G51" s="70">
        <f t="shared" si="6"/>
        <v>370139.14293182344</v>
      </c>
      <c r="H51" s="70">
        <f t="shared" si="6"/>
        <v>528944.27772810729</v>
      </c>
      <c r="I51" s="70">
        <f t="shared" si="6"/>
        <v>709610.6394968729</v>
      </c>
      <c r="J51" s="70">
        <f t="shared" si="6"/>
        <v>915147.66017717787</v>
      </c>
      <c r="K51" s="70">
        <f t="shared" si="6"/>
        <v>1148979.0522334708</v>
      </c>
      <c r="L51" s="70">
        <f t="shared" si="6"/>
        <v>1414999.8388051956</v>
      </c>
      <c r="M51" s="70">
        <f t="shared" si="6"/>
        <v>1717641.2346670595</v>
      </c>
      <c r="N51" s="70">
        <f t="shared" si="6"/>
        <v>2061944.4587480926</v>
      </c>
      <c r="O51" s="70">
        <f t="shared" si="6"/>
        <v>2453644.7077341974</v>
      </c>
      <c r="P51" s="70">
        <f t="shared" si="6"/>
        <v>2899266.6895361054</v>
      </c>
      <c r="Q51" s="70">
        <f t="shared" si="6"/>
        <v>3406233.3079619827</v>
      </c>
      <c r="R51" s="70">
        <f t="shared" si="6"/>
        <v>3982989.308998799</v>
      </c>
      <c r="S51" s="70">
        <f t="shared" si="6"/>
        <v>4639141.9483280806</v>
      </c>
      <c r="T51" s="70">
        <f t="shared" si="6"/>
        <v>5385621.0232311953</v>
      </c>
      <c r="U51" s="70">
        <f t="shared" si="5"/>
        <v>6234860.9345996995</v>
      </c>
      <c r="V51" s="70">
        <f t="shared" si="5"/>
        <v>7201007.8117305683</v>
      </c>
      <c r="W51" s="70">
        <f t="shared" si="5"/>
        <v>8300155.150066969</v>
      </c>
      <c r="X51" s="70">
        <f t="shared" si="5"/>
        <v>9550611.8869967796</v>
      </c>
    </row>
    <row r="52" spans="1:24" ht="15">
      <c r="A52" s="69">
        <v>50</v>
      </c>
      <c r="B52" s="75">
        <v>29748</v>
      </c>
      <c r="C52" s="55">
        <v>12.5287767</v>
      </c>
      <c r="D52" s="55">
        <v>37</v>
      </c>
      <c r="E52" s="70">
        <f t="shared" si="6"/>
        <v>137901.2382304921</v>
      </c>
      <c r="F52" s="70">
        <f t="shared" si="6"/>
        <v>293079.81466541754</v>
      </c>
      <c r="G52" s="70">
        <f t="shared" si="6"/>
        <v>467700.3684281137</v>
      </c>
      <c r="H52" s="70">
        <f t="shared" si="6"/>
        <v>664198.74144404125</v>
      </c>
      <c r="I52" s="70">
        <f t="shared" si="6"/>
        <v>885315.95683426771</v>
      </c>
      <c r="J52" s="70">
        <f t="shared" si="6"/>
        <v>1134136.4543859938</v>
      </c>
      <c r="K52" s="70">
        <f t="shared" si="6"/>
        <v>1414131.1164598046</v>
      </c>
      <c r="L52" s="70">
        <f t="shared" si="6"/>
        <v>1729205.6845167619</v>
      </c>
      <c r="M52" s="70">
        <f t="shared" si="6"/>
        <v>2083755.2416440656</v>
      </c>
      <c r="N52" s="70">
        <f t="shared" si="6"/>
        <v>2482725.5210746885</v>
      </c>
      <c r="O52" s="70">
        <f t="shared" si="6"/>
        <v>2931681.8959145397</v>
      </c>
      <c r="P52" s="70">
        <f t="shared" si="6"/>
        <v>3436887.0124384905</v>
      </c>
      <c r="Q52" s="70">
        <f t="shared" si="6"/>
        <v>4005388.1498887022</v>
      </c>
      <c r="R52" s="70">
        <f t="shared" si="6"/>
        <v>4645115.5253870124</v>
      </c>
      <c r="S52" s="70">
        <f t="shared" si="6"/>
        <v>5364992.9152502762</v>
      </c>
      <c r="T52" s="70">
        <f t="shared" si="6"/>
        <v>6175062.1358032934</v>
      </c>
      <c r="U52" s="70">
        <f t="shared" si="5"/>
        <v>7086623.1201148313</v>
      </c>
      <c r="V52" s="70">
        <f t="shared" si="5"/>
        <v>8112391.5446350826</v>
      </c>
      <c r="W52" s="70">
        <f t="shared" si="5"/>
        <v>9266676.2045225874</v>
      </c>
      <c r="X52" s="70">
        <f t="shared" si="5"/>
        <v>10565578.61192975</v>
      </c>
    </row>
    <row r="53" spans="1:24" ht="15">
      <c r="A53" s="69">
        <v>51</v>
      </c>
      <c r="B53" s="75">
        <v>30484</v>
      </c>
      <c r="C53" s="55">
        <v>12.5532524</v>
      </c>
      <c r="D53" s="55">
        <v>32</v>
      </c>
      <c r="E53" s="70">
        <f t="shared" si="6"/>
        <v>122455.47077171203</v>
      </c>
      <c r="F53" s="70">
        <f t="shared" si="6"/>
        <v>260283.08586700531</v>
      </c>
      <c r="G53" s="70">
        <f t="shared" si="6"/>
        <v>415412.54936211137</v>
      </c>
      <c r="H53" s="70">
        <f t="shared" si="6"/>
        <v>590015.80595652375</v>
      </c>
      <c r="I53" s="70">
        <f t="shared" si="6"/>
        <v>786537.4500498526</v>
      </c>
      <c r="J53" s="70">
        <f t="shared" si="6"/>
        <v>1007728.9521468467</v>
      </c>
      <c r="K53" s="70">
        <f t="shared" si="6"/>
        <v>1256687.1817894278</v>
      </c>
      <c r="L53" s="70">
        <f t="shared" si="6"/>
        <v>1536897.7663696131</v>
      </c>
      <c r="M53" s="70">
        <f t="shared" si="6"/>
        <v>1852283.8928836652</v>
      </c>
      <c r="N53" s="70">
        <f t="shared" si="6"/>
        <v>2207261.2358936095</v>
      </c>
      <c r="O53" s="70">
        <f t="shared" si="6"/>
        <v>2606799.7807344059</v>
      </c>
      <c r="P53" s="70">
        <f t="shared" si="6"/>
        <v>3056493.407544354</v>
      </c>
      <c r="Q53" s="70">
        <f t="shared" si="6"/>
        <v>3562638.2103544702</v>
      </c>
      <c r="R53" s="70">
        <f t="shared" si="6"/>
        <v>4132320.6477708225</v>
      </c>
      <c r="S53" s="70">
        <f t="shared" si="6"/>
        <v>4773516.7594345212</v>
      </c>
      <c r="T53" s="70">
        <f t="shared" ref="T53:X67" si="7">$D53*((1+$C53/100)^T$2-1)*$B53</f>
        <v>5495203.8373743482</v>
      </c>
      <c r="U53" s="70">
        <f t="shared" si="7"/>
        <v>6307486.115746147</v>
      </c>
      <c r="V53" s="70">
        <f t="shared" si="7"/>
        <v>7221736.2387224296</v>
      </c>
      <c r="W53" s="70">
        <f t="shared" si="7"/>
        <v>8250754.4872032357</v>
      </c>
      <c r="X53" s="70">
        <f t="shared" si="7"/>
        <v>9408947.9936578963</v>
      </c>
    </row>
    <row r="54" spans="1:24" ht="15">
      <c r="A54" s="69">
        <v>52</v>
      </c>
      <c r="B54" s="75">
        <v>31223</v>
      </c>
      <c r="C54" s="55">
        <v>15.0600673</v>
      </c>
      <c r="D54" s="55">
        <v>25</v>
      </c>
      <c r="E54" s="70">
        <f t="shared" ref="E54:T67" si="8">$D54*((1+$C54/100)^E$2-1)*$B54</f>
        <v>117555.12032697501</v>
      </c>
      <c r="F54" s="70">
        <f t="shared" si="8"/>
        <v>252814.12088978838</v>
      </c>
      <c r="G54" s="70">
        <f t="shared" si="8"/>
        <v>408443.21796666889</v>
      </c>
      <c r="H54" s="70">
        <f t="shared" si="8"/>
        <v>587510.16180170991</v>
      </c>
      <c r="I54" s="70">
        <f t="shared" si="8"/>
        <v>793544.7078903612</v>
      </c>
      <c r="J54" s="70">
        <f t="shared" si="8"/>
        <v>1030608.1952812129</v>
      </c>
      <c r="K54" s="70">
        <f t="shared" si="8"/>
        <v>1303373.6034168543</v>
      </c>
      <c r="L54" s="70">
        <f t="shared" si="8"/>
        <v>1617217.6655888425</v>
      </c>
      <c r="M54" s="70">
        <f t="shared" si="8"/>
        <v>1978326.8547409861</v>
      </c>
      <c r="N54" s="70">
        <f t="shared" si="8"/>
        <v>2393819.330805927</v>
      </c>
      <c r="O54" s="70">
        <f t="shared" si="8"/>
        <v>2871885.2533926838</v>
      </c>
      <c r="P54" s="70">
        <f t="shared" si="8"/>
        <v>3421948.2256593728</v>
      </c>
      <c r="Q54" s="70">
        <f t="shared" si="8"/>
        <v>4054851.0517418054</v>
      </c>
      <c r="R54" s="70">
        <f t="shared" si="8"/>
        <v>4783069.4693758525</v>
      </c>
      <c r="S54" s="70">
        <f t="shared" si="8"/>
        <v>5620958.0707965856</v>
      </c>
      <c r="T54" s="70">
        <f t="shared" si="8"/>
        <v>6585033.2594903074</v>
      </c>
      <c r="U54" s="70">
        <f t="shared" si="7"/>
        <v>7694298.8204239057</v>
      </c>
      <c r="V54" s="70">
        <f t="shared" si="7"/>
        <v>8970620.5213698279</v>
      </c>
      <c r="W54" s="70">
        <f t="shared" si="7"/>
        <v>10439157.129442709</v>
      </c>
      <c r="X54" s="70">
        <f t="shared" si="7"/>
        <v>12128856.339016505</v>
      </c>
    </row>
    <row r="55" spans="1:24" ht="15">
      <c r="A55" s="69">
        <v>53</v>
      </c>
      <c r="B55" s="75">
        <v>31962</v>
      </c>
      <c r="C55" s="55">
        <v>12.7088257</v>
      </c>
      <c r="D55" s="55">
        <v>38</v>
      </c>
      <c r="E55" s="70">
        <f t="shared" si="8"/>
        <v>154355.80506889205</v>
      </c>
      <c r="F55" s="70">
        <f t="shared" si="8"/>
        <v>328328.42036182131</v>
      </c>
      <c r="G55" s="70">
        <f t="shared" si="8"/>
        <v>524410.91209806071</v>
      </c>
      <c r="H55" s="70">
        <f t="shared" si="8"/>
        <v>745413.18593727518</v>
      </c>
      <c r="I55" s="70">
        <f t="shared" si="8"/>
        <v>994502.25355175254</v>
      </c>
      <c r="J55" s="70">
        <f t="shared" si="8"/>
        <v>1275247.6166071091</v>
      </c>
      <c r="K55" s="70">
        <f t="shared" si="8"/>
        <v>1591672.4185140026</v>
      </c>
      <c r="L55" s="70">
        <f t="shared" si="8"/>
        <v>1948311.0969668138</v>
      </c>
      <c r="M55" s="70">
        <f t="shared" si="8"/>
        <v>2350274.363442976</v>
      </c>
      <c r="N55" s="70">
        <f t="shared" si="8"/>
        <v>2803322.4408336203</v>
      </c>
      <c r="O55" s="70">
        <f t="shared" si="8"/>
        <v>3313947.6087170434</v>
      </c>
      <c r="P55" s="70">
        <f t="shared" si="8"/>
        <v>3889467.2391671017</v>
      </c>
      <c r="Q55" s="70">
        <f t="shared" si="8"/>
        <v>4538128.6563203437</v>
      </c>
      <c r="R55" s="70">
        <f t="shared" si="8"/>
        <v>5269227.3223627415</v>
      </c>
      <c r="S55" s="70">
        <f t="shared" si="8"/>
        <v>6093240.0435674908</v>
      </c>
      <c r="T55" s="70">
        <f t="shared" si="8"/>
        <v>7021975.1052559782</v>
      </c>
      <c r="U55" s="70">
        <f t="shared" si="7"/>
        <v>8068741.4871492442</v>
      </c>
      <c r="V55" s="70">
        <f t="shared" si="7"/>
        <v>9248539.584003523</v>
      </c>
      <c r="W55" s="70">
        <f t="shared" si="7"/>
        <v>10578276.164598927</v>
      </c>
      <c r="X55" s="70">
        <f t="shared" si="7"/>
        <v>12077006.649491342</v>
      </c>
    </row>
    <row r="56" spans="1:24" ht="15">
      <c r="A56" s="69">
        <v>54</v>
      </c>
      <c r="B56" s="75">
        <v>32700</v>
      </c>
      <c r="C56" s="55">
        <v>13.548388900000001</v>
      </c>
      <c r="D56" s="55">
        <v>53</v>
      </c>
      <c r="E56" s="70">
        <f t="shared" si="8"/>
        <v>234807.12802590014</v>
      </c>
      <c r="F56" s="70">
        <f t="shared" si="8"/>
        <v>501426.83892166999</v>
      </c>
      <c r="G56" s="70">
        <f t="shared" si="8"/>
        <v>804169.22513365443</v>
      </c>
      <c r="H56" s="70">
        <f t="shared" si="8"/>
        <v>1147928.3271947787</v>
      </c>
      <c r="I56" s="70">
        <f t="shared" si="8"/>
        <v>1538261.2492822919</v>
      </c>
      <c r="J56" s="70">
        <f t="shared" si="8"/>
        <v>1981477.9936589547</v>
      </c>
      <c r="K56" s="70">
        <f t="shared" si="8"/>
        <v>2484743.4662336884</v>
      </c>
      <c r="L56" s="70">
        <f t="shared" si="8"/>
        <v>3056193.3022322687</v>
      </c>
      <c r="M56" s="70">
        <f t="shared" si="8"/>
        <v>3705065.384380349</v>
      </c>
      <c r="N56" s="70">
        <f t="shared" si="8"/>
        <v>4441849.1796813784</v>
      </c>
      <c r="O56" s="70">
        <f t="shared" si="8"/>
        <v>5278455.3089219714</v>
      </c>
      <c r="P56" s="70">
        <f t="shared" si="8"/>
        <v>6228408.0901133176</v>
      </c>
      <c r="Q56" s="70">
        <f t="shared" si="8"/>
        <v>7307064.1684668325</v>
      </c>
      <c r="R56" s="70">
        <f t="shared" si="8"/>
        <v>8531860.7672091704</v>
      </c>
      <c r="S56" s="70">
        <f t="shared" si="8"/>
        <v>9922597.5723830927</v>
      </c>
      <c r="T56" s="70">
        <f t="shared" si="8"/>
        <v>11501756.808497414</v>
      </c>
      <c r="U56" s="70">
        <f t="shared" si="7"/>
        <v>13294866.679270774</v>
      </c>
      <c r="V56" s="70">
        <f t="shared" si="7"/>
        <v>15330914.048740791</v>
      </c>
      <c r="W56" s="70">
        <f t="shared" si="7"/>
        <v>17642813.034014832</v>
      </c>
      <c r="X56" s="70">
        <f t="shared" si="7"/>
        <v>20267937.084788952</v>
      </c>
    </row>
    <row r="57" spans="1:24" ht="15">
      <c r="A57" s="69">
        <v>55</v>
      </c>
      <c r="B57" s="75">
        <v>33434</v>
      </c>
      <c r="C57" s="55">
        <v>12.105408499999999</v>
      </c>
      <c r="D57" s="55">
        <v>51</v>
      </c>
      <c r="E57" s="70">
        <f t="shared" si="8"/>
        <v>206413.43617238986</v>
      </c>
      <c r="F57" s="70">
        <f t="shared" si="8"/>
        <v>437814.0619923342</v>
      </c>
      <c r="G57" s="70">
        <f t="shared" si="8"/>
        <v>697226.67883933953</v>
      </c>
      <c r="H57" s="70">
        <f t="shared" si="8"/>
        <v>988042.25265621406</v>
      </c>
      <c r="I57" s="70">
        <f t="shared" si="8"/>
        <v>1314062.2396652407</v>
      </c>
      <c r="J57" s="70">
        <f t="shared" si="8"/>
        <v>1679548.2778933565</v>
      </c>
      <c r="K57" s="70">
        <f t="shared" si="8"/>
        <v>2089277.8940594527</v>
      </c>
      <c r="L57" s="70">
        <f t="shared" si="8"/>
        <v>2548606.9540079362</v>
      </c>
      <c r="M57" s="70">
        <f t="shared" si="8"/>
        <v>3063539.6730223941</v>
      </c>
      <c r="N57" s="70">
        <f t="shared" si="8"/>
        <v>3640807.1011737087</v>
      </c>
      <c r="O57" s="70">
        <f t="shared" si="8"/>
        <v>4287955.1096401829</v>
      </c>
      <c r="P57" s="70">
        <f t="shared" si="8"/>
        <v>5013443.0281311395</v>
      </c>
      <c r="Q57" s="70">
        <f t="shared" si="8"/>
        <v>5826754.2227735734</v>
      </c>
      <c r="R57" s="70">
        <f t="shared" si="8"/>
        <v>6738520.0599037036</v>
      </c>
      <c r="S57" s="70">
        <f t="shared" si="8"/>
        <v>7760658.8761818828</v>
      </c>
      <c r="T57" s="70">
        <f t="shared" si="8"/>
        <v>8906531.7716075946</v>
      </c>
      <c r="U57" s="70">
        <f t="shared" si="7"/>
        <v>10191117.261915373</v>
      </c>
      <c r="V57" s="70">
        <f t="shared" si="7"/>
        <v>11631207.07335663</v>
      </c>
      <c r="W57" s="70">
        <f t="shared" si="7"/>
        <v>13245625.639239734</v>
      </c>
      <c r="X57" s="70">
        <f t="shared" si="7"/>
        <v>15055476.167422827</v>
      </c>
    </row>
    <row r="58" spans="1:24" ht="15">
      <c r="A58" s="69">
        <v>56</v>
      </c>
      <c r="B58" s="75">
        <v>34187</v>
      </c>
      <c r="C58" s="55">
        <v>12.4480313</v>
      </c>
      <c r="D58" s="55">
        <v>54</v>
      </c>
      <c r="E58" s="70">
        <f t="shared" si="8"/>
        <v>229802.85686867411</v>
      </c>
      <c r="F58" s="70">
        <f t="shared" si="8"/>
        <v>488211.64528865478</v>
      </c>
      <c r="G58" s="70">
        <f t="shared" si="8"/>
        <v>778787.24057310564</v>
      </c>
      <c r="H58" s="70">
        <f t="shared" si="8"/>
        <v>1105533.7769087262</v>
      </c>
      <c r="I58" s="70">
        <f t="shared" si="8"/>
        <v>1472953.8243590705</v>
      </c>
      <c r="J58" s="70">
        <f t="shared" si="8"/>
        <v>1886110.434318509</v>
      </c>
      <c r="K58" s="70">
        <f t="shared" si="8"/>
        <v>2350696.9084037165</v>
      </c>
      <c r="L58" s="70">
        <f t="shared" si="8"/>
        <v>2873115.2521986174</v>
      </c>
      <c r="M58" s="70">
        <f t="shared" si="8"/>
        <v>3460564.3949460494</v>
      </c>
      <c r="N58" s="70">
        <f t="shared" si="8"/>
        <v>4121139.3908542637</v>
      </c>
      <c r="O58" s="70">
        <f t="shared" si="8"/>
        <v>4863942.9690131051</v>
      </c>
      <c r="P58" s="70">
        <f t="shared" si="8"/>
        <v>5699210.9690786814</v>
      </c>
      <c r="Q58" s="70">
        <f t="shared" si="8"/>
        <v>6638453.3912313022</v>
      </c>
      <c r="R58" s="70">
        <f t="shared" si="8"/>
        <v>7694613.0040763598</v>
      </c>
      <c r="S58" s="70">
        <f t="shared" si="8"/>
        <v>8882243.6961063296</v>
      </c>
      <c r="T58" s="70">
        <f t="shared" si="8"/>
        <v>10217711.028408596</v>
      </c>
      <c r="U58" s="70">
        <f t="shared" si="7"/>
        <v>11719417.752237124</v>
      </c>
      <c r="V58" s="70">
        <f t="shared" si="7"/>
        <v>13408057.399082031</v>
      </c>
      <c r="W58" s="70">
        <f t="shared" si="7"/>
        <v>15306899.437710403</v>
      </c>
      <c r="X58" s="70">
        <f t="shared" si="7"/>
        <v>17442109.927644793</v>
      </c>
    </row>
    <row r="59" spans="1:24" ht="15">
      <c r="A59" s="69">
        <v>57</v>
      </c>
      <c r="B59" s="75">
        <v>34938</v>
      </c>
      <c r="C59" s="55">
        <v>12.946932800000001</v>
      </c>
      <c r="D59" s="55">
        <v>46</v>
      </c>
      <c r="E59" s="70">
        <f t="shared" si="8"/>
        <v>208076.3715565438</v>
      </c>
      <c r="F59" s="70">
        <f t="shared" si="8"/>
        <v>443092.2511111917</v>
      </c>
      <c r="G59" s="70">
        <f t="shared" si="8"/>
        <v>708535.47866110853</v>
      </c>
      <c r="H59" s="70">
        <f t="shared" si="8"/>
        <v>1008345.4625040647</v>
      </c>
      <c r="I59" s="70">
        <f t="shared" si="8"/>
        <v>1346971.643482859</v>
      </c>
      <c r="J59" s="70">
        <f t="shared" si="8"/>
        <v>1729439.5285561839</v>
      </c>
      <c r="K59" s="70">
        <f t="shared" si="8"/>
        <v>2161425.2736915331</v>
      </c>
      <c r="L59" s="70">
        <f t="shared" si="8"/>
        <v>2649339.9229551358</v>
      </c>
      <c r="M59" s="70">
        <f t="shared" si="8"/>
        <v>3200424.5539802532</v>
      </c>
      <c r="N59" s="70">
        <f t="shared" si="8"/>
        <v>3822857.7418553191</v>
      </c>
      <c r="O59" s="70">
        <f t="shared" si="8"/>
        <v>4525876.9362894678</v>
      </c>
      <c r="P59" s="70">
        <f t="shared" si="8"/>
        <v>5319915.553398109</v>
      </c>
      <c r="Q59" s="70">
        <f t="shared" si="8"/>
        <v>6216757.8166698525</v>
      </c>
      <c r="R59" s="70">
        <f t="shared" si="8"/>
        <v>7229713.6450893898</v>
      </c>
      <c r="S59" s="70">
        <f t="shared" si="8"/>
        <v>8373816.1839080863</v>
      </c>
      <c r="T59" s="70">
        <f t="shared" si="8"/>
        <v>9666044.9095907342</v>
      </c>
      <c r="U59" s="70">
        <f t="shared" si="7"/>
        <v>11125577.62000981</v>
      </c>
      <c r="V59" s="70">
        <f t="shared" si="7"/>
        <v>12774075.049640864</v>
      </c>
      <c r="W59" s="70">
        <f t="shared" si="7"/>
        <v>14636002.333695974</v>
      </c>
      <c r="X59" s="70">
        <f t="shared" si="7"/>
        <v>16738992.092002567</v>
      </c>
    </row>
    <row r="60" spans="1:24" ht="15">
      <c r="A60" s="69">
        <v>58</v>
      </c>
      <c r="B60" s="75">
        <v>35687</v>
      </c>
      <c r="C60" s="55">
        <v>13.4630648</v>
      </c>
      <c r="D60" s="55">
        <v>55</v>
      </c>
      <c r="E60" s="70">
        <f t="shared" si="8"/>
        <v>264251.0164346798</v>
      </c>
      <c r="F60" s="70">
        <f t="shared" si="8"/>
        <v>564078.31844661932</v>
      </c>
      <c r="G60" s="70">
        <f t="shared" si="8"/>
        <v>904271.56441651797</v>
      </c>
      <c r="H60" s="70">
        <f t="shared" si="8"/>
        <v>1290265.2475365673</v>
      </c>
      <c r="I60" s="70">
        <f t="shared" si="8"/>
        <v>1728225.5103389756</v>
      </c>
      <c r="J60" s="70">
        <f t="shared" si="8"/>
        <v>2225148.6471207221</v>
      </c>
      <c r="K60" s="70">
        <f t="shared" si="8"/>
        <v>2788972.8678135877</v>
      </c>
      <c r="L60" s="70">
        <f t="shared" si="8"/>
        <v>3428705.1086964295</v>
      </c>
      <c r="M60" s="70">
        <f t="shared" si="8"/>
        <v>4154564.9157158192</v>
      </c>
      <c r="N60" s="70">
        <f t="shared" si="8"/>
        <v>4978147.6989113856</v>
      </c>
      <c r="O60" s="70">
        <f t="shared" si="8"/>
        <v>5912609.9658902138</v>
      </c>
      <c r="P60" s="70">
        <f t="shared" si="8"/>
        <v>6972879.4934039507</v>
      </c>
      <c r="Q60" s="70">
        <f t="shared" si="8"/>
        <v>8175893.7944615157</v>
      </c>
      <c r="R60" s="70">
        <f t="shared" si="8"/>
        <v>9540870.690423727</v>
      </c>
      <c r="S60" s="70">
        <f t="shared" si="8"/>
        <v>11089615.310394362</v>
      </c>
      <c r="T60" s="70">
        <f t="shared" si="8"/>
        <v>12846868.422138155</v>
      </c>
      <c r="U60" s="70">
        <f t="shared" si="7"/>
        <v>14840701.659016028</v>
      </c>
      <c r="V60" s="70">
        <f t="shared" si="7"/>
        <v>17102965.956578713</v>
      </c>
      <c r="W60" s="70">
        <f t="shared" si="7"/>
        <v>19669800.362469524</v>
      </c>
      <c r="X60" s="70">
        <f t="shared" si="7"/>
        <v>22582209.347734109</v>
      </c>
    </row>
    <row r="61" spans="1:24" ht="15">
      <c r="A61" s="69">
        <v>59</v>
      </c>
      <c r="B61" s="75">
        <v>36436</v>
      </c>
      <c r="C61" s="55">
        <v>13.4545586</v>
      </c>
      <c r="D61" s="55">
        <v>67</v>
      </c>
      <c r="E61" s="70">
        <f t="shared" si="8"/>
        <v>328454.29909023194</v>
      </c>
      <c r="F61" s="70">
        <f t="shared" si="8"/>
        <v>701100.67432577861</v>
      </c>
      <c r="G61" s="70">
        <f t="shared" si="8"/>
        <v>1123884.9744881678</v>
      </c>
      <c r="H61" s="70">
        <f t="shared" si="8"/>
        <v>1603553.0360675056</v>
      </c>
      <c r="I61" s="70">
        <f t="shared" si="8"/>
        <v>2147758.3180775191</v>
      </c>
      <c r="J61" s="70">
        <f t="shared" si="8"/>
        <v>2765184.0186598655</v>
      </c>
      <c r="K61" s="70">
        <f t="shared" si="8"/>
        <v>3465681.6219385243</v>
      </c>
      <c r="L61" s="70">
        <f t="shared" si="8"/>
        <v>4260428.0857419064</v>
      </c>
      <c r="M61" s="70">
        <f t="shared" si="8"/>
        <v>5162104.1782391407</v>
      </c>
      <c r="N61" s="70">
        <f t="shared" si="8"/>
        <v>6185096.8089836081</v>
      </c>
      <c r="O61" s="70">
        <f t="shared" si="8"/>
        <v>7345728.5827052705</v>
      </c>
      <c r="P61" s="70">
        <f t="shared" si="8"/>
        <v>8662518.2385525331</v>
      </c>
      <c r="Q61" s="70">
        <f t="shared" si="8"/>
        <v>10156476.130284503</v>
      </c>
      <c r="R61" s="70">
        <f t="shared" si="8"/>
        <v>11851439.462018875</v>
      </c>
      <c r="S61" s="70">
        <f t="shared" si="8"/>
        <v>13774452.628469963</v>
      </c>
      <c r="T61" s="70">
        <f t="shared" si="8"/>
        <v>15956198.728286929</v>
      </c>
      <c r="U61" s="70">
        <f t="shared" si="7"/>
        <v>18431489.135606982</v>
      </c>
      <c r="V61" s="70">
        <f t="shared" si="7"/>
        <v>21239818.941300087</v>
      </c>
      <c r="W61" s="70">
        <f t="shared" si="7"/>
        <v>24425997.126381442</v>
      </c>
      <c r="X61" s="70">
        <f t="shared" si="7"/>
        <v>28040861.522474986</v>
      </c>
    </row>
    <row r="62" spans="1:24" ht="15">
      <c r="A62" s="69">
        <v>60</v>
      </c>
      <c r="B62" s="75">
        <v>37177</v>
      </c>
      <c r="C62" s="55">
        <v>14.5889551</v>
      </c>
      <c r="D62" s="55">
        <v>79</v>
      </c>
      <c r="E62" s="70">
        <f t="shared" si="8"/>
        <v>428475.13116463303</v>
      </c>
      <c r="F62" s="70">
        <f t="shared" si="8"/>
        <v>919460.30682954018</v>
      </c>
      <c r="G62" s="70">
        <f t="shared" si="8"/>
        <v>1482075.0893198573</v>
      </c>
      <c r="H62" s="70">
        <f t="shared" si="8"/>
        <v>2126769.4898136486</v>
      </c>
      <c r="I62" s="70">
        <f t="shared" si="8"/>
        <v>2865518.0669276938</v>
      </c>
      <c r="J62" s="70">
        <f t="shared" si="8"/>
        <v>3712042.3422587956</v>
      </c>
      <c r="K62" s="70">
        <f t="shared" si="8"/>
        <v>4682065.6640285533</v>
      </c>
      <c r="L62" s="70">
        <f t="shared" si="8"/>
        <v>5793605.2526708264</v>
      </c>
      <c r="M62" s="70">
        <f t="shared" si="8"/>
        <v>7067306.8528188476</v>
      </c>
      <c r="N62" s="70">
        <f t="shared" si="8"/>
        <v>8526828.2075204458</v>
      </c>
      <c r="O62" s="70">
        <f t="shared" si="8"/>
        <v>10199278.477334373</v>
      </c>
      <c r="P62" s="70">
        <f t="shared" si="8"/>
        <v>12115721.766081279</v>
      </c>
      <c r="Q62" s="70">
        <f t="shared" si="8"/>
        <v>14311754.105740437</v>
      </c>
      <c r="R62" s="70">
        <f t="shared" si="8"/>
        <v>16828164.617413949</v>
      </c>
      <c r="S62" s="70">
        <f t="shared" si="8"/>
        <v>19711693.128767189</v>
      </c>
      <c r="T62" s="70">
        <f t="shared" si="8"/>
        <v>23015898.319937449</v>
      </c>
      <c r="U62" s="70">
        <f t="shared" si="7"/>
        <v>26802152.522859409</v>
      </c>
      <c r="V62" s="70">
        <f t="shared" si="7"/>
        <v>31140781.651417516</v>
      </c>
      <c r="W62" s="70">
        <f t="shared" si="7"/>
        <v>36112371.435496494</v>
      </c>
      <c r="X62" s="70">
        <f t="shared" si="7"/>
        <v>41809264.220930927</v>
      </c>
    </row>
    <row r="63" spans="1:24" ht="15">
      <c r="A63" s="69">
        <v>61</v>
      </c>
      <c r="B63" s="75">
        <v>37912</v>
      </c>
      <c r="C63" s="55">
        <v>14.3558314</v>
      </c>
      <c r="D63" s="55">
        <v>63</v>
      </c>
      <c r="E63" s="70">
        <f t="shared" si="8"/>
        <v>342882.7164231842</v>
      </c>
      <c r="F63" s="70">
        <f t="shared" si="8"/>
        <v>734989.09751582087</v>
      </c>
      <c r="G63" s="70">
        <f t="shared" si="8"/>
        <v>1183385.6095867576</v>
      </c>
      <c r="H63" s="70">
        <f t="shared" si="8"/>
        <v>1696153.1689340796</v>
      </c>
      <c r="I63" s="70">
        <f t="shared" si="8"/>
        <v>2282532.7745751971</v>
      </c>
      <c r="J63" s="70">
        <f t="shared" si="8"/>
        <v>2953092.0477661397</v>
      </c>
      <c r="K63" s="70">
        <f t="shared" si="8"/>
        <v>3719915.6796534378</v>
      </c>
      <c r="L63" s="70">
        <f t="shared" si="8"/>
        <v>4596823.2192698345</v>
      </c>
      <c r="M63" s="70">
        <f t="shared" si="8"/>
        <v>5599618.1268074485</v>
      </c>
      <c r="N63" s="70">
        <f t="shared" si="8"/>
        <v>6746372.5805589492</v>
      </c>
      <c r="O63" s="70">
        <f t="shared" si="8"/>
        <v>8057753.1702630036</v>
      </c>
      <c r="P63" s="70">
        <f t="shared" si="8"/>
        <v>9557393.3464373015</v>
      </c>
      <c r="Q63" s="70">
        <f t="shared" si="8"/>
        <v>11272319.337909846</v>
      </c>
      <c r="R63" s="70">
        <f t="shared" si="8"/>
        <v>13233437.213352965</v>
      </c>
      <c r="S63" s="70">
        <f t="shared" si="8"/>
        <v>15476089.864549957</v>
      </c>
      <c r="T63" s="70">
        <f t="shared" si="8"/>
        <v>18040693.949240424</v>
      </c>
      <c r="U63" s="70">
        <f t="shared" si="7"/>
        <v>20973468.272406563</v>
      </c>
      <c r="V63" s="70">
        <f t="shared" si="7"/>
        <v>24327266.732748933</v>
      </c>
      <c r="W63" s="70">
        <f t="shared" si="7"/>
        <v>28162530.845553841</v>
      </c>
      <c r="X63" s="70">
        <f t="shared" si="7"/>
        <v>32548379.008137733</v>
      </c>
    </row>
    <row r="64" spans="1:24" ht="15">
      <c r="A64" s="69">
        <v>62</v>
      </c>
      <c r="B64" s="75">
        <v>38648</v>
      </c>
      <c r="C64" s="55">
        <v>13.695024800000001</v>
      </c>
      <c r="D64" s="55">
        <v>79</v>
      </c>
      <c r="E64" s="70">
        <f t="shared" si="8"/>
        <v>418135.40159161598</v>
      </c>
      <c r="F64" s="70">
        <f t="shared" si="8"/>
        <v>893534.5501287838</v>
      </c>
      <c r="G64" s="70">
        <f t="shared" si="8"/>
        <v>1434039.7299571047</v>
      </c>
      <c r="H64" s="70">
        <f t="shared" si="8"/>
        <v>2048567.2282082003</v>
      </c>
      <c r="I64" s="70">
        <f t="shared" si="8"/>
        <v>2747254.4197476017</v>
      </c>
      <c r="J64" s="70">
        <f t="shared" si="8"/>
        <v>3541626.9954427481</v>
      </c>
      <c r="K64" s="70">
        <f t="shared" si="8"/>
        <v>4444789.0923837442</v>
      </c>
      <c r="L64" s="70">
        <f t="shared" si="8"/>
        <v>5471639.4624850098</v>
      </c>
      <c r="M64" s="70">
        <f t="shared" si="8"/>
        <v>6639117.2454305338</v>
      </c>
      <c r="N64" s="70">
        <f t="shared" si="8"/>
        <v>7966481.4002849404</v>
      </c>
      <c r="O64" s="70">
        <f t="shared" si="8"/>
        <v>9475628.4053329639</v>
      </c>
      <c r="P64" s="70">
        <f t="shared" si="8"/>
        <v>11191453.466990778</v>
      </c>
      <c r="Q64" s="70">
        <f t="shared" si="8"/>
        <v>13142261.196367241</v>
      </c>
      <c r="R64" s="70">
        <f t="shared" si="8"/>
        <v>15360232.528082127</v>
      </c>
      <c r="S64" s="70">
        <f t="shared" si="8"/>
        <v>17881955.583732259</v>
      </c>
      <c r="T64" s="70">
        <f t="shared" si="8"/>
        <v>20749029.237240996</v>
      </c>
      <c r="U64" s="70">
        <f t="shared" si="7"/>
        <v>24008749.338632017</v>
      </c>
      <c r="V64" s="70">
        <f t="shared" si="7"/>
        <v>27714888.916319121</v>
      </c>
      <c r="W64" s="70">
        <f t="shared" si="7"/>
        <v>31928585.228293091</v>
      </c>
      <c r="X64" s="70">
        <f t="shared" si="7"/>
        <v>36719348.295188591</v>
      </c>
    </row>
    <row r="65" spans="1:24" ht="15">
      <c r="A65" s="69">
        <v>63</v>
      </c>
      <c r="B65" s="75">
        <v>39387</v>
      </c>
      <c r="C65" s="55">
        <v>15.539543800000001</v>
      </c>
      <c r="D65" s="55">
        <v>96</v>
      </c>
      <c r="E65" s="70">
        <f t="shared" si="8"/>
        <v>587573.77118457598</v>
      </c>
      <c r="F65" s="70">
        <f t="shared" si="8"/>
        <v>1266453.8258996906</v>
      </c>
      <c r="G65" s="70">
        <f t="shared" si="8"/>
        <v>2050828.7440667243</v>
      </c>
      <c r="H65" s="70">
        <f t="shared" si="8"/>
        <v>2957091.9461985384</v>
      </c>
      <c r="I65" s="70">
        <f t="shared" si="8"/>
        <v>4004184.3155689081</v>
      </c>
      <c r="J65" s="70">
        <f t="shared" si="8"/>
        <v>5213990.062304046</v>
      </c>
      <c r="K65" s="70">
        <f t="shared" si="8"/>
        <v>6611794.1029480053</v>
      </c>
      <c r="L65" s="70">
        <f t="shared" si="8"/>
        <v>8226810.5147260018</v>
      </c>
      <c r="M65" s="70">
        <f t="shared" si="8"/>
        <v>10092793.109189432</v>
      </c>
      <c r="N65" s="70">
        <f t="shared" si="8"/>
        <v>12248740.886219878</v>
      </c>
      <c r="O65" s="70">
        <f t="shared" si="8"/>
        <v>14739713.112367101</v>
      </c>
      <c r="P65" s="70">
        <f t="shared" si="8"/>
        <v>17617771.058642305</v>
      </c>
      <c r="Q65" s="70">
        <f t="shared" si="8"/>
        <v>20943066.080068324</v>
      </c>
      <c r="R65" s="70">
        <f t="shared" si="8"/>
        <v>24785096.77782806</v>
      </c>
      <c r="S65" s="70">
        <f t="shared" si="8"/>
        <v>29224161.518675614</v>
      </c>
      <c r="T65" s="70">
        <f t="shared" si="8"/>
        <v>34353036.669237532</v>
      </c>
      <c r="U65" s="70">
        <f t="shared" si="7"/>
        <v>40278915.62026833</v>
      </c>
      <c r="V65" s="70">
        <f t="shared" si="7"/>
        <v>47125649.12642955</v>
      </c>
      <c r="W65" s="70">
        <f t="shared" si="7"/>
        <v>55036333.784649961</v>
      </c>
      <c r="X65" s="70">
        <f t="shared" si="7"/>
        <v>64176302.750214398</v>
      </c>
    </row>
    <row r="66" spans="1:24" ht="15">
      <c r="A66" s="69">
        <v>64</v>
      </c>
      <c r="B66" s="75">
        <v>40130</v>
      </c>
      <c r="C66" s="55">
        <v>16.852858900000001</v>
      </c>
      <c r="D66" s="55">
        <v>102</v>
      </c>
      <c r="E66" s="70">
        <f>$D66*((1+$C66/100)^E$2-1)*$B66</f>
        <v>689831.33221014042</v>
      </c>
      <c r="F66" s="70">
        <f>$D66*((1+$C66/100)^F$2-1)*$B66</f>
        <v>1495918.9654856462</v>
      </c>
      <c r="G66" s="70">
        <f t="shared" si="8"/>
        <v>2437855.4102074225</v>
      </c>
      <c r="H66" s="70">
        <f t="shared" si="8"/>
        <v>3538535.0748858363</v>
      </c>
      <c r="I66" s="70">
        <f t="shared" si="8"/>
        <v>4824710.7303934963</v>
      </c>
      <c r="J66" s="70">
        <f t="shared" si="8"/>
        <v>6327643.7543300129</v>
      </c>
      <c r="K66" s="70">
        <f t="shared" si="8"/>
        <v>8083863.9601520542</v>
      </c>
      <c r="L66" s="70">
        <f t="shared" si="8"/>
        <v>10136057.479234572</v>
      </c>
      <c r="M66" s="70">
        <f t="shared" si="8"/>
        <v>12534104.276443014</v>
      </c>
      <c r="N66" s="70">
        <f t="shared" si="8"/>
        <v>15336290.516740963</v>
      </c>
      <c r="O66" s="70">
        <f t="shared" si="8"/>
        <v>18610725.250231542</v>
      </c>
      <c r="P66" s="70">
        <f t="shared" si="8"/>
        <v>22436995.849129874</v>
      </c>
      <c r="Q66" s="70">
        <f t="shared" si="8"/>
        <v>26908102.433192734</v>
      </c>
      <c r="R66" s="70">
        <f t="shared" si="8"/>
        <v>32132718.301136315</v>
      </c>
      <c r="S66" s="70">
        <f t="shared" si="8"/>
        <v>38237831.309371442</v>
      </c>
      <c r="T66" s="70">
        <f t="shared" si="8"/>
        <v>45371830.398569979</v>
      </c>
      <c r="U66" s="70">
        <f t="shared" si="7"/>
        <v>53708112.288198434</v>
      </c>
      <c r="V66" s="70">
        <f t="shared" si="7"/>
        <v>63449296.002192207</v>
      </c>
      <c r="W66" s="70">
        <f t="shared" si="7"/>
        <v>74832147.662695155</v>
      </c>
      <c r="X66" s="70">
        <f t="shared" si="7"/>
        <v>88133335.252338976</v>
      </c>
    </row>
    <row r="67" spans="1:24" ht="15">
      <c r="A67" s="69">
        <v>65</v>
      </c>
      <c r="B67" s="75">
        <v>40848</v>
      </c>
      <c r="C67" s="55">
        <v>15.0329374</v>
      </c>
      <c r="D67" s="55">
        <v>111</v>
      </c>
      <c r="E67" s="70">
        <f>$D67*((1+$C67/100)^E$2-1)*$B67</f>
        <v>681612.623875872</v>
      </c>
      <c r="F67" s="70">
        <f t="shared" ref="F67:X67" si="9">$D67*((1+$C67/100)^F$2-1)*$B67</f>
        <v>1465691.6468095016</v>
      </c>
      <c r="G67" s="70">
        <f t="shared" si="8"/>
        <v>2367640.7784272754</v>
      </c>
      <c r="H67" s="70">
        <f t="shared" si="8"/>
        <v>3405179.358380992</v>
      </c>
      <c r="I67" s="70">
        <f t="shared" si="8"/>
        <v>4598690.463560001</v>
      </c>
      <c r="J67" s="70">
        <f t="shared" si="8"/>
        <v>5971621.3460426163</v>
      </c>
      <c r="K67" s="70">
        <f t="shared" si="8"/>
        <v>7550944.0686341142</v>
      </c>
      <c r="L67" s="70">
        <f t="shared" si="8"/>
        <v>9367685.3874567654</v>
      </c>
      <c r="M67" s="70">
        <f t="shared" si="8"/>
        <v>11457536.29145796</v>
      </c>
      <c r="N67" s="70">
        <f t="shared" si="8"/>
        <v>13861553.173610989</v>
      </c>
      <c r="O67" s="70">
        <f t="shared" si="8"/>
        <v>16626964.408743516</v>
      </c>
      <c r="P67" s="70">
        <f t="shared" si="8"/>
        <v>19808098.183706079</v>
      </c>
      <c r="Q67" s="70">
        <f t="shared" si="8"/>
        <v>23467449.807669025</v>
      </c>
      <c r="R67" s="70">
        <f t="shared" si="8"/>
        <v>27676909.470508203</v>
      </c>
      <c r="S67" s="70">
        <f t="shared" si="8"/>
        <v>32519174.569340244</v>
      </c>
      <c r="T67" s="70">
        <f t="shared" si="8"/>
        <v>38089374.349221751</v>
      </c>
      <c r="U67" s="70">
        <f t="shared" si="7"/>
        <v>44496938.775067784</v>
      </c>
      <c r="V67" s="70">
        <f t="shared" si="7"/>
        <v>51867748.349915937</v>
      </c>
      <c r="W67" s="70">
        <f t="shared" si="7"/>
        <v>60346607.1140242</v>
      </c>
      <c r="X67" s="70">
        <f t="shared" si="7"/>
        <v>70100087.408375278</v>
      </c>
    </row>
    <row r="68" spans="1:24">
      <c r="A68" s="69"/>
      <c r="B68" s="69"/>
      <c r="E68" s="69"/>
      <c r="F68" s="69"/>
      <c r="G68" s="69"/>
      <c r="H68" s="69"/>
      <c r="I68" s="70">
        <f>SUM(I37:I67)</f>
        <v>39457696.26386407</v>
      </c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70">
        <f>SUM(X37:X67)</f>
        <v>559992178.68300438</v>
      </c>
    </row>
    <row r="69" spans="1:24">
      <c r="A69" s="69" t="s">
        <v>133</v>
      </c>
      <c r="B69" s="69"/>
      <c r="E69" s="69" t="s">
        <v>31</v>
      </c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</row>
    <row r="70" spans="1:24">
      <c r="A70" s="69" t="s">
        <v>0</v>
      </c>
      <c r="B70" s="69" t="s">
        <v>32</v>
      </c>
      <c r="C70" s="69" t="s">
        <v>33</v>
      </c>
      <c r="E70" s="69">
        <v>1</v>
      </c>
      <c r="F70" s="69">
        <v>2</v>
      </c>
      <c r="G70" s="69">
        <v>3</v>
      </c>
      <c r="H70" s="69">
        <v>4</v>
      </c>
      <c r="I70" s="69">
        <v>5</v>
      </c>
      <c r="J70" s="69">
        <v>6</v>
      </c>
      <c r="K70" s="69">
        <v>7</v>
      </c>
      <c r="L70" s="69">
        <v>8</v>
      </c>
      <c r="M70" s="69">
        <v>9</v>
      </c>
      <c r="N70" s="69">
        <v>10</v>
      </c>
      <c r="O70" s="69">
        <v>11</v>
      </c>
      <c r="P70" s="69">
        <v>12</v>
      </c>
      <c r="Q70" s="69">
        <v>13</v>
      </c>
      <c r="R70" s="69">
        <v>14</v>
      </c>
      <c r="S70" s="69">
        <v>15</v>
      </c>
      <c r="T70" s="69">
        <v>16</v>
      </c>
      <c r="U70" s="69">
        <v>17</v>
      </c>
      <c r="V70" s="69">
        <v>18</v>
      </c>
      <c r="W70" s="69">
        <v>19</v>
      </c>
      <c r="X70" s="69">
        <v>20</v>
      </c>
    </row>
    <row r="71" spans="1:24" ht="15">
      <c r="A71" s="69">
        <v>35</v>
      </c>
      <c r="B71" s="75">
        <v>13251</v>
      </c>
      <c r="C71" s="55">
        <v>11.6415585</v>
      </c>
      <c r="D71" s="55">
        <v>1130</v>
      </c>
      <c r="E71" s="70">
        <f>$D71*((1+$C71/100)^E$2-1)*$B71</f>
        <v>1743163.8960235489</v>
      </c>
      <c r="F71" s="70">
        <f>$D71*((1+$C71/100)^F$2-1)*$B71</f>
        <v>3689259.2367535592</v>
      </c>
      <c r="G71" s="70">
        <f>$D71*((1+$C71/100)^G$2-1)*$B71</f>
        <v>5861910.4050404262</v>
      </c>
      <c r="H71" s="70">
        <f>$D71*((1+$C71/100)^H$2-1)*$B71</f>
        <v>8287492.0300843455</v>
      </c>
      <c r="I71" s="70">
        <f>$D71*((1+$C71/100)^I$2-1)*$B71</f>
        <v>10995449.158972999</v>
      </c>
      <c r="J71" s="70">
        <f t="shared" ref="J71:X86" si="10">$D71*((1+$C71/100)^J$2-1)*$B71</f>
        <v>14018654.701176148</v>
      </c>
      <c r="K71" s="70">
        <f t="shared" si="10"/>
        <v>17393808.485150117</v>
      </c>
      <c r="L71" s="70">
        <f t="shared" si="10"/>
        <v>21161882.771350387</v>
      </c>
      <c r="M71" s="70">
        <f t="shared" si="10"/>
        <v>25368619.62990211</v>
      </c>
      <c r="N71" s="70">
        <f t="shared" si="10"/>
        <v>30065086.220783196</v>
      </c>
      <c r="O71" s="70">
        <f t="shared" si="10"/>
        <v>35308294.717274658</v>
      </c>
      <c r="P71" s="70">
        <f t="shared" si="10"/>
        <v>41161894.398162141</v>
      </c>
      <c r="Q71" s="70">
        <f t="shared" si="10"/>
        <v>47696944.31025596</v>
      </c>
      <c r="R71" s="70">
        <f t="shared" si="10"/>
        <v>54992775.880870372</v>
      </c>
      <c r="S71" s="70">
        <f t="shared" si="10"/>
        <v>63137955.951839335</v>
      </c>
      <c r="T71" s="70">
        <f t="shared" si="10"/>
        <v>72231361.925700501</v>
      </c>
      <c r="U71" s="70">
        <f t="shared" si="10"/>
        <v>82383382.075651184</v>
      </c>
      <c r="V71" s="70">
        <f t="shared" si="10"/>
        <v>93717255.590290174</v>
      </c>
      <c r="W71" s="70">
        <f t="shared" si="10"/>
        <v>106370568.62045187</v>
      </c>
      <c r="X71" s="70">
        <f t="shared" si="10"/>
        <v>120496924.48920797</v>
      </c>
    </row>
    <row r="72" spans="1:24" ht="15">
      <c r="A72" s="69">
        <v>36</v>
      </c>
      <c r="B72" s="75">
        <v>13716</v>
      </c>
      <c r="C72" s="55">
        <v>12.260639899999999</v>
      </c>
      <c r="D72" s="55">
        <v>1119</v>
      </c>
      <c r="E72" s="70">
        <f t="shared" ref="E72:T100" si="11">$D72*((1+$C72/100)^E$2-1)*$B72</f>
        <v>1881788.023557395</v>
      </c>
      <c r="F72" s="70">
        <f t="shared" si="11"/>
        <v>3994295.3003644901</v>
      </c>
      <c r="G72" s="70">
        <f t="shared" si="11"/>
        <v>6365809.4872421976</v>
      </c>
      <c r="H72" s="70">
        <f t="shared" si="11"/>
        <v>9028086.4887503944</v>
      </c>
      <c r="I72" s="70">
        <f t="shared" si="11"/>
        <v>12016775.68655403</v>
      </c>
      <c r="J72" s="70">
        <f t="shared" si="11"/>
        <v>15371897.304630566</v>
      </c>
      <c r="K72" s="70">
        <f t="shared" si="11"/>
        <v>19138378.302506518</v>
      </c>
      <c r="L72" s="70">
        <f t="shared" si="11"/>
        <v>23366653.972433966</v>
      </c>
      <c r="M72" s="70">
        <f t="shared" si="11"/>
        <v>28113343.296230532</v>
      </c>
      <c r="N72" s="70">
        <f t="shared" si="11"/>
        <v>33442007.105189543</v>
      </c>
      <c r="O72" s="70">
        <f t="shared" si="11"/>
        <v>39423999.195246637</v>
      </c>
      <c r="P72" s="70">
        <f t="shared" si="11"/>
        <v>46139421.794312119</v>
      </c>
      <c r="Q72" s="70">
        <f t="shared" si="11"/>
        <v>53678198.17601224</v>
      </c>
      <c r="R72" s="70">
        <f t="shared" si="11"/>
        <v>62141276.782738857</v>
      </c>
      <c r="S72" s="70">
        <f t="shared" si="11"/>
        <v>71641982.981890172</v>
      </c>
      <c r="T72" s="70">
        <f t="shared" si="11"/>
        <v>82307536.556076378</v>
      </c>
      <c r="U72" s="70">
        <f t="shared" si="10"/>
        <v>94280755.247335166</v>
      </c>
      <c r="V72" s="70">
        <f t="shared" si="10"/>
        <v>107721967.16676866</v>
      </c>
      <c r="W72" s="70">
        <f t="shared" si="10"/>
        <v>122811157.67783979</v>
      </c>
      <c r="X72" s="70">
        <f t="shared" si="10"/>
        <v>139750379.50129834</v>
      </c>
    </row>
    <row r="73" spans="1:24" ht="15">
      <c r="A73" s="69">
        <v>37</v>
      </c>
      <c r="B73" s="75">
        <v>14195</v>
      </c>
      <c r="C73" s="55">
        <v>12.666257</v>
      </c>
      <c r="D73" s="55">
        <v>1076</v>
      </c>
      <c r="E73" s="70">
        <f t="shared" si="11"/>
        <v>1934621.2949173988</v>
      </c>
      <c r="F73" s="70">
        <f t="shared" si="11"/>
        <v>4114286.6950257644</v>
      </c>
      <c r="G73" s="70">
        <f t="shared" si="11"/>
        <v>6570034.1164519321</v>
      </c>
      <c r="H73" s="70">
        <f t="shared" si="11"/>
        <v>9336832.817546811</v>
      </c>
      <c r="I73" s="70">
        <f t="shared" si="11"/>
        <v>12454081.352795029</v>
      </c>
      <c r="J73" s="70">
        <f t="shared" si="11"/>
        <v>15966168.598846521</v>
      </c>
      <c r="K73" s="70">
        <f t="shared" si="11"/>
        <v>19923105.841547124</v>
      </c>
      <c r="L73" s="70">
        <f t="shared" si="11"/>
        <v>24381238.924736887</v>
      </c>
      <c r="M73" s="70">
        <f t="shared" si="11"/>
        <v>29404050.601645499</v>
      </c>
      <c r="N73" s="70">
        <f t="shared" si="11"/>
        <v>35063064.51417736</v>
      </c>
      <c r="O73" s="70">
        <f t="shared" si="11"/>
        <v>41438863.672536261</v>
      </c>
      <c r="P73" s="70">
        <f t="shared" si="11"/>
        <v>48622237.938096732</v>
      </c>
      <c r="Q73" s="70">
        <f t="shared" si="11"/>
        <v>56715476.849404961</v>
      </c>
      <c r="R73" s="70">
        <f t="shared" si="11"/>
        <v>65833826.200843491</v>
      </c>
      <c r="S73" s="70">
        <f t="shared" si="11"/>
        <v>76107129.115293071</v>
      </c>
      <c r="T73" s="70">
        <f t="shared" si="11"/>
        <v>87681674.979275301</v>
      </c>
      <c r="U73" s="70">
        <f t="shared" si="10"/>
        <v>100722282.56897239</v>
      </c>
      <c r="V73" s="70">
        <f t="shared" si="10"/>
        <v>115414647.03034203</v>
      </c>
      <c r="W73" s="70">
        <f t="shared" si="10"/>
        <v>131967984.13376541</v>
      </c>
      <c r="X73" s="70">
        <f t="shared" si="10"/>
        <v>150618009.45678473</v>
      </c>
    </row>
    <row r="74" spans="1:24" ht="15">
      <c r="A74" s="69">
        <v>38</v>
      </c>
      <c r="B74" s="75">
        <v>14687</v>
      </c>
      <c r="C74" s="55">
        <v>12.4921723</v>
      </c>
      <c r="D74" s="55">
        <v>1033</v>
      </c>
      <c r="E74" s="70">
        <f t="shared" si="11"/>
        <v>1895271.282109132</v>
      </c>
      <c r="F74" s="70">
        <f t="shared" si="11"/>
        <v>4027303.118331755</v>
      </c>
      <c r="G74" s="70">
        <f t="shared" si="11"/>
        <v>6425672.0450261617</v>
      </c>
      <c r="H74" s="70">
        <f t="shared" si="11"/>
        <v>9123649.3504328933</v>
      </c>
      <c r="I74" s="70">
        <f t="shared" si="11"/>
        <v>12158662.629445931</v>
      </c>
      <c r="J74" s="70">
        <f t="shared" si="11"/>
        <v>15572814.996601159</v>
      </c>
      <c r="K74" s="70">
        <f t="shared" si="11"/>
        <v>19413469.160045944</v>
      </c>
      <c r="L74" s="70">
        <f t="shared" si="11"/>
        <v>23733904.459035378</v>
      </c>
      <c r="M74" s="70">
        <f t="shared" si="11"/>
        <v>28594055.979684595</v>
      </c>
      <c r="N74" s="70">
        <f t="shared" si="11"/>
        <v>34061346.002334364</v>
      </c>
      <c r="O74" s="70">
        <f t="shared" si="11"/>
        <v>40211619.31475427</v>
      </c>
      <c r="P74" s="70">
        <f t="shared" si="11"/>
        <v>47130195.366282575</v>
      </c>
      <c r="Q74" s="70">
        <f t="shared" si="11"/>
        <v>54913051.858874336</v>
      </c>
      <c r="R74" s="70">
        <f t="shared" si="11"/>
        <v>63668156.194382392</v>
      </c>
      <c r="S74" s="70">
        <f t="shared" si="11"/>
        <v>73516963.248526901</v>
      </c>
      <c r="T74" s="70">
        <f t="shared" si="11"/>
        <v>84596100.249369681</v>
      </c>
      <c r="U74" s="70">
        <f t="shared" si="10"/>
        <v>97059262.133710817</v>
      </c>
      <c r="V74" s="70">
        <f t="shared" si="10"/>
        <v>111079343.67467174</v>
      </c>
      <c r="W74" s="70">
        <f t="shared" si="10"/>
        <v>126850837.95833001</v>
      </c>
      <c r="X74" s="70">
        <f t="shared" si="10"/>
        <v>144592534.48218748</v>
      </c>
    </row>
    <row r="75" spans="1:24" ht="15">
      <c r="A75" s="69">
        <v>39</v>
      </c>
      <c r="B75" s="75">
        <v>15192</v>
      </c>
      <c r="C75" s="55">
        <v>12.566598300000001</v>
      </c>
      <c r="D75" s="55">
        <v>1083</v>
      </c>
      <c r="E75" s="70">
        <f t="shared" si="11"/>
        <v>2067574.3756760876</v>
      </c>
      <c r="F75" s="70">
        <f t="shared" si="11"/>
        <v>4394972.5176971229</v>
      </c>
      <c r="G75" s="70">
        <f t="shared" si="11"/>
        <v>7014845.4350676024</v>
      </c>
      <c r="H75" s="70">
        <f t="shared" si="11"/>
        <v>9963947.2579345256</v>
      </c>
      <c r="I75" s="70">
        <f t="shared" si="11"/>
        <v>13283650.860339109</v>
      </c>
      <c r="J75" s="70">
        <f t="shared" si="11"/>
        <v>17020528.279208504</v>
      </c>
      <c r="K75" s="70">
        <f t="shared" si="11"/>
        <v>21227004.072270628</v>
      </c>
      <c r="L75" s="70">
        <f t="shared" si="11"/>
        <v>25962090.780833609</v>
      </c>
      <c r="M75" s="70">
        <f t="shared" si="11"/>
        <v>31292216.815218393</v>
      </c>
      <c r="N75" s="70">
        <f t="shared" si="11"/>
        <v>37292158.377228029</v>
      </c>
      <c r="O75" s="70">
        <f t="shared" si="11"/>
        <v>44046088.493570156</v>
      </c>
      <c r="P75" s="70">
        <f t="shared" si="11"/>
        <v>51648757.877095737</v>
      </c>
      <c r="Q75" s="70">
        <f t="shared" si="11"/>
        <v>60206824.182126038</v>
      </c>
      <c r="R75" s="70">
        <f t="shared" si="11"/>
        <v>69840348.301957175</v>
      </c>
      <c r="S75" s="70">
        <f t="shared" si="11"/>
        <v>80684478.700061083</v>
      </c>
      <c r="T75" s="70">
        <f t="shared" si="11"/>
        <v>92891347.404422924</v>
      </c>
      <c r="U75" s="70">
        <f t="shared" si="10"/>
        <v>106632204.2638703</v>
      </c>
      <c r="V75" s="70">
        <f t="shared" si="10"/>
        <v>122099819.40782245</v>
      </c>
      <c r="W75" s="70">
        <f t="shared" si="10"/>
        <v>139511187.61350501</v>
      </c>
      <c r="X75" s="70">
        <f t="shared" si="10"/>
        <v>159110572.52012965</v>
      </c>
    </row>
    <row r="76" spans="1:24" ht="15">
      <c r="A76" s="69">
        <v>40</v>
      </c>
      <c r="B76" s="75">
        <v>15711</v>
      </c>
      <c r="C76" s="55">
        <v>13.5524577</v>
      </c>
      <c r="D76" s="55">
        <v>1098</v>
      </c>
      <c r="E76" s="70">
        <f t="shared" si="11"/>
        <v>2337890.838913206</v>
      </c>
      <c r="F76" s="70">
        <f t="shared" si="11"/>
        <v>4992623.3448422989</v>
      </c>
      <c r="G76" s="70">
        <f t="shared" si="11"/>
        <v>8007137.3506855816</v>
      </c>
      <c r="H76" s="70">
        <f t="shared" si="11"/>
        <v>11430192.09203135</v>
      </c>
      <c r="I76" s="70">
        <f t="shared" si="11"/>
        <v>15317154.879245851</v>
      </c>
      <c r="J76" s="70">
        <f t="shared" si="11"/>
        <v>19730896.654012337</v>
      </c>
      <c r="K76" s="70">
        <f t="shared" si="11"/>
        <v>24742808.915791277</v>
      </c>
      <c r="L76" s="70">
        <f t="shared" si="11"/>
        <v>30433958.466808926</v>
      </c>
      <c r="M76" s="70">
        <f t="shared" si="11"/>
        <v>36896398.653371982</v>
      </c>
      <c r="N76" s="70">
        <f t="shared" si="11"/>
        <v>44234658.312606797</v>
      </c>
      <c r="O76" s="70">
        <f t="shared" si="11"/>
        <v>52567432.508075565</v>
      </c>
      <c r="P76" s="70">
        <f t="shared" si="11"/>
        <v>62029502.401621759</v>
      </c>
      <c r="Q76" s="70">
        <f t="shared" si="11"/>
        <v>72773915.315035239</v>
      </c>
      <c r="R76" s="70">
        <f t="shared" si="11"/>
        <v>84974460.243652418</v>
      </c>
      <c r="S76" s="70">
        <f t="shared" si="11"/>
        <v>98828478.862889931</v>
      </c>
      <c r="T76" s="70">
        <f t="shared" si="11"/>
        <v>114560057.49524973</v>
      </c>
      <c r="U76" s="70">
        <f t="shared" si="10"/>
        <v>132423651.66730234</v>
      </c>
      <c r="V76" s="70">
        <f t="shared" si="10"/>
        <v>152708201.88322204</v>
      </c>
      <c r="W76" s="70">
        <f t="shared" si="10"/>
        <v>175741807.18678948</v>
      </c>
      <c r="X76" s="70">
        <f t="shared" si="10"/>
        <v>201897032.10590789</v>
      </c>
    </row>
    <row r="77" spans="1:24" ht="15">
      <c r="A77" s="69">
        <v>41</v>
      </c>
      <c r="B77" s="75">
        <v>16243</v>
      </c>
      <c r="C77" s="55">
        <v>11.8608305</v>
      </c>
      <c r="D77" s="55">
        <v>1052</v>
      </c>
      <c r="E77" s="70">
        <f t="shared" si="11"/>
        <v>2026735.5424169796</v>
      </c>
      <c r="F77" s="70">
        <f t="shared" si="11"/>
        <v>4293858.7522032931</v>
      </c>
      <c r="G77" s="70">
        <f t="shared" si="11"/>
        <v>6829881.6031285226</v>
      </c>
      <c r="H77" s="70">
        <f t="shared" si="11"/>
        <v>9666697.8258432578</v>
      </c>
      <c r="I77" s="70">
        <f t="shared" si="11"/>
        <v>12839984.01233069</v>
      </c>
      <c r="J77" s="70">
        <f t="shared" si="11"/>
        <v>16389648.294677313</v>
      </c>
      <c r="K77" s="70">
        <f t="shared" si="11"/>
        <v>20360332.240872115</v>
      </c>
      <c r="L77" s="70">
        <f t="shared" si="11"/>
        <v>24801972.279615786</v>
      </c>
      <c r="M77" s="70">
        <f t="shared" si="11"/>
        <v>29770427.714774974</v>
      </c>
      <c r="N77" s="70">
        <f t="shared" si="11"/>
        <v>35328183.227566443</v>
      </c>
      <c r="O77" s="70">
        <f t="shared" si="11"/>
        <v>41545134.701334514</v>
      </c>
      <c r="P77" s="70">
        <f t="shared" si="11"/>
        <v>48499468.25167346</v>
      </c>
      <c r="Q77" s="70">
        <f t="shared" si="11"/>
        <v>56278643.516822733</v>
      </c>
      <c r="R77" s="70">
        <f t="shared" si="11"/>
        <v>64980493.574469298</v>
      </c>
      <c r="S77" s="70">
        <f t="shared" si="11"/>
        <v>74714455.317817479</v>
      </c>
      <c r="T77" s="70">
        <f t="shared" si="11"/>
        <v>85602945.764479026</v>
      </c>
      <c r="U77" s="70">
        <f t="shared" si="10"/>
        <v>97782901.607027799</v>
      </c>
      <c r="V77" s="70">
        <f t="shared" si="10"/>
        <v>111407501.36703612</v>
      </c>
      <c r="W77" s="70">
        <f t="shared" si="10"/>
        <v>126648091.81088245</v>
      </c>
      <c r="X77" s="70">
        <f t="shared" si="10"/>
        <v>143696342.85447255</v>
      </c>
    </row>
    <row r="78" spans="1:24" ht="15">
      <c r="A78" s="69">
        <v>42</v>
      </c>
      <c r="B78" s="75">
        <v>16790</v>
      </c>
      <c r="C78" s="55">
        <v>12.368753</v>
      </c>
      <c r="D78" s="55">
        <v>1057</v>
      </c>
      <c r="E78" s="70">
        <f t="shared" si="11"/>
        <v>2195086.3055358999</v>
      </c>
      <c r="F78" s="70">
        <f t="shared" si="11"/>
        <v>4661677.4143403582</v>
      </c>
      <c r="G78" s="70">
        <f t="shared" si="11"/>
        <v>7433355.084912804</v>
      </c>
      <c r="H78" s="70">
        <f t="shared" si="11"/>
        <v>10547854.720514504</v>
      </c>
      <c r="I78" s="70">
        <f t="shared" si="11"/>
        <v>14047579.123229684</v>
      </c>
      <c r="J78" s="70">
        <f t="shared" si="11"/>
        <v>17980175.792997427</v>
      </c>
      <c r="K78" s="70">
        <f t="shared" si="11"/>
        <v>22399185.631334972</v>
      </c>
      <c r="L78" s="70">
        <f t="shared" si="11"/>
        <v>27364771.881622173</v>
      </c>
      <c r="M78" s="70">
        <f t="shared" si="11"/>
        <v>32944539.230209373</v>
      </c>
      <c r="N78" s="70">
        <f t="shared" si="11"/>
        <v>39214454.220117971</v>
      </c>
      <c r="O78" s="70">
        <f t="shared" si="11"/>
        <v>46259879.508438334</v>
      </c>
      <c r="P78" s="70">
        <f t="shared" si="11"/>
        <v>54176736.048470572</v>
      </c>
      <c r="Q78" s="70">
        <f t="shared" si="11"/>
        <v>63072809.019303761</v>
      </c>
      <c r="R78" s="70">
        <f t="shared" si="11"/>
        <v>73069215.282599062</v>
      </c>
      <c r="S78" s="70">
        <f t="shared" si="11"/>
        <v>84302052.345477894</v>
      </c>
      <c r="T78" s="70">
        <f t="shared" si="11"/>
        <v>96924251.279556632</v>
      </c>
      <c r="U78" s="70">
        <f t="shared" si="10"/>
        <v>111107658.82296021</v>
      </c>
      <c r="V78" s="70">
        <f t="shared" si="10"/>
        <v>127045377.01239078</v>
      </c>
      <c r="W78" s="70">
        <f t="shared" si="10"/>
        <v>144954392.19850808</v>
      </c>
      <c r="X78" s="70">
        <f t="shared" si="10"/>
        <v>165078529.23772869</v>
      </c>
    </row>
    <row r="79" spans="1:24" ht="15">
      <c r="A79" s="69">
        <v>43</v>
      </c>
      <c r="B79" s="75">
        <v>17351</v>
      </c>
      <c r="C79" s="55">
        <v>12.4892573</v>
      </c>
      <c r="D79" s="55">
        <v>1005</v>
      </c>
      <c r="E79" s="70">
        <f t="shared" si="11"/>
        <v>2177846.0892936131</v>
      </c>
      <c r="F79" s="70">
        <f t="shared" si="11"/>
        <v>4627688.980277095</v>
      </c>
      <c r="G79" s="70">
        <f t="shared" si="11"/>
        <v>7383499.0533612585</v>
      </c>
      <c r="H79" s="70">
        <f t="shared" si="11"/>
        <v>10483489.337172229</v>
      </c>
      <c r="I79" s="70">
        <f t="shared" si="11"/>
        <v>13970645.383803342</v>
      </c>
      <c r="J79" s="70">
        <f t="shared" si="11"/>
        <v>17893321.321550727</v>
      </c>
      <c r="K79" s="70">
        <f t="shared" si="11"/>
        <v>22305910.350208573</v>
      </c>
      <c r="L79" s="70">
        <f t="shared" si="11"/>
        <v>27269598.976247068</v>
      </c>
      <c r="M79" s="70">
        <f t="shared" si="11"/>
        <v>32853215.446362335</v>
      </c>
      <c r="N79" s="70">
        <f t="shared" si="11"/>
        <v>39134184.144075491</v>
      </c>
      <c r="O79" s="70">
        <f t="shared" si="11"/>
        <v>46199599.183378488</v>
      </c>
      <c r="P79" s="70">
        <f t="shared" si="11"/>
        <v>54147432.086252935</v>
      </c>
      <c r="Q79" s="70">
        <f t="shared" si="11"/>
        <v>63087890.290141433</v>
      </c>
      <c r="R79" s="70">
        <f t="shared" si="11"/>
        <v>73144945.322912529</v>
      </c>
      <c r="S79" s="70">
        <f t="shared" si="11"/>
        <v>84458051.835528985</v>
      </c>
      <c r="T79" s="70">
        <f t="shared" si="11"/>
        <v>97184081.329129189</v>
      </c>
      <c r="U79" s="70">
        <f t="shared" si="10"/>
        <v>111499497.39025901</v>
      </c>
      <c r="V79" s="70">
        <f t="shared" si="10"/>
        <v>127602802.59682883</v>
      </c>
      <c r="W79" s="70">
        <f t="shared" si="10"/>
        <v>145717291.02445149</v>
      </c>
      <c r="X79" s="70">
        <f t="shared" si="10"/>
        <v>166094144.52037865</v>
      </c>
    </row>
    <row r="80" spans="1:24" ht="15">
      <c r="A80" s="69">
        <v>44</v>
      </c>
      <c r="B80" s="75">
        <v>17925</v>
      </c>
      <c r="C80" s="55">
        <v>12.7418543</v>
      </c>
      <c r="D80" s="55">
        <v>1067</v>
      </c>
      <c r="E80" s="70">
        <f t="shared" si="11"/>
        <v>2437003.8679544269</v>
      </c>
      <c r="F80" s="70">
        <f t="shared" si="11"/>
        <v>5184527.2180489711</v>
      </c>
      <c r="G80" s="70">
        <f t="shared" si="11"/>
        <v>8282135.9902710421</v>
      </c>
      <c r="H80" s="70">
        <f t="shared" si="11"/>
        <v>11774437.55903367</v>
      </c>
      <c r="I80" s="70">
        <f t="shared" si="11"/>
        <v>15711723.105404643</v>
      </c>
      <c r="J80" s="70">
        <f t="shared" si="11"/>
        <v>20150691.839469165</v>
      </c>
      <c r="K80" s="70">
        <f t="shared" si="11"/>
        <v>25155267.50205075</v>
      </c>
      <c r="L80" s="70">
        <f t="shared" si="11"/>
        <v>30797518.903891735</v>
      </c>
      <c r="M80" s="70">
        <f t="shared" si="11"/>
        <v>37158697.758595005</v>
      </c>
      <c r="N80" s="70">
        <f t="shared" si="11"/>
        <v>44330408.754726976</v>
      </c>
      <c r="O80" s="70">
        <f t="shared" si="11"/>
        <v>52415928.716803163</v>
      </c>
      <c r="P80" s="70">
        <f t="shared" si="11"/>
        <v>61531693.851844519</v>
      </c>
      <c r="Q80" s="70">
        <f t="shared" si="11"/>
        <v>71808976.49872303</v>
      </c>
      <c r="R80" s="70">
        <f t="shared" si="11"/>
        <v>83395775.526465997</v>
      </c>
      <c r="S80" s="70">
        <f t="shared" si="11"/>
        <v>96458947.604357794</v>
      </c>
      <c r="T80" s="70">
        <f t="shared" si="11"/>
        <v>111186610.03537282</v>
      </c>
      <c r="U80" s="70">
        <f t="shared" si="10"/>
        <v>127790849.75514366</v>
      </c>
      <c r="V80" s="70">
        <f t="shared" si="10"/>
        <v>146510777.50763038</v>
      </c>
      <c r="W80" s="70">
        <f t="shared" si="10"/>
        <v>167615971.17940429</v>
      </c>
      <c r="X80" s="70">
        <f t="shared" si="10"/>
        <v>191410357.87856841</v>
      </c>
    </row>
    <row r="81" spans="1:24" ht="15">
      <c r="A81" s="69">
        <v>45</v>
      </c>
      <c r="B81" s="75">
        <v>18514</v>
      </c>
      <c r="C81" s="55">
        <v>12.649166299999999</v>
      </c>
      <c r="D81" s="55">
        <v>1079</v>
      </c>
      <c r="E81" s="70">
        <f t="shared" si="11"/>
        <v>2526874.1140357764</v>
      </c>
      <c r="F81" s="70">
        <f t="shared" si="11"/>
        <v>5373376.7369475896</v>
      </c>
      <c r="G81" s="70">
        <f t="shared" si="11"/>
        <v>8579938.2103653792</v>
      </c>
      <c r="H81" s="70">
        <f t="shared" si="11"/>
        <v>12192102.977067517</v>
      </c>
      <c r="I81" s="70">
        <f t="shared" si="11"/>
        <v>16261176.472139815</v>
      </c>
      <c r="J81" s="70">
        <f t="shared" si="11"/>
        <v>20844953.840473019</v>
      </c>
      <c r="K81" s="70">
        <f t="shared" si="11"/>
        <v>26008540.830948472</v>
      </c>
      <c r="L81" s="70">
        <f t="shared" si="11"/>
        <v>31825278.52689432</v>
      </c>
      <c r="M81" s="70">
        <f t="shared" si="11"/>
        <v>38377785.047235139</v>
      </c>
      <c r="N81" s="70">
        <f t="shared" si="11"/>
        <v>45759129.014152221</v>
      </c>
      <c r="O81" s="70">
        <f t="shared" si="11"/>
        <v>54074151.454619668</v>
      </c>
      <c r="P81" s="70">
        <f t="shared" si="11"/>
        <v>63440954.91146414</v>
      </c>
      <c r="Q81" s="70">
        <f t="shared" si="11"/>
        <v>73992580.914559036</v>
      </c>
      <c r="R81" s="70">
        <f t="shared" si="11"/>
        <v>85878899.638139442</v>
      </c>
      <c r="S81" s="70">
        <f t="shared" si="11"/>
        <v>99268738.584013566</v>
      </c>
      <c r="T81" s="70">
        <f t="shared" si="11"/>
        <v>114352280.52545348</v>
      </c>
      <c r="U81" s="70">
        <f t="shared" si="10"/>
        <v>131343764.77099635</v>
      </c>
      <c r="V81" s="70">
        <f t="shared" si="10"/>
        <v>150484530.11559626</v>
      </c>
      <c r="W81" s="70">
        <f t="shared" si="10"/>
        <v>172046442.69972736</v>
      </c>
      <c r="X81" s="70">
        <f t="shared" si="10"/>
        <v>196335757.46408585</v>
      </c>
    </row>
    <row r="82" spans="1:24" ht="15">
      <c r="A82" s="69">
        <v>46</v>
      </c>
      <c r="B82" s="75">
        <v>19121</v>
      </c>
      <c r="C82" s="55">
        <v>12.6890014</v>
      </c>
      <c r="D82" s="55">
        <v>1032</v>
      </c>
      <c r="E82" s="70">
        <f t="shared" si="11"/>
        <v>2503904.404340208</v>
      </c>
      <c r="F82" s="70">
        <f t="shared" si="11"/>
        <v>5325529.2736018086</v>
      </c>
      <c r="G82" s="70">
        <f t="shared" si="11"/>
        <v>8505190.1620267592</v>
      </c>
      <c r="H82" s="70">
        <f t="shared" si="11"/>
        <v>12088318.265099209</v>
      </c>
      <c r="I82" s="70">
        <f t="shared" si="11"/>
        <v>16126109.543334311</v>
      </c>
      <c r="J82" s="70">
        <f t="shared" si="11"/>
        <v>20676256.213393744</v>
      </c>
      <c r="K82" s="70">
        <f t="shared" si="11"/>
        <v>25803771.05811907</v>
      </c>
      <c r="L82" s="70">
        <f t="shared" si="11"/>
        <v>31581916.333276808</v>
      </c>
      <c r="M82" s="70">
        <f t="shared" si="11"/>
        <v>38093250.543293342</v>
      </c>
      <c r="N82" s="70">
        <f t="shared" si="11"/>
        <v>45430808.042377554</v>
      </c>
      <c r="O82" s="70">
        <f t="shared" si="11"/>
        <v>53699428.315246366</v>
      </c>
      <c r="P82" s="70">
        <f t="shared" si="11"/>
        <v>63017253.930300198</v>
      </c>
      <c r="Q82" s="70">
        <f t="shared" si="11"/>
        <v>73517418.56809774</v>
      </c>
      <c r="R82" s="70">
        <f t="shared" si="11"/>
        <v>85349949.243787721</v>
      </c>
      <c r="S82" s="70">
        <f t="shared" si="11"/>
        <v>98683909.902571455</v>
      </c>
      <c r="T82" s="70">
        <f t="shared" si="11"/>
        <v>113709817.01602371</v>
      </c>
      <c r="U82" s="70">
        <f t="shared" si="10"/>
        <v>130642361.69346461</v>
      </c>
      <c r="V82" s="70">
        <f t="shared" si="10"/>
        <v>149723477.20208159</v>
      </c>
      <c r="W82" s="70">
        <f t="shared" si="10"/>
        <v>171225795.72472262</v>
      </c>
      <c r="X82" s="70">
        <f t="shared" si="10"/>
        <v>195456543.7457341</v>
      </c>
    </row>
    <row r="83" spans="1:24" ht="15">
      <c r="A83" s="69">
        <v>47</v>
      </c>
      <c r="B83" s="75">
        <v>19742</v>
      </c>
      <c r="C83" s="55">
        <v>12.8221977</v>
      </c>
      <c r="D83" s="55">
        <v>998</v>
      </c>
      <c r="E83" s="70">
        <f t="shared" si="11"/>
        <v>2526295.5533941309</v>
      </c>
      <c r="F83" s="70">
        <f t="shared" si="11"/>
        <v>5376517.7171307663</v>
      </c>
      <c r="G83" s="70">
        <f t="shared" si="11"/>
        <v>8592201.0015909281</v>
      </c>
      <c r="H83" s="70">
        <f t="shared" si="11"/>
        <v>12220205.554190431</v>
      </c>
      <c r="I83" s="70">
        <f t="shared" si="11"/>
        <v>16313400.023089239</v>
      </c>
      <c r="J83" s="70">
        <f t="shared" si="11"/>
        <v>20931431.979035717</v>
      </c>
      <c r="K83" s="70">
        <f t="shared" si="11"/>
        <v>26141597.122222818</v>
      </c>
      <c r="L83" s="70">
        <f t="shared" si="11"/>
        <v>32019819.94056588</v>
      </c>
      <c r="M83" s="70">
        <f t="shared" si="11"/>
        <v>38651760.109923385</v>
      </c>
      <c r="N83" s="70">
        <f t="shared" si="11"/>
        <v>46134060.759141624</v>
      </c>
      <c r="O83" s="70">
        <f t="shared" si="11"/>
        <v>54575756.790111013</v>
      </c>
      <c r="P83" s="70">
        <f t="shared" si="11"/>
        <v>64099863.775404364</v>
      </c>
      <c r="Q83" s="70">
        <f t="shared" si="11"/>
        <v>74845170.587511525</v>
      </c>
      <c r="R83" s="70">
        <f t="shared" si="11"/>
        <v>86968261.882538617</v>
      </c>
      <c r="S83" s="70">
        <f t="shared" si="11"/>
        <v>100645799.91076557</v>
      </c>
      <c r="T83" s="70">
        <f t="shared" si="11"/>
        <v>116077098.90546449</v>
      </c>
      <c r="U83" s="70">
        <f t="shared" si="10"/>
        <v>133487029.56494182</v>
      </c>
      <c r="V83" s="70">
        <f t="shared" si="10"/>
        <v>153129295.9530102</v>
      </c>
      <c r="W83" s="70">
        <f t="shared" si="10"/>
        <v>175290132.57011741</v>
      </c>
      <c r="X83" s="70">
        <f t="shared" si="10"/>
        <v>200292475.47024411</v>
      </c>
    </row>
    <row r="84" spans="1:24" ht="15">
      <c r="A84" s="69">
        <v>48</v>
      </c>
      <c r="B84" s="75">
        <v>20377</v>
      </c>
      <c r="C84" s="55">
        <v>12.6767097</v>
      </c>
      <c r="D84" s="55">
        <v>1023</v>
      </c>
      <c r="E84" s="70">
        <f t="shared" si="11"/>
        <v>2642545.1976870894</v>
      </c>
      <c r="F84" s="70">
        <f t="shared" si="11"/>
        <v>5620078.1787762614</v>
      </c>
      <c r="G84" s="70">
        <f t="shared" si="11"/>
        <v>8975064.3720998652</v>
      </c>
      <c r="H84" s="70">
        <f t="shared" si="11"/>
        <v>12755352.425626181</v>
      </c>
      <c r="I84" s="70">
        <f t="shared" si="11"/>
        <v>17014856.621521808</v>
      </c>
      <c r="J84" s="70">
        <f t="shared" si="11"/>
        <v>21814325.79899044</v>
      </c>
      <c r="K84" s="70">
        <f t="shared" si="11"/>
        <v>27222209.751227766</v>
      </c>
      <c r="L84" s="70">
        <f t="shared" si="11"/>
        <v>33315635.453003082</v>
      </c>
      <c r="M84" s="70">
        <f t="shared" si="11"/>
        <v>40181507.041777655</v>
      </c>
      <c r="N84" s="70">
        <f t="shared" si="11"/>
        <v>47917745.240235955</v>
      </c>
      <c r="O84" s="70">
        <f t="shared" si="11"/>
        <v>56634683.896813326</v>
      </c>
      <c r="P84" s="70">
        <f t="shared" si="11"/>
        <v>66456643.561612099</v>
      </c>
      <c r="Q84" s="70">
        <f t="shared" si="11"/>
        <v>77523704.539968506</v>
      </c>
      <c r="R84" s="70">
        <f t="shared" si="11"/>
        <v>89993704.710873097</v>
      </c>
      <c r="S84" s="70">
        <f t="shared" si="11"/>
        <v>104044490.60303283</v>
      </c>
      <c r="T84" s="70">
        <f t="shared" si="11"/>
        <v>119876453.83331016</v>
      </c>
      <c r="U84" s="70">
        <f t="shared" si="10"/>
        <v>137715389.08210051</v>
      </c>
      <c r="V84" s="70">
        <f t="shared" si="10"/>
        <v>157815714.365951</v>
      </c>
      <c r="W84" s="70">
        <f t="shared" si="10"/>
        <v>180464099.53479087</v>
      </c>
      <c r="X84" s="70">
        <f t="shared" si="10"/>
        <v>205983554.74322248</v>
      </c>
    </row>
    <row r="85" spans="1:24" ht="15">
      <c r="A85" s="69">
        <v>49</v>
      </c>
      <c r="B85" s="75">
        <v>21026</v>
      </c>
      <c r="C85" s="55">
        <v>13.766070600000001</v>
      </c>
      <c r="D85" s="55">
        <v>1063</v>
      </c>
      <c r="E85" s="70">
        <f t="shared" si="11"/>
        <v>3076804.606630431</v>
      </c>
      <c r="F85" s="70">
        <f t="shared" si="11"/>
        <v>6577164.3076336598</v>
      </c>
      <c r="G85" s="70">
        <f t="shared" si="11"/>
        <v>10559385.996330943</v>
      </c>
      <c r="H85" s="70">
        <f t="shared" si="11"/>
        <v>15089803.134142807</v>
      </c>
      <c r="I85" s="70">
        <f t="shared" si="11"/>
        <v>20243880.69362035</v>
      </c>
      <c r="J85" s="70">
        <f t="shared" si="11"/>
        <v>26107472.208714329</v>
      </c>
      <c r="K85" s="70">
        <f t="shared" si="11"/>
        <v>32778249.871471763</v>
      </c>
      <c r="L85" s="70">
        <f t="shared" si="11"/>
        <v>40367331.496853419</v>
      </c>
      <c r="M85" s="70">
        <f t="shared" si="11"/>
        <v>49001131.456676736</v>
      </c>
      <c r="N85" s="70">
        <f t="shared" si="11"/>
        <v>58823466.414432086</v>
      </c>
      <c r="O85" s="70">
        <f t="shared" si="11"/>
        <v>69997950.937040552</v>
      </c>
      <c r="P85" s="70">
        <f t="shared" si="11"/>
        <v>82710722.888217345</v>
      </c>
      <c r="Q85" s="70">
        <f t="shared" si="11"/>
        <v>97173544.001410142</v>
      </c>
      <c r="R85" s="70">
        <f t="shared" si="11"/>
        <v>113627327.27979678</v>
      </c>
      <c r="S85" s="70">
        <f t="shared" si="11"/>
        <v>132346149.9806571</v>
      </c>
      <c r="T85" s="70">
        <f t="shared" si="11"/>
        <v>153641819.03000674</v>
      </c>
      <c r="U85" s="70">
        <f t="shared" si="10"/>
        <v>177869064.91543216</v>
      </c>
      <c r="V85" s="70">
        <f t="shared" si="10"/>
        <v>205431450.57388079</v>
      </c>
      <c r="W85" s="70">
        <f t="shared" si="10"/>
        <v>236788093.70111579</v>
      </c>
      <c r="X85" s="70">
        <f t="shared" si="10"/>
        <v>272461314.45903605</v>
      </c>
    </row>
    <row r="86" spans="1:24" ht="15">
      <c r="A86" s="69">
        <v>50</v>
      </c>
      <c r="B86" s="75">
        <v>21689</v>
      </c>
      <c r="C86" s="55">
        <v>12.5287767</v>
      </c>
      <c r="D86" s="55">
        <v>1045</v>
      </c>
      <c r="E86" s="70">
        <f t="shared" si="11"/>
        <v>2839647.8654938377</v>
      </c>
      <c r="F86" s="70">
        <f t="shared" si="11"/>
        <v>6035068.871121712</v>
      </c>
      <c r="G86" s="70">
        <f t="shared" si="11"/>
        <v>9630837.0391696002</v>
      </c>
      <c r="H86" s="70">
        <f t="shared" si="11"/>
        <v>13677110.971641885</v>
      </c>
      <c r="I86" s="70">
        <f t="shared" si="11"/>
        <v>18230333.529783934</v>
      </c>
      <c r="J86" s="70">
        <f t="shared" si="11"/>
        <v>23354019.174889632</v>
      </c>
      <c r="K86" s="70">
        <f t="shared" si="11"/>
        <v>29119639.953280576</v>
      </c>
      <c r="L86" s="70">
        <f t="shared" si="11"/>
        <v>35607622.484364912</v>
      </c>
      <c r="M86" s="70">
        <f t="shared" si="11"/>
        <v>42908469.859103821</v>
      </c>
      <c r="N86" s="70">
        <f t="shared" si="11"/>
        <v>51124024.098631591</v>
      </c>
      <c r="O86" s="70">
        <f t="shared" si="11"/>
        <v>60368886.783497155</v>
      </c>
      <c r="P86" s="70">
        <f t="shared" si="11"/>
        <v>70772017.67037116</v>
      </c>
      <c r="Q86" s="70">
        <f t="shared" si="11"/>
        <v>82478533.595870346</v>
      </c>
      <c r="R86" s="70">
        <f t="shared" si="11"/>
        <v>95651732.761025265</v>
      </c>
      <c r="S86" s="70">
        <f t="shared" si="11"/>
        <v>110475372.63382873</v>
      </c>
      <c r="T86" s="70">
        <f t="shared" si="11"/>
        <v>127156233.24510784</v>
      </c>
      <c r="U86" s="70">
        <f t="shared" si="10"/>
        <v>145927001.63401243</v>
      </c>
      <c r="V86" s="70">
        <f t="shared" si="10"/>
        <v>167049517.67923701</v>
      </c>
      <c r="W86" s="70">
        <f t="shared" si="10"/>
        <v>190818426.59318951</v>
      </c>
      <c r="X86" s="70">
        <f t="shared" si="10"/>
        <v>217565289.02899748</v>
      </c>
    </row>
    <row r="87" spans="1:24" ht="15">
      <c r="A87" s="69">
        <v>51</v>
      </c>
      <c r="B87" s="75">
        <v>22366</v>
      </c>
      <c r="C87" s="55">
        <v>12.5532524</v>
      </c>
      <c r="D87" s="55">
        <v>978</v>
      </c>
      <c r="E87" s="70">
        <f t="shared" si="11"/>
        <v>2745891.9022847526</v>
      </c>
      <c r="F87" s="70">
        <f t="shared" si="11"/>
        <v>5836482.5456944723</v>
      </c>
      <c r="G87" s="70">
        <f t="shared" si="11"/>
        <v>9315042.8332221992</v>
      </c>
      <c r="H87" s="70">
        <f t="shared" si="11"/>
        <v>13230275.573529446</v>
      </c>
      <c r="I87" s="70">
        <f t="shared" si="11"/>
        <v>17636997.361774899</v>
      </c>
      <c r="J87" s="70">
        <f t="shared" si="11"/>
        <v>22596906.058664598</v>
      </c>
      <c r="K87" s="70">
        <f t="shared" si="11"/>
        <v>28179444.613084413</v>
      </c>
      <c r="L87" s="70">
        <f t="shared" si="11"/>
        <v>34462773.32256785</v>
      </c>
      <c r="M87" s="70">
        <f t="shared" si="11"/>
        <v>41534864.144074418</v>
      </c>
      <c r="N87" s="70">
        <f t="shared" si="11"/>
        <v>49494732.376361929</v>
      </c>
      <c r="O87" s="70">
        <f t="shared" si="11"/>
        <v>58453822.958555922</v>
      </c>
      <c r="P87" s="70">
        <f t="shared" si="11"/>
        <v>68537570.79427734</v>
      </c>
      <c r="Q87" s="70">
        <f t="shared" si="11"/>
        <v>79887156.947196424</v>
      </c>
      <c r="R87" s="70">
        <f t="shared" si="11"/>
        <v>92661485.296246886</v>
      </c>
      <c r="S87" s="70">
        <f t="shared" si="11"/>
        <v>107039407.32535842</v>
      </c>
      <c r="T87" s="70">
        <f t="shared" ref="T87:X101" si="12">$D87*((1+$C87/100)^T$2-1)*$B87</f>
        <v>123222226.19665946</v>
      </c>
      <c r="U87" s="70">
        <f t="shared" si="12"/>
        <v>141436515.1663098</v>
      </c>
      <c r="V87" s="70">
        <f t="shared" si="12"/>
        <v>161937289.8031857</v>
      </c>
      <c r="W87" s="70">
        <f t="shared" si="12"/>
        <v>185011578.42418385</v>
      </c>
      <c r="X87" s="70">
        <f t="shared" si="12"/>
        <v>210982440.73528036</v>
      </c>
    </row>
    <row r="88" spans="1:24" ht="15">
      <c r="A88" s="69">
        <v>52</v>
      </c>
      <c r="B88" s="75">
        <v>23057</v>
      </c>
      <c r="C88" s="55">
        <v>15.0600673</v>
      </c>
      <c r="D88" s="55">
        <v>1005</v>
      </c>
      <c r="E88" s="70">
        <f t="shared" ref="E88:T101" si="13">$D88*((1+$C88/100)^E$2-1)*$B88</f>
        <v>3489761.7159478054</v>
      </c>
      <c r="F88" s="70">
        <f t="shared" si="13"/>
        <v>7505083.8949269829</v>
      </c>
      <c r="G88" s="70">
        <f t="shared" si="13"/>
        <v>12125116.296372253</v>
      </c>
      <c r="H88" s="70">
        <f t="shared" si="13"/>
        <v>17440928.686756987</v>
      </c>
      <c r="I88" s="70">
        <f t="shared" si="13"/>
        <v>23557306.000675403</v>
      </c>
      <c r="J88" s="70">
        <f t="shared" si="13"/>
        <v>30594813.854391858</v>
      </c>
      <c r="K88" s="70">
        <f t="shared" si="13"/>
        <v>38692175.1271208</v>
      </c>
      <c r="L88" s="70">
        <f t="shared" si="13"/>
        <v>48009004.457046859</v>
      </c>
      <c r="M88" s="70">
        <f t="shared" si="13"/>
        <v>58728954.554285921</v>
      </c>
      <c r="N88" s="70">
        <f t="shared" si="13"/>
        <v>71063336.35069561</v>
      </c>
      <c r="O88" s="70">
        <f t="shared" si="13"/>
        <v>85255284.346683517</v>
      </c>
      <c r="P88" s="70">
        <f t="shared" si="13"/>
        <v>101584549.26204823</v>
      </c>
      <c r="Q88" s="70">
        <f t="shared" si="13"/>
        <v>120373012.46326216</v>
      </c>
      <c r="R88" s="70">
        <f t="shared" si="13"/>
        <v>141991030.86721459</v>
      </c>
      <c r="S88" s="70">
        <f t="shared" si="13"/>
        <v>166864737.39172876</v>
      </c>
      <c r="T88" s="70">
        <f t="shared" si="13"/>
        <v>195484440.85883915</v>
      </c>
      <c r="U88" s="70">
        <f t="shared" si="12"/>
        <v>228414290.92915681</v>
      </c>
      <c r="V88" s="70">
        <f t="shared" si="12"/>
        <v>266303398.58185345</v>
      </c>
      <c r="W88" s="70">
        <f t="shared" si="12"/>
        <v>309898631.34641564</v>
      </c>
      <c r="X88" s="70">
        <f t="shared" si="12"/>
        <v>360059335.5049125</v>
      </c>
    </row>
    <row r="89" spans="1:24" ht="15">
      <c r="A89" s="69">
        <v>53</v>
      </c>
      <c r="B89" s="75">
        <v>23761</v>
      </c>
      <c r="C89" s="55">
        <v>12.7088257</v>
      </c>
      <c r="D89" s="55">
        <v>973</v>
      </c>
      <c r="E89" s="70">
        <f t="shared" si="13"/>
        <v>2938210.9845634219</v>
      </c>
      <c r="F89" s="70">
        <f t="shared" si="13"/>
        <v>6249834.0818532621</v>
      </c>
      <c r="G89" s="70">
        <f t="shared" si="13"/>
        <v>9982325.5864186138</v>
      </c>
      <c r="H89" s="70">
        <f t="shared" si="13"/>
        <v>14189172.930566477</v>
      </c>
      <c r="I89" s="70">
        <f t="shared" si="13"/>
        <v>18930661.171147171</v>
      </c>
      <c r="J89" s="70">
        <f t="shared" si="13"/>
        <v>24274736.887809269</v>
      </c>
      <c r="K89" s="70">
        <f t="shared" si="13"/>
        <v>30297981.872577973</v>
      </c>
      <c r="L89" s="70">
        <f t="shared" si="13"/>
        <v>37086710.563944928</v>
      </c>
      <c r="M89" s="70">
        <f t="shared" si="13"/>
        <v>44738206.951943599</v>
      </c>
      <c r="N89" s="70">
        <f t="shared" si="13"/>
        <v>53362118.679334804</v>
      </c>
      <c r="O89" s="70">
        <f t="shared" si="13"/>
        <v>63082028.316682041</v>
      </c>
      <c r="P89" s="70">
        <f t="shared" si="13"/>
        <v>74037224.328037217</v>
      </c>
      <c r="Q89" s="70">
        <f t="shared" si="13"/>
        <v>86384697.105568901</v>
      </c>
      <c r="R89" s="70">
        <f t="shared" si="13"/>
        <v>100301388.67675203</v>
      </c>
      <c r="S89" s="70">
        <f t="shared" si="13"/>
        <v>115986728.32292339</v>
      </c>
      <c r="T89" s="70">
        <f t="shared" si="13"/>
        <v>133665490.44517967</v>
      </c>
      <c r="U89" s="70">
        <f t="shared" si="12"/>
        <v>153591015.63147116</v>
      </c>
      <c r="V89" s="70">
        <f t="shared" si="12"/>
        <v>176048841.083498</v>
      </c>
      <c r="W89" s="70">
        <f t="shared" si="12"/>
        <v>201360792.42823315</v>
      </c>
      <c r="X89" s="70">
        <f t="shared" si="12"/>
        <v>229889595.55063951</v>
      </c>
    </row>
    <row r="90" spans="1:24" ht="15">
      <c r="A90" s="69">
        <v>54</v>
      </c>
      <c r="B90" s="75">
        <v>24476</v>
      </c>
      <c r="C90" s="55">
        <v>13.548388900000001</v>
      </c>
      <c r="D90" s="55">
        <v>1016</v>
      </c>
      <c r="E90" s="70">
        <f t="shared" si="13"/>
        <v>3369161.3258386259</v>
      </c>
      <c r="F90" s="70">
        <f t="shared" si="13"/>
        <v>7194789.7307702629</v>
      </c>
      <c r="G90" s="70">
        <f t="shared" si="13"/>
        <v>11538729.149870906</v>
      </c>
      <c r="H90" s="70">
        <f t="shared" si="13"/>
        <v>16471202.375051707</v>
      </c>
      <c r="I90" s="70">
        <f t="shared" si="13"/>
        <v>22071946.255168375</v>
      </c>
      <c r="J90" s="70">
        <f t="shared" si="13"/>
        <v>28431500.697456188</v>
      </c>
      <c r="K90" s="70">
        <f t="shared" si="13"/>
        <v>35652672.307892404</v>
      </c>
      <c r="L90" s="70">
        <f t="shared" si="13"/>
        <v>43852196.331246898</v>
      </c>
      <c r="M90" s="70">
        <f t="shared" si="13"/>
        <v>53162623.757234387</v>
      </c>
      <c r="N90" s="70">
        <f t="shared" si="13"/>
        <v>63734464.099146917</v>
      </c>
      <c r="O90" s="70">
        <f t="shared" si="13"/>
        <v>75738618.484468833</v>
      </c>
      <c r="P90" s="70">
        <f t="shared" si="13"/>
        <v>89369142.390070617</v>
      </c>
      <c r="Q90" s="70">
        <f t="shared" si="13"/>
        <v>104846382.68351075</v>
      </c>
      <c r="R90" s="70">
        <f t="shared" si="13"/>
        <v>122420539.68289368</v>
      </c>
      <c r="S90" s="70">
        <f t="shared" si="13"/>
        <v>142375711.81844956</v>
      </c>
      <c r="T90" s="70">
        <f t="shared" si="13"/>
        <v>165034488.280595</v>
      </c>
      <c r="U90" s="70">
        <f t="shared" si="12"/>
        <v>190763163.89781359</v>
      </c>
      <c r="V90" s="70">
        <f t="shared" si="12"/>
        <v>219977660.54647237</v>
      </c>
      <c r="W90" s="70">
        <f t="shared" si="12"/>
        <v>253150250.81626895</v>
      </c>
      <c r="X90" s="70">
        <f t="shared" si="12"/>
        <v>290817192.62402117</v>
      </c>
    </row>
    <row r="91" spans="1:24" ht="15">
      <c r="A91" s="69">
        <v>55</v>
      </c>
      <c r="B91" s="75">
        <v>25204</v>
      </c>
      <c r="C91" s="55">
        <v>12.105408499999999</v>
      </c>
      <c r="D91" s="55">
        <v>1015</v>
      </c>
      <c r="E91" s="70">
        <f t="shared" si="13"/>
        <v>3096812.8657150981</v>
      </c>
      <c r="F91" s="70">
        <f t="shared" si="13"/>
        <v>6568507.5793055631</v>
      </c>
      <c r="G91" s="70">
        <f t="shared" si="13"/>
        <v>10460465.119849063</v>
      </c>
      <c r="H91" s="70">
        <f t="shared" si="13"/>
        <v>14823560.019321898</v>
      </c>
      <c r="I91" s="70">
        <f t="shared" si="13"/>
        <v>19714825.379618593</v>
      </c>
      <c r="J91" s="70">
        <f t="shared" si="13"/>
        <v>25198198.392598189</v>
      </c>
      <c r="K91" s="70">
        <f t="shared" si="13"/>
        <v>31345356.108377736</v>
      </c>
      <c r="L91" s="70">
        <f t="shared" si="13"/>
        <v>38236652.376791656</v>
      </c>
      <c r="M91" s="70">
        <f t="shared" si="13"/>
        <v>45962168.20944234</v>
      </c>
      <c r="N91" s="70">
        <f t="shared" si="13"/>
        <v>54622889.292367563</v>
      </c>
      <c r="O91" s="70">
        <f t="shared" si="13"/>
        <v>64332026.04142651</v>
      </c>
      <c r="P91" s="70">
        <f t="shared" si="13"/>
        <v>75216493.455782652</v>
      </c>
      <c r="Q91" s="70">
        <f t="shared" si="13"/>
        <v>87418570.113695994</v>
      </c>
      <c r="R91" s="70">
        <f t="shared" si="13"/>
        <v>101097757.9965329</v>
      </c>
      <c r="S91" s="70">
        <f t="shared" si="13"/>
        <v>116432867.45206974</v>
      </c>
      <c r="T91" s="70">
        <f t="shared" si="13"/>
        <v>133624354.55112137</v>
      </c>
      <c r="U91" s="70">
        <f t="shared" si="12"/>
        <v>152896941.39073807</v>
      </c>
      <c r="V91" s="70">
        <f t="shared" si="12"/>
        <v>174502553.59580755</v>
      </c>
      <c r="W91" s="70">
        <f t="shared" si="12"/>
        <v>198723613.41722658</v>
      </c>
      <c r="X91" s="70">
        <f t="shared" si="12"/>
        <v>225876731.47305772</v>
      </c>
    </row>
    <row r="92" spans="1:24" ht="15">
      <c r="A92" s="69">
        <v>56</v>
      </c>
      <c r="B92" s="75">
        <v>25952</v>
      </c>
      <c r="C92" s="55">
        <v>12.4480313</v>
      </c>
      <c r="D92" s="55">
        <v>975</v>
      </c>
      <c r="E92" s="70">
        <f t="shared" si="13"/>
        <v>3149750.2559016016</v>
      </c>
      <c r="F92" s="70">
        <f t="shared" si="13"/>
        <v>6691582.4095296618</v>
      </c>
      <c r="G92" s="70">
        <f t="shared" si="13"/>
        <v>10674302.93823481</v>
      </c>
      <c r="H92" s="70">
        <f t="shared" si="13"/>
        <v>15152793.764944697</v>
      </c>
      <c r="I92" s="70">
        <f t="shared" si="13"/>
        <v>20188768.531531066</v>
      </c>
      <c r="J92" s="70">
        <f t="shared" si="13"/>
        <v>25851623.013322204</v>
      </c>
      <c r="K92" s="70">
        <f t="shared" si="13"/>
        <v>32219391.393480152</v>
      </c>
      <c r="L92" s="70">
        <f t="shared" si="13"/>
        <v>39379821.574711666</v>
      </c>
      <c r="M92" s="70">
        <f t="shared" si="13"/>
        <v>47431584.346117526</v>
      </c>
      <c r="N92" s="70">
        <f t="shared" si="13"/>
        <v>56485633.067509741</v>
      </c>
      <c r="O92" s="70">
        <f t="shared" si="13"/>
        <v>66666732.607658103</v>
      </c>
      <c r="P92" s="70">
        <f t="shared" si="13"/>
        <v>78115178.605248302</v>
      </c>
      <c r="Q92" s="70">
        <f t="shared" si="13"/>
        <v>90988730.743982106</v>
      </c>
      <c r="R92" s="70">
        <f t="shared" si="13"/>
        <v>105464786.68236732</v>
      </c>
      <c r="S92" s="70">
        <f t="shared" si="13"/>
        <v>121742826.59496823</v>
      </c>
      <c r="T92" s="70">
        <f t="shared" si="13"/>
        <v>140047162.01091623</v>
      </c>
      <c r="U92" s="70">
        <f t="shared" si="12"/>
        <v>160630026.82869837</v>
      </c>
      <c r="V92" s="70">
        <f t="shared" si="12"/>
        <v>183775053.10143474</v>
      </c>
      <c r="W92" s="70">
        <f t="shared" si="12"/>
        <v>209801179.48899457</v>
      </c>
      <c r="X92" s="70">
        <f t="shared" si="12"/>
        <v>239067046.23545539</v>
      </c>
    </row>
    <row r="93" spans="1:24" ht="15">
      <c r="A93" s="69">
        <v>57</v>
      </c>
      <c r="B93" s="75">
        <v>26712</v>
      </c>
      <c r="C93" s="55">
        <v>12.946932800000001</v>
      </c>
      <c r="D93" s="55">
        <v>1036</v>
      </c>
      <c r="E93" s="70">
        <f t="shared" si="13"/>
        <v>3582886.5383592923</v>
      </c>
      <c r="F93" s="70">
        <f t="shared" si="13"/>
        <v>7629646.9891402097</v>
      </c>
      <c r="G93" s="70">
        <f t="shared" si="13"/>
        <v>12200338.796060706</v>
      </c>
      <c r="H93" s="70">
        <f t="shared" si="13"/>
        <v>17362794.999718308</v>
      </c>
      <c r="I93" s="70">
        <f t="shared" si="13"/>
        <v>23193630.938892893</v>
      </c>
      <c r="J93" s="70">
        <f t="shared" si="13"/>
        <v>29779381.288790651</v>
      </c>
      <c r="K93" s="70">
        <f t="shared" si="13"/>
        <v>37217784.310865447</v>
      </c>
      <c r="L93" s="70">
        <f t="shared" si="13"/>
        <v>45619232.373601429</v>
      </c>
      <c r="M93" s="70">
        <f t="shared" si="13"/>
        <v>55108410.271246746</v>
      </c>
      <c r="N93" s="70">
        <f t="shared" si="13"/>
        <v>65826145.654572636</v>
      </c>
      <c r="O93" s="70">
        <f t="shared" si="13"/>
        <v>77931499.035659552</v>
      </c>
      <c r="P93" s="70">
        <f t="shared" si="13"/>
        <v>91604124.384198353</v>
      </c>
      <c r="Q93" s="70">
        <f t="shared" si="13"/>
        <v>107046935.3486082</v>
      </c>
      <c r="R93" s="70">
        <f t="shared" si="13"/>
        <v>124489116.67101124</v>
      </c>
      <c r="S93" s="70">
        <f t="shared" si="13"/>
        <v>144189525.48807994</v>
      </c>
      <c r="T93" s="70">
        <f t="shared" si="13"/>
        <v>166440532.99601984</v>
      </c>
      <c r="U93" s="70">
        <f t="shared" si="12"/>
        <v>191572363.4933356</v>
      </c>
      <c r="V93" s="70">
        <f t="shared" si="12"/>
        <v>219957995.19654879</v>
      </c>
      <c r="W93" s="70">
        <f t="shared" si="12"/>
        <v>252018695.56123245</v>
      </c>
      <c r="X93" s="70">
        <f t="shared" si="12"/>
        <v>288230273.25734109</v>
      </c>
    </row>
    <row r="94" spans="1:24" ht="15">
      <c r="A94" s="69">
        <v>58</v>
      </c>
      <c r="B94" s="75">
        <v>27484</v>
      </c>
      <c r="C94" s="55">
        <v>13.4630648</v>
      </c>
      <c r="D94" s="55">
        <v>1007</v>
      </c>
      <c r="E94" s="70">
        <f t="shared" si="13"/>
        <v>3726090.050739421</v>
      </c>
      <c r="F94" s="70">
        <f t="shared" si="13"/>
        <v>7953826.0195162455</v>
      </c>
      <c r="G94" s="70">
        <f t="shared" si="13"/>
        <v>12750744.821342403</v>
      </c>
      <c r="H94" s="70">
        <f t="shared" si="13"/>
        <v>18193475.909861792</v>
      </c>
      <c r="I94" s="70">
        <f t="shared" si="13"/>
        <v>24368965.411718298</v>
      </c>
      <c r="J94" s="70">
        <f t="shared" si="13"/>
        <v>31375865.066926934</v>
      </c>
      <c r="K94" s="70">
        <f t="shared" si="13"/>
        <v>39326108.163187295</v>
      </c>
      <c r="L94" s="70">
        <f t="shared" si="13"/>
        <v>48346697.639254712</v>
      </c>
      <c r="M94" s="70">
        <f t="shared" si="13"/>
        <v>58581734.921827048</v>
      </c>
      <c r="N94" s="70">
        <f t="shared" si="13"/>
        <v>70194721.9060563</v>
      </c>
      <c r="O94" s="70">
        <f t="shared" si="13"/>
        <v>83371172.853187844</v>
      </c>
      <c r="P94" s="70">
        <f t="shared" si="13"/>
        <v>98321577.929671958</v>
      </c>
      <c r="Q94" s="70">
        <f t="shared" si="13"/>
        <v>115284765.72946562</v>
      </c>
      <c r="R94" s="70">
        <f t="shared" si="13"/>
        <v>134531718.49489117</v>
      </c>
      <c r="S94" s="70">
        <f t="shared" si="13"/>
        <v>156369900.98315138</v>
      </c>
      <c r="T94" s="70">
        <f t="shared" si="13"/>
        <v>181148172.13094831</v>
      </c>
      <c r="U94" s="70">
        <f t="shared" si="12"/>
        <v>209262357.97969279</v>
      </c>
      <c r="V94" s="70">
        <f t="shared" si="12"/>
        <v>241161574.88724628</v>
      </c>
      <c r="W94" s="70">
        <f t="shared" si="12"/>
        <v>277355404.03775615</v>
      </c>
      <c r="X94" s="70">
        <f t="shared" si="12"/>
        <v>318422031.8604005</v>
      </c>
    </row>
    <row r="95" spans="1:24" ht="15">
      <c r="A95" s="69">
        <v>59</v>
      </c>
      <c r="B95" s="75">
        <v>28269</v>
      </c>
      <c r="C95" s="55">
        <v>13.4545586</v>
      </c>
      <c r="D95" s="55">
        <v>1001</v>
      </c>
      <c r="E95" s="70">
        <f t="shared" si="13"/>
        <v>3807272.6398046338</v>
      </c>
      <c r="F95" s="70">
        <f t="shared" si="13"/>
        <v>8126797.007993551</v>
      </c>
      <c r="G95" s="70">
        <f t="shared" si="13"/>
        <v>13027494.313541723</v>
      </c>
      <c r="H95" s="70">
        <f t="shared" si="13"/>
        <v>18587558.809873499</v>
      </c>
      <c r="I95" s="70">
        <f t="shared" si="13"/>
        <v>24895705.442062028</v>
      </c>
      <c r="J95" s="70">
        <f t="shared" si="13"/>
        <v>32052585.359452281</v>
      </c>
      <c r="K95" s="70">
        <f t="shared" si="13"/>
        <v>40172391.87925946</v>
      </c>
      <c r="L95" s="70">
        <f t="shared" si="13"/>
        <v>49384682.525480703</v>
      </c>
      <c r="M95" s="70">
        <f t="shared" si="13"/>
        <v>59836446.215100095</v>
      </c>
      <c r="N95" s="70">
        <f t="shared" si="13"/>
        <v>71694448.575072855</v>
      </c>
      <c r="O95" s="70">
        <f t="shared" si="13"/>
        <v>85147892.811357543</v>
      </c>
      <c r="P95" s="70">
        <f t="shared" si="13"/>
        <v>100411438.58613147</v>
      </c>
      <c r="Q95" s="70">
        <f t="shared" si="13"/>
        <v>117728627.07161017</v>
      </c>
      <c r="R95" s="70">
        <f t="shared" si="13"/>
        <v>137375766.82974008</v>
      </c>
      <c r="S95" s="70">
        <f t="shared" si="13"/>
        <v>159666342.51985145</v>
      </c>
      <c r="T95" s="70">
        <f t="shared" si="13"/>
        <v>184956016.77846625</v>
      </c>
      <c r="U95" s="70">
        <f t="shared" si="12"/>
        <v>213648305.07995546</v>
      </c>
      <c r="V95" s="70">
        <f t="shared" si="12"/>
        <v>246201014.12464947</v>
      </c>
      <c r="W95" s="70">
        <f t="shared" si="12"/>
        <v>283133546.48364937</v>
      </c>
      <c r="X95" s="70">
        <f t="shared" si="12"/>
        <v>325035188.05135494</v>
      </c>
    </row>
    <row r="96" spans="1:24" ht="15">
      <c r="A96" s="69">
        <v>60</v>
      </c>
      <c r="B96" s="75">
        <v>29064</v>
      </c>
      <c r="C96" s="55">
        <v>14.5889551</v>
      </c>
      <c r="D96" s="55">
        <v>947</v>
      </c>
      <c r="E96" s="70">
        <f t="shared" si="13"/>
        <v>4015406.8130200082</v>
      </c>
      <c r="F96" s="70">
        <f t="shared" si="13"/>
        <v>8616619.5230738446</v>
      </c>
      <c r="G96" s="70">
        <f t="shared" si="13"/>
        <v>13889101.089452932</v>
      </c>
      <c r="H96" s="70">
        <f t="shared" si="13"/>
        <v>19930782.624206834</v>
      </c>
      <c r="I96" s="70">
        <f t="shared" si="13"/>
        <v>26853882.365350973</v>
      </c>
      <c r="J96" s="70">
        <f t="shared" si="13"/>
        <v>34786990.019258857</v>
      </c>
      <c r="K96" s="70">
        <f t="shared" si="13"/>
        <v>43877455.186830021</v>
      </c>
      <c r="L96" s="70">
        <f t="shared" si="13"/>
        <v>54294124.236079268</v>
      </c>
      <c r="M96" s="70">
        <f t="shared" si="13"/>
        <v>66230476.455839097</v>
      </c>
      <c r="N96" s="70">
        <f t="shared" si="13"/>
        <v>79908217.741517544</v>
      </c>
      <c r="O96" s="70">
        <f t="shared" si="13"/>
        <v>95581398.562057793</v>
      </c>
      <c r="P96" s="70">
        <f t="shared" si="13"/>
        <v>113541132.69524844</v>
      </c>
      <c r="Q96" s="70">
        <f t="shared" si="13"/>
        <v>134121004.37720966</v>
      </c>
      <c r="R96" s="70">
        <f t="shared" si="13"/>
        <v>157703264.29848978</v>
      </c>
      <c r="S96" s="70">
        <f t="shared" si="13"/>
        <v>184725929.5312508</v>
      </c>
      <c r="T96" s="70">
        <f t="shared" si="13"/>
        <v>215690919.26164261</v>
      </c>
      <c r="U96" s="70">
        <f t="shared" si="12"/>
        <v>251173377.44052094</v>
      </c>
      <c r="V96" s="70">
        <f t="shared" si="12"/>
        <v>291832355.51149201</v>
      </c>
      <c r="W96" s="70">
        <f t="shared" si="12"/>
        <v>338423053.63735604</v>
      </c>
      <c r="X96" s="70">
        <f t="shared" si="12"/>
        <v>391810847.79357874</v>
      </c>
    </row>
    <row r="97" spans="1:24" ht="15">
      <c r="A97" s="69">
        <v>61</v>
      </c>
      <c r="B97" s="75">
        <v>29868</v>
      </c>
      <c r="C97" s="55">
        <v>14.3558314</v>
      </c>
      <c r="D97" s="55">
        <v>960</v>
      </c>
      <c r="E97" s="70">
        <f t="shared" si="13"/>
        <v>4116287.7336499225</v>
      </c>
      <c r="F97" s="70">
        <f t="shared" si="13"/>
        <v>8823502.7942815088</v>
      </c>
      <c r="G97" s="70">
        <f t="shared" si="13"/>
        <v>14206477.712652771</v>
      </c>
      <c r="H97" s="70">
        <f t="shared" si="13"/>
        <v>20362223.434609707</v>
      </c>
      <c r="I97" s="70">
        <f t="shared" si="13"/>
        <v>27401677.633823488</v>
      </c>
      <c r="J97" s="70">
        <f t="shared" si="13"/>
        <v>35451704.009356633</v>
      </c>
      <c r="K97" s="70">
        <f t="shared" si="13"/>
        <v>44657378.599016823</v>
      </c>
      <c r="L97" s="70">
        <f t="shared" si="13"/>
        <v>55184604.312001288</v>
      </c>
      <c r="M97" s="70">
        <f t="shared" si="13"/>
        <v>67223100.799439251</v>
      </c>
      <c r="N97" s="70">
        <f t="shared" si="13"/>
        <v>80989823.545708731</v>
      </c>
      <c r="O97" s="70">
        <f t="shared" si="13"/>
        <v>96732873.798738092</v>
      </c>
      <c r="P97" s="70">
        <f t="shared" si="13"/>
        <v>114735969.80330965</v>
      </c>
      <c r="Q97" s="70">
        <f t="shared" si="13"/>
        <v>135323559.91707763</v>
      </c>
      <c r="R97" s="70">
        <f t="shared" si="13"/>
        <v>158866669.75690123</v>
      </c>
      <c r="S97" s="70">
        <f t="shared" si="13"/>
        <v>185789588.75164667</v>
      </c>
      <c r="T97" s="70">
        <f t="shared" si="13"/>
        <v>216577516.60523638</v>
      </c>
      <c r="U97" s="70">
        <f t="shared" si="12"/>
        <v>251785307.47304103</v>
      </c>
      <c r="V97" s="70">
        <f t="shared" si="12"/>
        <v>292047469.43749237</v>
      </c>
      <c r="W97" s="70">
        <f t="shared" si="12"/>
        <v>338089599.49155521</v>
      </c>
      <c r="X97" s="70">
        <f t="shared" si="12"/>
        <v>390741460.10914814</v>
      </c>
    </row>
    <row r="98" spans="1:24" ht="15">
      <c r="A98" s="69">
        <v>62</v>
      </c>
      <c r="B98" s="75">
        <v>30686</v>
      </c>
      <c r="C98" s="55">
        <v>13.695024800000001</v>
      </c>
      <c r="D98" s="55">
        <v>955</v>
      </c>
      <c r="E98" s="70">
        <f t="shared" si="13"/>
        <v>4013344.8211722397</v>
      </c>
      <c r="F98" s="70">
        <f t="shared" si="13"/>
        <v>8576318.2109135371</v>
      </c>
      <c r="G98" s="70">
        <f t="shared" si="13"/>
        <v>13764191.937997298</v>
      </c>
      <c r="H98" s="70">
        <f t="shared" si="13"/>
        <v>19662546.258597881</v>
      </c>
      <c r="I98" s="70">
        <f t="shared" si="13"/>
        <v>26368681.666196566</v>
      </c>
      <c r="J98" s="70">
        <f t="shared" si="13"/>
        <v>33993223.980987482</v>
      </c>
      <c r="K98" s="70">
        <f t="shared" si="13"/>
        <v>42661949.256675512</v>
      </c>
      <c r="L98" s="70">
        <f t="shared" si="13"/>
        <v>52517858.608712897</v>
      </c>
      <c r="M98" s="70">
        <f t="shared" si="13"/>
        <v>63723537.190777294</v>
      </c>
      <c r="N98" s="70">
        <f t="shared" si="13"/>
        <v>76463836.233663723</v>
      </c>
      <c r="O98" s="70">
        <f t="shared" si="13"/>
        <v>90948922.390067592</v>
      </c>
      <c r="P98" s="70">
        <f t="shared" si="13"/>
        <v>107417744.68789236</v>
      </c>
      <c r="Q98" s="70">
        <f t="shared" si="13"/>
        <v>126141976.28367212</v>
      </c>
      <c r="R98" s="70">
        <f t="shared" si="13"/>
        <v>147430496.04010341</v>
      </c>
      <c r="S98" s="70">
        <f t="shared" si="13"/>
        <v>171634483.85673082</v>
      </c>
      <c r="T98" s="70">
        <f t="shared" si="13"/>
        <v>199153213.80743438</v>
      </c>
      <c r="U98" s="70">
        <f t="shared" si="12"/>
        <v>230440640.64953178</v>
      </c>
      <c r="V98" s="70">
        <f t="shared" si="12"/>
        <v>266012888.35693631</v>
      </c>
      <c r="W98" s="70">
        <f t="shared" si="12"/>
        <v>306456764.20978725</v>
      </c>
      <c r="X98" s="70">
        <f t="shared" si="12"/>
        <v>352439438.89076746</v>
      </c>
    </row>
    <row r="99" spans="1:24" ht="15">
      <c r="A99" s="69">
        <v>63</v>
      </c>
      <c r="B99" s="75">
        <v>31515</v>
      </c>
      <c r="C99" s="55">
        <v>15.539543800000001</v>
      </c>
      <c r="D99" s="55">
        <v>984</v>
      </c>
      <c r="E99" s="70">
        <f t="shared" si="13"/>
        <v>4818930.6329128798</v>
      </c>
      <c r="F99" s="70">
        <f t="shared" si="13"/>
        <v>10386701.10221887</v>
      </c>
      <c r="G99" s="70">
        <f t="shared" si="13"/>
        <v>16819677.702286132</v>
      </c>
      <c r="H99" s="70">
        <f t="shared" si="13"/>
        <v>24252309.518764596</v>
      </c>
      <c r="I99" s="70">
        <f t="shared" si="13"/>
        <v>32839938.411857463</v>
      </c>
      <c r="J99" s="70">
        <f t="shared" si="13"/>
        <v>42762045.658173963</v>
      </c>
      <c r="K99" s="70">
        <f t="shared" si="13"/>
        <v>54226003.105914779</v>
      </c>
      <c r="L99" s="70">
        <f t="shared" si="13"/>
        <v>67471407.242460638</v>
      </c>
      <c r="M99" s="70">
        <f t="shared" si="13"/>
        <v>82775086.756292075</v>
      </c>
      <c r="N99" s="70">
        <f t="shared" si="13"/>
        <v>100456888.25118694</v>
      </c>
      <c r="O99" s="70">
        <f t="shared" si="13"/>
        <v>120886361.03401005</v>
      </c>
      <c r="P99" s="70">
        <f t="shared" si="13"/>
        <v>144490480.68802908</v>
      </c>
      <c r="Q99" s="70">
        <f t="shared" si="13"/>
        <v>171762572.85428873</v>
      </c>
      <c r="R99" s="70">
        <f t="shared" si="13"/>
        <v>203272623.72790071</v>
      </c>
      <c r="S99" s="70">
        <f t="shared" si="13"/>
        <v>239679192.7584199</v>
      </c>
      <c r="T99" s="70">
        <f t="shared" si="13"/>
        <v>281743176.52951384</v>
      </c>
      <c r="U99" s="70">
        <f t="shared" si="12"/>
        <v>330343711.48274189</v>
      </c>
      <c r="V99" s="70">
        <f t="shared" si="12"/>
        <v>386496547.85206103</v>
      </c>
      <c r="W99" s="70">
        <f t="shared" si="12"/>
        <v>451375278.82393289</v>
      </c>
      <c r="X99" s="70">
        <f t="shared" si="12"/>
        <v>526335868.61206281</v>
      </c>
    </row>
    <row r="100" spans="1:24" ht="15">
      <c r="A100" s="69">
        <v>64</v>
      </c>
      <c r="B100" s="75">
        <v>32359</v>
      </c>
      <c r="C100" s="55">
        <v>16.852858900000001</v>
      </c>
      <c r="D100" s="55">
        <v>1001</v>
      </c>
      <c r="E100" s="70">
        <f>$D100*((1+$C100/100)^E$2-1)*$B100</f>
        <v>5458870.0280624554</v>
      </c>
      <c r="F100" s="70">
        <f>$D100*((1+$C100/100)^F$2-1)*$B100</f>
        <v>11837715.719488665</v>
      </c>
      <c r="G100" s="70">
        <f t="shared" si="13"/>
        <v>19291579.274739668</v>
      </c>
      <c r="H100" s="70">
        <f t="shared" si="13"/>
        <v>28001631.937555641</v>
      </c>
      <c r="I100" s="70">
        <f t="shared" si="13"/>
        <v>38179577.485751681</v>
      </c>
      <c r="J100" s="70">
        <f t="shared" si="13"/>
        <v>50072797.836104043</v>
      </c>
      <c r="K100" s="70">
        <f t="shared" si="13"/>
        <v>63970365.830767378</v>
      </c>
      <c r="L100" s="70">
        <f t="shared" si="13"/>
        <v>80210071.350102872</v>
      </c>
      <c r="M100" s="70">
        <f t="shared" si="13"/>
        <v>99186631.526387498</v>
      </c>
      <c r="N100" s="70">
        <f t="shared" si="13"/>
        <v>121361284.61325496</v>
      </c>
      <c r="O100" s="70">
        <f t="shared" si="13"/>
        <v>147273000.69641671</v>
      </c>
      <c r="P100" s="70">
        <f t="shared" si="13"/>
        <v>177551581.7296423</v>
      </c>
      <c r="Q100" s="70">
        <f t="shared" si="13"/>
        <v>212932969.30131957</v>
      </c>
      <c r="R100" s="70">
        <f t="shared" si="13"/>
        <v>254277132.19731379</v>
      </c>
      <c r="S100" s="70">
        <f t="shared" si="13"/>
        <v>302588968.52955598</v>
      </c>
      <c r="T100" s="70">
        <f t="shared" si="13"/>
        <v>359042730.47086996</v>
      </c>
      <c r="U100" s="70">
        <f t="shared" si="12"/>
        <v>425010565.2558955</v>
      </c>
      <c r="V100" s="70">
        <f t="shared" si="12"/>
        <v>502095866.1566264</v>
      </c>
      <c r="W100" s="70">
        <f t="shared" si="12"/>
        <v>592172244.05079818</v>
      </c>
      <c r="X100" s="70">
        <f t="shared" si="12"/>
        <v>697429066.81370521</v>
      </c>
    </row>
    <row r="101" spans="1:24" ht="15">
      <c r="A101" s="69">
        <v>65</v>
      </c>
      <c r="B101" s="75">
        <v>33201</v>
      </c>
      <c r="C101" s="55">
        <v>15.0329374</v>
      </c>
      <c r="D101" s="55">
        <v>905</v>
      </c>
      <c r="E101" s="70">
        <f>$D101*((1+$C101/100)^E$2-1)*$B101</f>
        <v>4516932.4192874711</v>
      </c>
      <c r="F101" s="70">
        <f t="shared" ref="F101:X101" si="14">$D101*((1+$C101/100)^F$2-1)*$B101</f>
        <v>9712892.4615667313</v>
      </c>
      <c r="G101" s="70">
        <f t="shared" si="13"/>
        <v>15689957.924330849</v>
      </c>
      <c r="H101" s="70">
        <f t="shared" si="13"/>
        <v>22565551.896469314</v>
      </c>
      <c r="I101" s="70">
        <f t="shared" si="13"/>
        <v>30474749.606317531</v>
      </c>
      <c r="J101" s="70">
        <f t="shared" si="13"/>
        <v>39572932.056729458</v>
      </c>
      <c r="K101" s="70">
        <f t="shared" si="13"/>
        <v>50038838.579449609</v>
      </c>
      <c r="L101" s="70">
        <f t="shared" si="13"/>
        <v>62078078.278072782</v>
      </c>
      <c r="M101" s="70">
        <f t="shared" si="13"/>
        <v>75927169.34402594</v>
      </c>
      <c r="N101" s="70">
        <f t="shared" si="13"/>
        <v>91858185.600392833</v>
      </c>
      <c r="O101" s="70">
        <f t="shared" si="13"/>
        <v>110184101.55776316</v>
      </c>
      <c r="P101" s="70">
        <f t="shared" si="13"/>
        <v>131264940.98898159</v>
      </c>
      <c r="Q101" s="70">
        <f t="shared" si="13"/>
        <v>155514849.81528962</v>
      </c>
      <c r="R101" s="70">
        <f t="shared" si="13"/>
        <v>183410232.25501359</v>
      </c>
      <c r="S101" s="70">
        <f t="shared" si="13"/>
        <v>215499110.07439187</v>
      </c>
      <c r="T101" s="70">
        <f t="shared" si="13"/>
        <v>252411888.80871975</v>
      </c>
      <c r="U101" s="70">
        <f t="shared" si="12"/>
        <v>294873742.46277964</v>
      </c>
      <c r="V101" s="70">
        <f t="shared" si="12"/>
        <v>343718859.99553406</v>
      </c>
      <c r="W101" s="70">
        <f t="shared" si="12"/>
        <v>399906833.46994376</v>
      </c>
      <c r="X101" s="70">
        <f t="shared" si="12"/>
        <v>464541509.8230902</v>
      </c>
    </row>
    <row r="102" spans="1:24">
      <c r="A102" s="69"/>
      <c r="B102" s="69"/>
      <c r="E102" s="69"/>
      <c r="F102" s="69"/>
      <c r="G102" s="69"/>
      <c r="H102" s="69"/>
      <c r="I102" s="70">
        <f>SUM(I71:I101)</f>
        <v>613662776.73749721</v>
      </c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70">
        <f>SUM(X71:X101)</f>
        <v>8182517789.2927999</v>
      </c>
    </row>
    <row r="103" spans="1:24">
      <c r="A103" s="69" t="s">
        <v>134</v>
      </c>
      <c r="B103" s="69"/>
      <c r="E103" s="69" t="s">
        <v>31</v>
      </c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</row>
    <row r="104" spans="1:24">
      <c r="A104" s="69" t="s">
        <v>0</v>
      </c>
      <c r="B104" s="69" t="s">
        <v>32</v>
      </c>
      <c r="C104" s="69" t="s">
        <v>33</v>
      </c>
      <c r="E104" s="69">
        <v>1</v>
      </c>
      <c r="F104" s="69">
        <v>2</v>
      </c>
      <c r="G104" s="69">
        <v>3</v>
      </c>
      <c r="H104" s="69">
        <v>4</v>
      </c>
      <c r="I104" s="69">
        <v>5</v>
      </c>
      <c r="J104" s="69">
        <v>6</v>
      </c>
      <c r="K104" s="69">
        <v>7</v>
      </c>
      <c r="L104" s="69">
        <v>8</v>
      </c>
      <c r="M104" s="69">
        <v>9</v>
      </c>
      <c r="N104" s="69">
        <v>10</v>
      </c>
      <c r="O104" s="69">
        <v>11</v>
      </c>
      <c r="P104" s="69">
        <v>12</v>
      </c>
      <c r="Q104" s="69">
        <v>13</v>
      </c>
      <c r="R104" s="69">
        <v>14</v>
      </c>
      <c r="S104" s="69">
        <v>15</v>
      </c>
      <c r="T104" s="69">
        <v>16</v>
      </c>
      <c r="U104" s="69">
        <v>17</v>
      </c>
      <c r="V104" s="69">
        <v>18</v>
      </c>
      <c r="W104" s="69">
        <v>19</v>
      </c>
      <c r="X104" s="69">
        <v>20</v>
      </c>
    </row>
    <row r="105" spans="1:24" ht="15">
      <c r="A105" s="69">
        <v>35</v>
      </c>
      <c r="B105" s="75">
        <v>18308</v>
      </c>
      <c r="C105" s="55">
        <v>11.6415585</v>
      </c>
      <c r="D105">
        <v>0</v>
      </c>
      <c r="E105" s="70">
        <f>$D105*((1+$C105/100)^E$2-1)*$B105</f>
        <v>0</v>
      </c>
      <c r="F105" s="70">
        <f>$D105*((1+$C105/100)^F$2-1)*$B105</f>
        <v>0</v>
      </c>
      <c r="G105" s="70">
        <f>$D105*((1+$C105/100)^G$2-1)*$B105</f>
        <v>0</v>
      </c>
      <c r="H105" s="70">
        <f>$D105*((1+$C105/100)^H$2-1)*$B105</f>
        <v>0</v>
      </c>
      <c r="I105" s="70">
        <f>$D105*((1+$C105/100)^I$2-1)*$B105</f>
        <v>0</v>
      </c>
      <c r="J105" s="70">
        <f t="shared" ref="J105:X120" si="15">$D105*((1+$C105/100)^J$2-1)*$B105</f>
        <v>0</v>
      </c>
      <c r="K105" s="70">
        <f t="shared" si="15"/>
        <v>0</v>
      </c>
      <c r="L105" s="70">
        <f t="shared" si="15"/>
        <v>0</v>
      </c>
      <c r="M105" s="70">
        <f t="shared" si="15"/>
        <v>0</v>
      </c>
      <c r="N105" s="70">
        <f t="shared" si="15"/>
        <v>0</v>
      </c>
      <c r="O105" s="70">
        <f t="shared" si="15"/>
        <v>0</v>
      </c>
      <c r="P105" s="70">
        <f t="shared" si="15"/>
        <v>0</v>
      </c>
      <c r="Q105" s="70">
        <f t="shared" si="15"/>
        <v>0</v>
      </c>
      <c r="R105" s="70">
        <f t="shared" si="15"/>
        <v>0</v>
      </c>
      <c r="S105" s="70">
        <f t="shared" si="15"/>
        <v>0</v>
      </c>
      <c r="T105" s="70">
        <f t="shared" si="15"/>
        <v>0</v>
      </c>
      <c r="U105" s="70">
        <f t="shared" si="15"/>
        <v>0</v>
      </c>
      <c r="V105" s="70">
        <f t="shared" si="15"/>
        <v>0</v>
      </c>
      <c r="W105" s="70">
        <f t="shared" si="15"/>
        <v>0</v>
      </c>
      <c r="X105" s="70">
        <f t="shared" si="15"/>
        <v>0</v>
      </c>
    </row>
    <row r="106" spans="1:24" ht="15">
      <c r="A106" s="69">
        <v>36</v>
      </c>
      <c r="B106" s="75">
        <v>18885</v>
      </c>
      <c r="C106" s="55">
        <v>12.260639899999999</v>
      </c>
      <c r="D106">
        <v>0</v>
      </c>
      <c r="E106" s="70">
        <f t="shared" ref="E106:T134" si="16">$D106*((1+$C106/100)^E$2-1)*$B106</f>
        <v>0</v>
      </c>
      <c r="F106" s="70">
        <f t="shared" si="16"/>
        <v>0</v>
      </c>
      <c r="G106" s="70">
        <f t="shared" si="16"/>
        <v>0</v>
      </c>
      <c r="H106" s="70">
        <f t="shared" si="16"/>
        <v>0</v>
      </c>
      <c r="I106" s="70">
        <f t="shared" si="16"/>
        <v>0</v>
      </c>
      <c r="J106" s="70">
        <f t="shared" si="16"/>
        <v>0</v>
      </c>
      <c r="K106" s="70">
        <f t="shared" si="16"/>
        <v>0</v>
      </c>
      <c r="L106" s="70">
        <f t="shared" si="16"/>
        <v>0</v>
      </c>
      <c r="M106" s="70">
        <f t="shared" si="16"/>
        <v>0</v>
      </c>
      <c r="N106" s="70">
        <f t="shared" si="16"/>
        <v>0</v>
      </c>
      <c r="O106" s="70">
        <f t="shared" si="16"/>
        <v>0</v>
      </c>
      <c r="P106" s="70">
        <f t="shared" si="16"/>
        <v>0</v>
      </c>
      <c r="Q106" s="70">
        <f t="shared" si="16"/>
        <v>0</v>
      </c>
      <c r="R106" s="70">
        <f t="shared" si="16"/>
        <v>0</v>
      </c>
      <c r="S106" s="70">
        <f t="shared" si="16"/>
        <v>0</v>
      </c>
      <c r="T106" s="70">
        <f t="shared" si="16"/>
        <v>0</v>
      </c>
      <c r="U106" s="70">
        <f t="shared" si="15"/>
        <v>0</v>
      </c>
      <c r="V106" s="70">
        <f t="shared" si="15"/>
        <v>0</v>
      </c>
      <c r="W106" s="70">
        <f t="shared" si="15"/>
        <v>0</v>
      </c>
      <c r="X106" s="70">
        <f t="shared" si="15"/>
        <v>0</v>
      </c>
    </row>
    <row r="107" spans="1:24" ht="15">
      <c r="A107" s="69">
        <v>37</v>
      </c>
      <c r="B107" s="75">
        <v>19473</v>
      </c>
      <c r="C107" s="55">
        <v>12.666257</v>
      </c>
      <c r="D107">
        <v>0</v>
      </c>
      <c r="E107" s="70">
        <f t="shared" si="16"/>
        <v>0</v>
      </c>
      <c r="F107" s="70">
        <f t="shared" si="16"/>
        <v>0</v>
      </c>
      <c r="G107" s="70">
        <f t="shared" si="16"/>
        <v>0</v>
      </c>
      <c r="H107" s="70">
        <f t="shared" si="16"/>
        <v>0</v>
      </c>
      <c r="I107" s="70">
        <f t="shared" si="16"/>
        <v>0</v>
      </c>
      <c r="J107" s="70">
        <f t="shared" si="16"/>
        <v>0</v>
      </c>
      <c r="K107" s="70">
        <f t="shared" si="16"/>
        <v>0</v>
      </c>
      <c r="L107" s="70">
        <f t="shared" si="16"/>
        <v>0</v>
      </c>
      <c r="M107" s="70">
        <f t="shared" si="16"/>
        <v>0</v>
      </c>
      <c r="N107" s="70">
        <f t="shared" si="16"/>
        <v>0</v>
      </c>
      <c r="O107" s="70">
        <f t="shared" si="16"/>
        <v>0</v>
      </c>
      <c r="P107" s="70">
        <f t="shared" si="16"/>
        <v>0</v>
      </c>
      <c r="Q107" s="70">
        <f t="shared" si="16"/>
        <v>0</v>
      </c>
      <c r="R107" s="70">
        <f t="shared" si="16"/>
        <v>0</v>
      </c>
      <c r="S107" s="70">
        <f t="shared" si="16"/>
        <v>0</v>
      </c>
      <c r="T107" s="70">
        <f t="shared" si="16"/>
        <v>0</v>
      </c>
      <c r="U107" s="70">
        <f t="shared" si="15"/>
        <v>0</v>
      </c>
      <c r="V107" s="70">
        <f t="shared" si="15"/>
        <v>0</v>
      </c>
      <c r="W107" s="70">
        <f t="shared" si="15"/>
        <v>0</v>
      </c>
      <c r="X107" s="70">
        <f t="shared" si="15"/>
        <v>0</v>
      </c>
    </row>
    <row r="108" spans="1:24" ht="15">
      <c r="A108" s="69">
        <v>38</v>
      </c>
      <c r="B108" s="75">
        <v>20073</v>
      </c>
      <c r="C108" s="55">
        <v>12.4921723</v>
      </c>
      <c r="D108">
        <v>0</v>
      </c>
      <c r="E108" s="70">
        <f t="shared" si="16"/>
        <v>0</v>
      </c>
      <c r="F108" s="70">
        <f t="shared" si="16"/>
        <v>0</v>
      </c>
      <c r="G108" s="70">
        <f t="shared" si="16"/>
        <v>0</v>
      </c>
      <c r="H108" s="70">
        <f t="shared" si="16"/>
        <v>0</v>
      </c>
      <c r="I108" s="70">
        <f t="shared" si="16"/>
        <v>0</v>
      </c>
      <c r="J108" s="70">
        <f t="shared" si="16"/>
        <v>0</v>
      </c>
      <c r="K108" s="70">
        <f t="shared" si="16"/>
        <v>0</v>
      </c>
      <c r="L108" s="70">
        <f t="shared" si="16"/>
        <v>0</v>
      </c>
      <c r="M108" s="70">
        <f t="shared" si="16"/>
        <v>0</v>
      </c>
      <c r="N108" s="70">
        <f t="shared" si="16"/>
        <v>0</v>
      </c>
      <c r="O108" s="70">
        <f t="shared" si="16"/>
        <v>0</v>
      </c>
      <c r="P108" s="70">
        <f t="shared" si="16"/>
        <v>0</v>
      </c>
      <c r="Q108" s="70">
        <f t="shared" si="16"/>
        <v>0</v>
      </c>
      <c r="R108" s="70">
        <f t="shared" si="16"/>
        <v>0</v>
      </c>
      <c r="S108" s="70">
        <f t="shared" si="16"/>
        <v>0</v>
      </c>
      <c r="T108" s="70">
        <f t="shared" si="16"/>
        <v>0</v>
      </c>
      <c r="U108" s="70">
        <f t="shared" si="15"/>
        <v>0</v>
      </c>
      <c r="V108" s="70">
        <f t="shared" si="15"/>
        <v>0</v>
      </c>
      <c r="W108" s="70">
        <f t="shared" si="15"/>
        <v>0</v>
      </c>
      <c r="X108" s="70">
        <f t="shared" si="15"/>
        <v>0</v>
      </c>
    </row>
    <row r="109" spans="1:24" ht="15">
      <c r="A109" s="69">
        <v>39</v>
      </c>
      <c r="B109" s="75">
        <v>20684</v>
      </c>
      <c r="C109" s="55">
        <v>12.566598300000001</v>
      </c>
      <c r="D109">
        <v>0</v>
      </c>
      <c r="E109" s="70">
        <f t="shared" si="16"/>
        <v>0</v>
      </c>
      <c r="F109" s="70">
        <f t="shared" si="16"/>
        <v>0</v>
      </c>
      <c r="G109" s="70">
        <f t="shared" si="16"/>
        <v>0</v>
      </c>
      <c r="H109" s="70">
        <f t="shared" si="16"/>
        <v>0</v>
      </c>
      <c r="I109" s="70">
        <f t="shared" si="16"/>
        <v>0</v>
      </c>
      <c r="J109" s="70">
        <f t="shared" si="16"/>
        <v>0</v>
      </c>
      <c r="K109" s="70">
        <f t="shared" si="16"/>
        <v>0</v>
      </c>
      <c r="L109" s="70">
        <f t="shared" si="16"/>
        <v>0</v>
      </c>
      <c r="M109" s="70">
        <f t="shared" si="16"/>
        <v>0</v>
      </c>
      <c r="N109" s="70">
        <f t="shared" si="16"/>
        <v>0</v>
      </c>
      <c r="O109" s="70">
        <f t="shared" si="16"/>
        <v>0</v>
      </c>
      <c r="P109" s="70">
        <f t="shared" si="16"/>
        <v>0</v>
      </c>
      <c r="Q109" s="70">
        <f t="shared" si="16"/>
        <v>0</v>
      </c>
      <c r="R109" s="70">
        <f t="shared" si="16"/>
        <v>0</v>
      </c>
      <c r="S109" s="70">
        <f t="shared" si="16"/>
        <v>0</v>
      </c>
      <c r="T109" s="70">
        <f t="shared" si="16"/>
        <v>0</v>
      </c>
      <c r="U109" s="70">
        <f t="shared" si="15"/>
        <v>0</v>
      </c>
      <c r="V109" s="70">
        <f t="shared" si="15"/>
        <v>0</v>
      </c>
      <c r="W109" s="70">
        <f t="shared" si="15"/>
        <v>0</v>
      </c>
      <c r="X109" s="70">
        <f t="shared" si="15"/>
        <v>0</v>
      </c>
    </row>
    <row r="110" spans="1:24" ht="15">
      <c r="A110" s="69">
        <v>40</v>
      </c>
      <c r="B110" s="75">
        <v>21307</v>
      </c>
      <c r="C110" s="55">
        <v>13.5524577</v>
      </c>
      <c r="D110">
        <v>0</v>
      </c>
      <c r="E110" s="70">
        <f t="shared" si="16"/>
        <v>0</v>
      </c>
      <c r="F110" s="70">
        <f t="shared" si="16"/>
        <v>0</v>
      </c>
      <c r="G110" s="70">
        <f t="shared" si="16"/>
        <v>0</v>
      </c>
      <c r="H110" s="70">
        <f t="shared" si="16"/>
        <v>0</v>
      </c>
      <c r="I110" s="70">
        <f t="shared" si="16"/>
        <v>0</v>
      </c>
      <c r="J110" s="70">
        <f t="shared" si="16"/>
        <v>0</v>
      </c>
      <c r="K110" s="70">
        <f t="shared" si="16"/>
        <v>0</v>
      </c>
      <c r="L110" s="70">
        <f t="shared" si="16"/>
        <v>0</v>
      </c>
      <c r="M110" s="70">
        <f t="shared" si="16"/>
        <v>0</v>
      </c>
      <c r="N110" s="70">
        <f t="shared" si="16"/>
        <v>0</v>
      </c>
      <c r="O110" s="70">
        <f t="shared" si="16"/>
        <v>0</v>
      </c>
      <c r="P110" s="70">
        <f t="shared" si="16"/>
        <v>0</v>
      </c>
      <c r="Q110" s="70">
        <f t="shared" si="16"/>
        <v>0</v>
      </c>
      <c r="R110" s="70">
        <f t="shared" si="16"/>
        <v>0</v>
      </c>
      <c r="S110" s="70">
        <f t="shared" si="16"/>
        <v>0</v>
      </c>
      <c r="T110" s="70">
        <f t="shared" si="16"/>
        <v>0</v>
      </c>
      <c r="U110" s="70">
        <f t="shared" si="15"/>
        <v>0</v>
      </c>
      <c r="V110" s="70">
        <f t="shared" si="15"/>
        <v>0</v>
      </c>
      <c r="W110" s="70">
        <f t="shared" si="15"/>
        <v>0</v>
      </c>
      <c r="X110" s="70">
        <f t="shared" si="15"/>
        <v>0</v>
      </c>
    </row>
    <row r="111" spans="1:24" ht="15">
      <c r="A111" s="69">
        <v>41</v>
      </c>
      <c r="B111" s="75">
        <v>21941</v>
      </c>
      <c r="C111" s="55">
        <v>11.8608305</v>
      </c>
      <c r="D111" s="55">
        <v>4</v>
      </c>
      <c r="E111" s="70">
        <f t="shared" si="16"/>
        <v>10409.539280019997</v>
      </c>
      <c r="F111" s="70">
        <f t="shared" si="16"/>
        <v>22053.736369874092</v>
      </c>
      <c r="G111" s="70">
        <f t="shared" si="16"/>
        <v>35079.031939641718</v>
      </c>
      <c r="H111" s="70">
        <f t="shared" si="16"/>
        <v>49649.235739063479</v>
      </c>
      <c r="I111" s="70">
        <f t="shared" si="16"/>
        <v>65947.586714639212</v>
      </c>
      <c r="J111" s="70">
        <f t="shared" si="16"/>
        <v>84179.057473723093</v>
      </c>
      <c r="K111" s="70">
        <f t="shared" si="16"/>
        <v>104572.93207719899</v>
      </c>
      <c r="L111" s="70">
        <f t="shared" si="16"/>
        <v>127385.68957977567</v>
      </c>
      <c r="M111" s="70">
        <f t="shared" si="16"/>
        <v>152904.22958210902</v>
      </c>
      <c r="N111" s="70">
        <f t="shared" si="16"/>
        <v>181449.48036019382</v>
      </c>
      <c r="O111" s="70">
        <f t="shared" si="16"/>
        <v>213380.43494886725</v>
      </c>
      <c r="P111" s="70">
        <f t="shared" si="16"/>
        <v>249098.66593833512</v>
      </c>
      <c r="Q111" s="70">
        <f t="shared" si="16"/>
        <v>289053.37576306227</v>
      </c>
      <c r="R111" s="70">
        <f t="shared" si="16"/>
        <v>333747.04599686718</v>
      </c>
      <c r="S111" s="70">
        <f t="shared" si="16"/>
        <v>383741.75670133269</v>
      </c>
      <c r="T111" s="70">
        <f t="shared" si="16"/>
        <v>439666.25530142011</v>
      </c>
      <c r="U111" s="70">
        <f t="shared" si="15"/>
        <v>502223.86388843885</v>
      </c>
      <c r="V111" s="70">
        <f t="shared" si="15"/>
        <v>572201.32439481723</v>
      </c>
      <c r="W111" s="70">
        <f t="shared" si="15"/>
        <v>650478.69288006169</v>
      </c>
      <c r="X111" s="70">
        <f t="shared" si="15"/>
        <v>738040.40736120136</v>
      </c>
    </row>
    <row r="112" spans="1:24" ht="15">
      <c r="A112" s="69">
        <v>42</v>
      </c>
      <c r="B112" s="75">
        <v>22587</v>
      </c>
      <c r="C112" s="55">
        <v>12.368753</v>
      </c>
      <c r="D112" s="55">
        <v>5</v>
      </c>
      <c r="E112" s="70">
        <f t="shared" si="16"/>
        <v>13968.651200549999</v>
      </c>
      <c r="F112" s="70">
        <f t="shared" si="16"/>
        <v>29665.05036552755</v>
      </c>
      <c r="G112" s="70">
        <f t="shared" si="16"/>
        <v>47302.898373115255</v>
      </c>
      <c r="H112" s="70">
        <f t="shared" si="16"/>
        <v>67122.328235276858</v>
      </c>
      <c r="I112" s="70">
        <f t="shared" si="16"/>
        <v>89393.174423097531</v>
      </c>
      <c r="J112" s="70">
        <f t="shared" si="16"/>
        <v>114418.64656689964</v>
      </c>
      <c r="K112" s="70">
        <f t="shared" si="16"/>
        <v>142539.45754725242</v>
      </c>
      <c r="L112" s="70">
        <f t="shared" si="16"/>
        <v>174138.46217936187</v>
      </c>
      <c r="M112" s="70">
        <f t="shared" si="16"/>
        <v>209645.86964487555</v>
      </c>
      <c r="N112" s="70">
        <f t="shared" si="16"/>
        <v>249545.10063650215</v>
      </c>
      <c r="O112" s="70">
        <f t="shared" si="16"/>
        <v>294379.36895838252</v>
      </c>
      <c r="P112" s="70">
        <f t="shared" si="16"/>
        <v>344759.07718835346</v>
      </c>
      <c r="Q112" s="70">
        <f t="shared" si="16"/>
        <v>401370.12709141022</v>
      </c>
      <c r="R112" s="70">
        <f t="shared" si="16"/>
        <v>464983.25792768277</v>
      </c>
      <c r="S112" s="70">
        <f t="shared" si="16"/>
        <v>536464.53979266086</v>
      </c>
      <c r="T112" s="70">
        <f t="shared" si="16"/>
        <v>616787.16485275154</v>
      </c>
      <c r="U112" s="70">
        <f t="shared" si="15"/>
        <v>707044.69700964121</v>
      </c>
      <c r="V112" s="70">
        <f t="shared" si="15"/>
        <v>808465.96038291208</v>
      </c>
      <c r="W112" s="70">
        <f t="shared" si="15"/>
        <v>922431.76931230235</v>
      </c>
      <c r="X112" s="70">
        <f t="shared" si="15"/>
        <v>1050493.7276526205</v>
      </c>
    </row>
    <row r="113" spans="1:24" ht="15">
      <c r="A113" s="69">
        <v>43</v>
      </c>
      <c r="B113" s="75">
        <v>23244</v>
      </c>
      <c r="C113" s="55">
        <v>12.4892573</v>
      </c>
      <c r="D113" s="55">
        <v>3</v>
      </c>
      <c r="E113" s="70">
        <f t="shared" si="16"/>
        <v>8709.0089004359925</v>
      </c>
      <c r="F113" s="70">
        <f t="shared" si="16"/>
        <v>18505.708330727342</v>
      </c>
      <c r="G113" s="70">
        <f t="shared" si="16"/>
        <v>29525.9427597754</v>
      </c>
      <c r="H113" s="70">
        <f t="shared" si="16"/>
        <v>41922.522621730481</v>
      </c>
      <c r="I113" s="70">
        <f t="shared" si="16"/>
        <v>55867.343239045083</v>
      </c>
      <c r="J113" s="70">
        <f t="shared" si="16"/>
        <v>71553.768383279574</v>
      </c>
      <c r="K113" s="70">
        <f t="shared" si="16"/>
        <v>89199.311524949415</v>
      </c>
      <c r="L113" s="70">
        <f t="shared" si="16"/>
        <v>109048.6519515649</v>
      </c>
      <c r="M113" s="70">
        <f t="shared" si="16"/>
        <v>131377.02757641327</v>
      </c>
      <c r="N113" s="70">
        <f t="shared" si="16"/>
        <v>156494.05148395951</v>
      </c>
      <c r="O113" s="70">
        <f t="shared" si="16"/>
        <v>184748.00513342163</v>
      </c>
      <c r="P113" s="70">
        <f t="shared" si="16"/>
        <v>216530.66775158784</v>
      </c>
      <c r="Q113" s="70">
        <f t="shared" si="16"/>
        <v>252282.74888092774</v>
      </c>
      <c r="R113" s="70">
        <f t="shared" si="16"/>
        <v>292499.99941261567</v>
      </c>
      <c r="S113" s="70">
        <f t="shared" si="16"/>
        <v>337740.08584219171</v>
      </c>
      <c r="T113" s="70">
        <f t="shared" si="16"/>
        <v>388630.32306869986</v>
      </c>
      <c r="U113" s="70">
        <f t="shared" si="15"/>
        <v>445876.37296300702</v>
      </c>
      <c r="V113" s="70">
        <f t="shared" si="15"/>
        <v>510272.02932270052</v>
      </c>
      <c r="W113" s="70">
        <f t="shared" si="15"/>
        <v>582710.22489518009</v>
      </c>
      <c r="X113" s="70">
        <f t="shared" si="15"/>
        <v>664195.41309618379</v>
      </c>
    </row>
    <row r="114" spans="1:24" ht="15">
      <c r="A114" s="69">
        <v>44</v>
      </c>
      <c r="B114" s="75">
        <v>23911</v>
      </c>
      <c r="C114" s="55">
        <v>12.7418543</v>
      </c>
      <c r="D114" s="55">
        <v>2</v>
      </c>
      <c r="E114" s="70">
        <f t="shared" si="16"/>
        <v>6093.4095633460047</v>
      </c>
      <c r="F114" s="70">
        <f t="shared" si="16"/>
        <v>12963.232495155824</v>
      </c>
      <c r="G114" s="70">
        <f t="shared" si="16"/>
        <v>20708.398255604843</v>
      </c>
      <c r="H114" s="70">
        <f t="shared" si="16"/>
        <v>29440.44175254376</v>
      </c>
      <c r="I114" s="70">
        <f t="shared" si="16"/>
        <v>39285.109509275258</v>
      </c>
      <c r="J114" s="70">
        <f t="shared" si="16"/>
        <v>50384.170487888565</v>
      </c>
      <c r="K114" s="70">
        <f t="shared" si="16"/>
        <v>62897.45764506494</v>
      </c>
      <c r="L114" s="70">
        <f t="shared" si="16"/>
        <v>77005.169619949331</v>
      </c>
      <c r="M114" s="70">
        <f t="shared" si="16"/>
        <v>92910.465699737149</v>
      </c>
      <c r="N114" s="70">
        <f t="shared" si="16"/>
        <v>110842.39143199516</v>
      </c>
      <c r="O114" s="70">
        <f t="shared" si="16"/>
        <v>131059.17701424166</v>
      </c>
      <c r="P114" s="70">
        <f t="shared" si="16"/>
        <v>153851.95595952147</v>
      </c>
      <c r="Q114" s="70">
        <f t="shared" si="16"/>
        <v>179548.95758892986</v>
      </c>
      <c r="R114" s="70">
        <f t="shared" si="16"/>
        <v>208520.23372542614</v>
      </c>
      <c r="S114" s="70">
        <f t="shared" si="16"/>
        <v>241182.98765608543</v>
      </c>
      <c r="T114" s="70">
        <f t="shared" si="16"/>
        <v>278007.58210295683</v>
      </c>
      <c r="U114" s="70">
        <f t="shared" si="15"/>
        <v>319524.31272081449</v>
      </c>
      <c r="V114" s="70">
        <f t="shared" si="15"/>
        <v>366331.04466412304</v>
      </c>
      <c r="W114" s="70">
        <f t="shared" si="15"/>
        <v>419101.82219423959</v>
      </c>
      <c r="X114" s="70">
        <f t="shared" si="15"/>
        <v>478596.57531022077</v>
      </c>
    </row>
    <row r="115" spans="1:24" ht="15">
      <c r="A115" s="69">
        <v>45</v>
      </c>
      <c r="B115" s="75">
        <v>24590</v>
      </c>
      <c r="C115" s="55">
        <v>12.649166299999999</v>
      </c>
      <c r="D115" s="55">
        <v>5</v>
      </c>
      <c r="E115" s="70">
        <f t="shared" si="16"/>
        <v>15552.149965849991</v>
      </c>
      <c r="F115" s="70">
        <f t="shared" si="16"/>
        <v>33071.517244105737</v>
      </c>
      <c r="G115" s="70">
        <f t="shared" si="16"/>
        <v>52806.938424095839</v>
      </c>
      <c r="H115" s="70">
        <f t="shared" si="16"/>
        <v>75038.725849148293</v>
      </c>
      <c r="I115" s="70">
        <f t="shared" si="16"/>
        <v>100082.64903705816</v>
      </c>
      <c r="J115" s="70">
        <f t="shared" si="16"/>
        <v>128294.41971705094</v>
      </c>
      <c r="K115" s="70">
        <f t="shared" si="16"/>
        <v>160074.7441865307</v>
      </c>
      <c r="L115" s="70">
        <f t="shared" si="16"/>
        <v>195875.01474883454</v>
      </c>
      <c r="M115" s="70">
        <f t="shared" si="16"/>
        <v>236203.72107041409</v>
      </c>
      <c r="N115" s="70">
        <f t="shared" si="16"/>
        <v>281633.67252124887</v>
      </c>
      <c r="O115" s="70">
        <f t="shared" si="16"/>
        <v>332810.13408110908</v>
      </c>
      <c r="P115" s="70">
        <f t="shared" si="16"/>
        <v>390459.99137013138</v>
      </c>
      <c r="Q115" s="70">
        <f t="shared" si="16"/>
        <v>455402.07497935503</v>
      </c>
      <c r="R115" s="70">
        <f t="shared" si="16"/>
        <v>528558.79074299429</v>
      </c>
      <c r="S115" s="70">
        <f t="shared" si="16"/>
        <v>610969.22114319459</v>
      </c>
      <c r="T115" s="70">
        <f t="shared" si="16"/>
        <v>703803.88393326185</v>
      </c>
      <c r="U115" s="70">
        <f t="shared" si="15"/>
        <v>808381.35760368919</v>
      </c>
      <c r="V115" s="70">
        <f t="shared" si="15"/>
        <v>926187.00983102724</v>
      </c>
      <c r="W115" s="70">
        <f t="shared" si="15"/>
        <v>1058894.0949194012</v>
      </c>
      <c r="X115" s="70">
        <f t="shared" si="15"/>
        <v>1208387.519892486</v>
      </c>
    </row>
    <row r="116" spans="1:24" ht="15">
      <c r="A116" s="69">
        <v>46</v>
      </c>
      <c r="B116" s="75">
        <v>25285</v>
      </c>
      <c r="C116" s="55">
        <v>12.6890014</v>
      </c>
      <c r="D116" s="55">
        <v>9</v>
      </c>
      <c r="E116" s="70">
        <f t="shared" si="16"/>
        <v>28875.72603591</v>
      </c>
      <c r="F116" s="70">
        <f t="shared" si="16"/>
        <v>61415.493352776808</v>
      </c>
      <c r="G116" s="70">
        <f t="shared" si="16"/>
        <v>98084.232200037542</v>
      </c>
      <c r="H116" s="70">
        <f t="shared" si="16"/>
        <v>139405.86783298961</v>
      </c>
      <c r="I116" s="70">
        <f t="shared" si="16"/>
        <v>185970.80638990982</v>
      </c>
      <c r="J116" s="70">
        <f t="shared" si="16"/>
        <v>238444.37065222673</v>
      </c>
      <c r="K116" s="70">
        <f t="shared" si="16"/>
        <v>297576.30621841905</v>
      </c>
      <c r="L116" s="70">
        <f t="shared" si="16"/>
        <v>364211.49391645257</v>
      </c>
      <c r="M116" s="70">
        <f t="shared" si="16"/>
        <v>439302.02151438216</v>
      </c>
      <c r="N116" s="70">
        <f t="shared" si="16"/>
        <v>523920.78721048043</v>
      </c>
      <c r="O116" s="70">
        <f t="shared" si="16"/>
        <v>619276.82927041932</v>
      </c>
      <c r="P116" s="70">
        <f t="shared" si="16"/>
        <v>726732.60084232863</v>
      </c>
      <c r="Q116" s="70">
        <f t="shared" si="16"/>
        <v>847823.43677337794</v>
      </c>
      <c r="R116" s="70">
        <f t="shared" si="16"/>
        <v>984279.49057099014</v>
      </c>
      <c r="S116" s="70">
        <f t="shared" si="16"/>
        <v>1138050.4549453659</v>
      </c>
      <c r="T116" s="70">
        <f t="shared" si="16"/>
        <v>1311333.4191420001</v>
      </c>
      <c r="U116" s="70">
        <f t="shared" si="15"/>
        <v>1506604.2610915061</v>
      </c>
      <c r="V116" s="70">
        <f t="shared" si="15"/>
        <v>1726653.022909777</v>
      </c>
      <c r="W116" s="70">
        <f t="shared" si="15"/>
        <v>1974623.775195851</v>
      </c>
      <c r="X116" s="70">
        <f t="shared" si="15"/>
        <v>2254059.5397110963</v>
      </c>
    </row>
    <row r="117" spans="1:24" ht="15">
      <c r="A117" s="69">
        <v>47</v>
      </c>
      <c r="B117" s="75">
        <v>25989</v>
      </c>
      <c r="C117" s="55">
        <v>12.8221977</v>
      </c>
      <c r="D117" s="55">
        <v>6</v>
      </c>
      <c r="E117" s="70">
        <f t="shared" si="16"/>
        <v>19994.16576151799</v>
      </c>
      <c r="F117" s="70">
        <f t="shared" si="16"/>
        <v>42552.022985443531</v>
      </c>
      <c r="G117" s="70">
        <f t="shared" si="16"/>
        <v>68002.293259504513</v>
      </c>
      <c r="H117" s="70">
        <f t="shared" si="16"/>
        <v>96715.847503289973</v>
      </c>
      <c r="I117" s="70">
        <f t="shared" si="16"/>
        <v>129111.11043891031</v>
      </c>
      <c r="J117" s="70">
        <f t="shared" si="16"/>
        <v>165660.15803357071</v>
      </c>
      <c r="K117" s="70">
        <f t="shared" si="16"/>
        <v>206895.5967682855</v>
      </c>
      <c r="L117" s="70">
        <f t="shared" si="16"/>
        <v>253418.32498002794</v>
      </c>
      <c r="M117" s="70">
        <f t="shared" si="16"/>
        <v>305906.28937851358</v>
      </c>
      <c r="N117" s="70">
        <f t="shared" si="16"/>
        <v>365124.36434087867</v>
      </c>
      <c r="O117" s="70">
        <f t="shared" si="16"/>
        <v>431935.49794905237</v>
      </c>
      <c r="P117" s="70">
        <f t="shared" si="16"/>
        <v>507313.28719407733</v>
      </c>
      <c r="Q117" s="70">
        <f t="shared" si="16"/>
        <v>592356.16559798876</v>
      </c>
      <c r="R117" s="70">
        <f t="shared" si="16"/>
        <v>688303.41000061994</v>
      </c>
      <c r="S117" s="70">
        <f t="shared" si="16"/>
        <v>796553.19976825907</v>
      </c>
      <c r="T117" s="70">
        <f t="shared" si="16"/>
        <v>918682.9915897391</v>
      </c>
      <c r="U117" s="70">
        <f t="shared" si="15"/>
        <v>1056472.5067691677</v>
      </c>
      <c r="V117" s="70">
        <f t="shared" si="15"/>
        <v>1211929.6659947743</v>
      </c>
      <c r="W117" s="70">
        <f t="shared" si="15"/>
        <v>1387319.8495150916</v>
      </c>
      <c r="X117" s="70">
        <f t="shared" si="15"/>
        <v>1585198.9091127776</v>
      </c>
    </row>
    <row r="118" spans="1:24" ht="15">
      <c r="A118" s="69">
        <v>48</v>
      </c>
      <c r="B118" s="75">
        <v>26702</v>
      </c>
      <c r="C118" s="55">
        <v>12.6767097</v>
      </c>
      <c r="D118" s="55">
        <v>4</v>
      </c>
      <c r="E118" s="70">
        <f t="shared" si="16"/>
        <v>13539.740096376012</v>
      </c>
      <c r="F118" s="70">
        <f t="shared" si="16"/>
        <v>28795.873738904105</v>
      </c>
      <c r="G118" s="70">
        <f t="shared" si="16"/>
        <v>45985.98315473953</v>
      </c>
      <c r="H118" s="70">
        <f t="shared" si="16"/>
        <v>65355.232838332762</v>
      </c>
      <c r="I118" s="70">
        <f t="shared" si="16"/>
        <v>87179.866075383296</v>
      </c>
      <c r="J118" s="70">
        <f t="shared" si="16"/>
        <v>111771.14471098442</v>
      </c>
      <c r="K118" s="70">
        <f t="shared" si="16"/>
        <v>139479.78835073888</v>
      </c>
      <c r="L118" s="70">
        <f t="shared" si="16"/>
        <v>170700.97630651243</v>
      </c>
      <c r="M118" s="70">
        <f t="shared" si="16"/>
        <v>205879.98362433081</v>
      </c>
      <c r="N118" s="70">
        <f t="shared" si="16"/>
        <v>245518.53157517081</v>
      </c>
      <c r="O118" s="70">
        <f t="shared" si="16"/>
        <v>290181.94317903405</v>
      </c>
      <c r="P118" s="70">
        <f t="shared" si="16"/>
        <v>340507.2058140352</v>
      </c>
      <c r="Q118" s="70">
        <f t="shared" si="16"/>
        <v>397212.05589903804</v>
      </c>
      <c r="R118" s="70">
        <f t="shared" si="16"/>
        <v>461105.2152151367</v>
      </c>
      <c r="S118" s="70">
        <f t="shared" si="16"/>
        <v>533097.92485589604</v>
      </c>
      <c r="T118" s="70">
        <f t="shared" si="16"/>
        <v>614216.94130297797</v>
      </c>
      <c r="U118" s="70">
        <f t="shared" si="15"/>
        <v>705619.17997655203</v>
      </c>
      <c r="V118" s="70">
        <f t="shared" si="15"/>
        <v>808608.2151060761</v>
      </c>
      <c r="W118" s="70">
        <f t="shared" si="15"/>
        <v>924652.87124180095</v>
      </c>
      <c r="X118" s="70">
        <f t="shared" si="15"/>
        <v>1055408.1715582148</v>
      </c>
    </row>
    <row r="119" spans="1:24" ht="15">
      <c r="A119" s="69">
        <v>49</v>
      </c>
      <c r="B119" s="75">
        <v>27422</v>
      </c>
      <c r="C119" s="55">
        <v>13.766070600000001</v>
      </c>
      <c r="D119" s="55">
        <v>6</v>
      </c>
      <c r="E119" s="70">
        <f t="shared" si="16"/>
        <v>22649.591279592023</v>
      </c>
      <c r="F119" s="70">
        <f t="shared" si="16"/>
        <v>48417.141285344129</v>
      </c>
      <c r="G119" s="70">
        <f t="shared" si="16"/>
        <v>77731.870416778373</v>
      </c>
      <c r="H119" s="70">
        <f t="shared" si="16"/>
        <v>111082.08585664465</v>
      </c>
      <c r="I119" s="70">
        <f t="shared" si="16"/>
        <v>149023.31549921501</v>
      </c>
      <c r="J119" s="70">
        <f t="shared" si="16"/>
        <v>192187.56160088969</v>
      </c>
      <c r="K119" s="70">
        <f t="shared" si="16"/>
        <v>241293.82829487871</v>
      </c>
      <c r="L119" s="70">
        <f t="shared" si="16"/>
        <v>297160.09833098663</v>
      </c>
      <c r="M119" s="70">
        <f t="shared" si="16"/>
        <v>360716.95854185178</v>
      </c>
      <c r="N119" s="70">
        <f t="shared" si="16"/>
        <v>433023.10100048775</v>
      </c>
      <c r="O119" s="70">
        <f t="shared" si="16"/>
        <v>515282.95807811641</v>
      </c>
      <c r="P119" s="70">
        <f t="shared" si="16"/>
        <v>608866.7651565104</v>
      </c>
      <c r="Q119" s="70">
        <f t="shared" si="16"/>
        <v>715333.38518748397</v>
      </c>
      <c r="R119" s="70">
        <f t="shared" si="16"/>
        <v>836456.27529735502</v>
      </c>
      <c r="S119" s="70">
        <f t="shared" si="16"/>
        <v>974253.02797251137</v>
      </c>
      <c r="T119" s="70">
        <f t="shared" si="16"/>
        <v>1131018.9789054375</v>
      </c>
      <c r="U119" s="70">
        <f t="shared" si="15"/>
        <v>1309365.4413205511</v>
      </c>
      <c r="V119" s="70">
        <f t="shared" si="15"/>
        <v>1512263.2036643319</v>
      </c>
      <c r="W119" s="70">
        <f t="shared" si="15"/>
        <v>1743092.0152181778</v>
      </c>
      <c r="X119" s="70">
        <f t="shared" si="15"/>
        <v>2005696.8839356673</v>
      </c>
    </row>
    <row r="120" spans="1:24" ht="15">
      <c r="A120" s="69">
        <v>50</v>
      </c>
      <c r="B120" s="75">
        <v>28151</v>
      </c>
      <c r="C120" s="55">
        <v>12.5287767</v>
      </c>
      <c r="D120" s="55">
        <v>7</v>
      </c>
      <c r="E120" s="70">
        <f t="shared" si="16"/>
        <v>24688.831501719022</v>
      </c>
      <c r="F120" s="70">
        <f t="shared" si="16"/>
        <v>52470.87157212766</v>
      </c>
      <c r="G120" s="70">
        <f t="shared" si="16"/>
        <v>83733.661405662351</v>
      </c>
      <c r="H120" s="70">
        <f t="shared" si="16"/>
        <v>118913.29636763084</v>
      </c>
      <c r="I120" s="70">
        <f t="shared" si="16"/>
        <v>158500.50923785954</v>
      </c>
      <c r="J120" s="70">
        <f t="shared" si="16"/>
        <v>203047.51561035289</v>
      </c>
      <c r="K120" s="70">
        <f t="shared" si="16"/>
        <v>253175.71693779068</v>
      </c>
      <c r="L120" s="70">
        <f t="shared" si="16"/>
        <v>309584.36867326946</v>
      </c>
      <c r="M120" s="70">
        <f t="shared" si="16"/>
        <v>373060.33442416723</v>
      </c>
      <c r="N120" s="70">
        <f t="shared" si="16"/>
        <v>444489.06218216335</v>
      </c>
      <c r="O120" s="70">
        <f t="shared" si="16"/>
        <v>524866.93574060977</v>
      </c>
      <c r="P120" s="70">
        <f t="shared" si="16"/>
        <v>615315.17359340226</v>
      </c>
      <c r="Q120" s="70">
        <f t="shared" si="16"/>
        <v>717095.46919585601</v>
      </c>
      <c r="R120" s="70">
        <f t="shared" si="16"/>
        <v>831627.59075894125</v>
      </c>
      <c r="S120" s="70">
        <f t="shared" si="16"/>
        <v>960509.1860824381</v>
      </c>
      <c r="T120" s="70">
        <f t="shared" si="16"/>
        <v>1105538.0686914129</v>
      </c>
      <c r="U120" s="70">
        <f t="shared" si="15"/>
        <v>1268737.2961529717</v>
      </c>
      <c r="V120" s="70">
        <f t="shared" si="15"/>
        <v>1452383.390399314</v>
      </c>
      <c r="W120" s="70">
        <f t="shared" si="15"/>
        <v>1659038.093712053</v>
      </c>
      <c r="X120" s="70">
        <f t="shared" si="15"/>
        <v>1891584.1033428914</v>
      </c>
    </row>
    <row r="121" spans="1:24" ht="15">
      <c r="A121" s="69">
        <v>51</v>
      </c>
      <c r="B121" s="75">
        <v>28886</v>
      </c>
      <c r="C121" s="55">
        <v>12.5532524</v>
      </c>
      <c r="D121" s="55">
        <v>11</v>
      </c>
      <c r="E121" s="70">
        <f t="shared" si="16"/>
        <v>39887.457370904012</v>
      </c>
      <c r="F121" s="70">
        <f t="shared" si="16"/>
        <v>84782.087941520018</v>
      </c>
      <c r="G121" s="70">
        <f t="shared" si="16"/>
        <v>135312.45480171303</v>
      </c>
      <c r="H121" s="70">
        <f t="shared" si="16"/>
        <v>192186.02615251197</v>
      </c>
      <c r="I121" s="70">
        <f t="shared" si="16"/>
        <v>256199.08046387087</v>
      </c>
      <c r="J121" s="70">
        <f t="shared" si="16"/>
        <v>328247.85505188373</v>
      </c>
      <c r="K121" s="70">
        <f t="shared" si="16"/>
        <v>409341.09416503692</v>
      </c>
      <c r="L121" s="70">
        <f t="shared" si="16"/>
        <v>500614.17226339952</v>
      </c>
      <c r="M121" s="70">
        <f t="shared" si="16"/>
        <v>603344.99022869894</v>
      </c>
      <c r="N121" s="70">
        <f t="shared" si="16"/>
        <v>718971.86706576683</v>
      </c>
      <c r="O121" s="70">
        <f t="shared" si="16"/>
        <v>849113.67759442923</v>
      </c>
      <c r="P121" s="70">
        <f t="shared" si="16"/>
        <v>995592.51807668386</v>
      </c>
      <c r="Q121" s="70">
        <f t="shared" si="16"/>
        <v>1160459.21711727</v>
      </c>
      <c r="R121" s="70">
        <f t="shared" si="16"/>
        <v>1346022.049011969</v>
      </c>
      <c r="S121" s="70">
        <f t="shared" si="16"/>
        <v>1554879.0515549975</v>
      </c>
      <c r="T121" s="70">
        <f t="shared" ref="T121:X135" si="17">$D121*((1+$C121/100)^T$2-1)*$B121</f>
        <v>1789954.4007823258</v>
      </c>
      <c r="U121" s="70">
        <f t="shared" si="17"/>
        <v>2054539.3519283426</v>
      </c>
      <c r="V121" s="70">
        <f t="shared" si="17"/>
        <v>2352338.3198041357</v>
      </c>
      <c r="W121" s="70">
        <f t="shared" si="17"/>
        <v>2687520.7437619725</v>
      </c>
      <c r="X121" s="70">
        <f t="shared" si="17"/>
        <v>3064779.4633996747</v>
      </c>
    </row>
    <row r="122" spans="1:24" ht="15">
      <c r="A122" s="69">
        <v>52</v>
      </c>
      <c r="B122" s="75">
        <v>29627</v>
      </c>
      <c r="C122" s="55">
        <v>15.0600673</v>
      </c>
      <c r="D122" s="55">
        <v>6</v>
      </c>
      <c r="E122" s="70">
        <f t="shared" ref="E122:T135" si="18">$D122*((1+$C122/100)^E$2-1)*$B122</f>
        <v>26771.076833826002</v>
      </c>
      <c r="F122" s="70">
        <f t="shared" si="18"/>
        <v>57573.8958557609</v>
      </c>
      <c r="G122" s="70">
        <f t="shared" si="18"/>
        <v>93015.640152696404</v>
      </c>
      <c r="H122" s="70">
        <f t="shared" si="18"/>
        <v>133794.93499304433</v>
      </c>
      <c r="I122" s="70">
        <f t="shared" si="18"/>
        <v>180715.61908081401</v>
      </c>
      <c r="J122" s="70">
        <f t="shared" si="18"/>
        <v>234702.58976982223</v>
      </c>
      <c r="K122" s="70">
        <f t="shared" si="18"/>
        <v>296820.03457782639</v>
      </c>
      <c r="L122" s="70">
        <f t="shared" si="18"/>
        <v>368292.40837895632</v>
      </c>
      <c r="M122" s="70">
        <f t="shared" si="18"/>
        <v>450528.56977544399</v>
      </c>
      <c r="N122" s="70">
        <f t="shared" si="18"/>
        <v>545149.55242317927</v>
      </c>
      <c r="O122" s="70">
        <f t="shared" si="18"/>
        <v>654020.51873758482</v>
      </c>
      <c r="P122" s="70">
        <f t="shared" si="18"/>
        <v>779287.52584910032</v>
      </c>
      <c r="Q122" s="70">
        <f t="shared" si="18"/>
        <v>923419.82853630569</v>
      </c>
      <c r="R122" s="70">
        <f t="shared" si="18"/>
        <v>1089258.5530092437</v>
      </c>
      <c r="S122" s="70">
        <f t="shared" si="18"/>
        <v>1280072.7009972681</v>
      </c>
      <c r="T122" s="70">
        <f t="shared" si="18"/>
        <v>1499623.5880902105</v>
      </c>
      <c r="U122" s="70">
        <f t="shared" si="17"/>
        <v>1752238.986537097</v>
      </c>
      <c r="V122" s="70">
        <f t="shared" si="17"/>
        <v>2042898.4340002476</v>
      </c>
      <c r="W122" s="70">
        <f t="shared" si="17"/>
        <v>2377331.3898651567</v>
      </c>
      <c r="X122" s="70">
        <f t="shared" si="17"/>
        <v>2762130.1739567011</v>
      </c>
    </row>
    <row r="123" spans="1:24" ht="15">
      <c r="A123" s="69">
        <v>53</v>
      </c>
      <c r="B123" s="75">
        <v>30372</v>
      </c>
      <c r="C123" s="55">
        <v>12.7088257</v>
      </c>
      <c r="D123" s="55">
        <v>11</v>
      </c>
      <c r="E123" s="70">
        <f t="shared" si="18"/>
        <v>42459.169957644015</v>
      </c>
      <c r="F123" s="70">
        <f t="shared" si="18"/>
        <v>90314.40181887176</v>
      </c>
      <c r="G123" s="70">
        <f t="shared" si="18"/>
        <v>144251.47168567387</v>
      </c>
      <c r="H123" s="70">
        <f t="shared" si="18"/>
        <v>205043.30974953496</v>
      </c>
      <c r="I123" s="70">
        <f t="shared" si="18"/>
        <v>273561.07655275846</v>
      </c>
      <c r="J123" s="70">
        <f t="shared" si="18"/>
        <v>350786.64691253618</v>
      </c>
      <c r="K123" s="70">
        <f t="shared" si="18"/>
        <v>437826.68040516874</v>
      </c>
      <c r="L123" s="70">
        <f t="shared" si="18"/>
        <v>535928.48004360171</v>
      </c>
      <c r="M123" s="70">
        <f t="shared" si="18"/>
        <v>646497.86640664632</v>
      </c>
      <c r="N123" s="70">
        <f t="shared" si="18"/>
        <v>771119.32336012996</v>
      </c>
      <c r="O123" s="70">
        <f t="shared" si="18"/>
        <v>911578.70406263229</v>
      </c>
      <c r="P123" s="70">
        <f t="shared" si="18"/>
        <v>1069888.8226379149</v>
      </c>
      <c r="Q123" s="70">
        <f t="shared" si="18"/>
        <v>1248318.2982483937</v>
      </c>
      <c r="R123" s="70">
        <f t="shared" si="18"/>
        <v>1449424.0649116326</v>
      </c>
      <c r="S123" s="70">
        <f t="shared" si="18"/>
        <v>1676088.0129327509</v>
      </c>
      <c r="T123" s="70">
        <f t="shared" si="18"/>
        <v>1931558.2870326114</v>
      </c>
      <c r="U123" s="70">
        <f t="shared" si="17"/>
        <v>2219495.8329831357</v>
      </c>
      <c r="V123" s="70">
        <f t="shared" si="17"/>
        <v>2544026.85977337</v>
      </c>
      <c r="W123" s="70">
        <f t="shared" si="17"/>
        <v>2909801.9691007948</v>
      </c>
      <c r="X123" s="70">
        <f t="shared" si="17"/>
        <v>3322062.7995266262</v>
      </c>
    </row>
    <row r="124" spans="1:24" ht="15">
      <c r="A124" s="69">
        <v>54</v>
      </c>
      <c r="B124" s="75">
        <v>31118</v>
      </c>
      <c r="C124" s="55">
        <v>13.548388900000001</v>
      </c>
      <c r="D124" s="55">
        <v>17</v>
      </c>
      <c r="E124" s="70">
        <f t="shared" si="18"/>
        <v>71671.790184334037</v>
      </c>
      <c r="F124" s="70">
        <f t="shared" si="18"/>
        <v>153053.95323443363</v>
      </c>
      <c r="G124" s="70">
        <f t="shared" si="18"/>
        <v>245462.08822979286</v>
      </c>
      <c r="H124" s="70">
        <f t="shared" si="18"/>
        <v>350390.03672956035</v>
      </c>
      <c r="I124" s="70">
        <f t="shared" si="18"/>
        <v>469534.03175686812</v>
      </c>
      <c r="J124" s="70">
        <f t="shared" si="18"/>
        <v>604820.11858147196</v>
      </c>
      <c r="K124" s="70">
        <f t="shared" si="18"/>
        <v>758435.2905766652</v>
      </c>
      <c r="L124" s="70">
        <f t="shared" si="18"/>
        <v>932862.84348317084</v>
      </c>
      <c r="M124" s="70">
        <f t="shared" si="18"/>
        <v>1130922.5196062033</v>
      </c>
      <c r="N124" s="70">
        <f t="shared" si="18"/>
        <v>1355816.0909044647</v>
      </c>
      <c r="O124" s="70">
        <f t="shared" si="18"/>
        <v>1611179.1178533128</v>
      </c>
      <c r="P124" s="70">
        <f t="shared" si="18"/>
        <v>1901139.7208000033</v>
      </c>
      <c r="Q124" s="70">
        <f t="shared" si="18"/>
        <v>2230385.313890696</v>
      </c>
      <c r="R124" s="70">
        <f t="shared" si="18"/>
        <v>2604238.3803694271</v>
      </c>
      <c r="S124" s="70">
        <f t="shared" si="18"/>
        <v>3028742.5142092723</v>
      </c>
      <c r="T124" s="70">
        <f t="shared" si="18"/>
        <v>3510760.1189983166</v>
      </c>
      <c r="U124" s="70">
        <f t="shared" si="17"/>
        <v>4058083.3434506464</v>
      </c>
      <c r="V124" s="70">
        <f t="shared" si="17"/>
        <v>4679560.0468917964</v>
      </c>
      <c r="W124" s="70">
        <f t="shared" si="17"/>
        <v>5385236.8310380531</v>
      </c>
      <c r="X124" s="70">
        <f t="shared" si="17"/>
        <v>6186521.4502774589</v>
      </c>
    </row>
    <row r="125" spans="1:24" ht="15">
      <c r="A125" s="69">
        <v>55</v>
      </c>
      <c r="B125" s="75">
        <v>31864</v>
      </c>
      <c r="C125" s="55">
        <v>12.105408499999999</v>
      </c>
      <c r="D125" s="55">
        <v>22</v>
      </c>
      <c r="E125" s="70">
        <f t="shared" si="18"/>
        <v>84859.882017679949</v>
      </c>
      <c r="F125" s="70">
        <f t="shared" si="18"/>
        <v>179992.39940621806</v>
      </c>
      <c r="G125" s="70">
        <f t="shared" si="18"/>
        <v>286641.0966409723</v>
      </c>
      <c r="H125" s="70">
        <f t="shared" si="18"/>
        <v>406200.0543359216</v>
      </c>
      <c r="I125" s="70">
        <f t="shared" si="18"/>
        <v>540232.11225818668</v>
      </c>
      <c r="J125" s="70">
        <f t="shared" si="18"/>
        <v>690489.29831289861</v>
      </c>
      <c r="K125" s="70">
        <f t="shared" si="18"/>
        <v>858935.73054013867</v>
      </c>
      <c r="L125" s="70">
        <f t="shared" si="18"/>
        <v>1047773.2914921616</v>
      </c>
      <c r="M125" s="70">
        <f t="shared" si="18"/>
        <v>1259470.4105988636</v>
      </c>
      <c r="N125" s="70">
        <f t="shared" si="18"/>
        <v>1496794.3307561628</v>
      </c>
      <c r="O125" s="70">
        <f t="shared" si="18"/>
        <v>1762847.2809167174</v>
      </c>
      <c r="P125" s="70">
        <f t="shared" si="18"/>
        <v>2061107.027520508</v>
      </c>
      <c r="Q125" s="70">
        <f t="shared" si="18"/>
        <v>2395472.3348417529</v>
      </c>
      <c r="R125" s="70">
        <f t="shared" si="18"/>
        <v>2770313.928496514</v>
      </c>
      <c r="S125" s="70">
        <f t="shared" si="18"/>
        <v>3190531.6282910956</v>
      </c>
      <c r="T125" s="70">
        <f t="shared" si="18"/>
        <v>3661618.3972351132</v>
      </c>
      <c r="U125" s="70">
        <f t="shared" si="17"/>
        <v>4189732.1439492563</v>
      </c>
      <c r="V125" s="70">
        <f t="shared" si="17"/>
        <v>4781776.2170478003</v>
      </c>
      <c r="W125" s="70">
        <f t="shared" si="17"/>
        <v>5445489.6436949642</v>
      </c>
      <c r="X125" s="70">
        <f t="shared" si="17"/>
        <v>6189548.2919071112</v>
      </c>
    </row>
    <row r="126" spans="1:24" ht="15">
      <c r="A126" s="69">
        <v>56</v>
      </c>
      <c r="B126" s="75">
        <v>32630</v>
      </c>
      <c r="C126" s="55">
        <v>12.4480313</v>
      </c>
      <c r="D126" s="55">
        <v>11</v>
      </c>
      <c r="E126" s="70">
        <f t="shared" si="18"/>
        <v>44679.718745090024</v>
      </c>
      <c r="F126" s="70">
        <f t="shared" si="18"/>
        <v>94921.182864320785</v>
      </c>
      <c r="G126" s="70">
        <f t="shared" si="18"/>
        <v>151416.72016269166</v>
      </c>
      <c r="H126" s="70">
        <f t="shared" si="18"/>
        <v>214944.83962706695</v>
      </c>
      <c r="I126" s="70">
        <f t="shared" si="18"/>
        <v>286380.95928666909</v>
      </c>
      <c r="J126" s="70">
        <f t="shared" si="18"/>
        <v>366709.46948100399</v>
      </c>
      <c r="K126" s="70">
        <f t="shared" si="18"/>
        <v>457037.29776715318</v>
      </c>
      <c r="L126" s="70">
        <f t="shared" si="18"/>
        <v>558609.16239097272</v>
      </c>
      <c r="M126" s="70">
        <f t="shared" si="18"/>
        <v>672824.7245151588</v>
      </c>
      <c r="N126" s="70">
        <f t="shared" si="18"/>
        <v>801257.87556203455</v>
      </c>
      <c r="O126" s="70">
        <f t="shared" si="18"/>
        <v>945678.42545080162</v>
      </c>
      <c r="P126" s="70">
        <f t="shared" si="18"/>
        <v>1108076.4905933547</v>
      </c>
      <c r="Q126" s="70">
        <f t="shared" si="18"/>
        <v>1290689.917715447</v>
      </c>
      <c r="R126" s="70">
        <f t="shared" si="18"/>
        <v>1496035.1214037002</v>
      </c>
      <c r="S126" s="70">
        <f t="shared" si="18"/>
        <v>1726941.7603201156</v>
      </c>
      <c r="T126" s="70">
        <f t="shared" si="18"/>
        <v>1986591.7299226245</v>
      </c>
      <c r="U126" s="70">
        <f t="shared" si="17"/>
        <v>2278563.0090116942</v>
      </c>
      <c r="V126" s="70">
        <f t="shared" si="17"/>
        <v>2606878.9643087815</v>
      </c>
      <c r="W126" s="70">
        <f t="shared" si="17"/>
        <v>2976063.7924841451</v>
      </c>
      <c r="X126" s="70">
        <f t="shared" si="17"/>
        <v>3391204.8636256284</v>
      </c>
    </row>
    <row r="127" spans="1:24" ht="15">
      <c r="A127" s="69">
        <v>57</v>
      </c>
      <c r="B127" s="75">
        <v>33397</v>
      </c>
      <c r="C127" s="55">
        <v>12.946932800000001</v>
      </c>
      <c r="D127" s="55">
        <v>11</v>
      </c>
      <c r="E127" s="70">
        <f t="shared" si="18"/>
        <v>47562.758619375956</v>
      </c>
      <c r="F127" s="70">
        <f t="shared" si="18"/>
        <v>101283.43563502873</v>
      </c>
      <c r="G127" s="70">
        <f t="shared" si="18"/>
        <v>161959.29260360307</v>
      </c>
      <c r="H127" s="70">
        <f t="shared" si="18"/>
        <v>230490.81199972294</v>
      </c>
      <c r="I127" s="70">
        <f t="shared" si="18"/>
        <v>307895.06115887733</v>
      </c>
      <c r="J127" s="70">
        <f t="shared" si="18"/>
        <v>395320.78644101199</v>
      </c>
      <c r="K127" s="70">
        <f t="shared" si="18"/>
        <v>494065.46162533719</v>
      </c>
      <c r="L127" s="70">
        <f t="shared" si="18"/>
        <v>605594.54354935547</v>
      </c>
      <c r="M127" s="70">
        <f t="shared" si="18"/>
        <v>731563.22076253314</v>
      </c>
      <c r="N127" s="70">
        <f t="shared" si="18"/>
        <v>873840.97796354978</v>
      </c>
      <c r="O127" s="70">
        <f t="shared" si="18"/>
        <v>1034539.3407787292</v>
      </c>
      <c r="P127" s="70">
        <f t="shared" si="18"/>
        <v>1216043.2126382904</v>
      </c>
      <c r="Q127" s="70">
        <f t="shared" si="18"/>
        <v>1421046.2688169067</v>
      </c>
      <c r="R127" s="70">
        <f t="shared" si="18"/>
        <v>1652590.9329169148</v>
      </c>
      <c r="S127" s="70">
        <f t="shared" si="18"/>
        <v>1914113.5290799364</v>
      </c>
      <c r="T127" s="70">
        <f t="shared" si="18"/>
        <v>2209495.2800250002</v>
      </c>
      <c r="U127" s="70">
        <f t="shared" si="17"/>
        <v>2543119.9077683846</v>
      </c>
      <c r="V127" s="70">
        <f t="shared" si="17"/>
        <v>2919938.6918699555</v>
      </c>
      <c r="W127" s="70">
        <f t="shared" si="17"/>
        <v>3345543.9507269328</v>
      </c>
      <c r="X127" s="70">
        <f t="shared" si="17"/>
        <v>3826252.0364413895</v>
      </c>
    </row>
    <row r="128" spans="1:24" ht="15">
      <c r="A128" s="69">
        <v>58</v>
      </c>
      <c r="B128" s="75">
        <v>34166</v>
      </c>
      <c r="C128" s="55">
        <v>13.4630648</v>
      </c>
      <c r="D128" s="55">
        <v>19</v>
      </c>
      <c r="E128" s="70">
        <f t="shared" si="18"/>
        <v>87396.023671791947</v>
      </c>
      <c r="F128" s="70">
        <f t="shared" si="18"/>
        <v>186558.23064314059</v>
      </c>
      <c r="G128" s="70">
        <f t="shared" si="18"/>
        <v>299070.70979615208</v>
      </c>
      <c r="H128" s="70">
        <f t="shared" si="18"/>
        <v>426730.81692561979</v>
      </c>
      <c r="I128" s="70">
        <f t="shared" si="18"/>
        <v>571577.8870016773</v>
      </c>
      <c r="J128" s="70">
        <f t="shared" si="18"/>
        <v>735925.81198297581</v>
      </c>
      <c r="K128" s="70">
        <f t="shared" si="18"/>
        <v>922400.00460196193</v>
      </c>
      <c r="L128" s="70">
        <f t="shared" si="18"/>
        <v>1133979.3386085189</v>
      </c>
      <c r="M128" s="70">
        <f t="shared" si="18"/>
        <v>1374043.7354557873</v>
      </c>
      <c r="N128" s="70">
        <f t="shared" si="18"/>
        <v>1646428.1576123321</v>
      </c>
      <c r="O128" s="70">
        <f t="shared" si="18"/>
        <v>1955483.8710289185</v>
      </c>
      <c r="P128" s="70">
        <f t="shared" si="18"/>
        <v>2306147.9554108824</v>
      </c>
      <c r="Q128" s="70">
        <f t="shared" si="18"/>
        <v>2704022.1727035167</v>
      </c>
      <c r="R128" s="70">
        <f t="shared" si="18"/>
        <v>3155462.4536927501</v>
      </c>
      <c r="S128" s="70">
        <f t="shared" si="18"/>
        <v>3667680.4322448671</v>
      </c>
      <c r="T128" s="70">
        <f t="shared" si="18"/>
        <v>4248858.6491667051</v>
      </c>
      <c r="U128" s="70">
        <f t="shared" si="17"/>
        <v>4908281.2660362143</v>
      </c>
      <c r="V128" s="70">
        <f t="shared" si="17"/>
        <v>5656482.377120723</v>
      </c>
      <c r="W128" s="70">
        <f t="shared" si="17"/>
        <v>6505414.2886248576</v>
      </c>
      <c r="X128" s="70">
        <f t="shared" si="17"/>
        <v>7468638.4534826726</v>
      </c>
    </row>
    <row r="129" spans="1:24" ht="15">
      <c r="A129" s="69">
        <v>59</v>
      </c>
      <c r="B129" s="75">
        <v>34937</v>
      </c>
      <c r="C129" s="55">
        <v>13.4545586</v>
      </c>
      <c r="D129" s="55">
        <v>30</v>
      </c>
      <c r="E129" s="70">
        <f t="shared" si="18"/>
        <v>141018.57414246001</v>
      </c>
      <c r="F129" s="70">
        <f t="shared" si="18"/>
        <v>301010.57497980184</v>
      </c>
      <c r="G129" s="70">
        <f t="shared" si="18"/>
        <v>482528.79332511616</v>
      </c>
      <c r="H129" s="70">
        <f t="shared" si="18"/>
        <v>688469.48672737693</v>
      </c>
      <c r="I129" s="70">
        <f t="shared" si="18"/>
        <v>922118.59140469111</v>
      </c>
      <c r="J129" s="70">
        <f t="shared" si="18"/>
        <v>1187204.1517891898</v>
      </c>
      <c r="K129" s="70">
        <f t="shared" si="18"/>
        <v>1487955.8042357594</v>
      </c>
      <c r="L129" s="70">
        <f t="shared" si="18"/>
        <v>1829172.2640012216</v>
      </c>
      <c r="M129" s="70">
        <f t="shared" si="18"/>
        <v>2216297.8922986723</v>
      </c>
      <c r="N129" s="70">
        <f t="shared" si="18"/>
        <v>2655509.5651110224</v>
      </c>
      <c r="O129" s="70">
        <f t="shared" si="18"/>
        <v>3153815.2298199502</v>
      </c>
      <c r="P129" s="70">
        <f t="shared" si="18"/>
        <v>3719165.7221942605</v>
      </c>
      <c r="Q129" s="70">
        <f t="shared" si="18"/>
        <v>4360581.6278604604</v>
      </c>
      <c r="R129" s="70">
        <f t="shared" si="18"/>
        <v>5088297.2124242401</v>
      </c>
      <c r="S129" s="70">
        <f t="shared" si="18"/>
        <v>5913923.7167544868</v>
      </c>
      <c r="T129" s="70">
        <f t="shared" si="18"/>
        <v>6850634.6229269784</v>
      </c>
      <c r="U129" s="70">
        <f t="shared" si="17"/>
        <v>7913375.8468830371</v>
      </c>
      <c r="V129" s="70">
        <f t="shared" si="17"/>
        <v>9119104.2115826234</v>
      </c>
      <c r="W129" s="70">
        <f t="shared" si="17"/>
        <v>10487058.005667536</v>
      </c>
      <c r="X129" s="70">
        <f t="shared" si="17"/>
        <v>12039063.944598526</v>
      </c>
    </row>
    <row r="130" spans="1:24" ht="15">
      <c r="A130" s="69">
        <v>60</v>
      </c>
      <c r="B130" s="75">
        <v>35704</v>
      </c>
      <c r="C130" s="55">
        <v>14.5889551</v>
      </c>
      <c r="D130" s="55">
        <v>28</v>
      </c>
      <c r="E130" s="70">
        <f t="shared" si="18"/>
        <v>145847.534809312</v>
      </c>
      <c r="F130" s="70">
        <f t="shared" si="18"/>
        <v>312972.70098641136</v>
      </c>
      <c r="G130" s="70">
        <f t="shared" si="18"/>
        <v>504479.68261788826</v>
      </c>
      <c r="H130" s="70">
        <f t="shared" si="18"/>
        <v>723925.53181294631</v>
      </c>
      <c r="I130" s="70">
        <f t="shared" si="18"/>
        <v>975386.23741588509</v>
      </c>
      <c r="J130" s="70">
        <f t="shared" si="18"/>
        <v>1263532.43245338</v>
      </c>
      <c r="K130" s="70">
        <f t="shared" si="18"/>
        <v>1593716.1465072536</v>
      </c>
      <c r="L130" s="70">
        <f t="shared" si="18"/>
        <v>1972070.2143519584</v>
      </c>
      <c r="M130" s="70">
        <f t="shared" si="18"/>
        <v>2405622.1872735512</v>
      </c>
      <c r="N130" s="70">
        <f t="shared" si="18"/>
        <v>2902424.8628598396</v>
      </c>
      <c r="O130" s="70">
        <f t="shared" si="18"/>
        <v>3471705.8577230102</v>
      </c>
      <c r="P130" s="70">
        <f t="shared" si="18"/>
        <v>4124039.0013196021</v>
      </c>
      <c r="Q130" s="70">
        <f t="shared" si="18"/>
        <v>4871540.7343379185</v>
      </c>
      <c r="R130" s="70">
        <f t="shared" si="18"/>
        <v>5728095.1595579991</v>
      </c>
      <c r="S130" s="70">
        <f t="shared" si="18"/>
        <v>6709611.9252805021</v>
      </c>
      <c r="T130" s="70">
        <f t="shared" si="18"/>
        <v>7834321.73125323</v>
      </c>
      <c r="U130" s="70">
        <f t="shared" si="17"/>
        <v>9123114.9458246194</v>
      </c>
      <c r="V130" s="70">
        <f t="shared" si="17"/>
        <v>10599929.623801673</v>
      </c>
      <c r="W130" s="70">
        <f t="shared" si="17"/>
        <v>12292196.132059012</v>
      </c>
      <c r="X130" s="70">
        <f t="shared" si="17"/>
        <v>14231346.641378349</v>
      </c>
    </row>
    <row r="131" spans="1:24" ht="15">
      <c r="A131" s="69">
        <v>61</v>
      </c>
      <c r="B131" s="75">
        <v>36469</v>
      </c>
      <c r="C131" s="55">
        <v>14.3558314</v>
      </c>
      <c r="D131" s="55">
        <v>29</v>
      </c>
      <c r="E131" s="70">
        <f t="shared" si="18"/>
        <v>151827.41644471406</v>
      </c>
      <c r="F131" s="70">
        <f t="shared" si="18"/>
        <v>325450.92081320717</v>
      </c>
      <c r="G131" s="70">
        <f t="shared" si="18"/>
        <v>523999.52273961279</v>
      </c>
      <c r="H131" s="70">
        <f t="shared" si="18"/>
        <v>751051.42720563046</v>
      </c>
      <c r="I131" s="70">
        <f t="shared" si="18"/>
        <v>1010698.5202672785</v>
      </c>
      <c r="J131" s="70">
        <f t="shared" si="18"/>
        <v>1307620.1122438584</v>
      </c>
      <c r="K131" s="70">
        <f t="shared" si="18"/>
        <v>1647167.2673547913</v>
      </c>
      <c r="L131" s="70">
        <f t="shared" si="18"/>
        <v>2035459.2395769469</v>
      </c>
      <c r="M131" s="70">
        <f t="shared" si="18"/>
        <v>2479493.7526710494</v>
      </c>
      <c r="N131" s="70">
        <f t="shared" si="18"/>
        <v>2987273.1118227527</v>
      </c>
      <c r="O131" s="70">
        <f t="shared" si="18"/>
        <v>3567948.4196582739</v>
      </c>
      <c r="P131" s="70">
        <f t="shared" si="18"/>
        <v>4231984.4956680955</v>
      </c>
      <c r="Q131" s="70">
        <f t="shared" si="18"/>
        <v>4991348.4711850621</v>
      </c>
      <c r="R131" s="70">
        <f t="shared" si="18"/>
        <v>5859725.4587395824</v>
      </c>
      <c r="S131" s="70">
        <f t="shared" si="18"/>
        <v>6852765.1825438272</v>
      </c>
      <c r="T131" s="70">
        <f t="shared" si="18"/>
        <v>7988364.0148324361</v>
      </c>
      <c r="U131" s="70">
        <f t="shared" si="17"/>
        <v>9286987.5008647647</v>
      </c>
      <c r="V131" s="70">
        <f t="shared" si="17"/>
        <v>10772039.1850727</v>
      </c>
      <c r="W131" s="70">
        <f t="shared" si="17"/>
        <v>12470282.385268386</v>
      </c>
      <c r="X131" s="70">
        <f t="shared" si="17"/>
        <v>14412322.516046129</v>
      </c>
    </row>
    <row r="132" spans="1:24" ht="15">
      <c r="A132" s="69">
        <v>62</v>
      </c>
      <c r="B132" s="75">
        <v>37236</v>
      </c>
      <c r="C132" s="55">
        <v>13.695024800000001</v>
      </c>
      <c r="D132" s="55">
        <v>23</v>
      </c>
      <c r="E132" s="70">
        <f t="shared" si="18"/>
        <v>117288.02699414401</v>
      </c>
      <c r="F132" s="70">
        <f t="shared" si="18"/>
        <v>250638.67837256682</v>
      </c>
      <c r="G132" s="70">
        <f t="shared" si="18"/>
        <v>402251.73452822602</v>
      </c>
      <c r="H132" s="70">
        <f t="shared" si="18"/>
        <v>574628.23632444092</v>
      </c>
      <c r="I132" s="70">
        <f t="shared" si="18"/>
        <v>770611.74279101961</v>
      </c>
      <c r="J132" s="70">
        <f t="shared" si="18"/>
        <v>993435.2390721062</v>
      </c>
      <c r="K132" s="70">
        <f t="shared" si="18"/>
        <v>1246774.4684291144</v>
      </c>
      <c r="L132" s="70">
        <f t="shared" si="18"/>
        <v>1534808.5680746944</v>
      </c>
      <c r="M132" s="70">
        <f t="shared" si="18"/>
        <v>1862289.0090991922</v>
      </c>
      <c r="N132" s="70">
        <f t="shared" si="18"/>
        <v>2234617.9777371455</v>
      </c>
      <c r="O132" s="70">
        <f t="shared" si="18"/>
        <v>2657937.49096765</v>
      </c>
      <c r="P132" s="70">
        <f t="shared" si="18"/>
        <v>3139230.7165183118</v>
      </c>
      <c r="Q132" s="70">
        <f t="shared" si="18"/>
        <v>3686437.1686688564</v>
      </c>
      <c r="R132" s="70">
        <f t="shared" si="18"/>
        <v>4308583.6801486174</v>
      </c>
      <c r="S132" s="70">
        <f t="shared" si="18"/>
        <v>5015933.3106678687</v>
      </c>
      <c r="T132" s="70">
        <f t="shared" si="18"/>
        <v>5820154.6485094391</v>
      </c>
      <c r="U132" s="70">
        <f t="shared" si="17"/>
        <v>6734514.298015303</v>
      </c>
      <c r="V132" s="70">
        <f t="shared" si="17"/>
        <v>7774095.728282189</v>
      </c>
      <c r="W132" s="70">
        <f t="shared" si="17"/>
        <v>8956048.0932403188</v>
      </c>
      <c r="X132" s="70">
        <f t="shared" si="17"/>
        <v>10299869.127703654</v>
      </c>
    </row>
    <row r="133" spans="1:24" ht="15">
      <c r="A133" s="69">
        <v>63</v>
      </c>
      <c r="B133" s="75">
        <v>38008</v>
      </c>
      <c r="C133" s="55">
        <v>15.539543800000001</v>
      </c>
      <c r="D133" s="55">
        <v>33</v>
      </c>
      <c r="E133" s="70">
        <f t="shared" si="18"/>
        <v>194906.90364763202</v>
      </c>
      <c r="F133" s="70">
        <f t="shared" si="18"/>
        <v>420101.45095681143</v>
      </c>
      <c r="G133" s="70">
        <f t="shared" si="18"/>
        <v>680290.20358031255</v>
      </c>
      <c r="H133" s="70">
        <f t="shared" si="18"/>
        <v>980911.10138041631</v>
      </c>
      <c r="I133" s="70">
        <f t="shared" si="18"/>
        <v>1328247.1152661201</v>
      </c>
      <c r="J133" s="70">
        <f t="shared" si="18"/>
        <v>1729557.5611627677</v>
      </c>
      <c r="K133" s="70">
        <f t="shared" si="18"/>
        <v>2193229.8195734997</v>
      </c>
      <c r="L133" s="70">
        <f t="shared" si="18"/>
        <v>2728954.6316684163</v>
      </c>
      <c r="M133" s="70">
        <f t="shared" si="18"/>
        <v>3347928.6355862906</v>
      </c>
      <c r="N133" s="70">
        <f t="shared" si="18"/>
        <v>4063088.3759535956</v>
      </c>
      <c r="O133" s="70">
        <f t="shared" si="18"/>
        <v>4889380.6774152452</v>
      </c>
      <c r="P133" s="70">
        <f t="shared" si="18"/>
        <v>5844075.0329785561</v>
      </c>
      <c r="Q133" s="70">
        <f t="shared" si="18"/>
        <v>6947124.5360807544</v>
      </c>
      <c r="R133" s="70">
        <f t="shared" si="18"/>
        <v>8221582.8998532016</v>
      </c>
      <c r="S133" s="70">
        <f t="shared" si="18"/>
        <v>9694086.2792768311</v>
      </c>
      <c r="T133" s="70">
        <f t="shared" si="18"/>
        <v>11395409.966302477</v>
      </c>
      <c r="U133" s="70">
        <f t="shared" si="17"/>
        <v>13361111.592853248</v>
      </c>
      <c r="V133" s="70">
        <f t="shared" si="17"/>
        <v>15632274.284639185</v>
      </c>
      <c r="W133" s="70">
        <f t="shared" si="17"/>
        <v>18256365.297684461</v>
      </c>
      <c r="X133" s="70">
        <f t="shared" si="17"/>
        <v>21288228.083053768</v>
      </c>
    </row>
    <row r="134" spans="1:24" ht="15">
      <c r="A134" s="69">
        <v>64</v>
      </c>
      <c r="B134" s="75">
        <v>38786</v>
      </c>
      <c r="C134" s="55">
        <v>16.852858900000001</v>
      </c>
      <c r="D134" s="55">
        <v>37</v>
      </c>
      <c r="E134" s="70">
        <f>$D134*((1+$C134/100)^E$2-1)*$B134</f>
        <v>241852.34455929816</v>
      </c>
      <c r="F134" s="70">
        <f>$D134*((1+$C134/100)^F$2-1)*$B134</f>
        <v>524463.72349351668</v>
      </c>
      <c r="G134" s="70">
        <f t="shared" si="18"/>
        <v>854703.19935486326</v>
      </c>
      <c r="H134" s="70">
        <f t="shared" si="18"/>
        <v>1240597.4681152226</v>
      </c>
      <c r="I134" s="70">
        <f t="shared" si="18"/>
        <v>1691525.9534929516</v>
      </c>
      <c r="J134" s="70">
        <f t="shared" si="18"/>
        <v>2218448.7802512967</v>
      </c>
      <c r="K134" s="70">
        <f t="shared" si="18"/>
        <v>2834173.1675151177</v>
      </c>
      <c r="L134" s="70">
        <f t="shared" si="18"/>
        <v>3553664.7169773993</v>
      </c>
      <c r="M134" s="70">
        <f t="shared" si="18"/>
        <v>4394411.1620679833</v>
      </c>
      <c r="N134" s="70">
        <f t="shared" si="18"/>
        <v>5376847.4192564487</v>
      </c>
      <c r="O134" s="70">
        <f t="shared" si="18"/>
        <v>6524852.2726513287</v>
      </c>
      <c r="P134" s="70">
        <f t="shared" si="18"/>
        <v>7866328.7641539993</v>
      </c>
      <c r="Q134" s="70">
        <f t="shared" si="18"/>
        <v>9433882.3959462848</v>
      </c>
      <c r="R134" s="70">
        <f t="shared" si="18"/>
        <v>11265613.629486352</v>
      </c>
      <c r="S134" s="70">
        <f t="shared" si="18"/>
        <v>13406043.943242155</v>
      </c>
      <c r="T134" s="70">
        <f t="shared" si="18"/>
        <v>15907197.957628053</v>
      </c>
      <c r="U134" s="70">
        <f t="shared" si="17"/>
        <v>18829867.928930089</v>
      </c>
      <c r="V134" s="70">
        <f t="shared" si="17"/>
        <v>22245091.346608326</v>
      </c>
      <c r="W134" s="70">
        <f t="shared" si="17"/>
        <v>26235877.54798764</v>
      </c>
      <c r="X134" s="70">
        <f t="shared" si="17"/>
        <v>30899225.316886079</v>
      </c>
    </row>
    <row r="135" spans="1:24" ht="15">
      <c r="A135" s="69">
        <v>65</v>
      </c>
      <c r="B135">
        <v>39542.673629999998</v>
      </c>
      <c r="C135" s="55">
        <v>15.0329374</v>
      </c>
      <c r="D135" s="55">
        <v>33</v>
      </c>
      <c r="E135" s="70">
        <f>$D135*((1+$C135/100)^E$2-1)*$B135</f>
        <v>196166.03731177887</v>
      </c>
      <c r="F135" s="70">
        <f t="shared" ref="F135:X135" si="19">$D135*((1+$C135/100)^F$2-1)*$B135</f>
        <v>421821.59221269813</v>
      </c>
      <c r="G135" s="70">
        <f t="shared" si="18"/>
        <v>681399.80542149523</v>
      </c>
      <c r="H135" s="70">
        <f t="shared" si="18"/>
        <v>980000.24892600917</v>
      </c>
      <c r="I135" s="70">
        <f t="shared" si="18"/>
        <v>1323489.1101786792</v>
      </c>
      <c r="J135" s="70">
        <f t="shared" si="18"/>
        <v>1718614.4369194356</v>
      </c>
      <c r="K135" s="70">
        <f t="shared" si="18"/>
        <v>2173138.7066806764</v>
      </c>
      <c r="L135" s="70">
        <f t="shared" si="18"/>
        <v>2695991.3253829307</v>
      </c>
      <c r="M135" s="70">
        <f t="shared" si="18"/>
        <v>3297444.050948956</v>
      </c>
      <c r="N135" s="70">
        <f t="shared" si="18"/>
        <v>3989312.7882399159</v>
      </c>
      <c r="O135" s="70">
        <f t="shared" si="18"/>
        <v>4785189.7196979951</v>
      </c>
      <c r="P135" s="70">
        <f t="shared" si="18"/>
        <v>5700710.3320432091</v>
      </c>
      <c r="Q135" s="70">
        <f t="shared" si="18"/>
        <v>6753860.5849263761</v>
      </c>
      <c r="R135" s="70">
        <f t="shared" si="18"/>
        <v>7965330.2560534105</v>
      </c>
      <c r="S135" s="70">
        <f t="shared" si="18"/>
        <v>9358919.4044609591</v>
      </c>
      <c r="T135" s="70">
        <f t="shared" si="18"/>
        <v>10962005.937161807</v>
      </c>
      <c r="U135" s="70">
        <f t="shared" si="17"/>
        <v>12806083.464791404</v>
      </c>
      <c r="V135" s="70">
        <f t="shared" si="17"/>
        <v>14927380.012757026</v>
      </c>
      <c r="W135" s="70">
        <f t="shared" si="17"/>
        <v>17367569.742846683</v>
      </c>
      <c r="X135" s="70">
        <f t="shared" si="17"/>
        <v>20174591.667501945</v>
      </c>
    </row>
    <row r="136" spans="1:24">
      <c r="E136" s="69"/>
      <c r="F136" s="69"/>
      <c r="G136" s="69"/>
      <c r="H136" s="69"/>
      <c r="I136" s="70">
        <f>SUM(I105:I135)</f>
        <v>11968534.56894074</v>
      </c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70">
        <f>SUM(X105:X135)</f>
        <v>172487446.08075908</v>
      </c>
    </row>
    <row r="137" spans="1:24"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</row>
    <row r="138" spans="1:24">
      <c r="E138" s="69"/>
      <c r="F138" s="69"/>
      <c r="G138" s="69"/>
      <c r="H138" s="69"/>
      <c r="I138" s="70">
        <f>SUM(I34,I68,I102,I136)</f>
        <v>1286919079.3405442</v>
      </c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70">
        <f>SUM(X34,X68,X102,X136)</f>
        <v>17183597323.63419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D178C-FDE6-4361-B651-11681699927E}">
  <dimension ref="A1:X138"/>
  <sheetViews>
    <sheetView topLeftCell="A117" workbookViewId="0">
      <selection activeCell="E1" sqref="E1:X138"/>
    </sheetView>
  </sheetViews>
  <sheetFormatPr defaultRowHeight="12.75"/>
  <cols>
    <col min="3" max="3" width="9.140625" style="69"/>
    <col min="9" max="9" width="17.42578125" bestFit="1" customWidth="1"/>
    <col min="24" max="24" width="18.42578125" bestFit="1" customWidth="1"/>
  </cols>
  <sheetData>
    <row r="1" spans="1:24">
      <c r="A1" s="69" t="s">
        <v>131</v>
      </c>
      <c r="B1" s="69"/>
      <c r="E1" s="69" t="s">
        <v>31</v>
      </c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</row>
    <row r="2" spans="1:24">
      <c r="A2" s="69" t="s">
        <v>0</v>
      </c>
      <c r="B2" s="69" t="s">
        <v>32</v>
      </c>
      <c r="C2" s="69" t="s">
        <v>33</v>
      </c>
      <c r="E2" s="69">
        <v>1</v>
      </c>
      <c r="F2" s="69">
        <v>2</v>
      </c>
      <c r="G2" s="69">
        <v>3</v>
      </c>
      <c r="H2" s="69">
        <v>4</v>
      </c>
      <c r="I2" s="69">
        <v>5</v>
      </c>
      <c r="J2" s="69">
        <v>6</v>
      </c>
      <c r="K2" s="69">
        <v>7</v>
      </c>
      <c r="L2" s="69">
        <v>8</v>
      </c>
      <c r="M2" s="69">
        <v>9</v>
      </c>
      <c r="N2" s="69">
        <v>10</v>
      </c>
      <c r="O2" s="69">
        <v>11</v>
      </c>
      <c r="P2" s="69">
        <v>12</v>
      </c>
      <c r="Q2" s="69">
        <v>13</v>
      </c>
      <c r="R2" s="69">
        <v>14</v>
      </c>
      <c r="S2" s="69">
        <v>15</v>
      </c>
      <c r="T2" s="69">
        <v>16</v>
      </c>
      <c r="U2" s="69">
        <v>17</v>
      </c>
      <c r="V2" s="69">
        <v>18</v>
      </c>
      <c r="W2" s="69">
        <v>19</v>
      </c>
      <c r="X2" s="69">
        <v>20</v>
      </c>
    </row>
    <row r="3" spans="1:24" ht="15">
      <c r="A3" s="69">
        <v>35</v>
      </c>
      <c r="B3" s="75">
        <v>17689</v>
      </c>
      <c r="C3" s="55">
        <v>11.6415585</v>
      </c>
      <c r="D3" s="55">
        <v>1368</v>
      </c>
      <c r="E3" s="70">
        <f>$D3*((1+$C3/100)^E$2-1)*$B3</f>
        <v>2817088.5872329185</v>
      </c>
      <c r="F3" s="70">
        <f>$D3*((1+$C3/100)^F$2-1)*$B3</f>
        <v>5962130.1903453814</v>
      </c>
      <c r="G3" s="70">
        <f>$D3*((1+$C3/100)^G$2-1)*$B3</f>
        <v>9473303.651533518</v>
      </c>
      <c r="H3" s="70">
        <f>$D3*((1+$C3/100)^H$2-1)*$B3</f>
        <v>13393232.425242348</v>
      </c>
      <c r="I3" s="70">
        <f>$D3*((1+$C3/100)^I$2-1)*$B3</f>
        <v>17769502.000300821</v>
      </c>
      <c r="J3" s="70">
        <f t="shared" ref="J3:X18" si="0">$D3*((1+$C3/100)^J$2-1)*$B3</f>
        <v>22655237.558057431</v>
      </c>
      <c r="K3" s="70">
        <f t="shared" si="0"/>
        <v>28109748.878925573</v>
      </c>
      <c r="L3" s="70">
        <f t="shared" si="0"/>
        <v>34199250.326101713</v>
      </c>
      <c r="M3" s="70">
        <f t="shared" si="0"/>
        <v>40997664.646609202</v>
      </c>
      <c r="N3" s="70">
        <f t="shared" si="0"/>
        <v>48587520.347310953</v>
      </c>
      <c r="O3" s="70">
        <f t="shared" si="0"/>
        <v>57060953.539475471</v>
      </c>
      <c r="P3" s="70">
        <f t="shared" si="0"/>
        <v>66520826.413664244</v>
      </c>
      <c r="Q3" s="70">
        <f t="shared" si="0"/>
        <v>77081975.922527343</v>
      </c>
      <c r="R3" s="70">
        <f t="shared" si="0"/>
        <v>88872607.829737186</v>
      </c>
      <c r="S3" s="70">
        <f t="shared" si="0"/>
        <v>102035853.04794452</v>
      </c>
      <c r="T3" s="70">
        <f t="shared" si="0"/>
        <v>116731505.15872794</v>
      </c>
      <c r="U3" s="70">
        <f t="shared" si="0"/>
        <v>133137960.20694469</v>
      </c>
      <c r="V3" s="70">
        <f t="shared" si="0"/>
        <v>151454382.31737578</v>
      </c>
      <c r="W3" s="70">
        <f t="shared" si="0"/>
        <v>171903121.42289963</v>
      </c>
      <c r="X3" s="70">
        <f t="shared" si="0"/>
        <v>194732412.45390543</v>
      </c>
    </row>
    <row r="4" spans="1:24" ht="15">
      <c r="A4" s="69">
        <v>36</v>
      </c>
      <c r="B4" s="75">
        <v>18344</v>
      </c>
      <c r="C4" s="55">
        <v>12.260639899999999</v>
      </c>
      <c r="D4" s="55">
        <v>1347</v>
      </c>
      <c r="E4" s="70">
        <f t="shared" ref="E4:T31" si="1">$D4*((1+$C4/100)^E$2-1)*$B4</f>
        <v>3029526.6320458297</v>
      </c>
      <c r="F4" s="70">
        <f t="shared" si="1"/>
        <v>6430492.6151213991</v>
      </c>
      <c r="G4" s="70">
        <f t="shared" si="1"/>
        <v>10248438.790503357</v>
      </c>
      <c r="H4" s="70">
        <f t="shared" si="1"/>
        <v>14534489.598024717</v>
      </c>
      <c r="I4" s="70">
        <f t="shared" si="1"/>
        <v>19346037.660987314</v>
      </c>
      <c r="J4" s="70">
        <f t="shared" si="1"/>
        <v>24747512.305565182</v>
      </c>
      <c r="K4" s="70">
        <f t="shared" si="1"/>
        <v>30811242.305604544</v>
      </c>
      <c r="L4" s="70">
        <f t="shared" si="1"/>
        <v>37618424.405456997</v>
      </c>
      <c r="M4" s="70">
        <f t="shared" si="1"/>
        <v>45260210.589909621</v>
      </c>
      <c r="N4" s="70">
        <f t="shared" si="1"/>
        <v>53838928.660365939</v>
      </c>
      <c r="O4" s="70">
        <f t="shared" si="1"/>
        <v>63469452.461477123</v>
      </c>
      <c r="P4" s="70">
        <f t="shared" si="1"/>
        <v>74280740.106326342</v>
      </c>
      <c r="Q4" s="70">
        <f t="shared" si="1"/>
        <v>86417560.797863722</v>
      </c>
      <c r="R4" s="70">
        <f t="shared" si="1"/>
        <v>100042433.36969918</v>
      </c>
      <c r="S4" s="70">
        <f t="shared" si="1"/>
        <v>115337802.50440128</v>
      </c>
      <c r="T4" s="70">
        <f t="shared" si="1"/>
        <v>132508481.77008489</v>
      </c>
      <c r="U4" s="70">
        <f t="shared" si="0"/>
        <v>151784396.18891796</v>
      </c>
      <c r="V4" s="70">
        <f t="shared" si="0"/>
        <v>173423661.06207633</v>
      </c>
      <c r="W4" s="70">
        <f t="shared" si="0"/>
        <v>197716038.27833986</v>
      </c>
      <c r="X4" s="70">
        <f t="shared" si="0"/>
        <v>224986816.38823912</v>
      </c>
    </row>
    <row r="5" spans="1:24" ht="15">
      <c r="A5" s="69">
        <v>37</v>
      </c>
      <c r="B5" s="75">
        <v>19022</v>
      </c>
      <c r="C5" s="55">
        <v>12.666257</v>
      </c>
      <c r="D5" s="55">
        <v>1290</v>
      </c>
      <c r="E5" s="70">
        <f t="shared" si="1"/>
        <v>3108094.2744365977</v>
      </c>
      <c r="F5" s="70">
        <f t="shared" si="1"/>
        <v>6609867.757475622</v>
      </c>
      <c r="G5" s="70">
        <f t="shared" si="1"/>
        <v>10555184.869434219</v>
      </c>
      <c r="H5" s="70">
        <f t="shared" si="1"/>
        <v>15000225.986258468</v>
      </c>
      <c r="I5" s="70">
        <f t="shared" si="1"/>
        <v>20008287.434695348</v>
      </c>
      <c r="J5" s="70">
        <f t="shared" si="1"/>
        <v>25650682.816909164</v>
      </c>
      <c r="K5" s="70">
        <f t="shared" si="1"/>
        <v>32007758.499190319</v>
      </c>
      <c r="L5" s="70">
        <f t="shared" si="1"/>
        <v>39170037.725073695</v>
      </c>
      <c r="M5" s="70">
        <f t="shared" si="1"/>
        <v>47239509.644765086</v>
      </c>
      <c r="N5" s="70">
        <f t="shared" si="1"/>
        <v>56331081.616347402</v>
      </c>
      <c r="O5" s="70">
        <f t="shared" si="1"/>
        <v>66574215.459190324</v>
      </c>
      <c r="P5" s="70">
        <f t="shared" si="1"/>
        <v>78114770.959421694</v>
      </c>
      <c r="Q5" s="70">
        <f t="shared" si="1"/>
        <v>91117082.878539994</v>
      </c>
      <c r="R5" s="70">
        <f t="shared" si="1"/>
        <v>105766301.04127546</v>
      </c>
      <c r="S5" s="70">
        <f t="shared" si="1"/>
        <v>122271026.8249937</v>
      </c>
      <c r="T5" s="70">
        <f t="shared" si="1"/>
        <v>140866283.59362289</v>
      </c>
      <c r="U5" s="70">
        <f t="shared" si="0"/>
        <v>161816863.3743766</v>
      </c>
      <c r="V5" s="70">
        <f t="shared" si="0"/>
        <v>185421097.43315059</v>
      </c>
      <c r="W5" s="70">
        <f t="shared" si="0"/>
        <v>212015104.4406904</v>
      </c>
      <c r="X5" s="70">
        <f t="shared" si="0"/>
        <v>241977576.72240326</v>
      </c>
    </row>
    <row r="6" spans="1:24" ht="15">
      <c r="A6" s="69">
        <v>38</v>
      </c>
      <c r="B6" s="75">
        <v>19720</v>
      </c>
      <c r="C6" s="55">
        <v>12.4921723</v>
      </c>
      <c r="D6" s="55">
        <v>1350</v>
      </c>
      <c r="E6" s="70">
        <f t="shared" si="1"/>
        <v>3325666.1097059981</v>
      </c>
      <c r="F6" s="70">
        <f t="shared" si="1"/>
        <v>7066780.1599591756</v>
      </c>
      <c r="G6" s="70">
        <f t="shared" si="1"/>
        <v>11275240.623309487</v>
      </c>
      <c r="H6" s="70">
        <f t="shared" si="1"/>
        <v>16009429.218918897</v>
      </c>
      <c r="I6" s="70">
        <f t="shared" si="1"/>
        <v>21335020.810898785</v>
      </c>
      <c r="J6" s="70">
        <f t="shared" si="1"/>
        <v>27325894.480543114</v>
      </c>
      <c r="K6" s="70">
        <f t="shared" si="1"/>
        <v>34065158.411274746</v>
      </c>
      <c r="L6" s="70">
        <f t="shared" si="1"/>
        <v>41646302.803985126</v>
      </c>
      <c r="M6" s="70">
        <f t="shared" si="1"/>
        <v>50174496.816544682</v>
      </c>
      <c r="N6" s="70">
        <f t="shared" si="1"/>
        <v>59768047.519231439</v>
      </c>
      <c r="O6" s="70">
        <f t="shared" si="1"/>
        <v>70560041.105385691</v>
      </c>
      <c r="P6" s="70">
        <f t="shared" si="1"/>
        <v>82700189.124927282</v>
      </c>
      <c r="Q6" s="70">
        <f t="shared" si="1"/>
        <v>96356905.352545053</v>
      </c>
      <c r="R6" s="70">
        <f t="shared" si="1"/>
        <v>111719642.10183889</v>
      </c>
      <c r="S6" s="70">
        <f t="shared" si="1"/>
        <v>129001518.39584994</v>
      </c>
      <c r="T6" s="70">
        <f t="shared" si="1"/>
        <v>148442276.45318171</v>
      </c>
      <c r="U6" s="70">
        <f t="shared" si="0"/>
        <v>170311607.50346151</v>
      </c>
      <c r="V6" s="70">
        <f t="shared" si="0"/>
        <v>194912893.06939963</v>
      </c>
      <c r="W6" s="70">
        <f t="shared" si="0"/>
        <v>222587413.61624974</v>
      </c>
      <c r="X6" s="70">
        <f t="shared" si="0"/>
        <v>253719082.95301127</v>
      </c>
    </row>
    <row r="7" spans="1:24" ht="15">
      <c r="A7" s="69">
        <v>39</v>
      </c>
      <c r="B7" s="75">
        <v>20440</v>
      </c>
      <c r="C7" s="55">
        <v>12.566598300000001</v>
      </c>
      <c r="D7" s="55">
        <v>1319</v>
      </c>
      <c r="E7" s="70">
        <f t="shared" si="1"/>
        <v>3388000.1414338797</v>
      </c>
      <c r="F7" s="70">
        <f t="shared" si="1"/>
        <v>7201756.6510451874</v>
      </c>
      <c r="G7" s="70">
        <f t="shared" si="1"/>
        <v>11494772.621359445</v>
      </c>
      <c r="H7" s="70">
        <f t="shared" si="1"/>
        <v>16327274.66361795</v>
      </c>
      <c r="I7" s="70">
        <f t="shared" si="1"/>
        <v>21767057.825366378</v>
      </c>
      <c r="J7" s="70">
        <f t="shared" si="1"/>
        <v>27890436.685442761</v>
      </c>
      <c r="K7" s="70">
        <f t="shared" si="1"/>
        <v>34783315.969252065</v>
      </c>
      <c r="L7" s="70">
        <f t="shared" si="1"/>
        <v>42542395.703961611</v>
      </c>
      <c r="M7" s="70">
        <f t="shared" si="1"/>
        <v>51276527.820708796</v>
      </c>
      <c r="N7" s="70">
        <f t="shared" si="1"/>
        <v>61108243.235558905</v>
      </c>
      <c r="O7" s="70">
        <f t="shared" si="1"/>
        <v>72175470.832592383</v>
      </c>
      <c r="P7" s="70">
        <f t="shared" si="1"/>
        <v>84633472.464691818</v>
      </c>
      <c r="Q7" s="70">
        <f t="shared" si="1"/>
        <v>98657021.118104607</v>
      </c>
      <c r="R7" s="70">
        <f t="shared" si="1"/>
        <v>114442852.79819688</v>
      </c>
      <c r="S7" s="70">
        <f t="shared" si="1"/>
        <v>132212426.53384045</v>
      </c>
      <c r="T7" s="70">
        <f t="shared" si="1"/>
        <v>152215031.22046468</v>
      </c>
      <c r="U7" s="70">
        <f t="shared" si="0"/>
        <v>174731282.88759395</v>
      </c>
      <c r="V7" s="70">
        <f t="shared" si="0"/>
        <v>200077061.45394841</v>
      </c>
      <c r="W7" s="70">
        <f t="shared" si="0"/>
        <v>228607942.19874409</v>
      </c>
      <c r="X7" s="70">
        <f t="shared" si="0"/>
        <v>260724184.11819035</v>
      </c>
    </row>
    <row r="8" spans="1:24" ht="15">
      <c r="A8" s="69">
        <v>40</v>
      </c>
      <c r="B8" s="75">
        <v>21180</v>
      </c>
      <c r="C8" s="55">
        <v>13.5524577</v>
      </c>
      <c r="D8" s="55">
        <v>1328</v>
      </c>
      <c r="E8" s="70">
        <f t="shared" si="1"/>
        <v>3811905.1982620796</v>
      </c>
      <c r="F8" s="70">
        <f t="shared" si="1"/>
        <v>8140417.236082728</v>
      </c>
      <c r="G8" s="70">
        <f t="shared" si="1"/>
        <v>13055549.036868429</v>
      </c>
      <c r="H8" s="70">
        <f t="shared" si="1"/>
        <v>18636801.995854858</v>
      </c>
      <c r="I8" s="70">
        <f t="shared" si="1"/>
        <v>24974451.901237924</v>
      </c>
      <c r="J8" s="70">
        <f t="shared" si="1"/>
        <v>32171009.129222117</v>
      </c>
      <c r="K8" s="70">
        <f t="shared" si="1"/>
        <v>40342876.731385157</v>
      </c>
      <c r="L8" s="70">
        <f t="shared" si="1"/>
        <v>49622233.233631358</v>
      </c>
      <c r="M8" s="70">
        <f t="shared" si="1"/>
        <v>60159170.600676663</v>
      </c>
      <c r="N8" s="70">
        <f t="shared" si="1"/>
        <v>72124121.947266296</v>
      </c>
      <c r="O8" s="70">
        <f t="shared" si="1"/>
        <v>85710618.263928056</v>
      </c>
      <c r="P8" s="70">
        <f t="shared" si="1"/>
        <v>101138418.74681744</v>
      </c>
      <c r="Q8" s="70">
        <f t="shared" si="1"/>
        <v>118657065.36419083</v>
      </c>
      <c r="R8" s="70">
        <f t="shared" si="1"/>
        <v>138549919.15399623</v>
      </c>
      <c r="S8" s="70">
        <f t="shared" si="1"/>
        <v>161138743.53898782</v>
      </c>
      <c r="T8" s="70">
        <f t="shared" si="1"/>
        <v>186788908.79368272</v>
      </c>
      <c r="U8" s="70">
        <f t="shared" si="0"/>
        <v>215915301.84450024</v>
      </c>
      <c r="V8" s="70">
        <f t="shared" si="0"/>
        <v>248989036.99306551</v>
      </c>
      <c r="W8" s="70">
        <f t="shared" si="0"/>
        <v>286545076.10745013</v>
      </c>
      <c r="X8" s="70">
        <f t="shared" si="0"/>
        <v>329190881.53660721</v>
      </c>
    </row>
    <row r="9" spans="1:24" ht="15">
      <c r="A9" s="69">
        <v>41</v>
      </c>
      <c r="B9" s="75">
        <v>21943</v>
      </c>
      <c r="C9" s="55">
        <v>11.8608305</v>
      </c>
      <c r="D9" s="55">
        <v>1366</v>
      </c>
      <c r="E9" s="70">
        <f t="shared" si="1"/>
        <v>3555181.7020160891</v>
      </c>
      <c r="F9" s="70">
        <f t="shared" si="1"/>
        <v>7532037.4796753237</v>
      </c>
      <c r="G9" s="70">
        <f t="shared" si="1"/>
        <v>11980581.380352177</v>
      </c>
      <c r="H9" s="70">
        <f t="shared" si="1"/>
        <v>16956759.532806396</v>
      </c>
      <c r="I9" s="70">
        <f t="shared" si="1"/>
        <v>22523153.741301242</v>
      </c>
      <c r="J9" s="70">
        <f t="shared" si="1"/>
        <v>28749768.531827483</v>
      </c>
      <c r="K9" s="70">
        <f t="shared" si="1"/>
        <v>35714911.548545972</v>
      </c>
      <c r="L9" s="70">
        <f t="shared" si="1"/>
        <v>43506178.372560024</v>
      </c>
      <c r="M9" s="70">
        <f t="shared" si="1"/>
        <v>52221554.148373112</v>
      </c>
      <c r="N9" s="70">
        <f t="shared" si="1"/>
        <v>61970645.872393459</v>
      </c>
      <c r="O9" s="70">
        <f t="shared" si="1"/>
        <v>72876060.841089398</v>
      </c>
      <c r="P9" s="70">
        <f t="shared" si="1"/>
        <v>85074948.594543964</v>
      </c>
      <c r="Q9" s="70">
        <f t="shared" si="1"/>
        <v>98720725.747321054</v>
      </c>
      <c r="R9" s="70">
        <f t="shared" si="1"/>
        <v>113985005.39859675</v>
      </c>
      <c r="S9" s="70">
        <f t="shared" si="1"/>
        <v>131059755.38635626</v>
      </c>
      <c r="T9" s="70">
        <f t="shared" si="1"/>
        <v>150159712.52846268</v>
      </c>
      <c r="U9" s="70">
        <f t="shared" si="0"/>
        <v>171525083.212767</v>
      </c>
      <c r="V9" s="70">
        <f t="shared" si="0"/>
        <v>195424564.29963329</v>
      </c>
      <c r="W9" s="70">
        <f t="shared" si="0"/>
        <v>222158722.32859245</v>
      </c>
      <c r="X9" s="70">
        <f t="shared" si="0"/>
        <v>252063773.52696851</v>
      </c>
    </row>
    <row r="10" spans="1:24" ht="15">
      <c r="A10" s="69">
        <v>42</v>
      </c>
      <c r="B10" s="75">
        <v>22727</v>
      </c>
      <c r="C10" s="55">
        <v>12.368753</v>
      </c>
      <c r="D10" s="55">
        <v>1361</v>
      </c>
      <c r="E10" s="70">
        <f t="shared" si="1"/>
        <v>3825834.2787559098</v>
      </c>
      <c r="F10" s="70">
        <f t="shared" si="1"/>
        <v>8124876.5496404665</v>
      </c>
      <c r="G10" s="70">
        <f t="shared" si="1"/>
        <v>12955656.740376327</v>
      </c>
      <c r="H10" s="70">
        <f t="shared" si="1"/>
        <v>18383944.200877227</v>
      </c>
      <c r="I10" s="70">
        <f t="shared" si="1"/>
        <v>24483643.129497468</v>
      </c>
      <c r="J10" s="70">
        <f t="shared" si="1"/>
        <v>31337798.752342392</v>
      </c>
      <c r="K10" s="70">
        <f t="shared" si="1"/>
        <v>39039727.954412609</v>
      </c>
      <c r="L10" s="70">
        <f t="shared" si="1"/>
        <v>47694289.755721755</v>
      </c>
      <c r="M10" s="70">
        <f t="shared" si="1"/>
        <v>57419312.929467186</v>
      </c>
      <c r="N10" s="70">
        <f t="shared" si="1"/>
        <v>68347200.198765948</v>
      </c>
      <c r="O10" s="70">
        <f t="shared" si="1"/>
        <v>80626730.852522731</v>
      </c>
      <c r="P10" s="70">
        <f t="shared" si="1"/>
        <v>94425086.322401956</v>
      </c>
      <c r="Q10" s="70">
        <f t="shared" si="1"/>
        <v>109930126.29841252</v>
      </c>
      <c r="R10" s="70">
        <f t="shared" si="1"/>
        <v>127352946.37160712</v>
      </c>
      <c r="S10" s="70">
        <f t="shared" si="1"/>
        <v>146930752.0252896</v>
      </c>
      <c r="T10" s="70">
        <f t="shared" si="1"/>
        <v>168930088.10309601</v>
      </c>
      <c r="U10" s="70">
        <f t="shared" si="0"/>
        <v>193650467.72200626</v>
      </c>
      <c r="V10" s="70">
        <f t="shared" si="0"/>
        <v>221428450.03664181</v>
      </c>
      <c r="W10" s="70">
        <f t="shared" si="0"/>
        <v>252642222.37215835</v>
      </c>
      <c r="X10" s="70">
        <f t="shared" si="0"/>
        <v>287716749.10983723</v>
      </c>
    </row>
    <row r="11" spans="1:24" ht="15">
      <c r="A11" s="69">
        <v>43</v>
      </c>
      <c r="B11" s="75">
        <v>23535</v>
      </c>
      <c r="C11" s="55">
        <v>12.4892573</v>
      </c>
      <c r="D11" s="55">
        <v>1352</v>
      </c>
      <c r="E11" s="70">
        <f t="shared" si="1"/>
        <v>3973996.7459103568</v>
      </c>
      <c r="F11" s="70">
        <f t="shared" si="1"/>
        <v>8444316.1705110874</v>
      </c>
      <c r="G11" s="70">
        <f t="shared" si="1"/>
        <v>13472945.290182076</v>
      </c>
      <c r="H11" s="70">
        <f t="shared" si="1"/>
        <v>19129612.839271512</v>
      </c>
      <c r="I11" s="70">
        <f t="shared" si="1"/>
        <v>25492756.153172318</v>
      </c>
      <c r="J11" s="70">
        <f t="shared" si="1"/>
        <v>32650608.807913952</v>
      </c>
      <c r="K11" s="70">
        <f t="shared" si="1"/>
        <v>40702424.097861148</v>
      </c>
      <c r="L11" s="70">
        <f t="shared" si="1"/>
        <v>49759851.316690579</v>
      </c>
      <c r="M11" s="70">
        <f t="shared" si="1"/>
        <v>59948483.925639853</v>
      </c>
      <c r="N11" s="70">
        <f t="shared" si="1"/>
        <v>71409601.076472521</v>
      </c>
      <c r="O11" s="70">
        <f t="shared" si="1"/>
        <v>84302126.637727082</v>
      </c>
      <c r="P11" s="70">
        <f t="shared" si="1"/>
        <v>98804832.888795018</v>
      </c>
      <c r="Q11" s="70">
        <f t="shared" si="1"/>
        <v>115118819.439022</v>
      </c>
      <c r="R11" s="70">
        <f t="shared" si="1"/>
        <v>133470301.74539423</v>
      </c>
      <c r="S11" s="70">
        <f t="shared" si="1"/>
        <v>154113747.89537326</v>
      </c>
      <c r="T11" s="70">
        <f t="shared" si="1"/>
        <v>177335407.15061012</v>
      </c>
      <c r="U11" s="70">
        <f t="shared" si="0"/>
        <v>203457279.17956278</v>
      </c>
      <c r="V11" s="70">
        <f t="shared" si="0"/>
        <v>232841579.01778796</v>
      </c>
      <c r="W11" s="70">
        <f t="shared" si="0"/>
        <v>265895759.66861269</v>
      </c>
      <c r="X11" s="70">
        <f t="shared" si="0"/>
        <v>303078161.9893257</v>
      </c>
    </row>
    <row r="12" spans="1:24" ht="15">
      <c r="A12" s="69">
        <v>44</v>
      </c>
      <c r="B12" s="75">
        <v>24366</v>
      </c>
      <c r="C12" s="55">
        <v>12.7418543</v>
      </c>
      <c r="D12" s="55">
        <v>1331</v>
      </c>
      <c r="E12" s="70">
        <f t="shared" si="1"/>
        <v>4132329.3711402812</v>
      </c>
      <c r="F12" s="70">
        <f t="shared" si="1"/>
        <v>8791194.1299473643</v>
      </c>
      <c r="G12" s="70">
        <f t="shared" si="1"/>
        <v>14043684.648355693</v>
      </c>
      <c r="H12" s="70">
        <f t="shared" si="1"/>
        <v>19965439.855740927</v>
      </c>
      <c r="I12" s="70">
        <f t="shared" si="1"/>
        <v>26641736.483653847</v>
      </c>
      <c r="J12" s="70">
        <f t="shared" si="1"/>
        <v>34168717.10053125</v>
      </c>
      <c r="K12" s="70">
        <f t="shared" si="1"/>
        <v>42654774.620800413</v>
      </c>
      <c r="L12" s="70">
        <f t="shared" si="1"/>
        <v>52222113.226116464</v>
      </c>
      <c r="M12" s="70">
        <f t="shared" si="1"/>
        <v>63008508.176909529</v>
      </c>
      <c r="N12" s="70">
        <f t="shared" si="1"/>
        <v>75169289.856555223</v>
      </c>
      <c r="O12" s="70">
        <f t="shared" si="1"/>
        <v>88879580.619562462</v>
      </c>
      <c r="P12" s="70">
        <f t="shared" si="1"/>
        <v>104336816.65569843</v>
      </c>
      <c r="Q12" s="70">
        <f t="shared" si="1"/>
        <v>121763591.18636595</v>
      </c>
      <c r="R12" s="70">
        <f t="shared" si="1"/>
        <v>141410859.93692064</v>
      </c>
      <c r="S12" s="70">
        <f t="shared" si="1"/>
        <v>163561555.04560044</v>
      </c>
      <c r="T12" s="70">
        <f t="shared" si="1"/>
        <v>188534659.45146543</v>
      </c>
      <c r="U12" s="70">
        <f t="shared" si="0"/>
        <v>216689800.43491265</v>
      </c>
      <c r="V12" s="70">
        <f t="shared" si="0"/>
        <v>248432428.46043023</v>
      </c>
      <c r="W12" s="70">
        <f t="shared" si="0"/>
        <v>284219655.89995033</v>
      </c>
      <c r="X12" s="70">
        <f t="shared" si="0"/>
        <v>324566839.71782368</v>
      </c>
    </row>
    <row r="13" spans="1:24" ht="15">
      <c r="A13" s="69">
        <v>45</v>
      </c>
      <c r="B13" s="75">
        <v>25221</v>
      </c>
      <c r="C13" s="55">
        <v>12.649166299999999</v>
      </c>
      <c r="D13" s="55">
        <v>1364</v>
      </c>
      <c r="E13" s="70">
        <f t="shared" si="1"/>
        <v>4351495.8611613698</v>
      </c>
      <c r="F13" s="70">
        <f t="shared" si="1"/>
        <v>9253419.6703386568</v>
      </c>
      <c r="G13" s="70">
        <f t="shared" si="1"/>
        <v>14775395.974038074</v>
      </c>
      <c r="H13" s="70">
        <f t="shared" si="1"/>
        <v>20995856.243439022</v>
      </c>
      <c r="I13" s="70">
        <f t="shared" si="1"/>
        <v>28003152.876941923</v>
      </c>
      <c r="J13" s="70">
        <f t="shared" si="1"/>
        <v>35896814.114750899</v>
      </c>
      <c r="K13" s="70">
        <f t="shared" si="1"/>
        <v>44788957.689688995</v>
      </c>
      <c r="L13" s="70">
        <f t="shared" si="1"/>
        <v>54805883.29305575</v>
      </c>
      <c r="M13" s="70">
        <f t="shared" si="1"/>
        <v>66089866.474139653</v>
      </c>
      <c r="N13" s="70">
        <f t="shared" si="1"/>
        <v>78801179.453062892</v>
      </c>
      <c r="O13" s="70">
        <f t="shared" si="1"/>
        <v>93120367.549603626</v>
      </c>
      <c r="P13" s="70">
        <f t="shared" si="1"/>
        <v>109250813.56128556</v>
      </c>
      <c r="Q13" s="70">
        <f t="shared" si="1"/>
        <v>127421626.51391691</v>
      </c>
      <c r="R13" s="70">
        <f t="shared" si="1"/>
        <v>147890895.81498849</v>
      </c>
      <c r="S13" s="70">
        <f t="shared" si="1"/>
        <v>170949357.0303475</v>
      </c>
      <c r="T13" s="70">
        <f t="shared" si="1"/>
        <v>196924521.35105821</v>
      </c>
      <c r="U13" s="70">
        <f t="shared" si="0"/>
        <v>226185327.40339392</v>
      </c>
      <c r="V13" s="70">
        <f t="shared" si="0"/>
        <v>259147381.47401008</v>
      </c>
      <c r="W13" s="70">
        <f t="shared" si="0"/>
        <v>296278860.57991433</v>
      </c>
      <c r="X13" s="70">
        <f t="shared" si="0"/>
        <v>338107162.22757417</v>
      </c>
    </row>
    <row r="14" spans="1:24" ht="15">
      <c r="A14" s="69">
        <v>46</v>
      </c>
      <c r="B14" s="75">
        <v>26099</v>
      </c>
      <c r="C14" s="55">
        <v>12.6890014</v>
      </c>
      <c r="D14" s="55">
        <v>1349</v>
      </c>
      <c r="E14" s="70">
        <f t="shared" si="1"/>
        <v>4467486.639295714</v>
      </c>
      <c r="F14" s="70">
        <f t="shared" si="1"/>
        <v>9501852.720796477</v>
      </c>
      <c r="G14" s="70">
        <f t="shared" si="1"/>
        <v>15175029.584859993</v>
      </c>
      <c r="H14" s="70">
        <f t="shared" si="1"/>
        <v>21568075.940629013</v>
      </c>
      <c r="I14" s="70">
        <f t="shared" si="1"/>
        <v>28772336.037984207</v>
      </c>
      <c r="J14" s="70">
        <f t="shared" si="1"/>
        <v>36890744.79995244</v>
      </c>
      <c r="K14" s="70">
        <f t="shared" si="1"/>
        <v>46039298.563384548</v>
      </c>
      <c r="L14" s="70">
        <f t="shared" si="1"/>
        <v>56348712.441938318</v>
      </c>
      <c r="M14" s="70">
        <f t="shared" si="1"/>
        <v>67966287.991873562</v>
      </c>
      <c r="N14" s="70">
        <f t="shared" si="1"/>
        <v>81058017.865986139</v>
      </c>
      <c r="O14" s="70">
        <f t="shared" si="1"/>
        <v>95810957.527109101</v>
      </c>
      <c r="P14" s="70">
        <f t="shared" si="1"/>
        <v>112435897.90837312</v>
      </c>
      <c r="Q14" s="70">
        <f t="shared" si="1"/>
        <v>131170377.20736484</v>
      </c>
      <c r="R14" s="70">
        <f t="shared" si="1"/>
        <v>152282074.84688836</v>
      </c>
      <c r="S14" s="70">
        <f t="shared" si="1"/>
        <v>176072636.09545481</v>
      </c>
      <c r="T14" s="70">
        <f t="shared" si="1"/>
        <v>202881981.99391973</v>
      </c>
      <c r="U14" s="70">
        <f t="shared" si="0"/>
        <v>233093166.16877165</v>
      </c>
      <c r="V14" s="70">
        <f t="shared" si="0"/>
        <v>267137847.92652714</v>
      </c>
      <c r="W14" s="70">
        <f t="shared" si="0"/>
        <v>305502459.82914978</v>
      </c>
      <c r="X14" s="70">
        <f t="shared" si="0"/>
        <v>348735157.87320077</v>
      </c>
    </row>
    <row r="15" spans="1:24" ht="15">
      <c r="A15" s="69">
        <v>47</v>
      </c>
      <c r="B15" s="75">
        <v>27006</v>
      </c>
      <c r="C15" s="55">
        <v>12.8221977</v>
      </c>
      <c r="D15" s="55">
        <v>1312</v>
      </c>
      <c r="E15" s="70">
        <f t="shared" si="1"/>
        <v>4543144.6766509414</v>
      </c>
      <c r="F15" s="70">
        <f t="shared" si="1"/>
        <v>9668820.345539093</v>
      </c>
      <c r="G15" s="70">
        <f t="shared" si="1"/>
        <v>15451720.282152876</v>
      </c>
      <c r="H15" s="70">
        <f t="shared" si="1"/>
        <v>21976115.081432465</v>
      </c>
      <c r="I15" s="70">
        <f t="shared" si="1"/>
        <v>29337080.68060419</v>
      </c>
      <c r="J15" s="70">
        <f t="shared" si="1"/>
        <v>37641883.841530703</v>
      </c>
      <c r="K15" s="70">
        <f t="shared" si="1"/>
        <v>47011545.282347053</v>
      </c>
      <c r="L15" s="70">
        <f t="shared" si="1"/>
        <v>57582603.236925572</v>
      </c>
      <c r="M15" s="70">
        <f t="shared" si="1"/>
        <v>69509103.141421705</v>
      </c>
      <c r="N15" s="70">
        <f t="shared" si="1"/>
        <v>82964842.442362636</v>
      </c>
      <c r="O15" s="70">
        <f t="shared" si="1"/>
        <v>98145903.238466814</v>
      </c>
      <c r="P15" s="70">
        <f t="shared" si="1"/>
        <v>115273509.66280471</v>
      </c>
      <c r="Q15" s="70">
        <f t="shared" si="1"/>
        <v>134597251.64414907</v>
      </c>
      <c r="R15" s="70">
        <f t="shared" si="1"/>
        <v>156398722.02537924</v>
      </c>
      <c r="S15" s="70">
        <f t="shared" si="1"/>
        <v>180995620.04039773</v>
      </c>
      <c r="T15" s="70">
        <f t="shared" si="1"/>
        <v>208746380.94696933</v>
      </c>
      <c r="U15" s="70">
        <f t="shared" si="0"/>
        <v>240055399.28023577</v>
      </c>
      <c r="V15" s="70">
        <f t="shared" si="0"/>
        <v>275378921.84212291</v>
      </c>
      <c r="W15" s="70">
        <f t="shared" si="0"/>
        <v>315231696.30149925</v>
      </c>
      <c r="X15" s="70">
        <f t="shared" si="0"/>
        <v>360194472.29099208</v>
      </c>
    </row>
    <row r="16" spans="1:24" ht="15">
      <c r="A16" s="69">
        <v>48</v>
      </c>
      <c r="B16" s="75">
        <v>27937</v>
      </c>
      <c r="C16" s="55">
        <v>12.6767097</v>
      </c>
      <c r="D16" s="55">
        <v>1317</v>
      </c>
      <c r="E16" s="70">
        <f t="shared" si="1"/>
        <v>4664145.4761668164</v>
      </c>
      <c r="F16" s="70">
        <f t="shared" si="1"/>
        <v>9919551.1343329828</v>
      </c>
      <c r="G16" s="70">
        <f t="shared" si="1"/>
        <v>15841169.311342249</v>
      </c>
      <c r="H16" s="70">
        <f t="shared" si="1"/>
        <v>22513453.834193412</v>
      </c>
      <c r="I16" s="70">
        <f t="shared" si="1"/>
        <v>30031564.496364444</v>
      </c>
      <c r="J16" s="70">
        <f t="shared" si="1"/>
        <v>38502724.22210364</v>
      </c>
      <c r="K16" s="70">
        <f t="shared" si="1"/>
        <v>48047748.274498142</v>
      </c>
      <c r="L16" s="70">
        <f t="shared" si="1"/>
        <v>58802767.316809833</v>
      </c>
      <c r="M16" s="70">
        <f t="shared" si="1"/>
        <v>70921168.901295111</v>
      </c>
      <c r="N16" s="70">
        <f t="shared" si="1"/>
        <v>84575785.074925795</v>
      </c>
      <c r="O16" s="70">
        <f t="shared" si="1"/>
        <v>99961357.301536888</v>
      </c>
      <c r="P16" s="70">
        <f t="shared" si="1"/>
        <v>117297313.8549993</v>
      </c>
      <c r="Q16" s="70">
        <f t="shared" si="1"/>
        <v>136830899.29446229</v>
      </c>
      <c r="R16" s="70">
        <f t="shared" si="1"/>
        <v>158840700.65408739</v>
      </c>
      <c r="S16" s="70">
        <f t="shared" si="1"/>
        <v>183640620.63761893</v>
      </c>
      <c r="T16" s="70">
        <f t="shared" si="1"/>
        <v>211584354.48329493</v>
      </c>
      <c r="U16" s="70">
        <f t="shared" si="0"/>
        <v>243070434.34792802</v>
      </c>
      <c r="V16" s="70">
        <f t="shared" si="0"/>
        <v>278547913.15291077</v>
      </c>
      <c r="W16" s="70">
        <f t="shared" si="0"/>
        <v>318522768.95488024</v>
      </c>
      <c r="X16" s="70">
        <f t="shared" si="0"/>
        <v>363565121.17985898</v>
      </c>
    </row>
    <row r="17" spans="1:24" ht="15">
      <c r="A17" s="69">
        <v>49</v>
      </c>
      <c r="B17" s="75">
        <v>28892</v>
      </c>
      <c r="C17" s="55">
        <v>13.766070600000001</v>
      </c>
      <c r="D17" s="55">
        <v>1334</v>
      </c>
      <c r="E17" s="70">
        <f t="shared" si="1"/>
        <v>5305709.0190811735</v>
      </c>
      <c r="F17" s="70">
        <f t="shared" si="1"/>
        <v>11341805.687559629</v>
      </c>
      <c r="G17" s="70">
        <f t="shared" si="1"/>
        <v>18208835.684905078</v>
      </c>
      <c r="H17" s="70">
        <f t="shared" si="1"/>
        <v>26021185.879808281</v>
      </c>
      <c r="I17" s="70">
        <f t="shared" si="1"/>
        <v>34908989.718061097</v>
      </c>
      <c r="J17" s="70">
        <f t="shared" si="1"/>
        <v>45020294.907477304</v>
      </c>
      <c r="K17" s="70">
        <f t="shared" si="1"/>
        <v>56523529.507850014</v>
      </c>
      <c r="L17" s="70">
        <f t="shared" si="1"/>
        <v>69610307.504593685</v>
      </c>
      <c r="M17" s="70">
        <f t="shared" si="1"/>
        <v>84498620.599634334</v>
      </c>
      <c r="N17" s="70">
        <f t="shared" si="1"/>
        <v>101436469.38648731</v>
      </c>
      <c r="O17" s="70">
        <f t="shared" si="1"/>
        <v>120705994.39545974</v>
      </c>
      <c r="P17" s="70">
        <f t="shared" si="1"/>
        <v>142628175.82145196</v>
      </c>
      <c r="Q17" s="70">
        <f t="shared" si="1"/>
        <v>167568180.21960634</v>
      </c>
      <c r="R17" s="70">
        <f t="shared" si="1"/>
        <v>195941443.2308538</v>
      </c>
      <c r="S17" s="70">
        <f t="shared" si="1"/>
        <v>228220589.65975323</v>
      </c>
      <c r="T17" s="70">
        <f t="shared" si="1"/>
        <v>264943306.17513239</v>
      </c>
      <c r="U17" s="70">
        <f t="shared" si="0"/>
        <v>306721297.77225649</v>
      </c>
      <c r="V17" s="70">
        <f t="shared" si="0"/>
        <v>354250477.18790275</v>
      </c>
      <c r="W17" s="70">
        <f t="shared" si="0"/>
        <v>408322556.99750757</v>
      </c>
      <c r="X17" s="70">
        <f t="shared" si="0"/>
        <v>469838237.48859096</v>
      </c>
    </row>
    <row r="18" spans="1:24" ht="15">
      <c r="A18" s="69">
        <v>50</v>
      </c>
      <c r="B18" s="75">
        <v>29873</v>
      </c>
      <c r="C18" s="55">
        <v>12.5287767</v>
      </c>
      <c r="D18" s="55">
        <v>1376</v>
      </c>
      <c r="E18" s="70">
        <f t="shared" si="1"/>
        <v>5149984.7339012204</v>
      </c>
      <c r="F18" s="70">
        <f t="shared" si="1"/>
        <v>10945199.55519701</v>
      </c>
      <c r="G18" s="70">
        <f t="shared" si="1"/>
        <v>17466483.900738258</v>
      </c>
      <c r="H18" s="70">
        <f t="shared" si="1"/>
        <v>24804805.399904419</v>
      </c>
      <c r="I18" s="70">
        <f t="shared" si="1"/>
        <v>33062528.813229207</v>
      </c>
      <c r="J18" s="70">
        <f t="shared" si="1"/>
        <v>42354843.953513078</v>
      </c>
      <c r="K18" s="70">
        <f t="shared" si="1"/>
        <v>52811372.507983409</v>
      </c>
      <c r="L18" s="70">
        <f t="shared" si="1"/>
        <v>64577976.175615035</v>
      </c>
      <c r="M18" s="70">
        <f t="shared" si="1"/>
        <v>77818791.341938272</v>
      </c>
      <c r="N18" s="70">
        <f t="shared" si="1"/>
        <v>92718518.673709884</v>
      </c>
      <c r="O18" s="70">
        <f t="shared" si="1"/>
        <v>109484999.571788</v>
      </c>
      <c r="P18" s="70">
        <f t="shared" si="1"/>
        <v>128352115.4220345</v>
      </c>
      <c r="Q18" s="70">
        <f t="shared" si="1"/>
        <v>149583050.08688867</v>
      </c>
      <c r="R18" s="70">
        <f t="shared" si="1"/>
        <v>173473961.14722538</v>
      </c>
      <c r="S18" s="70">
        <f t="shared" si="1"/>
        <v>200358111.10590726</v>
      </c>
      <c r="T18" s="70">
        <f t="shared" si="1"/>
        <v>230610516.18060541</v>
      </c>
      <c r="U18" s="70">
        <f t="shared" si="0"/>
        <v>264653177.53349209</v>
      </c>
      <c r="V18" s="70">
        <f t="shared" si="0"/>
        <v>302960967.91001904</v>
      </c>
      <c r="W18" s="70">
        <f t="shared" si="0"/>
        <v>346068255.80152529</v>
      </c>
      <c r="X18" s="70">
        <f t="shared" si="0"/>
        <v>394576359.53438443</v>
      </c>
    </row>
    <row r="19" spans="1:24" ht="15">
      <c r="A19" s="69">
        <v>51</v>
      </c>
      <c r="B19" s="75">
        <v>30878</v>
      </c>
      <c r="C19" s="55">
        <v>12.5532524</v>
      </c>
      <c r="D19" s="55">
        <v>1363</v>
      </c>
      <c r="E19" s="70">
        <f t="shared" si="1"/>
        <v>5283251.4352861373</v>
      </c>
      <c r="F19" s="70">
        <f t="shared" si="1"/>
        <v>11229722.758170366</v>
      </c>
      <c r="G19" s="70">
        <f t="shared" si="1"/>
        <v>17922669.635109875</v>
      </c>
      <c r="H19" s="70">
        <f t="shared" si="1"/>
        <v>25455799.026509516</v>
      </c>
      <c r="I19" s="70">
        <f t="shared" si="1"/>
        <v>33934581.164030142</v>
      </c>
      <c r="J19" s="70">
        <f t="shared" si="1"/>
        <v>43477726.223719835</v>
      </c>
      <c r="K19" s="70">
        <f t="shared" si="1"/>
        <v>54218846.369650528</v>
      </c>
      <c r="L19" s="70">
        <f t="shared" si="1"/>
        <v>66308326.438087113</v>
      </c>
      <c r="M19" s="70">
        <f t="shared" si="1"/>
        <v>79915429.453362271</v>
      </c>
      <c r="N19" s="70">
        <f t="shared" si="1"/>
        <v>95230666.454472914</v>
      </c>
      <c r="O19" s="70">
        <f t="shared" si="1"/>
        <v>112468463.81199118</v>
      </c>
      <c r="P19" s="70">
        <f t="shared" si="1"/>
        <v>131870165.37999921</v>
      </c>
      <c r="Q19" s="70">
        <f t="shared" si="1"/>
        <v>153707411.51573411</v>
      </c>
      <c r="R19" s="70">
        <f t="shared" si="1"/>
        <v>178285942.27609703</v>
      </c>
      <c r="S19" s="70">
        <f t="shared" si="1"/>
        <v>205949878.03901997</v>
      </c>
      <c r="T19" s="70">
        <f t="shared" ref="T19:X46" si="2">$D19*((1+$C19/100)^T$2-1)*$B19</f>
        <v>237086537.48203638</v>
      </c>
      <c r="U19" s="70">
        <f t="shared" si="2"/>
        <v>272131860.37386316</v>
      </c>
      <c r="V19" s="70">
        <f t="shared" si="2"/>
        <v>311576511.10269588</v>
      </c>
      <c r="W19" s="70">
        <f t="shared" si="2"/>
        <v>355972748.39581752</v>
      </c>
      <c r="X19" s="70">
        <f t="shared" si="2"/>
        <v>405942157.41244757</v>
      </c>
    </row>
    <row r="20" spans="1:24" ht="15">
      <c r="A20" s="69">
        <v>52</v>
      </c>
      <c r="B20" s="75">
        <v>31910</v>
      </c>
      <c r="C20" s="55">
        <v>15.0600673</v>
      </c>
      <c r="D20" s="55">
        <v>1319</v>
      </c>
      <c r="E20" s="70">
        <f t="shared" ref="E20:T47" si="3">$D20*((1+$C20/100)^E$2-1)*$B20</f>
        <v>6338675.4000921706</v>
      </c>
      <c r="F20" s="70">
        <f t="shared" si="3"/>
        <v>13631959.581366763</v>
      </c>
      <c r="G20" s="70">
        <f t="shared" si="3"/>
        <v>22023617.268721569</v>
      </c>
      <c r="H20" s="70">
        <f t="shared" si="3"/>
        <v>31679064.251377627</v>
      </c>
      <c r="I20" s="70">
        <f t="shared" si="3"/>
        <v>42788628.047737509</v>
      </c>
      <c r="J20" s="70">
        <f t="shared" si="3"/>
        <v>55571299.628565617</v>
      </c>
      <c r="K20" s="70">
        <f t="shared" si="3"/>
        <v>70279050.152204424</v>
      </c>
      <c r="L20" s="70">
        <f t="shared" si="3"/>
        <v>87201797.80301933</v>
      </c>
      <c r="M20" s="70">
        <f t="shared" si="3"/>
        <v>106673122.63905615</v>
      </c>
      <c r="N20" s="70">
        <f t="shared" si="3"/>
        <v>129076842.0996017</v>
      </c>
      <c r="O20" s="70">
        <f t="shared" si="3"/>
        <v>154854576.78860858</v>
      </c>
      <c r="P20" s="70">
        <f t="shared" si="3"/>
        <v>184514455.6701954</v>
      </c>
      <c r="Q20" s="70">
        <f t="shared" si="3"/>
        <v>218641132.27244768</v>
      </c>
      <c r="R20" s="70">
        <f t="shared" si="3"/>
        <v>257907309.33825245</v>
      </c>
      <c r="S20" s="70">
        <f t="shared" si="3"/>
        <v>303086999.09630466</v>
      </c>
      <c r="T20" s="70">
        <f t="shared" si="3"/>
        <v>355070780.53785068</v>
      </c>
      <c r="U20" s="70">
        <f t="shared" si="2"/>
        <v>414883354.44957846</v>
      </c>
      <c r="V20" s="70">
        <f t="shared" si="2"/>
        <v>483703742.24627471</v>
      </c>
      <c r="W20" s="70">
        <f t="shared" si="2"/>
        <v>562888526.76127434</v>
      </c>
      <c r="X20" s="70">
        <f t="shared" si="2"/>
        <v>653998593.11559296</v>
      </c>
    </row>
    <row r="21" spans="1:24" ht="15">
      <c r="A21" s="69">
        <v>53</v>
      </c>
      <c r="B21" s="75">
        <v>32966</v>
      </c>
      <c r="C21" s="55">
        <v>12.7088257</v>
      </c>
      <c r="D21" s="55">
        <v>1307</v>
      </c>
      <c r="E21" s="70">
        <f t="shared" si="3"/>
        <v>5475796.0647024354</v>
      </c>
      <c r="F21" s="70">
        <f t="shared" si="3"/>
        <v>11647501.506955363</v>
      </c>
      <c r="G21" s="70">
        <f t="shared" si="3"/>
        <v>18603558.236581631</v>
      </c>
      <c r="H21" s="70">
        <f t="shared" si="3"/>
        <v>26443648.091569215</v>
      </c>
      <c r="I21" s="70">
        <f t="shared" si="3"/>
        <v>35280121.300950557</v>
      </c>
      <c r="J21" s="70">
        <f t="shared" si="3"/>
        <v>45239606.488539383</v>
      </c>
      <c r="K21" s="70">
        <f t="shared" si="3"/>
        <v>56464825.289236173</v>
      </c>
      <c r="L21" s="70">
        <f t="shared" si="3"/>
        <v>69116637.581757143</v>
      </c>
      <c r="M21" s="70">
        <f t="shared" si="3"/>
        <v>83376346.646425799</v>
      </c>
      <c r="N21" s="70">
        <f t="shared" si="3"/>
        <v>99448297.281450272</v>
      </c>
      <c r="O21" s="70">
        <f t="shared" si="3"/>
        <v>117562804.10927008</v>
      </c>
      <c r="P21" s="70">
        <f t="shared" si="3"/>
        <v>137979452.03625205</v>
      </c>
      <c r="Q21" s="70">
        <f t="shared" si="3"/>
        <v>160990816.16205689</v>
      </c>
      <c r="R21" s="70">
        <f t="shared" si="3"/>
        <v>186926654.4458026</v>
      </c>
      <c r="S21" s="70">
        <f t="shared" si="3"/>
        <v>216158633.21086335</v>
      </c>
      <c r="T21" s="70">
        <f t="shared" si="3"/>
        <v>249105653.20583674</v>
      </c>
      <c r="U21" s="70">
        <f t="shared" si="2"/>
        <v>286239852.54531544</v>
      </c>
      <c r="V21" s="70">
        <f t="shared" si="2"/>
        <v>328093372.55393904</v>
      </c>
      <c r="W21" s="70">
        <f t="shared" si="2"/>
        <v>375265983.46977323</v>
      </c>
      <c r="X21" s="70">
        <f t="shared" si="2"/>
        <v>428433679.2850399</v>
      </c>
    </row>
    <row r="22" spans="1:24" ht="15">
      <c r="A22" s="69">
        <v>54</v>
      </c>
      <c r="B22" s="75">
        <v>34047</v>
      </c>
      <c r="C22" s="55">
        <v>13.548388900000001</v>
      </c>
      <c r="D22" s="55">
        <v>1348</v>
      </c>
      <c r="E22" s="70">
        <f t="shared" si="3"/>
        <v>6218081.3179194871</v>
      </c>
      <c r="F22" s="70">
        <f t="shared" si="3"/>
        <v>13278612.47490895</v>
      </c>
      <c r="G22" s="70">
        <f t="shared" si="3"/>
        <v>21295731.851453014</v>
      </c>
      <c r="H22" s="70">
        <f t="shared" si="3"/>
        <v>30399041.739708524</v>
      </c>
      <c r="I22" s="70">
        <f t="shared" si="3"/>
        <v>40735703.454397053</v>
      </c>
      <c r="J22" s="70">
        <f t="shared" si="3"/>
        <v>52472816.297468975</v>
      </c>
      <c r="K22" s="70">
        <f t="shared" si="3"/>
        <v>65800118.834152162</v>
      </c>
      <c r="L22" s="70">
        <f t="shared" si="3"/>
        <v>80933056.148384705</v>
      </c>
      <c r="M22" s="70">
        <f t="shared" si="3"/>
        <v>98116262.661942735</v>
      </c>
      <c r="N22" s="70">
        <f t="shared" si="3"/>
        <v>117627516.81944773</v>
      </c>
      <c r="O22" s="70">
        <f t="shared" si="3"/>
        <v>139782231.56947887</v>
      </c>
      <c r="P22" s="70">
        <f t="shared" si="3"/>
        <v>164938553.23352996</v>
      </c>
      <c r="Q22" s="70">
        <f t="shared" si="3"/>
        <v>193503151.18956164</v>
      </c>
      <c r="R22" s="70">
        <f t="shared" si="3"/>
        <v>225937791.96439788</v>
      </c>
      <c r="S22" s="70">
        <f t="shared" si="3"/>
        <v>262766804.00972694</v>
      </c>
      <c r="T22" s="70">
        <f t="shared" si="3"/>
        <v>304585553.83498502</v>
      </c>
      <c r="U22" s="70">
        <f t="shared" si="2"/>
        <v>352070070.51968724</v>
      </c>
      <c r="V22" s="70">
        <f t="shared" si="2"/>
        <v>405987974.19211817</v>
      </c>
      <c r="W22" s="70">
        <f t="shared" si="2"/>
        <v>467210885.14081746</v>
      </c>
      <c r="X22" s="70">
        <f t="shared" si="2"/>
        <v>536728514.16074717</v>
      </c>
    </row>
    <row r="23" spans="1:24" ht="15">
      <c r="A23" s="69">
        <v>55</v>
      </c>
      <c r="B23" s="75">
        <v>35153</v>
      </c>
      <c r="C23" s="55">
        <v>12.105408499999999</v>
      </c>
      <c r="D23" s="55">
        <v>1330</v>
      </c>
      <c r="E23" s="70">
        <f t="shared" si="3"/>
        <v>5659700.9525066465</v>
      </c>
      <c r="F23" s="70">
        <f t="shared" si="3"/>
        <v>12004531.82519261</v>
      </c>
      <c r="G23" s="70">
        <f t="shared" si="3"/>
        <v>19117430.393651333</v>
      </c>
      <c r="H23" s="70">
        <f t="shared" si="3"/>
        <v>27091374.390012618</v>
      </c>
      <c r="I23" s="70">
        <f t="shared" si="3"/>
        <v>36030596.88069468</v>
      </c>
      <c r="J23" s="70">
        <f t="shared" si="3"/>
        <v>46051948.770597659</v>
      </c>
      <c r="K23" s="70">
        <f t="shared" si="3"/>
        <v>57286426.24399589</v>
      </c>
      <c r="L23" s="70">
        <f t="shared" si="3"/>
        <v>69880883.108389437</v>
      </c>
      <c r="M23" s="70">
        <f t="shared" si="3"/>
        <v>83999950.424574122</v>
      </c>
      <c r="N23" s="70">
        <f t="shared" si="3"/>
        <v>99828188.515772939</v>
      </c>
      <c r="O23" s="70">
        <f t="shared" si="3"/>
        <v>117572499.48626398</v>
      </c>
      <c r="P23" s="70">
        <f t="shared" si="3"/>
        <v>137464831.78524324</v>
      </c>
      <c r="Q23" s="70">
        <f t="shared" si="3"/>
        <v>159765212.16919139</v>
      </c>
      <c r="R23" s="70">
        <f t="shared" si="3"/>
        <v>184765144.69567037</v>
      </c>
      <c r="S23" s="70">
        <f t="shared" si="3"/>
        <v>212791421.17920402</v>
      </c>
      <c r="T23" s="70">
        <f t="shared" si="3"/>
        <v>244210392.91840875</v>
      </c>
      <c r="U23" s="70">
        <f t="shared" si="2"/>
        <v>279432759.53314388</v>
      </c>
      <c r="V23" s="70">
        <f t="shared" si="2"/>
        <v>318918937.50996017</v>
      </c>
      <c r="W23" s="70">
        <f t="shared" si="2"/>
        <v>363185078.63190728</v>
      </c>
      <c r="X23" s="70">
        <f t="shared" si="2"/>
        <v>412809816.96385235</v>
      </c>
    </row>
    <row r="24" spans="1:24" ht="15">
      <c r="A24" s="69">
        <v>56</v>
      </c>
      <c r="B24" s="75">
        <v>36283</v>
      </c>
      <c r="C24" s="55">
        <v>12.4480313</v>
      </c>
      <c r="D24" s="55">
        <v>1342</v>
      </c>
      <c r="E24" s="70">
        <f t="shared" si="3"/>
        <v>6061168.7618090212</v>
      </c>
      <c r="F24" s="70">
        <f t="shared" si="3"/>
        <v>12876833.708233846</v>
      </c>
      <c r="G24" s="70">
        <f t="shared" si="3"/>
        <v>20540914.760492764</v>
      </c>
      <c r="H24" s="70">
        <f t="shared" si="3"/>
        <v>29159023.020994246</v>
      </c>
      <c r="I24" s="70">
        <f t="shared" si="3"/>
        <v>38849916.095230833</v>
      </c>
      <c r="J24" s="70">
        <f t="shared" si="3"/>
        <v>49747134.572597928</v>
      </c>
      <c r="K24" s="70">
        <f t="shared" si="3"/>
        <v>62000842.216857046</v>
      </c>
      <c r="L24" s="70">
        <f t="shared" si="3"/>
        <v>75779895.224084049</v>
      </c>
      <c r="M24" s="70">
        <f t="shared" si="3"/>
        <v>91274169.062494263</v>
      </c>
      <c r="N24" s="70">
        <f t="shared" si="3"/>
        <v>108697174.95801748</v>
      </c>
      <c r="O24" s="70">
        <f t="shared" si="3"/>
        <v>128289002.08081627</v>
      </c>
      <c r="P24" s="70">
        <f t="shared" si="3"/>
        <v>150319625.97610298</v>
      </c>
      <c r="Q24" s="70">
        <f t="shared" si="3"/>
        <v>175092628.8294602</v>
      </c>
      <c r="R24" s="70">
        <f t="shared" si="3"/>
        <v>202949382.83195326</v>
      </c>
      <c r="S24" s="70">
        <f t="shared" si="3"/>
        <v>234273754.29184061</v>
      </c>
      <c r="T24" s="70">
        <f t="shared" si="3"/>
        <v>269497393.31558305</v>
      </c>
      <c r="U24" s="70">
        <f t="shared" si="2"/>
        <v>309105681.94999999</v>
      </c>
      <c r="V24" s="70">
        <f t="shared" si="2"/>
        <v>353644422.75102341</v>
      </c>
      <c r="W24" s="70">
        <f t="shared" si="2"/>
        <v>403727359.94758421</v>
      </c>
      <c r="X24" s="70">
        <f t="shared" si="2"/>
        <v>460044636.84233212</v>
      </c>
    </row>
    <row r="25" spans="1:24" ht="15">
      <c r="A25" s="69">
        <v>57</v>
      </c>
      <c r="B25" s="75">
        <v>37446</v>
      </c>
      <c r="C25" s="55">
        <v>12.946932800000001</v>
      </c>
      <c r="D25" s="55">
        <v>1364</v>
      </c>
      <c r="E25" s="70">
        <f t="shared" si="3"/>
        <v>6612819.9343768265</v>
      </c>
      <c r="F25" s="70">
        <f t="shared" si="3"/>
        <v>14081797.221842423</v>
      </c>
      <c r="G25" s="70">
        <f t="shared" si="3"/>
        <v>22517777.979563452</v>
      </c>
      <c r="H25" s="70">
        <f t="shared" si="3"/>
        <v>32045959.49700756</v>
      </c>
      <c r="I25" s="70">
        <f t="shared" si="3"/>
        <v>42807748.272577174</v>
      </c>
      <c r="J25" s="70">
        <f t="shared" si="3"/>
        <v>54962858.608997725</v>
      </c>
      <c r="K25" s="70">
        <f t="shared" si="3"/>
        <v>68691682.912440494</v>
      </c>
      <c r="L25" s="70">
        <f t="shared" si="3"/>
        <v>84197968.872680068</v>
      </c>
      <c r="M25" s="70">
        <f t="shared" si="3"/>
        <v>101711843.25596771</v>
      </c>
      <c r="N25" s="70">
        <f t="shared" si="3"/>
        <v>121493227.18633597</v>
      </c>
      <c r="O25" s="70">
        <f t="shared" si="3"/>
        <v>143835693.60107902</v>
      </c>
      <c r="P25" s="70">
        <f t="shared" si="3"/>
        <v>169070824.12840149</v>
      </c>
      <c r="Q25" s="70">
        <f t="shared" si="3"/>
        <v>197573130.04708856</v>
      </c>
      <c r="R25" s="70">
        <f t="shared" si="3"/>
        <v>229765610.35951859</v>
      </c>
      <c r="S25" s="70">
        <f t="shared" si="3"/>
        <v>266126029.46465209</v>
      </c>
      <c r="T25" s="70">
        <f t="shared" si="3"/>
        <v>307194007.59712559</v>
      </c>
      <c r="U25" s="70">
        <f t="shared" si="2"/>
        <v>353579029.26072913</v>
      </c>
      <c r="V25" s="70">
        <f t="shared" si="2"/>
        <v>405969488.50838494</v>
      </c>
      <c r="W25" s="70">
        <f t="shared" si="2"/>
        <v>465142905.30844599</v>
      </c>
      <c r="X25" s="70">
        <f t="shared" si="2"/>
        <v>531977464.61707491</v>
      </c>
    </row>
    <row r="26" spans="1:24" ht="15">
      <c r="A26" s="69">
        <v>58</v>
      </c>
      <c r="B26" s="75">
        <v>38636</v>
      </c>
      <c r="C26" s="55">
        <v>13.4630648</v>
      </c>
      <c r="D26" s="55">
        <v>1349</v>
      </c>
      <c r="E26" s="70">
        <f t="shared" si="3"/>
        <v>7016944.527056667</v>
      </c>
      <c r="F26" s="70">
        <f t="shared" si="3"/>
        <v>14978584.842771031</v>
      </c>
      <c r="G26" s="70">
        <f t="shared" si="3"/>
        <v>24012105.953332942</v>
      </c>
      <c r="H26" s="70">
        <f t="shared" si="3"/>
        <v>34261815.864731476</v>
      </c>
      <c r="I26" s="70">
        <f t="shared" si="3"/>
        <v>45891450.863313623</v>
      </c>
      <c r="J26" s="70">
        <f t="shared" si="3"/>
        <v>59086791.157758355</v>
      </c>
      <c r="K26" s="70">
        <f t="shared" si="3"/>
        <v>74058628.66662471</v>
      </c>
      <c r="L26" s="70">
        <f t="shared" si="3"/>
        <v>91046134.361060426</v>
      </c>
      <c r="M26" s="70">
        <f t="shared" si="3"/>
        <v>110320678.95504172</v>
      </c>
      <c r="N26" s="70">
        <f t="shared" si="3"/>
        <v>132190167.97761561</v>
      </c>
      <c r="O26" s="70">
        <f t="shared" si="3"/>
        <v>157003960.47872752</v>
      </c>
      <c r="P26" s="70">
        <f t="shared" si="3"/>
        <v>185158449.94360164</v>
      </c>
      <c r="Q26" s="70">
        <f t="shared" si="3"/>
        <v>217103396.56924099</v>
      </c>
      <c r="R26" s="70">
        <f t="shared" si="3"/>
        <v>253349112.05941549</v>
      </c>
      <c r="S26" s="70">
        <f t="shared" si="3"/>
        <v>294474611.71325588</v>
      </c>
      <c r="T26" s="70">
        <f t="shared" si="3"/>
        <v>341136864.03481656</v>
      </c>
      <c r="U26" s="70">
        <f t="shared" si="2"/>
        <v>394081285.62356842</v>
      </c>
      <c r="V26" s="70">
        <f t="shared" si="2"/>
        <v>454153648.9987992</v>
      </c>
      <c r="W26" s="70">
        <f t="shared" si="2"/>
        <v>522313593.58212876</v>
      </c>
      <c r="X26" s="70">
        <f t="shared" si="2"/>
        <v>599649955.67235601</v>
      </c>
    </row>
    <row r="27" spans="1:24" ht="15">
      <c r="A27" s="69">
        <v>59</v>
      </c>
      <c r="B27" s="75">
        <v>39851</v>
      </c>
      <c r="C27" s="55">
        <v>13.4545586</v>
      </c>
      <c r="D27" s="55">
        <v>1395</v>
      </c>
      <c r="E27" s="70">
        <f t="shared" si="3"/>
        <v>7479677.7260219697</v>
      </c>
      <c r="F27" s="70">
        <f t="shared" si="3"/>
        <v>15965713.074782716</v>
      </c>
      <c r="G27" s="70">
        <f t="shared" si="3"/>
        <v>25593507.022359189</v>
      </c>
      <c r="H27" s="70">
        <f t="shared" si="3"/>
        <v>36516678.148499601</v>
      </c>
      <c r="I27" s="70">
        <f t="shared" si="3"/>
        <v>48909513.734784842</v>
      </c>
      <c r="J27" s="70">
        <f t="shared" si="3"/>
        <v>62969750.647228487</v>
      </c>
      <c r="K27" s="70">
        <f t="shared" si="3"/>
        <v>78921730.374355704</v>
      </c>
      <c r="L27" s="70">
        <f t="shared" si="3"/>
        <v>97019978.561729386</v>
      </c>
      <c r="M27" s="70">
        <f t="shared" si="3"/>
        <v>117553266.15704668</v>
      </c>
      <c r="N27" s="70">
        <f t="shared" si="3"/>
        <v>140849216.96438247</v>
      </c>
      <c r="O27" s="70">
        <f t="shared" si="3"/>
        <v>167279535.12451842</v>
      </c>
      <c r="P27" s="70">
        <f t="shared" si="3"/>
        <v>197265935.92967632</v>
      </c>
      <c r="Q27" s="70">
        <f t="shared" si="3"/>
        <v>231286874.60319504</v>
      </c>
      <c r="R27" s="70">
        <f t="shared" si="3"/>
        <v>269885180.40681237</v>
      </c>
      <c r="S27" s="70">
        <f t="shared" si="3"/>
        <v>313676717.8833847</v>
      </c>
      <c r="T27" s="70">
        <f t="shared" si="3"/>
        <v>363360213.43158346</v>
      </c>
      <c r="U27" s="70">
        <f t="shared" si="2"/>
        <v>419728404.00284284</v>
      </c>
      <c r="V27" s="70">
        <f t="shared" si="2"/>
        <v>483680685.80627209</v>
      </c>
      <c r="W27" s="70">
        <f t="shared" si="2"/>
        <v>556237464.84098077</v>
      </c>
      <c r="X27" s="70">
        <f t="shared" si="2"/>
        <v>638556438.22918701</v>
      </c>
    </row>
    <row r="28" spans="1:24" ht="15">
      <c r="A28" s="69">
        <v>60</v>
      </c>
      <c r="B28" s="75">
        <v>41091</v>
      </c>
      <c r="C28" s="55">
        <v>14.5889551</v>
      </c>
      <c r="D28" s="55">
        <v>1265</v>
      </c>
      <c r="E28" s="70">
        <f t="shared" si="3"/>
        <v>7583355.6382783661</v>
      </c>
      <c r="F28" s="70">
        <f t="shared" si="3"/>
        <v>16273043.625698475</v>
      </c>
      <c r="G28" s="70">
        <f t="shared" si="3"/>
        <v>26230466.29193341</v>
      </c>
      <c r="H28" s="70">
        <f t="shared" si="3"/>
        <v>37640572.880062565</v>
      </c>
      <c r="I28" s="70">
        <f t="shared" si="3"/>
        <v>50715294.795196027</v>
      </c>
      <c r="J28" s="70">
        <f t="shared" si="3"/>
        <v>65697482.019978181</v>
      </c>
      <c r="K28" s="70">
        <f t="shared" si="3"/>
        <v>82865413.811981738</v>
      </c>
      <c r="L28" s="70">
        <f t="shared" si="3"/>
        <v>102537967.46471928</v>
      </c>
      <c r="M28" s="70">
        <f t="shared" si="3"/>
        <v>125080541.13687815</v>
      </c>
      <c r="N28" s="70">
        <f t="shared" si="3"/>
        <v>150911840.76045269</v>
      </c>
      <c r="O28" s="70">
        <f t="shared" si="3"/>
        <v>180511657.08785704</v>
      </c>
      <c r="P28" s="70">
        <f t="shared" si="3"/>
        <v>214429777.3289488</v>
      </c>
      <c r="Q28" s="70">
        <f t="shared" si="3"/>
        <v>253296196.90277746</v>
      </c>
      <c r="R28" s="70">
        <f t="shared" si="3"/>
        <v>297832820.97720963</v>
      </c>
      <c r="S28" s="70">
        <f t="shared" si="3"/>
        <v>348866873.14091647</v>
      </c>
      <c r="T28" s="70">
        <f t="shared" si="3"/>
        <v>407346260.26049703</v>
      </c>
      <c r="U28" s="70">
        <f t="shared" si="2"/>
        <v>474357178.9097085</v>
      </c>
      <c r="V28" s="70">
        <f t="shared" si="2"/>
        <v>551144290.39275086</v>
      </c>
      <c r="W28" s="70">
        <f t="shared" si="2"/>
        <v>639133839.09264123</v>
      </c>
      <c r="X28" s="70">
        <f t="shared" si="2"/>
        <v>739960143.54505134</v>
      </c>
    </row>
    <row r="29" spans="1:24" ht="15">
      <c r="A29" s="69">
        <v>61</v>
      </c>
      <c r="B29" s="75">
        <v>42355</v>
      </c>
      <c r="C29" s="55">
        <v>14.3558314</v>
      </c>
      <c r="D29" s="55">
        <v>1342</v>
      </c>
      <c r="E29" s="70">
        <f t="shared" si="3"/>
        <v>8159913.4266687445</v>
      </c>
      <c r="F29" s="70">
        <f t="shared" si="3"/>
        <v>17491250.267256018</v>
      </c>
      <c r="G29" s="70">
        <f t="shared" si="3"/>
        <v>28162178.092044082</v>
      </c>
      <c r="H29" s="70">
        <f t="shared" si="3"/>
        <v>40365006.324174419</v>
      </c>
      <c r="I29" s="70">
        <f t="shared" si="3"/>
        <v>54319652.003340982</v>
      </c>
      <c r="J29" s="70">
        <f t="shared" si="3"/>
        <v>70277603.08867611</v>
      </c>
      <c r="K29" s="70">
        <f t="shared" si="3"/>
        <v>88526450.726716354</v>
      </c>
      <c r="L29" s="70">
        <f t="shared" si="3"/>
        <v>109395072.16411661</v>
      </c>
      <c r="M29" s="70">
        <f t="shared" si="3"/>
        <v>133259557.71057425</v>
      </c>
      <c r="N29" s="70">
        <f t="shared" si="3"/>
        <v>160549988.56655878</v>
      </c>
      <c r="O29" s="70">
        <f t="shared" si="3"/>
        <v>191758187.66456193</v>
      </c>
      <c r="P29" s="70">
        <f t="shared" si="3"/>
        <v>227446583.20805085</v>
      </c>
      <c r="Q29" s="70">
        <f t="shared" si="3"/>
        <v>268258344.64512813</v>
      </c>
      <c r="R29" s="70">
        <f t="shared" si="3"/>
        <v>314928973.74548244</v>
      </c>
      <c r="S29" s="70">
        <f t="shared" si="3"/>
        <v>368299559.67280293</v>
      </c>
      <c r="T29" s="70">
        <f t="shared" si="3"/>
        <v>429331936.93304163</v>
      </c>
      <c r="U29" s="70">
        <f t="shared" si="2"/>
        <v>499126019.37217212</v>
      </c>
      <c r="V29" s="70">
        <f t="shared" si="2"/>
        <v>578939622.61344135</v>
      </c>
      <c r="W29" s="70">
        <f t="shared" si="2"/>
        <v>670211132.1702919</v>
      </c>
      <c r="X29" s="70">
        <f t="shared" si="2"/>
        <v>774585425.75535917</v>
      </c>
    </row>
    <row r="30" spans="1:24" ht="15">
      <c r="A30" s="69">
        <v>62</v>
      </c>
      <c r="B30" s="75">
        <v>43643</v>
      </c>
      <c r="C30" s="55">
        <v>13.695024800000001</v>
      </c>
      <c r="D30" s="55">
        <v>1328</v>
      </c>
      <c r="E30" s="70">
        <f t="shared" si="3"/>
        <v>7937349.3263601912</v>
      </c>
      <c r="F30" s="70">
        <f t="shared" si="3"/>
        <v>16961720.611428052</v>
      </c>
      <c r="G30" s="70">
        <f t="shared" si="3"/>
        <v>27221981.78203002</v>
      </c>
      <c r="H30" s="70">
        <f t="shared" si="3"/>
        <v>38887388.264490724</v>
      </c>
      <c r="I30" s="70">
        <f t="shared" si="3"/>
        <v>52150375.057745203</v>
      </c>
      <c r="J30" s="70">
        <f t="shared" si="3"/>
        <v>67229731.181556612</v>
      </c>
      <c r="K30" s="70">
        <f t="shared" si="3"/>
        <v>84374208.866204336</v>
      </c>
      <c r="L30" s="70">
        <f t="shared" si="3"/>
        <v>103866627.02159503</v>
      </c>
      <c r="M30" s="70">
        <f t="shared" si="3"/>
        <v>126028536.67748617</v>
      </c>
      <c r="N30" s="70">
        <f t="shared" si="3"/>
        <v>151225525.35690522</v>
      </c>
      <c r="O30" s="70">
        <f t="shared" si="3"/>
        <v>179873247.88482386</v>
      </c>
      <c r="P30" s="70">
        <f t="shared" si="3"/>
        <v>212444283.11757618</v>
      </c>
      <c r="Q30" s="70">
        <f t="shared" si="3"/>
        <v>249475929.70307061</v>
      </c>
      <c r="R30" s="70">
        <f t="shared" si="3"/>
        <v>291579069.47229689</v>
      </c>
      <c r="S30" s="70">
        <f t="shared" si="3"/>
        <v>339448244.67449743</v>
      </c>
      <c r="T30" s="70">
        <f t="shared" si="3"/>
        <v>393873115.29219484</v>
      </c>
      <c r="U30" s="70">
        <f t="shared" si="2"/>
        <v>455751485.43835366</v>
      </c>
      <c r="V30" s="70">
        <f t="shared" si="2"/>
        <v>526104113.72186482</v>
      </c>
      <c r="W30" s="70">
        <f t="shared" si="2"/>
        <v>606091551.89625454</v>
      </c>
      <c r="X30" s="70">
        <f t="shared" si="2"/>
        <v>697033289.56551182</v>
      </c>
    </row>
    <row r="31" spans="1:24" ht="15">
      <c r="A31" s="69">
        <v>63</v>
      </c>
      <c r="B31" s="75">
        <v>44959</v>
      </c>
      <c r="C31" s="55">
        <v>15.539543800000001</v>
      </c>
      <c r="D31" s="55">
        <v>1323</v>
      </c>
      <c r="E31" s="70">
        <f t="shared" si="3"/>
        <v>9243038.2865865659</v>
      </c>
      <c r="F31" s="70">
        <f t="shared" si="3"/>
        <v>19922402.556168012</v>
      </c>
      <c r="G31" s="70">
        <f t="shared" si="3"/>
        <v>32261291.313982621</v>
      </c>
      <c r="H31" s="70">
        <f t="shared" si="3"/>
        <v>46517587.094751112</v>
      </c>
      <c r="I31" s="70">
        <f t="shared" si="3"/>
        <v>62989246.202629663</v>
      </c>
      <c r="J31" s="70">
        <f t="shared" si="3"/>
        <v>82020525.992163703</v>
      </c>
      <c r="K31" s="70">
        <f t="shared" si="3"/>
        <v>104009179.84029295</v>
      </c>
      <c r="L31" s="70">
        <f t="shared" si="3"/>
        <v>129414770.18418257</v>
      </c>
      <c r="M31" s="70">
        <f t="shared" si="3"/>
        <v>158768273.36720952</v>
      </c>
      <c r="N31" s="70">
        <f t="shared" si="3"/>
        <v>192683177.03419733</v>
      </c>
      <c r="O31" s="70">
        <f t="shared" si="3"/>
        <v>231868302.01124451</v>
      </c>
      <c r="P31" s="70">
        <f t="shared" si="3"/>
        <v>277142616.64718467</v>
      </c>
      <c r="Q31" s="70">
        <f t="shared" si="3"/>
        <v>329452353.2361266</v>
      </c>
      <c r="R31" s="70">
        <f t="shared" si="3"/>
        <v>389890784.25397176</v>
      </c>
      <c r="S31" s="70">
        <f t="shared" si="3"/>
        <v>459721071.73186773</v>
      </c>
      <c r="T31" s="70">
        <f t="shared" si="3"/>
        <v>540402667.3180573</v>
      </c>
      <c r="U31" s="70">
        <f t="shared" si="2"/>
        <v>633621814.78890169</v>
      </c>
      <c r="V31" s="70">
        <f t="shared" si="2"/>
        <v>741326792.51096427</v>
      </c>
      <c r="W31" s="70">
        <f t="shared" si="2"/>
        <v>865768632.42092741</v>
      </c>
      <c r="X31" s="70">
        <f t="shared" si="2"/>
        <v>1009548166.5492249</v>
      </c>
    </row>
    <row r="32" spans="1:24" ht="15">
      <c r="A32" s="69">
        <v>64</v>
      </c>
      <c r="B32" s="75">
        <v>46301</v>
      </c>
      <c r="C32" s="55">
        <v>16.852858900000001</v>
      </c>
      <c r="D32" s="55">
        <v>1289</v>
      </c>
      <c r="E32" s="70">
        <f>$D32*((1+$C32/100)^E$2-1)*$B32</f>
        <v>10058121.394883528</v>
      </c>
      <c r="F32" s="70">
        <f>$D32*((1+$C32/100)^F$2-1)*$B32</f>
        <v>21811323.796437487</v>
      </c>
      <c r="G32" s="70">
        <f t="shared" si="3"/>
        <v>35545276.814956754</v>
      </c>
      <c r="H32" s="70">
        <f t="shared" si="3"/>
        <v>51593793.55707936</v>
      </c>
      <c r="I32" s="70">
        <f t="shared" si="3"/>
        <v>70346944.181294754</v>
      </c>
      <c r="J32" s="70">
        <f t="shared" si="3"/>
        <v>92260536.819513679</v>
      </c>
      <c r="K32" s="70">
        <f t="shared" si="3"/>
        <v>117867196.30497241</v>
      </c>
      <c r="L32" s="70">
        <f t="shared" si="3"/>
        <v>147789309.98251894</v>
      </c>
      <c r="M32" s="70">
        <f t="shared" si="3"/>
        <v>182754155.25804001</v>
      </c>
      <c r="N32" s="70">
        <f t="shared" si="3"/>
        <v>223611576.57244796</v>
      </c>
      <c r="O32" s="70">
        <f t="shared" si="3"/>
        <v>271354641.45115167</v>
      </c>
      <c r="P32" s="70">
        <f t="shared" si="3"/>
        <v>327143777.68839872</v>
      </c>
      <c r="Q32" s="70">
        <f t="shared" si="3"/>
        <v>392334978.33723778</v>
      </c>
      <c r="R32" s="70">
        <f t="shared" si="3"/>
        <v>468512760.04664165</v>
      </c>
      <c r="S32" s="70">
        <f t="shared" si="3"/>
        <v>557528675.82068133</v>
      </c>
      <c r="T32" s="70">
        <f t="shared" si="3"/>
        <v>661546318.27866268</v>
      </c>
      <c r="U32" s="70">
        <f t="shared" si="2"/>
        <v>783093907.25119424</v>
      </c>
      <c r="V32" s="70">
        <f t="shared" si="2"/>
        <v>925125739.8896184</v>
      </c>
      <c r="W32" s="70">
        <f t="shared" si="2"/>
        <v>1091093996.8756807</v>
      </c>
      <c r="X32" s="70">
        <f t="shared" si="2"/>
        <v>1285032650.0303931</v>
      </c>
    </row>
    <row r="33" spans="1:24" ht="15">
      <c r="A33" s="69">
        <v>65</v>
      </c>
      <c r="B33" s="75">
        <v>47672</v>
      </c>
      <c r="C33" s="55">
        <v>15.0329374</v>
      </c>
      <c r="D33" s="55">
        <v>1306</v>
      </c>
      <c r="E33" s="70">
        <f>$D33*((1+$C33/100)^E$2-1)*$B33</f>
        <v>9359451.5040303692</v>
      </c>
      <c r="F33" s="70">
        <f t="shared" ref="F33:X33" si="4">$D33*((1+$C33/100)^F$2-1)*$B33</f>
        <v>20125903.493644983</v>
      </c>
      <c r="G33" s="70">
        <f t="shared" si="3"/>
        <v>32510869.471059419</v>
      </c>
      <c r="H33" s="70">
        <f t="shared" si="3"/>
        <v>46757659.630869851</v>
      </c>
      <c r="I33" s="70">
        <f t="shared" si="3"/>
        <v>63146160.836913973</v>
      </c>
      <c r="J33" s="70">
        <f t="shared" si="3"/>
        <v>81998335.170060918</v>
      </c>
      <c r="K33" s="70">
        <f t="shared" si="3"/>
        <v>103684545.06924874</v>
      </c>
      <c r="L33" s="70">
        <f t="shared" si="3"/>
        <v>128630829.32701406</v>
      </c>
      <c r="M33" s="70">
        <f t="shared" si="3"/>
        <v>157327272.88087529</v>
      </c>
      <c r="N33" s="70">
        <f t="shared" si="3"/>
        <v>190337634.83021486</v>
      </c>
      <c r="O33" s="70">
        <f t="shared" si="3"/>
        <v>228310423.82691199</v>
      </c>
      <c r="P33" s="70">
        <f t="shared" si="3"/>
        <v>271991638.4225167</v>
      </c>
      <c r="Q33" s="70">
        <f t="shared" si="3"/>
        <v>322239422.66383845</v>
      </c>
      <c r="R33" s="70">
        <f t="shared" si="3"/>
        <v>380040924.85504502</v>
      </c>
      <c r="S33" s="70">
        <f t="shared" si="3"/>
        <v>446531690.68691534</v>
      </c>
      <c r="T33" s="70">
        <f t="shared" si="3"/>
        <v>523017971.72307134</v>
      </c>
      <c r="U33" s="70">
        <f t="shared" si="2"/>
        <v>611002387.50698066</v>
      </c>
      <c r="V33" s="70">
        <f t="shared" si="2"/>
        <v>712213445.43744087</v>
      </c>
      <c r="W33" s="70">
        <f t="shared" si="2"/>
        <v>828639498.34846497</v>
      </c>
      <c r="X33" s="70">
        <f t="shared" si="2"/>
        <v>962567806.91089416</v>
      </c>
    </row>
    <row r="34" spans="1:24">
      <c r="A34" s="69"/>
      <c r="B34" s="69"/>
      <c r="E34" s="69"/>
      <c r="F34" s="69"/>
      <c r="G34" s="69"/>
      <c r="H34" s="69"/>
      <c r="I34" s="70">
        <f>SUM(I3:I33)</f>
        <v>1127353232.6551337</v>
      </c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70">
        <f>SUM(X3:X33)</f>
        <v>15084641727.76598</v>
      </c>
    </row>
    <row r="35" spans="1:24">
      <c r="A35" s="69" t="s">
        <v>132</v>
      </c>
      <c r="B35" s="69"/>
      <c r="E35" s="69" t="s">
        <v>31</v>
      </c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</row>
    <row r="36" spans="1:24">
      <c r="A36" s="69" t="s">
        <v>0</v>
      </c>
      <c r="B36" s="69" t="s">
        <v>32</v>
      </c>
      <c r="C36" s="69" t="s">
        <v>33</v>
      </c>
      <c r="E36" s="69">
        <v>1</v>
      </c>
      <c r="F36" s="69">
        <v>2</v>
      </c>
      <c r="G36" s="69">
        <v>3</v>
      </c>
      <c r="H36" s="69">
        <v>4</v>
      </c>
      <c r="I36" s="69">
        <v>5</v>
      </c>
      <c r="J36" s="69">
        <v>6</v>
      </c>
      <c r="K36" s="69">
        <v>7</v>
      </c>
      <c r="L36" s="69">
        <v>8</v>
      </c>
      <c r="M36" s="69">
        <v>9</v>
      </c>
      <c r="N36" s="69">
        <v>10</v>
      </c>
      <c r="O36" s="69">
        <v>11</v>
      </c>
      <c r="P36" s="69">
        <v>12</v>
      </c>
      <c r="Q36" s="69">
        <v>13</v>
      </c>
      <c r="R36" s="69">
        <v>14</v>
      </c>
      <c r="S36" s="69">
        <v>15</v>
      </c>
      <c r="T36" s="69">
        <v>16</v>
      </c>
      <c r="U36" s="69">
        <v>17</v>
      </c>
      <c r="V36" s="69">
        <v>18</v>
      </c>
      <c r="W36" s="69">
        <v>19</v>
      </c>
      <c r="X36" s="69">
        <v>20</v>
      </c>
    </row>
    <row r="37" spans="1:24" ht="15">
      <c r="A37" s="69">
        <v>35</v>
      </c>
      <c r="B37" s="75">
        <v>27631</v>
      </c>
      <c r="C37" s="55">
        <v>11.6415585</v>
      </c>
      <c r="D37" s="55">
        <v>0</v>
      </c>
      <c r="E37" s="70">
        <f>$D37*((1+$C37/100)^E$2-1)*$B37</f>
        <v>0</v>
      </c>
      <c r="F37" s="70">
        <f>$D37*((1+$C37/100)^F$2-1)*$B37</f>
        <v>0</v>
      </c>
      <c r="G37" s="70">
        <f>$D37*((1+$C37/100)^G$2-1)*$B37</f>
        <v>0</v>
      </c>
      <c r="H37" s="70">
        <f>$D37*((1+$C37/100)^H$2-1)*$B37</f>
        <v>0</v>
      </c>
      <c r="I37" s="70">
        <f>$D37*((1+$C37/100)^I$2-1)*$B37</f>
        <v>0</v>
      </c>
      <c r="J37" s="70">
        <f t="shared" ref="J37:X52" si="5">$D37*((1+$C37/100)^J$2-1)*$B37</f>
        <v>0</v>
      </c>
      <c r="K37" s="70">
        <f t="shared" si="5"/>
        <v>0</v>
      </c>
      <c r="L37" s="70">
        <f t="shared" si="5"/>
        <v>0</v>
      </c>
      <c r="M37" s="70">
        <f t="shared" si="5"/>
        <v>0</v>
      </c>
      <c r="N37" s="70">
        <f t="shared" si="5"/>
        <v>0</v>
      </c>
      <c r="O37" s="70">
        <f t="shared" si="5"/>
        <v>0</v>
      </c>
      <c r="P37" s="70">
        <f t="shared" si="5"/>
        <v>0</v>
      </c>
      <c r="Q37" s="70">
        <f t="shared" si="5"/>
        <v>0</v>
      </c>
      <c r="R37" s="70">
        <f t="shared" si="5"/>
        <v>0</v>
      </c>
      <c r="S37" s="70">
        <f t="shared" si="5"/>
        <v>0</v>
      </c>
      <c r="T37" s="70">
        <f t="shared" si="5"/>
        <v>0</v>
      </c>
      <c r="U37" s="70">
        <f t="shared" si="5"/>
        <v>0</v>
      </c>
      <c r="V37" s="70">
        <f t="shared" si="5"/>
        <v>0</v>
      </c>
      <c r="W37" s="70">
        <f t="shared" si="5"/>
        <v>0</v>
      </c>
      <c r="X37" s="70">
        <f t="shared" si="5"/>
        <v>0</v>
      </c>
    </row>
    <row r="38" spans="1:24" ht="15">
      <c r="A38" s="69">
        <v>36</v>
      </c>
      <c r="B38" s="75">
        <v>28563</v>
      </c>
      <c r="C38" s="55">
        <v>12.260639899999999</v>
      </c>
      <c r="D38" s="55">
        <v>0</v>
      </c>
      <c r="E38" s="70">
        <f t="shared" ref="E38:T66" si="6">$D38*((1+$C38/100)^E$2-1)*$B38</f>
        <v>0</v>
      </c>
      <c r="F38" s="70">
        <f t="shared" si="6"/>
        <v>0</v>
      </c>
      <c r="G38" s="70">
        <f t="shared" si="6"/>
        <v>0</v>
      </c>
      <c r="H38" s="70">
        <f t="shared" si="6"/>
        <v>0</v>
      </c>
      <c r="I38" s="70">
        <f t="shared" si="6"/>
        <v>0</v>
      </c>
      <c r="J38" s="70">
        <f t="shared" si="6"/>
        <v>0</v>
      </c>
      <c r="K38" s="70">
        <f t="shared" si="6"/>
        <v>0</v>
      </c>
      <c r="L38" s="70">
        <f t="shared" si="6"/>
        <v>0</v>
      </c>
      <c r="M38" s="70">
        <f t="shared" si="6"/>
        <v>0</v>
      </c>
      <c r="N38" s="70">
        <f t="shared" si="6"/>
        <v>0</v>
      </c>
      <c r="O38" s="70">
        <f t="shared" si="6"/>
        <v>0</v>
      </c>
      <c r="P38" s="70">
        <f t="shared" si="6"/>
        <v>0</v>
      </c>
      <c r="Q38" s="70">
        <f t="shared" si="6"/>
        <v>0</v>
      </c>
      <c r="R38" s="70">
        <f t="shared" si="6"/>
        <v>0</v>
      </c>
      <c r="S38" s="70">
        <f t="shared" si="6"/>
        <v>0</v>
      </c>
      <c r="T38" s="70">
        <f t="shared" si="6"/>
        <v>0</v>
      </c>
      <c r="U38" s="70">
        <f t="shared" si="5"/>
        <v>0</v>
      </c>
      <c r="V38" s="70">
        <f t="shared" si="5"/>
        <v>0</v>
      </c>
      <c r="W38" s="70">
        <f t="shared" si="5"/>
        <v>0</v>
      </c>
      <c r="X38" s="70">
        <f t="shared" si="5"/>
        <v>0</v>
      </c>
    </row>
    <row r="39" spans="1:24" ht="15">
      <c r="A39" s="69">
        <v>37</v>
      </c>
      <c r="B39" s="75">
        <v>29519</v>
      </c>
      <c r="C39" s="55">
        <v>12.666257</v>
      </c>
      <c r="D39" s="55">
        <v>0</v>
      </c>
      <c r="E39" s="70">
        <f t="shared" si="6"/>
        <v>0</v>
      </c>
      <c r="F39" s="70">
        <f t="shared" si="6"/>
        <v>0</v>
      </c>
      <c r="G39" s="70">
        <f t="shared" si="6"/>
        <v>0</v>
      </c>
      <c r="H39" s="70">
        <f t="shared" si="6"/>
        <v>0</v>
      </c>
      <c r="I39" s="70">
        <f t="shared" si="6"/>
        <v>0</v>
      </c>
      <c r="J39" s="70">
        <f t="shared" si="6"/>
        <v>0</v>
      </c>
      <c r="K39" s="70">
        <f t="shared" si="6"/>
        <v>0</v>
      </c>
      <c r="L39" s="70">
        <f t="shared" si="6"/>
        <v>0</v>
      </c>
      <c r="M39" s="70">
        <f t="shared" si="6"/>
        <v>0</v>
      </c>
      <c r="N39" s="70">
        <f t="shared" si="6"/>
        <v>0</v>
      </c>
      <c r="O39" s="70">
        <f t="shared" si="6"/>
        <v>0</v>
      </c>
      <c r="P39" s="70">
        <f t="shared" si="6"/>
        <v>0</v>
      </c>
      <c r="Q39" s="70">
        <f t="shared" si="6"/>
        <v>0</v>
      </c>
      <c r="R39" s="70">
        <f t="shared" si="6"/>
        <v>0</v>
      </c>
      <c r="S39" s="70">
        <f t="shared" si="6"/>
        <v>0</v>
      </c>
      <c r="T39" s="70">
        <f t="shared" si="6"/>
        <v>0</v>
      </c>
      <c r="U39" s="70">
        <f t="shared" si="5"/>
        <v>0</v>
      </c>
      <c r="V39" s="70">
        <f t="shared" si="5"/>
        <v>0</v>
      </c>
      <c r="W39" s="70">
        <f t="shared" si="5"/>
        <v>0</v>
      </c>
      <c r="X39" s="70">
        <f t="shared" si="5"/>
        <v>0</v>
      </c>
    </row>
    <row r="40" spans="1:24" ht="15">
      <c r="A40" s="69">
        <v>38</v>
      </c>
      <c r="B40" s="75">
        <v>30496</v>
      </c>
      <c r="C40" s="55">
        <v>12.4921723</v>
      </c>
      <c r="D40" s="55">
        <v>0</v>
      </c>
      <c r="E40" s="70">
        <f t="shared" si="6"/>
        <v>0</v>
      </c>
      <c r="F40" s="70">
        <f t="shared" si="6"/>
        <v>0</v>
      </c>
      <c r="G40" s="70">
        <f t="shared" si="6"/>
        <v>0</v>
      </c>
      <c r="H40" s="70">
        <f t="shared" si="6"/>
        <v>0</v>
      </c>
      <c r="I40" s="70">
        <f t="shared" si="6"/>
        <v>0</v>
      </c>
      <c r="J40" s="70">
        <f t="shared" si="6"/>
        <v>0</v>
      </c>
      <c r="K40" s="70">
        <f t="shared" si="6"/>
        <v>0</v>
      </c>
      <c r="L40" s="70">
        <f t="shared" si="6"/>
        <v>0</v>
      </c>
      <c r="M40" s="70">
        <f t="shared" si="6"/>
        <v>0</v>
      </c>
      <c r="N40" s="70">
        <f t="shared" si="6"/>
        <v>0</v>
      </c>
      <c r="O40" s="70">
        <f t="shared" si="6"/>
        <v>0</v>
      </c>
      <c r="P40" s="70">
        <f t="shared" si="6"/>
        <v>0</v>
      </c>
      <c r="Q40" s="70">
        <f t="shared" si="6"/>
        <v>0</v>
      </c>
      <c r="R40" s="70">
        <f t="shared" si="6"/>
        <v>0</v>
      </c>
      <c r="S40" s="70">
        <f t="shared" si="6"/>
        <v>0</v>
      </c>
      <c r="T40" s="70">
        <f t="shared" si="6"/>
        <v>0</v>
      </c>
      <c r="U40" s="70">
        <f t="shared" si="5"/>
        <v>0</v>
      </c>
      <c r="V40" s="70">
        <f t="shared" si="5"/>
        <v>0</v>
      </c>
      <c r="W40" s="70">
        <f t="shared" si="5"/>
        <v>0</v>
      </c>
      <c r="X40" s="70">
        <f t="shared" si="5"/>
        <v>0</v>
      </c>
    </row>
    <row r="41" spans="1:24" ht="15">
      <c r="A41" s="69">
        <v>39</v>
      </c>
      <c r="B41" s="75">
        <v>31498</v>
      </c>
      <c r="C41" s="55">
        <v>12.566598300000001</v>
      </c>
      <c r="D41" s="55">
        <v>0</v>
      </c>
      <c r="E41" s="70">
        <f t="shared" si="6"/>
        <v>0</v>
      </c>
      <c r="F41" s="70">
        <f t="shared" si="6"/>
        <v>0</v>
      </c>
      <c r="G41" s="70">
        <f t="shared" si="6"/>
        <v>0</v>
      </c>
      <c r="H41" s="70">
        <f t="shared" si="6"/>
        <v>0</v>
      </c>
      <c r="I41" s="70">
        <f t="shared" si="6"/>
        <v>0</v>
      </c>
      <c r="J41" s="70">
        <f t="shared" si="6"/>
        <v>0</v>
      </c>
      <c r="K41" s="70">
        <f t="shared" si="6"/>
        <v>0</v>
      </c>
      <c r="L41" s="70">
        <f t="shared" si="6"/>
        <v>0</v>
      </c>
      <c r="M41" s="70">
        <f t="shared" si="6"/>
        <v>0</v>
      </c>
      <c r="N41" s="70">
        <f t="shared" si="6"/>
        <v>0</v>
      </c>
      <c r="O41" s="70">
        <f t="shared" si="6"/>
        <v>0</v>
      </c>
      <c r="P41" s="70">
        <f t="shared" si="6"/>
        <v>0</v>
      </c>
      <c r="Q41" s="70">
        <f t="shared" si="6"/>
        <v>0</v>
      </c>
      <c r="R41" s="70">
        <f t="shared" si="6"/>
        <v>0</v>
      </c>
      <c r="S41" s="70">
        <f t="shared" si="6"/>
        <v>0</v>
      </c>
      <c r="T41" s="70">
        <f t="shared" si="6"/>
        <v>0</v>
      </c>
      <c r="U41" s="70">
        <f t="shared" si="5"/>
        <v>0</v>
      </c>
      <c r="V41" s="70">
        <f t="shared" si="5"/>
        <v>0</v>
      </c>
      <c r="W41" s="70">
        <f t="shared" si="5"/>
        <v>0</v>
      </c>
      <c r="X41" s="70">
        <f t="shared" si="5"/>
        <v>0</v>
      </c>
    </row>
    <row r="42" spans="1:24" ht="15">
      <c r="A42" s="69">
        <v>40</v>
      </c>
      <c r="B42" s="75">
        <v>32523</v>
      </c>
      <c r="C42" s="55">
        <v>13.5524577</v>
      </c>
      <c r="D42" s="55">
        <v>0</v>
      </c>
      <c r="E42" s="70">
        <f t="shared" si="6"/>
        <v>0</v>
      </c>
      <c r="F42" s="70">
        <f t="shared" si="6"/>
        <v>0</v>
      </c>
      <c r="G42" s="70">
        <f t="shared" si="6"/>
        <v>0</v>
      </c>
      <c r="H42" s="70">
        <f t="shared" si="6"/>
        <v>0</v>
      </c>
      <c r="I42" s="70">
        <f t="shared" si="6"/>
        <v>0</v>
      </c>
      <c r="J42" s="70">
        <f t="shared" si="6"/>
        <v>0</v>
      </c>
      <c r="K42" s="70">
        <f t="shared" si="6"/>
        <v>0</v>
      </c>
      <c r="L42" s="70">
        <f t="shared" si="6"/>
        <v>0</v>
      </c>
      <c r="M42" s="70">
        <f t="shared" si="6"/>
        <v>0</v>
      </c>
      <c r="N42" s="70">
        <f t="shared" si="6"/>
        <v>0</v>
      </c>
      <c r="O42" s="70">
        <f t="shared" si="6"/>
        <v>0</v>
      </c>
      <c r="P42" s="70">
        <f t="shared" si="6"/>
        <v>0</v>
      </c>
      <c r="Q42" s="70">
        <f t="shared" si="6"/>
        <v>0</v>
      </c>
      <c r="R42" s="70">
        <f t="shared" si="6"/>
        <v>0</v>
      </c>
      <c r="S42" s="70">
        <f t="shared" si="6"/>
        <v>0</v>
      </c>
      <c r="T42" s="70">
        <f t="shared" si="6"/>
        <v>0</v>
      </c>
      <c r="U42" s="70">
        <f t="shared" si="5"/>
        <v>0</v>
      </c>
      <c r="V42" s="70">
        <f t="shared" si="5"/>
        <v>0</v>
      </c>
      <c r="W42" s="70">
        <f t="shared" si="5"/>
        <v>0</v>
      </c>
      <c r="X42" s="70">
        <f t="shared" si="5"/>
        <v>0</v>
      </c>
    </row>
    <row r="43" spans="1:24" ht="15">
      <c r="A43" s="69">
        <v>41</v>
      </c>
      <c r="B43" s="75">
        <v>33572</v>
      </c>
      <c r="C43" s="55">
        <v>11.8608305</v>
      </c>
      <c r="D43" s="55">
        <v>10</v>
      </c>
      <c r="E43" s="70">
        <f t="shared" si="6"/>
        <v>39819.180154599992</v>
      </c>
      <c r="F43" s="70">
        <f t="shared" si="6"/>
        <v>84361.24577382674</v>
      </c>
      <c r="G43" s="70">
        <f t="shared" si="6"/>
        <v>134186.37029734877</v>
      </c>
      <c r="H43" s="70">
        <f t="shared" si="6"/>
        <v>189921.16838701966</v>
      </c>
      <c r="I43" s="70">
        <f t="shared" si="6"/>
        <v>252266.57640762356</v>
      </c>
      <c r="J43" s="70">
        <f t="shared" si="6"/>
        <v>322006.66759808484</v>
      </c>
      <c r="K43" s="70">
        <f t="shared" si="6"/>
        <v>400018.51279519213</v>
      </c>
      <c r="L43" s="70">
        <f t="shared" si="6"/>
        <v>487283.21072105062</v>
      </c>
      <c r="M43" s="70">
        <f t="shared" si="6"/>
        <v>584898.2265542323</v>
      </c>
      <c r="N43" s="70">
        <f t="shared" si="6"/>
        <v>694091.19395793579</v>
      </c>
      <c r="O43" s="70">
        <f t="shared" si="6"/>
        <v>816235.35414331278</v>
      </c>
      <c r="P43" s="70">
        <f t="shared" si="6"/>
        <v>952866.82613392582</v>
      </c>
      <c r="Q43" s="70">
        <f t="shared" si="6"/>
        <v>1105703.9254270003</v>
      </c>
      <c r="R43" s="70">
        <f t="shared" si="6"/>
        <v>1276668.7740083432</v>
      </c>
      <c r="S43" s="70">
        <f t="shared" si="6"/>
        <v>1467911.4734945013</v>
      </c>
      <c r="T43" s="70">
        <f t="shared" si="6"/>
        <v>1681837.1454103363</v>
      </c>
      <c r="U43" s="70">
        <f t="shared" si="5"/>
        <v>1921136.178668095</v>
      </c>
      <c r="V43" s="70">
        <f t="shared" si="5"/>
        <v>2188818.0646486948</v>
      </c>
      <c r="W43" s="70">
        <f t="shared" si="5"/>
        <v>2488249.245404657</v>
      </c>
      <c r="X43" s="70">
        <f t="shared" si="5"/>
        <v>2823195.4509742321</v>
      </c>
    </row>
    <row r="44" spans="1:24" ht="15">
      <c r="A44" s="69">
        <v>42</v>
      </c>
      <c r="B44" s="75">
        <v>34645</v>
      </c>
      <c r="C44" s="55">
        <v>12.368753</v>
      </c>
      <c r="D44" s="55">
        <v>14</v>
      </c>
      <c r="E44" s="70">
        <f t="shared" si="6"/>
        <v>59992.162675899992</v>
      </c>
      <c r="F44" s="70">
        <f t="shared" si="6"/>
        <v>127404.6077725402</v>
      </c>
      <c r="G44" s="70">
        <f t="shared" si="6"/>
        <v>203155.13169444448</v>
      </c>
      <c r="H44" s="70">
        <f t="shared" si="6"/>
        <v>288275.05081645498</v>
      </c>
      <c r="I44" s="70">
        <f t="shared" si="6"/>
        <v>383923.24248846673</v>
      </c>
      <c r="J44" s="70">
        <f t="shared" si="6"/>
        <v>491401.92273735616</v>
      </c>
      <c r="K44" s="70">
        <f t="shared" si="6"/>
        <v>612174.37547389069</v>
      </c>
      <c r="L44" s="70">
        <f t="shared" si="6"/>
        <v>747884.8745814485</v>
      </c>
      <c r="M44" s="70">
        <f t="shared" si="6"/>
        <v>900381.0701186877</v>
      </c>
      <c r="N44" s="70">
        <f t="shared" si="6"/>
        <v>1071739.1434163249</v>
      </c>
      <c r="O44" s="70">
        <f t="shared" si="6"/>
        <v>1264292.0735457058</v>
      </c>
      <c r="P44" s="70">
        <f t="shared" si="6"/>
        <v>1480661.399997052</v>
      </c>
      <c r="Q44" s="70">
        <f t="shared" si="6"/>
        <v>1723792.9140049291</v>
      </c>
      <c r="R44" s="70">
        <f t="shared" si="6"/>
        <v>1996996.7644456015</v>
      </c>
      <c r="S44" s="70">
        <f t="shared" si="6"/>
        <v>2303992.5243337699</v>
      </c>
      <c r="T44" s="70">
        <f t="shared" si="6"/>
        <v>2648959.8314829781</v>
      </c>
      <c r="U44" s="70">
        <f t="shared" si="5"/>
        <v>3036595.2927842233</v>
      </c>
      <c r="V44" s="70">
        <f t="shared" si="5"/>
        <v>3472176.4268342308</v>
      </c>
      <c r="W44" s="70">
        <f t="shared" si="5"/>
        <v>3961633.5154694822</v>
      </c>
      <c r="X44" s="70">
        <f t="shared" si="5"/>
        <v>4511630.3424390182</v>
      </c>
    </row>
    <row r="45" spans="1:24" ht="15">
      <c r="A45" s="69">
        <v>43</v>
      </c>
      <c r="B45" s="75">
        <v>35742</v>
      </c>
      <c r="C45" s="55">
        <v>12.4892573</v>
      </c>
      <c r="D45" s="55">
        <v>9</v>
      </c>
      <c r="E45" s="70">
        <f t="shared" si="6"/>
        <v>40175.193097493968</v>
      </c>
      <c r="F45" s="70">
        <f t="shared" si="6"/>
        <v>85367.969431705817</v>
      </c>
      <c r="G45" s="70">
        <f t="shared" si="6"/>
        <v>136204.98788331082</v>
      </c>
      <c r="H45" s="70">
        <f t="shared" si="6"/>
        <v>193391.1723729854</v>
      </c>
      <c r="I45" s="70">
        <f t="shared" si="6"/>
        <v>257719.48658362796</v>
      </c>
      <c r="J45" s="70">
        <f t="shared" si="6"/>
        <v>330081.92947279022</v>
      </c>
      <c r="K45" s="70">
        <f t="shared" si="6"/>
        <v>411481.90404294553</v>
      </c>
      <c r="L45" s="70">
        <f t="shared" si="6"/>
        <v>503048.13087930199</v>
      </c>
      <c r="M45" s="70">
        <f t="shared" si="6"/>
        <v>606050.29938515264</v>
      </c>
      <c r="N45" s="70">
        <f t="shared" si="6"/>
        <v>721916.67374027881</v>
      </c>
      <c r="O45" s="70">
        <f t="shared" si="6"/>
        <v>852253.89771279751</v>
      </c>
      <c r="P45" s="70">
        <f t="shared" si="6"/>
        <v>998869.27294492174</v>
      </c>
      <c r="Q45" s="70">
        <f t="shared" si="6"/>
        <v>1163795.819631146</v>
      </c>
      <c r="R45" s="70">
        <f t="shared" si="6"/>
        <v>1349320.4670890179</v>
      </c>
      <c r="S45" s="70">
        <f t="shared" si="6"/>
        <v>1558015.7651228209</v>
      </c>
      <c r="T45" s="70">
        <f t="shared" si="6"/>
        <v>1792775.5559010676</v>
      </c>
      <c r="U45" s="70">
        <f t="shared" si="5"/>
        <v>2056855.100986551</v>
      </c>
      <c r="V45" s="70">
        <f t="shared" si="5"/>
        <v>2353916.21993443</v>
      </c>
      <c r="W45" s="70">
        <f t="shared" si="5"/>
        <v>2688078.0663659689</v>
      </c>
      <c r="X45" s="70">
        <f t="shared" si="5"/>
        <v>3063974.2455967735</v>
      </c>
    </row>
    <row r="46" spans="1:24" ht="15">
      <c r="A46" s="69">
        <v>44</v>
      </c>
      <c r="B46" s="75">
        <v>36864</v>
      </c>
      <c r="C46" s="55">
        <v>12.7418543</v>
      </c>
      <c r="D46" s="55">
        <v>14</v>
      </c>
      <c r="E46" s="70">
        <f t="shared" si="6"/>
        <v>65760.200368128048</v>
      </c>
      <c r="F46" s="70">
        <f t="shared" si="6"/>
        <v>139899.46965455104</v>
      </c>
      <c r="G46" s="70">
        <f t="shared" si="6"/>
        <v>223485.45661253476</v>
      </c>
      <c r="H46" s="70">
        <f t="shared" si="6"/>
        <v>317721.8482439217</v>
      </c>
      <c r="I46" s="70">
        <f t="shared" si="6"/>
        <v>423965.70359455742</v>
      </c>
      <c r="J46" s="70">
        <f t="shared" si="6"/>
        <v>543746.99619667383</v>
      </c>
      <c r="K46" s="70">
        <f t="shared" si="6"/>
        <v>678790.6465808088</v>
      </c>
      <c r="L46" s="70">
        <f t="shared" si="6"/>
        <v>831041.36213829147</v>
      </c>
      <c r="M46" s="70">
        <f t="shared" si="6"/>
        <v>1002691.642042816</v>
      </c>
      <c r="N46" s="70">
        <f t="shared" si="6"/>
        <v>1196213.3505183174</v>
      </c>
      <c r="O46" s="70">
        <f t="shared" si="6"/>
        <v>1414393.3131266376</v>
      </c>
      <c r="P46" s="70">
        <f t="shared" si="6"/>
        <v>1660373.4486823049</v>
      </c>
      <c r="Q46" s="70">
        <f t="shared" si="6"/>
        <v>1937696.0147174178</v>
      </c>
      <c r="R46" s="70">
        <f t="shared" si="6"/>
        <v>2250354.618057746</v>
      </c>
      <c r="S46" s="70">
        <f t="shared" si="6"/>
        <v>2602851.7250921139</v>
      </c>
      <c r="T46" s="70">
        <f t="shared" si="6"/>
        <v>3000263.4999165153</v>
      </c>
      <c r="U46" s="70">
        <f t="shared" si="5"/>
        <v>3448312.9040600872</v>
      </c>
      <c r="V46" s="70">
        <f t="shared" si="5"/>
        <v>3953452.1104716496</v>
      </c>
      <c r="W46" s="70">
        <f t="shared" si="5"/>
        <v>4522955.4185763523</v>
      </c>
      <c r="X46" s="70">
        <f t="shared" si="5"/>
        <v>5165024.0084334351</v>
      </c>
    </row>
    <row r="47" spans="1:24" ht="15">
      <c r="A47" s="69">
        <v>45</v>
      </c>
      <c r="B47" s="75">
        <v>38009</v>
      </c>
      <c r="C47" s="55">
        <v>12.649166299999999</v>
      </c>
      <c r="D47" s="55">
        <v>13</v>
      </c>
      <c r="E47" s="70">
        <f t="shared" si="6"/>
        <v>62501.681046570964</v>
      </c>
      <c r="F47" s="70">
        <f t="shared" si="6"/>
        <v>132909.30366901823</v>
      </c>
      <c r="G47" s="70">
        <f t="shared" si="6"/>
        <v>212222.90356485531</v>
      </c>
      <c r="H47" s="70">
        <f t="shared" si="6"/>
        <v>301569.01261003345</v>
      </c>
      <c r="I47" s="70">
        <f t="shared" si="6"/>
        <v>402216.65957091551</v>
      </c>
      <c r="J47" s="70">
        <f t="shared" si="6"/>
        <v>515595.39477291628</v>
      </c>
      <c r="K47" s="70">
        <f t="shared" si="6"/>
        <v>643315.59473945503</v>
      </c>
      <c r="L47" s="70">
        <f t="shared" si="6"/>
        <v>787191.33519845363</v>
      </c>
      <c r="M47" s="70">
        <f t="shared" si="6"/>
        <v>949266.15733346727</v>
      </c>
      <c r="N47" s="70">
        <f t="shared" si="6"/>
        <v>1131842.093250768</v>
      </c>
      <c r="O47" s="70">
        <f t="shared" si="6"/>
        <v>1337512.3629260301</v>
      </c>
      <c r="P47" s="70">
        <f t="shared" si="6"/>
        <v>1569198.2070421735</v>
      </c>
      <c r="Q47" s="70">
        <f t="shared" si="6"/>
        <v>1830190.3788741273</v>
      </c>
      <c r="R47" s="70">
        <f t="shared" si="6"/>
        <v>2124195.8845510865</v>
      </c>
      <c r="S47" s="70">
        <f t="shared" si="6"/>
        <v>2455390.6355722807</v>
      </c>
      <c r="T47" s="70">
        <f t="shared" si="6"/>
        <v>2828478.7614270155</v>
      </c>
      <c r="U47" s="70">
        <f t="shared" si="5"/>
        <v>3248759.42476667</v>
      </c>
      <c r="V47" s="70">
        <f t="shared" si="5"/>
        <v>3722202.0881388998</v>
      </c>
      <c r="W47" s="70">
        <f t="shared" si="5"/>
        <v>4255531.3013362326</v>
      </c>
      <c r="X47" s="70">
        <f t="shared" si="5"/>
        <v>4856322.2136373771</v>
      </c>
    </row>
    <row r="48" spans="1:24" ht="15">
      <c r="A48" s="69">
        <v>46</v>
      </c>
      <c r="B48" s="75">
        <v>39187</v>
      </c>
      <c r="C48" s="55">
        <v>12.6890014</v>
      </c>
      <c r="D48" s="55">
        <v>18</v>
      </c>
      <c r="E48" s="70">
        <f t="shared" si="6"/>
        <v>89503.901615123992</v>
      </c>
      <c r="F48" s="70">
        <f t="shared" si="6"/>
        <v>190364.95455924576</v>
      </c>
      <c r="G48" s="70">
        <f t="shared" si="6"/>
        <v>304024.26792350179</v>
      </c>
      <c r="H48" s="70">
        <f t="shared" si="6"/>
        <v>432105.81315177883</v>
      </c>
      <c r="I48" s="70">
        <f t="shared" si="6"/>
        <v>576439.6274472134</v>
      </c>
      <c r="J48" s="70">
        <f t="shared" si="6"/>
        <v>739087.96145926905</v>
      </c>
      <c r="K48" s="70">
        <f t="shared" si="6"/>
        <v>922374.74485119141</v>
      </c>
      <c r="L48" s="70">
        <f t="shared" si="6"/>
        <v>1128918.7907537296</v>
      </c>
      <c r="M48" s="70">
        <f t="shared" si="6"/>
        <v>1361671.2135324574</v>
      </c>
      <c r="N48" s="70">
        <f t="shared" si="6"/>
        <v>1623957.5944961121</v>
      </c>
      <c r="O48" s="70">
        <f t="shared" si="6"/>
        <v>1919525.4980122542</v>
      </c>
      <c r="P48" s="70">
        <f t="shared" si="6"/>
        <v>2252598.0169435106</v>
      </c>
      <c r="Q48" s="70">
        <f t="shared" si="6"/>
        <v>2627934.1124649681</v>
      </c>
      <c r="R48" s="70">
        <f t="shared" si="6"/>
        <v>3050896.6104018502</v>
      </c>
      <c r="S48" s="70">
        <f t="shared" si="6"/>
        <v>3527528.8256234173</v>
      </c>
      <c r="T48" s="70">
        <f t="shared" si="6"/>
        <v>4064640.909307301</v>
      </c>
      <c r="U48" s="70">
        <f t="shared" si="5"/>
        <v>4669907.152809401</v>
      </c>
      <c r="V48" s="70">
        <f t="shared" si="5"/>
        <v>5351975.63842321</v>
      </c>
      <c r="W48" s="70">
        <f t="shared" si="5"/>
        <v>6120591.8037255146</v>
      </c>
      <c r="X48" s="70">
        <f t="shared" si="5"/>
        <v>6986737.685003656</v>
      </c>
    </row>
    <row r="49" spans="1:24" ht="15">
      <c r="A49" s="69">
        <v>47</v>
      </c>
      <c r="B49" s="75">
        <v>40388</v>
      </c>
      <c r="C49" s="55">
        <v>12.8221977</v>
      </c>
      <c r="D49" s="55">
        <v>18</v>
      </c>
      <c r="E49" s="70">
        <f t="shared" si="6"/>
        <v>93215.325727367948</v>
      </c>
      <c r="F49" s="70">
        <f t="shared" si="6"/>
        <v>198382.904806198</v>
      </c>
      <c r="G49" s="70">
        <f t="shared" si="6"/>
        <v>317035.27879081934</v>
      </c>
      <c r="H49" s="70">
        <f t="shared" si="6"/>
        <v>450901.49474349245</v>
      </c>
      <c r="I49" s="70">
        <f t="shared" si="6"/>
        <v>601932.30155912624</v>
      </c>
      <c r="J49" s="70">
        <f t="shared" si="6"/>
        <v>772328.57701256534</v>
      </c>
      <c r="K49" s="70">
        <f t="shared" si="6"/>
        <v>964573.39977808087</v>
      </c>
      <c r="L49" s="70">
        <f t="shared" si="6"/>
        <v>1181468.233786606</v>
      </c>
      <c r="M49" s="70">
        <f t="shared" si="6"/>
        <v>1426173.7522127908</v>
      </c>
      <c r="N49" s="70">
        <f t="shared" si="6"/>
        <v>1702255.8959943906</v>
      </c>
      <c r="O49" s="70">
        <f t="shared" si="6"/>
        <v>2013737.8380660652</v>
      </c>
      <c r="P49" s="70">
        <f t="shared" si="6"/>
        <v>2365158.6105499705</v>
      </c>
      <c r="Q49" s="70">
        <f t="shared" si="6"/>
        <v>2761639.2492406289</v>
      </c>
      <c r="R49" s="70">
        <f t="shared" si="6"/>
        <v>3208957.4192664251</v>
      </c>
      <c r="S49" s="70">
        <f t="shared" si="6"/>
        <v>3713631.6094009518</v>
      </c>
      <c r="T49" s="70">
        <f t="shared" si="6"/>
        <v>4283016.121935402</v>
      </c>
      <c r="U49" s="70">
        <f t="shared" si="5"/>
        <v>4925408.2423401996</v>
      </c>
      <c r="V49" s="70">
        <f t="shared" si="5"/>
        <v>5650169.1504325224</v>
      </c>
      <c r="W49" s="70">
        <f t="shared" si="5"/>
        <v>6467860.3350127582</v>
      </c>
      <c r="X49" s="70">
        <f t="shared" si="5"/>
        <v>7390397.4998553451</v>
      </c>
    </row>
    <row r="50" spans="1:24" ht="15">
      <c r="A50" s="69">
        <v>48</v>
      </c>
      <c r="B50" s="75">
        <v>41611</v>
      </c>
      <c r="C50" s="55">
        <v>12.6767097</v>
      </c>
      <c r="D50" s="55">
        <v>24</v>
      </c>
      <c r="E50" s="70">
        <f t="shared" si="6"/>
        <v>126597.73615840811</v>
      </c>
      <c r="F50" s="70">
        <f t="shared" si="6"/>
        <v>269243.89981638949</v>
      </c>
      <c r="G50" s="70">
        <f t="shared" si="6"/>
        <v>429972.90353948018</v>
      </c>
      <c r="H50" s="70">
        <f t="shared" si="6"/>
        <v>611077.05646824918</v>
      </c>
      <c r="I50" s="70">
        <f t="shared" si="6"/>
        <v>815139.25711844221</v>
      </c>
      <c r="J50" s="70">
        <f t="shared" si="6"/>
        <v>1045069.8305524917</v>
      </c>
      <c r="K50" s="70">
        <f t="shared" si="6"/>
        <v>1304148.0352923216</v>
      </c>
      <c r="L50" s="70">
        <f t="shared" si="6"/>
        <v>1596068.8319429904</v>
      </c>
      <c r="M50" s="70">
        <f t="shared" si="6"/>
        <v>1924995.5805389925</v>
      </c>
      <c r="N50" s="70">
        <f t="shared" si="6"/>
        <v>2295619.4181801584</v>
      </c>
      <c r="O50" s="70">
        <f t="shared" si="6"/>
        <v>2713226.1637980947</v>
      </c>
      <c r="P50" s="70">
        <f t="shared" si="6"/>
        <v>3183771.7042456334</v>
      </c>
      <c r="Q50" s="70">
        <f t="shared" si="6"/>
        <v>3713966.936862004</v>
      </c>
      <c r="R50" s="70">
        <f t="shared" si="6"/>
        <v>4311373.4799603894</v>
      </c>
      <c r="S50" s="70">
        <f t="shared" si="6"/>
        <v>4984511.5162561657</v>
      </c>
      <c r="T50" s="70">
        <f t="shared" si="6"/>
        <v>5742981.3072934356</v>
      </c>
      <c r="U50" s="70">
        <f t="shared" si="5"/>
        <v>6597600.111902697</v>
      </c>
      <c r="V50" s="70">
        <f t="shared" si="5"/>
        <v>7560556.4614138864</v>
      </c>
      <c r="W50" s="70">
        <f t="shared" si="5"/>
        <v>8645583.9918903261</v>
      </c>
      <c r="X50" s="70">
        <f t="shared" si="5"/>
        <v>9868157.3125703428</v>
      </c>
    </row>
    <row r="51" spans="1:24" ht="15">
      <c r="A51" s="69">
        <v>49</v>
      </c>
      <c r="B51" s="75">
        <v>42856</v>
      </c>
      <c r="C51" s="55">
        <v>13.766070600000001</v>
      </c>
      <c r="D51" s="55">
        <v>27</v>
      </c>
      <c r="E51" s="70">
        <f t="shared" si="6"/>
        <v>159288.85484107214</v>
      </c>
      <c r="F51" s="70">
        <f t="shared" si="6"/>
        <v>340505.52589749784</v>
      </c>
      <c r="G51" s="70">
        <f t="shared" si="6"/>
        <v>546668.61183052091</v>
      </c>
      <c r="H51" s="70">
        <f t="shared" si="6"/>
        <v>781212.25372422265</v>
      </c>
      <c r="I51" s="70">
        <f t="shared" si="6"/>
        <v>1048043.3389488226</v>
      </c>
      <c r="J51" s="70">
        <f t="shared" si="6"/>
        <v>1351606.5797481867</v>
      </c>
      <c r="K51" s="70">
        <f t="shared" si="6"/>
        <v>1696958.5505916402</v>
      </c>
      <c r="L51" s="70">
        <f t="shared" si="6"/>
        <v>2089851.9175598947</v>
      </c>
      <c r="M51" s="70">
        <f t="shared" si="6"/>
        <v>2536831.2628077161</v>
      </c>
      <c r="N51" s="70">
        <f t="shared" si="6"/>
        <v>3045342.1002897699</v>
      </c>
      <c r="O51" s="70">
        <f t="shared" si="6"/>
        <v>3623854.8986682552</v>
      </c>
      <c r="P51" s="70">
        <f t="shared" si="6"/>
        <v>4282006.1773015587</v>
      </c>
      <c r="Q51" s="70">
        <f t="shared" si="6"/>
        <v>5030759.0256063249</v>
      </c>
      <c r="R51" s="70">
        <f t="shared" si="6"/>
        <v>5882585.7196282363</v>
      </c>
      <c r="S51" s="70">
        <f t="shared" si="6"/>
        <v>6851675.4777388508</v>
      </c>
      <c r="T51" s="70">
        <f t="shared" si="6"/>
        <v>7954170.8161283424</v>
      </c>
      <c r="U51" s="70">
        <f t="shared" si="5"/>
        <v>9208436.4411622398</v>
      </c>
      <c r="V51" s="70">
        <f t="shared" si="5"/>
        <v>10635365.157649834</v>
      </c>
      <c r="W51" s="70">
        <f t="shared" si="5"/>
        <v>12258725.888660785</v>
      </c>
      <c r="X51" s="70">
        <f t="shared" si="5"/>
        <v>14105559.603995381</v>
      </c>
    </row>
    <row r="52" spans="1:24" ht="15">
      <c r="A52" s="69">
        <v>50</v>
      </c>
      <c r="B52" s="75">
        <v>44123</v>
      </c>
      <c r="C52" s="55">
        <v>12.5287767</v>
      </c>
      <c r="D52" s="55">
        <v>18</v>
      </c>
      <c r="E52" s="70">
        <f t="shared" si="6"/>
        <v>99505.298580138086</v>
      </c>
      <c r="F52" s="70">
        <f t="shared" si="6"/>
        <v>211477.39382404985</v>
      </c>
      <c r="G52" s="70">
        <f t="shared" si="6"/>
        <v>337478.22284738277</v>
      </c>
      <c r="H52" s="70">
        <f t="shared" si="6"/>
        <v>479265.4143791977</v>
      </c>
      <c r="I52" s="70">
        <f t="shared" si="6"/>
        <v>638816.8065272352</v>
      </c>
      <c r="J52" s="70">
        <f t="shared" si="6"/>
        <v>818358.03631924174</v>
      </c>
      <c r="K52" s="70">
        <f t="shared" si="6"/>
        <v>1020393.5858763226</v>
      </c>
      <c r="L52" s="70">
        <f t="shared" si="6"/>
        <v>1247741.7182920272</v>
      </c>
      <c r="M52" s="70">
        <f t="shared" si="6"/>
        <v>1503573.7905497167</v>
      </c>
      <c r="N52" s="70">
        <f t="shared" si="6"/>
        <v>1791458.4918675548</v>
      </c>
      <c r="O52" s="70">
        <f t="shared" si="6"/>
        <v>2115411.6245669662</v>
      </c>
      <c r="P52" s="70">
        <f t="shared" si="6"/>
        <v>2479952.1218749415</v>
      </c>
      <c r="Q52" s="70">
        <f t="shared" si="6"/>
        <v>2890165.0840717028</v>
      </c>
      <c r="R52" s="70">
        <f t="shared" si="6"/>
        <v>3351772.7122965525</v>
      </c>
      <c r="S52" s="70">
        <f t="shared" si="6"/>
        <v>3871214.12949186</v>
      </c>
      <c r="T52" s="70">
        <f t="shared" si="6"/>
        <v>4455735.2019348806</v>
      </c>
      <c r="U52" s="70">
        <f t="shared" si="5"/>
        <v>5113489.6143087344</v>
      </c>
      <c r="V52" s="70">
        <f t="shared" si="5"/>
        <v>5853652.6082433043</v>
      </c>
      <c r="W52" s="70">
        <f t="shared" si="5"/>
        <v>6686548.9709039731</v>
      </c>
      <c r="X52" s="70">
        <f t="shared" si="5"/>
        <v>7623797.0589848189</v>
      </c>
    </row>
    <row r="53" spans="1:24" ht="15">
      <c r="A53" s="69">
        <v>51</v>
      </c>
      <c r="B53" s="75">
        <v>45413</v>
      </c>
      <c r="C53" s="55">
        <v>12.5532524</v>
      </c>
      <c r="D53" s="55">
        <v>13</v>
      </c>
      <c r="E53" s="70">
        <f t="shared" si="6"/>
        <v>74110.51066135602</v>
      </c>
      <c r="F53" s="70">
        <f t="shared" si="6"/>
        <v>157524.30078096097</v>
      </c>
      <c r="G53" s="70">
        <f t="shared" si="6"/>
        <v>251409.23451068628</v>
      </c>
      <c r="H53" s="70">
        <f t="shared" si="6"/>
        <v>357079.7809370766</v>
      </c>
      <c r="I53" s="70">
        <f t="shared" si="6"/>
        <v>476015.41776883102</v>
      </c>
      <c r="J53" s="70">
        <f t="shared" si="6"/>
        <v>609881.34528562287</v>
      </c>
      <c r="K53" s="70">
        <f t="shared" si="6"/>
        <v>760551.80056119873</v>
      </c>
      <c r="L53" s="70">
        <f t="shared" si="6"/>
        <v>930136.2983797465</v>
      </c>
      <c r="M53" s="70">
        <f t="shared" si="6"/>
        <v>1121009.1662407294</v>
      </c>
      <c r="N53" s="70">
        <f t="shared" si="6"/>
        <v>1335842.7869674196</v>
      </c>
      <c r="O53" s="70">
        <f t="shared" si="6"/>
        <v>1577645.0143439902</v>
      </c>
      <c r="P53" s="70">
        <f t="shared" si="6"/>
        <v>1849801.2856319635</v>
      </c>
      <c r="Q53" s="70">
        <f t="shared" si="6"/>
        <v>2156122.0205771453</v>
      </c>
      <c r="R53" s="70">
        <f t="shared" si="6"/>
        <v>2500895.9705335307</v>
      </c>
      <c r="S53" s="70">
        <f t="shared" si="6"/>
        <v>2888950.2646373906</v>
      </c>
      <c r="T53" s="70">
        <f t="shared" ref="T53:X67" si="7">$D53*((1+$C53/100)^T$2-1)*$B53</f>
        <v>3325717.9937291453</v>
      </c>
      <c r="U53" s="70">
        <f t="shared" si="7"/>
        <v>3817314.2782555372</v>
      </c>
      <c r="V53" s="70">
        <f t="shared" si="7"/>
        <v>4370621.8851675484</v>
      </c>
      <c r="W53" s="70">
        <f t="shared" si="7"/>
        <v>4993387.592523627</v>
      </c>
      <c r="X53" s="70">
        <f t="shared" si="7"/>
        <v>5694330.6509847566</v>
      </c>
    </row>
    <row r="54" spans="1:24" ht="15">
      <c r="A54" s="69">
        <v>52</v>
      </c>
      <c r="B54" s="75">
        <v>46722</v>
      </c>
      <c r="C54" s="55">
        <v>15.0600673</v>
      </c>
      <c r="D54" s="55">
        <v>22</v>
      </c>
      <c r="E54" s="70">
        <f t="shared" ref="E54:T67" si="8">$D54*((1+$C54/100)^E$2-1)*$B54</f>
        <v>154800.02216593202</v>
      </c>
      <c r="F54" s="70">
        <f t="shared" si="8"/>
        <v>332913.03185046825</v>
      </c>
      <c r="G54" s="70">
        <f t="shared" si="8"/>
        <v>537849.98066355125</v>
      </c>
      <c r="H54" s="70">
        <f t="shared" si="8"/>
        <v>773650.5718904509</v>
      </c>
      <c r="I54" s="70">
        <f t="shared" si="8"/>
        <v>1044962.8908499198</v>
      </c>
      <c r="J54" s="70">
        <f t="shared" si="8"/>
        <v>1357135.0276378752</v>
      </c>
      <c r="K54" s="70">
        <f t="shared" si="8"/>
        <v>1716320.4983179448</v>
      </c>
      <c r="L54" s="70">
        <f t="shared" si="8"/>
        <v>2129599.5426142546</v>
      </c>
      <c r="M54" s="70">
        <f t="shared" si="8"/>
        <v>2605118.6891183853</v>
      </c>
      <c r="N54" s="70">
        <f t="shared" si="8"/>
        <v>3152251.3391104247</v>
      </c>
      <c r="O54" s="70">
        <f t="shared" si="8"/>
        <v>3781782.534411537</v>
      </c>
      <c r="P54" s="70">
        <f t="shared" si="8"/>
        <v>4506121.5513994927</v>
      </c>
      <c r="Q54" s="70">
        <f t="shared" si="8"/>
        <v>5339546.5118259918</v>
      </c>
      <c r="R54" s="70">
        <f t="shared" si="8"/>
        <v>6298485.8321877196</v>
      </c>
      <c r="S54" s="70">
        <f t="shared" si="8"/>
        <v>7401842.0595620899</v>
      </c>
      <c r="T54" s="70">
        <f t="shared" si="8"/>
        <v>8671364.4773377776</v>
      </c>
      <c r="U54" s="70">
        <f t="shared" si="7"/>
        <v>10132077.825619072</v>
      </c>
      <c r="V54" s="70">
        <f t="shared" si="7"/>
        <v>11812775.587211613</v>
      </c>
      <c r="W54" s="70">
        <f t="shared" si="7"/>
        <v>13746587.562809585</v>
      </c>
      <c r="X54" s="70">
        <f t="shared" si="7"/>
        <v>15971632.923388068</v>
      </c>
    </row>
    <row r="55" spans="1:24" ht="15">
      <c r="A55" s="69">
        <v>53</v>
      </c>
      <c r="B55" s="75">
        <v>48049</v>
      </c>
      <c r="C55" s="55">
        <v>12.7088257</v>
      </c>
      <c r="D55" s="55">
        <v>38</v>
      </c>
      <c r="E55" s="70">
        <f t="shared" si="8"/>
        <v>232045.61910253408</v>
      </c>
      <c r="F55" s="70">
        <f t="shared" si="8"/>
        <v>493581.51148129505</v>
      </c>
      <c r="G55" s="70">
        <f t="shared" si="8"/>
        <v>788355.54456541257</v>
      </c>
      <c r="H55" s="70">
        <f t="shared" si="8"/>
        <v>1120591.8957230505</v>
      </c>
      <c r="I55" s="70">
        <f t="shared" si="8"/>
        <v>1495051.5856613528</v>
      </c>
      <c r="J55" s="70">
        <f t="shared" si="8"/>
        <v>1917100.7049106748</v>
      </c>
      <c r="K55" s="70">
        <f t="shared" si="8"/>
        <v>2392787.3110937774</v>
      </c>
      <c r="L55" s="70">
        <f t="shared" si="8"/>
        <v>2928928.0989349363</v>
      </c>
      <c r="M55" s="70">
        <f t="shared" si="8"/>
        <v>3533206.0850094352</v>
      </c>
      <c r="N55" s="70">
        <f t="shared" si="8"/>
        <v>4214280.7070776122</v>
      </c>
      <c r="O55" s="70">
        <f t="shared" si="8"/>
        <v>4981911.9157513678</v>
      </c>
      <c r="P55" s="70">
        <f t="shared" si="8"/>
        <v>5847100.0367542729</v>
      </c>
      <c r="Q55" s="70">
        <f t="shared" si="8"/>
        <v>6822243.4080325449</v>
      </c>
      <c r="R55" s="70">
        <f t="shared" si="8"/>
        <v>7921316.0506916763</v>
      </c>
      <c r="S55" s="70">
        <f t="shared" si="8"/>
        <v>9160067.9198227376</v>
      </c>
      <c r="T55" s="70">
        <f t="shared" si="8"/>
        <v>10556250.604857158</v>
      </c>
      <c r="U55" s="70">
        <f t="shared" si="7"/>
        <v>12129871.713786185</v>
      </c>
      <c r="V55" s="70">
        <f t="shared" si="7"/>
        <v>13903481.586627409</v>
      </c>
      <c r="W55" s="70">
        <f t="shared" si="7"/>
        <v>15902496.446806015</v>
      </c>
      <c r="X55" s="70">
        <f t="shared" si="7"/>
        <v>18155562.621281818</v>
      </c>
    </row>
    <row r="56" spans="1:24" ht="15">
      <c r="A56" s="69">
        <v>54</v>
      </c>
      <c r="B56" s="75">
        <v>49393</v>
      </c>
      <c r="C56" s="55">
        <v>13.548388900000001</v>
      </c>
      <c r="D56" s="55">
        <v>32</v>
      </c>
      <c r="E56" s="70">
        <f t="shared" si="8"/>
        <v>214142.58334006413</v>
      </c>
      <c r="F56" s="70">
        <f t="shared" si="8"/>
        <v>457298.03667154664</v>
      </c>
      <c r="G56" s="70">
        <f t="shared" si="8"/>
        <v>733397.13645193644</v>
      </c>
      <c r="H56" s="70">
        <f t="shared" si="8"/>
        <v>1046903.2160199725</v>
      </c>
      <c r="I56" s="70">
        <f t="shared" si="8"/>
        <v>1402884.3184730296</v>
      </c>
      <c r="J56" s="70">
        <f t="shared" si="8"/>
        <v>1807095.1250969339</v>
      </c>
      <c r="K56" s="70">
        <f t="shared" si="8"/>
        <v>2266069.983778073</v>
      </c>
      <c r="L56" s="70">
        <f t="shared" si="8"/>
        <v>2787228.5412665568</v>
      </c>
      <c r="M56" s="70">
        <f t="shared" si="8"/>
        <v>3378995.6869092113</v>
      </c>
      <c r="N56" s="70">
        <f t="shared" si="8"/>
        <v>4050937.7468259619</v>
      </c>
      <c r="O56" s="70">
        <f t="shared" si="8"/>
        <v>4813917.1302029043</v>
      </c>
      <c r="P56" s="70">
        <f t="shared" si="8"/>
        <v>5680267.9276665784</v>
      </c>
      <c r="Q56" s="70">
        <f t="shared" si="8"/>
        <v>6663995.3004088812</v>
      </c>
      <c r="R56" s="70">
        <f t="shared" si="8"/>
        <v>7781001.8833260629</v>
      </c>
      <c r="S56" s="70">
        <f t="shared" si="8"/>
        <v>9049344.8621354681</v>
      </c>
      <c r="T56" s="70">
        <f t="shared" si="8"/>
        <v>10489527.880299814</v>
      </c>
      <c r="U56" s="70">
        <f t="shared" si="7"/>
        <v>12124832.494636824</v>
      </c>
      <c r="V56" s="70">
        <f t="shared" si="7"/>
        <v>13981694.537823856</v>
      </c>
      <c r="W56" s="70">
        <f t="shared" si="7"/>
        <v>16090131.471958354</v>
      </c>
      <c r="X56" s="70">
        <f t="shared" si="7"/>
        <v>18484227.64164063</v>
      </c>
    </row>
    <row r="57" spans="1:24" ht="15">
      <c r="A57" s="69">
        <v>55</v>
      </c>
      <c r="B57" s="75">
        <v>50751</v>
      </c>
      <c r="C57" s="55">
        <v>12.105408499999999</v>
      </c>
      <c r="D57" s="55">
        <v>50</v>
      </c>
      <c r="E57" s="70">
        <f t="shared" si="8"/>
        <v>307180.79339174979</v>
      </c>
      <c r="F57" s="70">
        <f t="shared" si="8"/>
        <v>651547.07665711176</v>
      </c>
      <c r="G57" s="70">
        <f t="shared" si="8"/>
        <v>1037600.3052480133</v>
      </c>
      <c r="H57" s="70">
        <f t="shared" si="8"/>
        <v>1470386.8541872816</v>
      </c>
      <c r="I57" s="70">
        <f t="shared" si="8"/>
        <v>1955563.9828087008</v>
      </c>
      <c r="J57" s="70">
        <f t="shared" si="8"/>
        <v>2499473.7847983129</v>
      </c>
      <c r="K57" s="70">
        <f t="shared" si="8"/>
        <v>3109226.09019031</v>
      </c>
      <c r="L57" s="70">
        <f t="shared" si="8"/>
        <v>3792791.4029881745</v>
      </c>
      <c r="M57" s="70">
        <f t="shared" si="8"/>
        <v>4559105.0892645242</v>
      </c>
      <c r="N57" s="70">
        <f t="shared" si="8"/>
        <v>5418184.177656034</v>
      </c>
      <c r="O57" s="70">
        <f t="shared" si="8"/>
        <v>6381258.2990354123</v>
      </c>
      <c r="P57" s="70">
        <f t="shared" si="8"/>
        <v>7460916.4769655475</v>
      </c>
      <c r="Q57" s="70">
        <f t="shared" si="8"/>
        <v>8671271.6877377853</v>
      </c>
      <c r="R57" s="70">
        <f t="shared" si="8"/>
        <v>10028145.341075039</v>
      </c>
      <c r="S57" s="70">
        <f t="shared" si="8"/>
        <v>11549274.092977639</v>
      </c>
      <c r="T57" s="70">
        <f t="shared" si="8"/>
        <v>13254541.694109</v>
      </c>
      <c r="U57" s="70">
        <f t="shared" si="7"/>
        <v>15166238.904375464</v>
      </c>
      <c r="V57" s="70">
        <f t="shared" si="7"/>
        <v>17309354.871227786</v>
      </c>
      <c r="W57" s="70">
        <f t="shared" si="7"/>
        <v>19711903.780496307</v>
      </c>
      <c r="X57" s="70">
        <f t="shared" si="7"/>
        <v>22405291.049644072</v>
      </c>
    </row>
    <row r="58" spans="1:24" ht="15">
      <c r="A58" s="69">
        <v>56</v>
      </c>
      <c r="B58" s="75">
        <v>52146</v>
      </c>
      <c r="C58" s="55">
        <v>12.4480313</v>
      </c>
      <c r="D58" s="55">
        <v>48</v>
      </c>
      <c r="E58" s="70">
        <f t="shared" si="8"/>
        <v>311575.21928150416</v>
      </c>
      <c r="F58" s="70">
        <f t="shared" si="8"/>
        <v>661935.41938221338</v>
      </c>
      <c r="G58" s="70">
        <f t="shared" si="8"/>
        <v>1055908.5668542015</v>
      </c>
      <c r="H58" s="70">
        <f t="shared" si="8"/>
        <v>1498923.6150370981</v>
      </c>
      <c r="I58" s="70">
        <f t="shared" si="8"/>
        <v>1997085.3150815119</v>
      </c>
      <c r="J58" s="70">
        <f t="shared" si="8"/>
        <v>2557258.3394720661</v>
      </c>
      <c r="K58" s="70">
        <f t="shared" si="8"/>
        <v>3187161.8772729128</v>
      </c>
      <c r="L58" s="70">
        <f t="shared" si="8"/>
        <v>3895476.0046190172</v>
      </c>
      <c r="M58" s="70">
        <f t="shared" si="8"/>
        <v>4691961.296239485</v>
      </c>
      <c r="N58" s="70">
        <f t="shared" si="8"/>
        <v>5587593.3262607669</v>
      </c>
      <c r="O58" s="70">
        <f t="shared" si="8"/>
        <v>6594713.911711921</v>
      </c>
      <c r="P58" s="70">
        <f t="shared" si="8"/>
        <v>7727201.1828687815</v>
      </c>
      <c r="Q58" s="70">
        <f t="shared" si="8"/>
        <v>9000660.8240077589</v>
      </c>
      <c r="R58" s="70">
        <f t="shared" si="8"/>
        <v>10432641.11986859</v>
      </c>
      <c r="S58" s="70">
        <f t="shared" si="8"/>
        <v>12042874.771168003</v>
      </c>
      <c r="T58" s="70">
        <f t="shared" si="8"/>
        <v>13853550.811384305</v>
      </c>
      <c r="U58" s="70">
        <f t="shared" si="7"/>
        <v>15889620.371828333</v>
      </c>
      <c r="V58" s="70">
        <f t="shared" si="7"/>
        <v>18179140.508446202</v>
      </c>
      <c r="W58" s="70">
        <f t="shared" si="7"/>
        <v>20753660.828290071</v>
      </c>
      <c r="X58" s="70">
        <f t="shared" si="7"/>
        <v>23648658.243372962</v>
      </c>
    </row>
    <row r="59" spans="1:24" ht="15">
      <c r="A59" s="69">
        <v>57</v>
      </c>
      <c r="B59" s="75">
        <v>53558</v>
      </c>
      <c r="C59" s="55">
        <v>12.946932800000001</v>
      </c>
      <c r="D59" s="55">
        <v>44</v>
      </c>
      <c r="E59" s="70">
        <f t="shared" si="8"/>
        <v>305101.20383705571</v>
      </c>
      <c r="F59" s="70">
        <f t="shared" si="8"/>
        <v>649703.65550688608</v>
      </c>
      <c r="G59" s="70">
        <f t="shared" si="8"/>
        <v>1038921.5550215617</v>
      </c>
      <c r="H59" s="70">
        <f t="shared" si="8"/>
        <v>1478531.2344319744</v>
      </c>
      <c r="I59" s="70">
        <f t="shared" si="8"/>
        <v>1975056.883617948</v>
      </c>
      <c r="J59" s="70">
        <f t="shared" si="8"/>
        <v>2535867.3749387935</v>
      </c>
      <c r="K59" s="70">
        <f t="shared" si="8"/>
        <v>3169285.6237062984</v>
      </c>
      <c r="L59" s="70">
        <f t="shared" si="8"/>
        <v>3884712.1074846694</v>
      </c>
      <c r="M59" s="70">
        <f t="shared" si="8"/>
        <v>4692764.3773512291</v>
      </c>
      <c r="N59" s="70">
        <f t="shared" si="8"/>
        <v>5605434.6315862862</v>
      </c>
      <c r="O59" s="70">
        <f t="shared" si="8"/>
        <v>6636267.6903227447</v>
      </c>
      <c r="P59" s="70">
        <f t="shared" si="8"/>
        <v>7800562.0124539994</v>
      </c>
      <c r="Q59" s="70">
        <f t="shared" si="8"/>
        <v>9115596.7380658016</v>
      </c>
      <c r="R59" s="70">
        <f t="shared" si="8"/>
        <v>10600888.125899227</v>
      </c>
      <c r="S59" s="70">
        <f t="shared" si="8"/>
        <v>12278479.191599634</v>
      </c>
      <c r="T59" s="70">
        <f t="shared" si="8"/>
        <v>14173266.845235076</v>
      </c>
      <c r="U59" s="70">
        <f t="shared" si="7"/>
        <v>16313371.383089397</v>
      </c>
      <c r="V59" s="70">
        <f t="shared" si="7"/>
        <v>18730553.817309469</v>
      </c>
      <c r="W59" s="70">
        <f t="shared" si="7"/>
        <v>21460687.236941412</v>
      </c>
      <c r="X59" s="70">
        <f t="shared" si="7"/>
        <v>24544289.195763446</v>
      </c>
    </row>
    <row r="60" spans="1:24" ht="15">
      <c r="A60" s="69">
        <v>58</v>
      </c>
      <c r="B60" s="75">
        <v>54987</v>
      </c>
      <c r="C60" s="55">
        <v>13.4630648</v>
      </c>
      <c r="D60" s="55">
        <v>55</v>
      </c>
      <c r="E60" s="70">
        <f t="shared" si="8"/>
        <v>407161.44928667974</v>
      </c>
      <c r="F60" s="70">
        <f t="shared" si="8"/>
        <v>869139.30833144451</v>
      </c>
      <c r="G60" s="70">
        <f t="shared" si="8"/>
        <v>1393313.5459010585</v>
      </c>
      <c r="H60" s="70">
        <f t="shared" si="8"/>
        <v>1988057.7007395753</v>
      </c>
      <c r="I60" s="70">
        <f t="shared" si="8"/>
        <v>2662872.6465382138</v>
      </c>
      <c r="J60" s="70">
        <f t="shared" si="8"/>
        <v>3428538.3657698086</v>
      </c>
      <c r="K60" s="70">
        <f t="shared" si="8"/>
        <v>4297286.1569329379</v>
      </c>
      <c r="L60" s="70">
        <f t="shared" si="8"/>
        <v>5282994.0261689285</v>
      </c>
      <c r="M60" s="70">
        <f t="shared" si="8"/>
        <v>6401408.3845788594</v>
      </c>
      <c r="N60" s="70">
        <f t="shared" si="8"/>
        <v>7670395.5927940244</v>
      </c>
      <c r="O60" s="70">
        <f t="shared" si="8"/>
        <v>9110227.3711549081</v>
      </c>
      <c r="P60" s="70">
        <f t="shared" si="8"/>
        <v>10743904.634847509</v>
      </c>
      <c r="Q60" s="70">
        <f t="shared" si="8"/>
        <v>12597524.927173911</v>
      </c>
      <c r="R60" s="70">
        <f t="shared" si="8"/>
        <v>14700699.320602166</v>
      </c>
      <c r="S60" s="70">
        <f t="shared" si="8"/>
        <v>17087025.445474673</v>
      </c>
      <c r="T60" s="70">
        <f t="shared" si="8"/>
        <v>19794624.202878099</v>
      </c>
      <c r="U60" s="70">
        <f t="shared" si="7"/>
        <v>22866748.735514734</v>
      </c>
      <c r="V60" s="70">
        <f t="shared" si="7"/>
        <v>26352475.38471695</v>
      </c>
      <c r="W60" s="70">
        <f t="shared" si="7"/>
        <v>30307487.67145212</v>
      </c>
      <c r="X60" s="70">
        <f t="shared" si="7"/>
        <v>34794965.825198404</v>
      </c>
    </row>
    <row r="61" spans="1:24" ht="15">
      <c r="A61" s="69">
        <v>59</v>
      </c>
      <c r="B61" s="75">
        <v>56432</v>
      </c>
      <c r="C61" s="55">
        <v>13.4545586</v>
      </c>
      <c r="D61" s="55">
        <v>60</v>
      </c>
      <c r="E61" s="70">
        <f t="shared" si="8"/>
        <v>455560.59054912004</v>
      </c>
      <c r="F61" s="70">
        <f t="shared" si="8"/>
        <v>972414.84771217767</v>
      </c>
      <c r="G61" s="70">
        <f t="shared" si="8"/>
        <v>1558809.5637818333</v>
      </c>
      <c r="H61" s="70">
        <f t="shared" si="8"/>
        <v>2224101.1005523847</v>
      </c>
      <c r="I61" s="70">
        <f t="shared" si="8"/>
        <v>2978904.6769985706</v>
      </c>
      <c r="J61" s="70">
        <f t="shared" si="8"/>
        <v>3835263.7429526038</v>
      </c>
      <c r="K61" s="70">
        <f t="shared" si="8"/>
        <v>4806842.1412618356</v>
      </c>
      <c r="L61" s="70">
        <f t="shared" si="8"/>
        <v>5909142.1245165262</v>
      </c>
      <c r="M61" s="70">
        <f t="shared" si="8"/>
        <v>7159751.7049660059</v>
      </c>
      <c r="N61" s="70">
        <f t="shared" si="8"/>
        <v>8578625.2842742763</v>
      </c>
      <c r="O61" s="70">
        <f t="shared" si="8"/>
        <v>10188402.040770497</v>
      </c>
      <c r="P61" s="70">
        <f t="shared" si="8"/>
        <v>12014767.15429868</v>
      </c>
      <c r="Q61" s="70">
        <f t="shared" si="8"/>
        <v>14086861.632276468</v>
      </c>
      <c r="R61" s="70">
        <f t="shared" si="8"/>
        <v>16437747.276041143</v>
      </c>
      <c r="S61" s="70">
        <f t="shared" si="8"/>
        <v>19104934.206365127</v>
      </c>
      <c r="T61" s="70">
        <f t="shared" si="8"/>
        <v>22130979.36520109</v>
      </c>
      <c r="U61" s="70">
        <f t="shared" si="7"/>
        <v>25564165.543195099</v>
      </c>
      <c r="V61" s="70">
        <f t="shared" si="7"/>
        <v>29459271.767354414</v>
      </c>
      <c r="W61" s="70">
        <f t="shared" si="7"/>
        <v>33878447.340975486</v>
      </c>
      <c r="X61" s="70">
        <f t="shared" si="7"/>
        <v>38892203.481786303</v>
      </c>
    </row>
    <row r="62" spans="1:24" ht="15">
      <c r="A62" s="69">
        <v>60</v>
      </c>
      <c r="B62" s="75">
        <v>57888</v>
      </c>
      <c r="C62" s="55">
        <v>14.5889551</v>
      </c>
      <c r="D62" s="55">
        <v>57</v>
      </c>
      <c r="E62" s="70">
        <f t="shared" si="8"/>
        <v>481379.496712416</v>
      </c>
      <c r="F62" s="70">
        <f t="shared" si="8"/>
        <v>1032987.2320608122</v>
      </c>
      <c r="G62" s="70">
        <f t="shared" si="8"/>
        <v>1665068.7722473133</v>
      </c>
      <c r="H62" s="70">
        <f t="shared" si="8"/>
        <v>2389364.4045270104</v>
      </c>
      <c r="I62" s="70">
        <f t="shared" si="8"/>
        <v>3219327.2013912536</v>
      </c>
      <c r="J62" s="70">
        <f t="shared" si="8"/>
        <v>4170372.8980367268</v>
      </c>
      <c r="K62" s="70">
        <f t="shared" si="8"/>
        <v>5260166.2243462894</v>
      </c>
      <c r="L62" s="70">
        <f t="shared" si="8"/>
        <v>6508949.0097139496</v>
      </c>
      <c r="M62" s="70">
        <f t="shared" si="8"/>
        <v>7939916.1549354279</v>
      </c>
      <c r="N62" s="70">
        <f t="shared" si="8"/>
        <v>9579646.4544690195</v>
      </c>
      <c r="O62" s="70">
        <f t="shared" si="8"/>
        <v>11458596.271162665</v>
      </c>
      <c r="P62" s="70">
        <f t="shared" si="8"/>
        <v>13611665.232965274</v>
      </c>
      <c r="Q62" s="70">
        <f t="shared" si="8"/>
        <v>16078844.458877303</v>
      </c>
      <c r="R62" s="70">
        <f t="shared" si="8"/>
        <v>18905959.354294166</v>
      </c>
      <c r="S62" s="70">
        <f t="shared" si="8"/>
        <v>22145520.772428811</v>
      </c>
      <c r="T62" s="70">
        <f t="shared" si="8"/>
        <v>25857700.351292033</v>
      </c>
      <c r="U62" s="70">
        <f t="shared" si="7"/>
        <v>30111448.142146982</v>
      </c>
      <c r="V62" s="70">
        <f t="shared" si="7"/>
        <v>34985773.288277</v>
      </c>
      <c r="W62" s="70">
        <f t="shared" si="7"/>
        <v>40571211.541403957</v>
      </c>
      <c r="X62" s="70">
        <f t="shared" si="7"/>
        <v>46971506.873417802</v>
      </c>
    </row>
    <row r="63" spans="1:24" ht="15">
      <c r="A63" s="69">
        <v>61</v>
      </c>
      <c r="B63" s="75">
        <v>59355</v>
      </c>
      <c r="C63" s="55">
        <v>14.3558314</v>
      </c>
      <c r="D63" s="55">
        <v>73</v>
      </c>
      <c r="E63" s="70">
        <f t="shared" si="8"/>
        <v>622025.9721053103</v>
      </c>
      <c r="F63" s="70">
        <f t="shared" si="8"/>
        <v>1333348.9440302702</v>
      </c>
      <c r="G63" s="70">
        <f t="shared" si="8"/>
        <v>2146788.2425142461</v>
      </c>
      <c r="H63" s="70">
        <f t="shared" si="8"/>
        <v>3077003.5152299255</v>
      </c>
      <c r="I63" s="70">
        <f t="shared" si="8"/>
        <v>4140758.9241537172</v>
      </c>
      <c r="J63" s="70">
        <f t="shared" si="8"/>
        <v>5357225.266090991</v>
      </c>
      <c r="K63" s="70">
        <f t="shared" si="8"/>
        <v>6748325.4651145237</v>
      </c>
      <c r="L63" s="70">
        <f t="shared" si="8"/>
        <v>8339129.6633149413</v>
      </c>
      <c r="M63" s="70">
        <f t="shared" si="8"/>
        <v>10158307.030113133</v>
      </c>
      <c r="N63" s="70">
        <f t="shared" si="8"/>
        <v>12238642.432555836</v>
      </c>
      <c r="O63" s="70">
        <f t="shared" si="8"/>
        <v>14617627.277927717</v>
      </c>
      <c r="P63" s="70">
        <f t="shared" si="8"/>
        <v>17338135.176732745</v>
      </c>
      <c r="Q63" s="70">
        <f t="shared" si="8"/>
        <v>20449194.602713902</v>
      </c>
      <c r="R63" s="70">
        <f t="shared" si="8"/>
        <v>24006872.474642724</v>
      </c>
      <c r="S63" s="70">
        <f t="shared" si="8"/>
        <v>28075284.583620746</v>
      </c>
      <c r="T63" s="70">
        <f t="shared" si="8"/>
        <v>32727751.075620849</v>
      </c>
      <c r="U63" s="70">
        <f t="shared" si="7"/>
        <v>38048117.813153975</v>
      </c>
      <c r="V63" s="70">
        <f t="shared" si="7"/>
        <v>44132267.429389045</v>
      </c>
      <c r="W63" s="70">
        <f t="shared" si="7"/>
        <v>51089847.306654558</v>
      </c>
      <c r="X63" s="70">
        <f t="shared" si="7"/>
        <v>59046245.620620646</v>
      </c>
    </row>
    <row r="64" spans="1:24" ht="15">
      <c r="A64" s="69">
        <v>62</v>
      </c>
      <c r="B64" s="75">
        <v>60841</v>
      </c>
      <c r="C64" s="55">
        <v>13.695024800000001</v>
      </c>
      <c r="D64" s="55">
        <v>87</v>
      </c>
      <c r="E64" s="70">
        <f t="shared" si="8"/>
        <v>724900.53335541603</v>
      </c>
      <c r="F64" s="70">
        <f t="shared" si="8"/>
        <v>1549076.374529189</v>
      </c>
      <c r="G64" s="70">
        <f t="shared" si="8"/>
        <v>2486123.3015473178</v>
      </c>
      <c r="H64" s="70">
        <f t="shared" si="8"/>
        <v>3551499.0376082193</v>
      </c>
      <c r="I64" s="70">
        <f t="shared" si="8"/>
        <v>4762778.2449358413</v>
      </c>
      <c r="J64" s="70">
        <f t="shared" si="8"/>
        <v>6139942.4401042266</v>
      </c>
      <c r="K64" s="70">
        <f t="shared" si="8"/>
        <v>7705709.6133376425</v>
      </c>
      <c r="L64" s="70">
        <f t="shared" si="8"/>
        <v>9485908.9892556351</v>
      </c>
      <c r="M64" s="70">
        <f t="shared" si="8"/>
        <v>11509907.111195039</v>
      </c>
      <c r="N64" s="70">
        <f t="shared" si="8"/>
        <v>13811092.277885584</v>
      </c>
      <c r="O64" s="70">
        <f t="shared" si="8"/>
        <v>16427425.323848313</v>
      </c>
      <c r="P64" s="70">
        <f t="shared" si="8"/>
        <v>19402065.829306241</v>
      </c>
      <c r="Q64" s="70">
        <f t="shared" si="8"/>
        <v>22784084.089697469</v>
      </c>
      <c r="R64" s="70">
        <f t="shared" si="8"/>
        <v>26629270.589589808</v>
      </c>
      <c r="S64" s="70">
        <f t="shared" si="8"/>
        <v>31001056.334248658</v>
      </c>
      <c r="T64" s="70">
        <f t="shared" si="8"/>
        <v>35971559.220841408</v>
      </c>
      <c r="U64" s="70">
        <f t="shared" si="7"/>
        <v>41622773.710437737</v>
      </c>
      <c r="V64" s="70">
        <f t="shared" si="7"/>
        <v>48047923.425885484</v>
      </c>
      <c r="W64" s="70">
        <f t="shared" si="7"/>
        <v>55352998.98830092</v>
      </c>
      <c r="X64" s="70">
        <f t="shared" si="7"/>
        <v>63658506.460647918</v>
      </c>
    </row>
    <row r="65" spans="1:24" ht="15">
      <c r="A65" s="69">
        <v>63</v>
      </c>
      <c r="B65" s="75">
        <v>62346</v>
      </c>
      <c r="C65" s="55">
        <v>15.539543800000001</v>
      </c>
      <c r="D65" s="55">
        <v>100</v>
      </c>
      <c r="E65" s="70">
        <f t="shared" si="8"/>
        <v>968828.39775480004</v>
      </c>
      <c r="F65" s="70">
        <f t="shared" si="8"/>
        <v>2088208.3087255445</v>
      </c>
      <c r="G65" s="70">
        <f t="shared" si="8"/>
        <v>3381534.751249989</v>
      </c>
      <c r="H65" s="70">
        <f t="shared" si="8"/>
        <v>4875838.2227875022</v>
      </c>
      <c r="I65" s="70">
        <f t="shared" si="8"/>
        <v>6602349.6367895063</v>
      </c>
      <c r="J65" s="70">
        <f t="shared" si="8"/>
        <v>8597153.0481823534</v>
      </c>
      <c r="K65" s="70">
        <f t="shared" si="8"/>
        <v>10901939.809412485</v>
      </c>
      <c r="L65" s="70">
        <f t="shared" si="8"/>
        <v>13564879.918900572</v>
      </c>
      <c r="M65" s="70">
        <f t="shared" si="8"/>
        <v>16641628.773070332</v>
      </c>
      <c r="N65" s="70">
        <f t="shared" si="8"/>
        <v>20196490.363049794</v>
      </c>
      <c r="O65" s="70">
        <f t="shared" si="8"/>
        <v>24303761.226833496</v>
      </c>
      <c r="P65" s="70">
        <f t="shared" si="8"/>
        <v>29049283.245479502</v>
      </c>
      <c r="Q65" s="70">
        <f t="shared" si="8"/>
        <v>34532237.736751646</v>
      </c>
      <c r="R65" s="70">
        <f t="shared" si="8"/>
        <v>40867218.342729099</v>
      </c>
      <c r="S65" s="70">
        <f t="shared" si="8"/>
        <v>48186626.034693919</v>
      </c>
      <c r="T65" s="70">
        <f t="shared" si="8"/>
        <v>56643436.290852182</v>
      </c>
      <c r="U65" s="70">
        <f t="shared" si="7"/>
        <v>66414396.280849047</v>
      </c>
      <c r="V65" s="70">
        <f t="shared" si="7"/>
        <v>77703718.878171951</v>
      </c>
      <c r="W65" s="70">
        <f t="shared" si="7"/>
        <v>90747350.705229148</v>
      </c>
      <c r="X65" s="70">
        <f t="shared" si="7"/>
        <v>105817903.41316263</v>
      </c>
    </row>
    <row r="66" spans="1:24" ht="15">
      <c r="A66" s="69">
        <v>64</v>
      </c>
      <c r="B66" s="75">
        <v>63873</v>
      </c>
      <c r="C66" s="55">
        <v>16.852858900000001</v>
      </c>
      <c r="D66" s="55">
        <v>89</v>
      </c>
      <c r="E66" s="70">
        <f>$D66*((1+$C66/100)^E$2-1)*$B66</f>
        <v>958033.96430253377</v>
      </c>
      <c r="F66" s="70">
        <f>$D66*((1+$C66/100)^F$2-1)*$B66</f>
        <v>2077524.0408230496</v>
      </c>
      <c r="G66" s="70">
        <f t="shared" si="8"/>
        <v>3385680.2003390705</v>
      </c>
      <c r="H66" s="70">
        <f t="shared" si="8"/>
        <v>4914298.071609986</v>
      </c>
      <c r="I66" s="70">
        <f t="shared" si="8"/>
        <v>6700531.7558463709</v>
      </c>
      <c r="J66" s="70">
        <f t="shared" si="8"/>
        <v>8787796.8825113885</v>
      </c>
      <c r="K66" s="70">
        <f t="shared" si="8"/>
        <v>11226825.855842166</v>
      </c>
      <c r="L66" s="70">
        <f t="shared" si="8"/>
        <v>14076900.940578496</v>
      </c>
      <c r="M66" s="70">
        <f t="shared" si="8"/>
        <v>17407295.1578895</v>
      </c>
      <c r="N66" s="70">
        <f t="shared" si="8"/>
        <v>21298956.013457682</v>
      </c>
      <c r="O66" s="70">
        <f t="shared" si="8"/>
        <v>25846472.981881309</v>
      </c>
      <c r="P66" s="70">
        <f t="shared" si="8"/>
        <v>31160376.568446923</v>
      </c>
      <c r="Q66" s="70">
        <f t="shared" si="8"/>
        <v>37369824.828538477</v>
      </c>
      <c r="R66" s="70">
        <f t="shared" si="8"/>
        <v>44625742.642371781</v>
      </c>
      <c r="S66" s="70">
        <f t="shared" si="8"/>
        <v>53104490.047270365</v>
      </c>
      <c r="T66" s="70">
        <f t="shared" si="8"/>
        <v>63012148.78880392</v>
      </c>
      <c r="U66" s="70">
        <f t="shared" si="7"/>
        <v>74589531.278341651</v>
      </c>
      <c r="V66" s="70">
        <f t="shared" si="7"/>
        <v>88118033.703154474</v>
      </c>
      <c r="W66" s="70">
        <f t="shared" si="7"/>
        <v>103926475.55290408</v>
      </c>
      <c r="X66" s="70">
        <f t="shared" si="7"/>
        <v>122399091.80188055</v>
      </c>
    </row>
    <row r="67" spans="1:24" ht="15">
      <c r="A67" s="69">
        <v>65</v>
      </c>
      <c r="B67" s="75">
        <v>65386</v>
      </c>
      <c r="C67" s="55">
        <v>15.0329374</v>
      </c>
      <c r="D67" s="55">
        <v>85</v>
      </c>
      <c r="E67" s="70">
        <f>$D67*((1+$C67/100)^E$2-1)*$B67</f>
        <v>835502.09811094007</v>
      </c>
      <c r="F67" s="70">
        <f t="shared" ref="F67:X67" si="9">$D67*((1+$C67/100)^F$2-1)*$B67</f>
        <v>1796604.7036065846</v>
      </c>
      <c r="G67" s="70">
        <f t="shared" si="8"/>
        <v>2902189.2621361581</v>
      </c>
      <c r="H67" s="70">
        <f t="shared" si="8"/>
        <v>4173975.6552535482</v>
      </c>
      <c r="I67" s="70">
        <f t="shared" si="8"/>
        <v>5636948.9007099951</v>
      </c>
      <c r="J67" s="70">
        <f t="shared" si="8"/>
        <v>7319849.9983346555</v>
      </c>
      <c r="K67" s="70">
        <f t="shared" si="8"/>
        <v>9255740.5644691475</v>
      </c>
      <c r="L67" s="70">
        <f t="shared" si="8"/>
        <v>11482652.347543139</v>
      </c>
      <c r="M67" s="70">
        <f t="shared" si="8"/>
        <v>14044334.384919873</v>
      </c>
      <c r="N67" s="70">
        <f t="shared" si="8"/>
        <v>16991112.479362492</v>
      </c>
      <c r="O67" s="70">
        <f t="shared" si="8"/>
        <v>20380877.880059581</v>
      </c>
      <c r="P67" s="70">
        <f t="shared" si="8"/>
        <v>24280224.591450326</v>
      </c>
      <c r="Q67" s="70">
        <f t="shared" si="8"/>
        <v>28765757.652973399</v>
      </c>
      <c r="R67" s="70">
        <f t="shared" si="8"/>
        <v>33925598.091691539</v>
      </c>
      <c r="S67" s="70">
        <f t="shared" si="8"/>
        <v>39861114.11350207</v>
      </c>
      <c r="T67" s="70">
        <f t="shared" si="8"/>
        <v>46688912.543238334</v>
      </c>
      <c r="U67" s="70">
        <f t="shared" si="7"/>
        <v>54543129.63671504</v>
      </c>
      <c r="V67" s="70">
        <f t="shared" si="7"/>
        <v>63578066.269114204</v>
      </c>
      <c r="W67" s="70">
        <f t="shared" si="7"/>
        <v>73971219.269591615</v>
      </c>
      <c r="X67" s="70">
        <f t="shared" si="7"/>
        <v>85926768.454516992</v>
      </c>
    </row>
    <row r="68" spans="1:24">
      <c r="A68" s="69"/>
      <c r="B68" s="69"/>
      <c r="E68" s="69"/>
      <c r="F68" s="69"/>
      <c r="G68" s="69"/>
      <c r="H68" s="69"/>
      <c r="I68" s="70">
        <f>SUM(I37:I67)</f>
        <v>52451555.381870799</v>
      </c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70">
        <f>SUM(X37:X67)</f>
        <v>752805979.67879748</v>
      </c>
    </row>
    <row r="69" spans="1:24">
      <c r="A69" s="69" t="s">
        <v>133</v>
      </c>
      <c r="B69" s="69"/>
      <c r="E69" s="69" t="s">
        <v>31</v>
      </c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</row>
    <row r="70" spans="1:24" ht="15">
      <c r="A70" s="69" t="s">
        <v>0</v>
      </c>
      <c r="B70" s="69" t="s">
        <v>32</v>
      </c>
      <c r="C70" s="69" t="s">
        <v>33</v>
      </c>
      <c r="D70" s="55">
        <v>877</v>
      </c>
      <c r="E70" s="69">
        <v>1</v>
      </c>
      <c r="F70" s="69">
        <v>2</v>
      </c>
      <c r="G70" s="69">
        <v>3</v>
      </c>
      <c r="H70" s="69">
        <v>4</v>
      </c>
      <c r="I70" s="69">
        <v>5</v>
      </c>
      <c r="J70" s="69">
        <v>6</v>
      </c>
      <c r="K70" s="69">
        <v>7</v>
      </c>
      <c r="L70" s="69">
        <v>8</v>
      </c>
      <c r="M70" s="69">
        <v>9</v>
      </c>
      <c r="N70" s="69">
        <v>10</v>
      </c>
      <c r="O70" s="69">
        <v>11</v>
      </c>
      <c r="P70" s="69">
        <v>12</v>
      </c>
      <c r="Q70" s="69">
        <v>13</v>
      </c>
      <c r="R70" s="69">
        <v>14</v>
      </c>
      <c r="S70" s="69">
        <v>15</v>
      </c>
      <c r="T70" s="69">
        <v>16</v>
      </c>
      <c r="U70" s="69">
        <v>17</v>
      </c>
      <c r="V70" s="69">
        <v>18</v>
      </c>
      <c r="W70" s="69">
        <v>19</v>
      </c>
      <c r="X70" s="69">
        <v>20</v>
      </c>
    </row>
    <row r="71" spans="1:24" ht="15">
      <c r="A71" s="69">
        <v>35</v>
      </c>
      <c r="B71">
        <v>18365.054909999999</v>
      </c>
      <c r="C71" s="55">
        <v>11.6415585</v>
      </c>
      <c r="D71" s="55">
        <v>896</v>
      </c>
      <c r="E71" s="70">
        <f>$D71*((1+$C71/100)^E$2-1)*$B71</f>
        <v>1915628.8353706747</v>
      </c>
      <c r="F71" s="70">
        <f>$D71*((1+$C71/100)^F$2-1)*$B71</f>
        <v>4054266.7222538958</v>
      </c>
      <c r="G71" s="70">
        <f>$D71*((1+$C71/100)^G$2-1)*$B71</f>
        <v>6441875.3898417894</v>
      </c>
      <c r="H71" s="70">
        <f>$D71*((1+$C71/100)^H$2-1)*$B71</f>
        <v>9107438.9172180016</v>
      </c>
      <c r="I71" s="70">
        <f>$D71*((1+$C71/100)^I$2-1)*$B71</f>
        <v>12083315.581988374</v>
      </c>
      <c r="J71" s="70">
        <f t="shared" ref="J71:X86" si="10">$D71*((1+$C71/100)^J$2-1)*$B71</f>
        <v>15405630.669575842</v>
      </c>
      <c r="K71" s="70">
        <f t="shared" si="10"/>
        <v>19114715.011639129</v>
      </c>
      <c r="L71" s="70">
        <f t="shared" si="10"/>
        <v>23255594.577198058</v>
      </c>
      <c r="M71" s="70">
        <f t="shared" si="10"/>
        <v>27878537.059796073</v>
      </c>
      <c r="N71" s="70">
        <f t="shared" si="10"/>
        <v>33039662.095927082</v>
      </c>
      <c r="O71" s="70">
        <f t="shared" si="10"/>
        <v>38801622.522397436</v>
      </c>
      <c r="P71" s="70">
        <f t="shared" si="10"/>
        <v>45234364.942662187</v>
      </c>
      <c r="Q71" s="70">
        <f t="shared" si="10"/>
        <v>52415978.834936365</v>
      </c>
      <c r="R71" s="70">
        <f t="shared" si="10"/>
        <v>60433644.509723783</v>
      </c>
      <c r="S71" s="70">
        <f t="shared" si="10"/>
        <v>69384691.424375966</v>
      </c>
      <c r="T71" s="70">
        <f t="shared" si="10"/>
        <v>79377779.701959878</v>
      </c>
      <c r="U71" s="70">
        <f t="shared" si="10"/>
        <v>90534219.197335318</v>
      </c>
      <c r="V71" s="70">
        <f t="shared" si="10"/>
        <v>102989442.12308201</v>
      </c>
      <c r="W71" s="70">
        <f t="shared" si="10"/>
        <v>116894647.11203492</v>
      </c>
      <c r="X71" s="70">
        <f t="shared" si="10"/>
        <v>132418634.67432168</v>
      </c>
    </row>
    <row r="72" spans="1:24" ht="15">
      <c r="A72" s="69">
        <v>36</v>
      </c>
      <c r="B72">
        <v>19055.204229999999</v>
      </c>
      <c r="C72" s="55">
        <v>12.260639899999999</v>
      </c>
      <c r="D72" s="55">
        <v>890</v>
      </c>
      <c r="E72" s="70">
        <f t="shared" ref="E72:T100" si="11">$D72*((1+$C72/100)^E$2-1)*$B72</f>
        <v>2079298.0758363807</v>
      </c>
      <c r="F72" s="70">
        <f t="shared" si="11"/>
        <v>4413531.4011986908</v>
      </c>
      <c r="G72" s="70">
        <f t="shared" si="11"/>
        <v>7033956.6690094657</v>
      </c>
      <c r="H72" s="70">
        <f t="shared" si="11"/>
        <v>9975662.8427551314</v>
      </c>
      <c r="I72" s="70">
        <f t="shared" si="11"/>
        <v>13278041.017379822</v>
      </c>
      <c r="J72" s="70">
        <f t="shared" si="11"/>
        <v>16985311.88813144</v>
      </c>
      <c r="K72" s="70">
        <f t="shared" si="11"/>
        <v>21147117.890463501</v>
      </c>
      <c r="L72" s="70">
        <f t="shared" si="11"/>
        <v>25819187.940078091</v>
      </c>
      <c r="M72" s="70">
        <f t="shared" si="11"/>
        <v>31064083.67435167</v>
      </c>
      <c r="N72" s="70">
        <f t="shared" si="11"/>
        <v>36952037.187734999</v>
      </c>
      <c r="O72" s="70">
        <f t="shared" si="11"/>
        <v>43561891.478873648</v>
      </c>
      <c r="P72" s="70">
        <f t="shared" si="11"/>
        <v>50982156.202563509</v>
      </c>
      <c r="Q72" s="70">
        <f t="shared" si="11"/>
        <v>59312192.863651715</v>
      </c>
      <c r="R72" s="70">
        <f t="shared" si="11"/>
        <v>68663545.323293924</v>
      </c>
      <c r="S72" s="70">
        <f t="shared" si="11"/>
        <v>79161433.433792666</v>
      </c>
      <c r="T72" s="70">
        <f t="shared" si="11"/>
        <v>90946429.802624553</v>
      </c>
      <c r="U72" s="70">
        <f t="shared" si="10"/>
        <v>104176342.13846701</v>
      </c>
      <c r="V72" s="70">
        <f t="shared" si="10"/>
        <v>119028326.38489278</v>
      </c>
      <c r="W72" s="70">
        <f t="shared" si="10"/>
        <v>135701258.93777755</v>
      </c>
      <c r="X72" s="70">
        <f t="shared" si="10"/>
        <v>154418399.71174142</v>
      </c>
    </row>
    <row r="73" spans="1:24" ht="15">
      <c r="A73" s="69">
        <v>37</v>
      </c>
      <c r="B73">
        <v>19766.96184</v>
      </c>
      <c r="C73" s="55">
        <v>12.666257</v>
      </c>
      <c r="D73" s="55">
        <v>897</v>
      </c>
      <c r="E73" s="70">
        <f t="shared" si="11"/>
        <v>2245849.5664084554</v>
      </c>
      <c r="F73" s="70">
        <f t="shared" si="11"/>
        <v>4776164.210731593</v>
      </c>
      <c r="G73" s="70">
        <f t="shared" si="11"/>
        <v>7626975.0108133322</v>
      </c>
      <c r="H73" s="70">
        <f t="shared" si="11"/>
        <v>10838876.833417183</v>
      </c>
      <c r="I73" s="70">
        <f t="shared" si="11"/>
        <v>14457606.395459717</v>
      </c>
      <c r="J73" s="70">
        <f t="shared" si="11"/>
        <v>18534693.543965537</v>
      </c>
      <c r="K73" s="70">
        <f t="shared" si="11"/>
        <v>23128195.028815079</v>
      </c>
      <c r="L73" s="70">
        <f t="shared" si="11"/>
        <v>28303521.217034467</v>
      </c>
      <c r="M73" s="70">
        <f t="shared" si="11"/>
        <v>34134367.520842038</v>
      </c>
      <c r="N73" s="70">
        <f t="shared" si="11"/>
        <v>40703763.80276487</v>
      </c>
      <c r="O73" s="70">
        <f t="shared" si="11"/>
        <v>48105256.701104492</v>
      </c>
      <c r="P73" s="70">
        <f t="shared" si="11"/>
        <v>56444241.711784564</v>
      </c>
      <c r="Q73" s="70">
        <f t="shared" si="11"/>
        <v>65839463.995108843</v>
      </c>
      <c r="R73" s="70">
        <f t="shared" si="11"/>
        <v>76424709.278560251</v>
      </c>
      <c r="S73" s="70">
        <f t="shared" si="11"/>
        <v>88350708.933694005</v>
      </c>
      <c r="T73" s="70">
        <f t="shared" si="11"/>
        <v>101787286.35496607</v>
      </c>
      <c r="U73" s="70">
        <f t="shared" si="10"/>
        <v>116925775.20442045</v>
      </c>
      <c r="V73" s="70">
        <f t="shared" si="10"/>
        <v>133981743.95746309</v>
      </c>
      <c r="W73" s="70">
        <f t="shared" si="10"/>
        <v>153198065.54660577</v>
      </c>
      <c r="X73" s="70">
        <f t="shared" si="10"/>
        <v>174848375.81417575</v>
      </c>
    </row>
    <row r="74" spans="1:24" ht="15">
      <c r="A74" s="69">
        <v>38</v>
      </c>
      <c r="B74">
        <v>20500.46704</v>
      </c>
      <c r="C74" s="55">
        <v>12.4921723</v>
      </c>
      <c r="D74" s="55">
        <v>901</v>
      </c>
      <c r="E74" s="70">
        <f t="shared" si="11"/>
        <v>2307419.2521122992</v>
      </c>
      <c r="F74" s="70">
        <f t="shared" si="11"/>
        <v>4903085.2928818371</v>
      </c>
      <c r="G74" s="70">
        <f t="shared" si="11"/>
        <v>7823006.4077968942</v>
      </c>
      <c r="H74" s="70">
        <f t="shared" si="11"/>
        <v>11107689.099411219</v>
      </c>
      <c r="I74" s="70">
        <f t="shared" si="11"/>
        <v>14802700.012370285</v>
      </c>
      <c r="J74" s="70">
        <f t="shared" si="11"/>
        <v>18959298.05508</v>
      </c>
      <c r="K74" s="70">
        <f t="shared" si="11"/>
        <v>23635145.487103436</v>
      </c>
      <c r="L74" s="70">
        <f t="shared" si="11"/>
        <v>28895107.836820371</v>
      </c>
      <c r="M74" s="70">
        <f t="shared" si="11"/>
        <v>34812153.746179074</v>
      </c>
      <c r="N74" s="70">
        <f t="shared" si="11"/>
        <v>41468367.225604959</v>
      </c>
      <c r="O74" s="70">
        <f t="shared" si="11"/>
        <v>48956086.361536555</v>
      </c>
      <c r="P74" s="70">
        <f t="shared" si="11"/>
        <v>57379184.273268789</v>
      </c>
      <c r="Q74" s="70">
        <f t="shared" si="11"/>
        <v>66854510.089132324</v>
      </c>
      <c r="R74" s="70">
        <f t="shared" si="11"/>
        <v>77513509.931899905</v>
      </c>
      <c r="S74" s="70">
        <f t="shared" si="11"/>
        <v>89504050.400482759</v>
      </c>
      <c r="T74" s="70">
        <f t="shared" si="11"/>
        <v>102992469.8441022</v>
      </c>
      <c r="U74" s="70">
        <f t="shared" si="10"/>
        <v>118165885.88516529</v>
      </c>
      <c r="V74" s="70">
        <f t="shared" si="10"/>
        <v>135234791.20187381</v>
      </c>
      <c r="W74" s="70">
        <f t="shared" si="10"/>
        <v>154435973.5804694</v>
      </c>
      <c r="X74" s="70">
        <f t="shared" si="10"/>
        <v>176035800.74543634</v>
      </c>
    </row>
    <row r="75" spans="1:24" ht="15">
      <c r="A75" s="69">
        <v>39</v>
      </c>
      <c r="B75">
        <v>21256.486219999999</v>
      </c>
      <c r="C75" s="55">
        <v>12.566598300000001</v>
      </c>
      <c r="D75" s="55">
        <v>909</v>
      </c>
      <c r="E75" s="70">
        <f t="shared" si="11"/>
        <v>2428136.4674896887</v>
      </c>
      <c r="F75" s="70">
        <f t="shared" si="11"/>
        <v>5161407.0910246167</v>
      </c>
      <c r="G75" s="70">
        <f t="shared" si="11"/>
        <v>8238156.8542710831</v>
      </c>
      <c r="H75" s="70">
        <f t="shared" si="11"/>
        <v>11701549.400960937</v>
      </c>
      <c r="I75" s="70">
        <f t="shared" si="11"/>
        <v>15600172.576545443</v>
      </c>
      <c r="J75" s="70">
        <f t="shared" si="11"/>
        <v>19988720.065836355</v>
      </c>
      <c r="K75" s="70">
        <f t="shared" si="11"/>
        <v>24928758.689311199</v>
      </c>
      <c r="L75" s="70">
        <f t="shared" si="11"/>
        <v>30489592.122462969</v>
      </c>
      <c r="M75" s="70">
        <f t="shared" si="11"/>
        <v>36749233.155291021</v>
      </c>
      <c r="N75" s="70">
        <f t="shared" si="11"/>
        <v>43795498.131736547</v>
      </c>
      <c r="O75" s="70">
        <f t="shared" si="11"/>
        <v>51727238.922925577</v>
      </c>
      <c r="P75" s="70">
        <f t="shared" si="11"/>
        <v>60655729.717540577</v>
      </c>
      <c r="Q75" s="70">
        <f t="shared" si="11"/>
        <v>70706228.084567308</v>
      </c>
      <c r="R75" s="70">
        <f t="shared" si="11"/>
        <v>82019732.208526358</v>
      </c>
      <c r="S75" s="70">
        <f t="shared" si="11"/>
        <v>94754958.949397266</v>
      </c>
      <c r="T75" s="70">
        <f t="shared" si="11"/>
        <v>109090570.47738761</v>
      </c>
      <c r="U75" s="70">
        <f t="shared" si="10"/>
        <v>125227680.71994896</v>
      </c>
      <c r="V75" s="70">
        <f t="shared" si="10"/>
        <v>143392676.78392121</v>
      </c>
      <c r="W75" s="70">
        <f t="shared" si="10"/>
        <v>163840394.93446362</v>
      </c>
      <c r="X75" s="70">
        <f t="shared" si="10"/>
        <v>186857695.68650091</v>
      </c>
    </row>
    <row r="76" spans="1:24" ht="15">
      <c r="A76" s="69">
        <v>40</v>
      </c>
      <c r="B76">
        <v>22035.751960000001</v>
      </c>
      <c r="C76" s="55">
        <v>13.5524577</v>
      </c>
      <c r="D76" s="55">
        <v>912</v>
      </c>
      <c r="E76" s="70">
        <f t="shared" si="11"/>
        <v>2723583.9984893994</v>
      </c>
      <c r="F76" s="70">
        <f t="shared" si="11"/>
        <v>5816280.5662980443</v>
      </c>
      <c r="G76" s="70">
        <f t="shared" si="11"/>
        <v>9328113.5282483045</v>
      </c>
      <c r="H76" s="70">
        <f t="shared" si="11"/>
        <v>13315886.166861534</v>
      </c>
      <c r="I76" s="70">
        <f t="shared" si="11"/>
        <v>17844100.005494997</v>
      </c>
      <c r="J76" s="70">
        <f t="shared" si="11"/>
        <v>22985998.109174803</v>
      </c>
      <c r="K76" s="70">
        <f t="shared" si="11"/>
        <v>28824749.778332911</v>
      </c>
      <c r="L76" s="70">
        <f t="shared" si="11"/>
        <v>35454795.797661729</v>
      </c>
      <c r="M76" s="70">
        <f t="shared" si="11"/>
        <v>42983375.999250606</v>
      </c>
      <c r="N76" s="70">
        <f t="shared" si="11"/>
        <v>51532263.848070398</v>
      </c>
      <c r="O76" s="70">
        <f t="shared" si="11"/>
        <v>61239736.10642194</v>
      </c>
      <c r="P76" s="70">
        <f t="shared" si="11"/>
        <v>72262809.436325788</v>
      </c>
      <c r="Q76" s="70">
        <f t="shared" si="11"/>
        <v>84779780.116504848</v>
      </c>
      <c r="R76" s="70">
        <f t="shared" si="11"/>
        <v>98993107.953436583</v>
      </c>
      <c r="S76" s="70">
        <f t="shared" si="11"/>
        <v>115132691.0332308</v>
      </c>
      <c r="T76" s="70">
        <f t="shared" si="11"/>
        <v>133459584.2828705</v>
      </c>
      <c r="U76" s="70">
        <f t="shared" si="10"/>
        <v>154270221.98789179</v>
      </c>
      <c r="V76" s="70">
        <f t="shared" si="10"/>
        <v>177901212.56498629</v>
      </c>
      <c r="W76" s="70">
        <f t="shared" si="10"/>
        <v>204734783.14413252</v>
      </c>
      <c r="X76" s="70">
        <f t="shared" si="10"/>
        <v>235204962.02541724</v>
      </c>
    </row>
    <row r="77" spans="1:24" ht="15">
      <c r="A77" s="69">
        <v>41</v>
      </c>
      <c r="B77">
        <v>22838.350930000001</v>
      </c>
      <c r="C77" s="55">
        <v>11.8608305</v>
      </c>
      <c r="D77" s="55">
        <v>925</v>
      </c>
      <c r="E77" s="70">
        <f t="shared" si="11"/>
        <v>2505656.7358422875</v>
      </c>
      <c r="F77" s="70">
        <f t="shared" si="11"/>
        <v>5308505.1700346628</v>
      </c>
      <c r="G77" s="70">
        <f t="shared" si="11"/>
        <v>8443794.7061785012</v>
      </c>
      <c r="H77" s="70">
        <f t="shared" si="11"/>
        <v>11950955.619888594</v>
      </c>
      <c r="I77" s="70">
        <f t="shared" si="11"/>
        <v>15874094.944936089</v>
      </c>
      <c r="J77" s="70">
        <f t="shared" si="11"/>
        <v>20262551.175606314</v>
      </c>
      <c r="K77" s="70">
        <f t="shared" si="11"/>
        <v>25171514.761363029</v>
      </c>
      <c r="L77" s="70">
        <f t="shared" si="11"/>
        <v>30662722.197333064</v>
      </c>
      <c r="M77" s="70">
        <f t="shared" si="11"/>
        <v>36805232.439686902</v>
      </c>
      <c r="N77" s="70">
        <f t="shared" si="11"/>
        <v>43676295.410331465</v>
      </c>
      <c r="O77" s="70">
        <f t="shared" si="11"/>
        <v>51362323.51347246</v>
      </c>
      <c r="P77" s="70">
        <f t="shared" si="11"/>
        <v>59959978.382109359</v>
      </c>
      <c r="Q77" s="70">
        <f t="shared" si="11"/>
        <v>69577386.521690279</v>
      </c>
      <c r="R77" s="70">
        <f t="shared" si="11"/>
        <v>80335499.139200091</v>
      </c>
      <c r="S77" s="70">
        <f t="shared" si="11"/>
        <v>92369613.259271875</v>
      </c>
      <c r="T77" s="70">
        <f t="shared" si="11"/>
        <v>105831073.25730191</v>
      </c>
      <c r="U77" s="70">
        <f t="shared" si="10"/>
        <v>120889174.20852362</v>
      </c>
      <c r="V77" s="70">
        <f t="shared" si="10"/>
        <v>137733290.99008861</v>
      </c>
      <c r="W77" s="70">
        <f t="shared" si="10"/>
        <v>156575259.91233709</v>
      </c>
      <c r="X77" s="70">
        <f t="shared" si="10"/>
        <v>177652042.83131608</v>
      </c>
    </row>
    <row r="78" spans="1:24" ht="15">
      <c r="A78" s="69">
        <v>42</v>
      </c>
      <c r="B78">
        <v>23665.346649999999</v>
      </c>
      <c r="C78" s="55">
        <v>12.368753</v>
      </c>
      <c r="D78" s="55">
        <v>918</v>
      </c>
      <c r="E78" s="70">
        <f t="shared" si="11"/>
        <v>2687085.3952862276</v>
      </c>
      <c r="F78" s="70">
        <f t="shared" si="11"/>
        <v>5706529.7460144805</v>
      </c>
      <c r="G78" s="70">
        <f t="shared" si="11"/>
        <v>9099441.7104567662</v>
      </c>
      <c r="H78" s="70">
        <f t="shared" si="11"/>
        <v>12912014.575288361</v>
      </c>
      <c r="I78" s="70">
        <f t="shared" si="11"/>
        <v>17196155.160716005</v>
      </c>
      <c r="J78" s="70">
        <f t="shared" si="11"/>
        <v>22010190.513327949</v>
      </c>
      <c r="K78" s="70">
        <f t="shared" si="11"/>
        <v>27419662.008037146</v>
      </c>
      <c r="L78" s="70">
        <f t="shared" si="11"/>
        <v>33498217.670532312</v>
      </c>
      <c r="M78" s="70">
        <f t="shared" si="11"/>
        <v>40328614.868889034</v>
      </c>
      <c r="N78" s="70">
        <f t="shared" si="11"/>
        <v>48003847.025629424</v>
      </c>
      <c r="O78" s="70">
        <f t="shared" si="11"/>
        <v>56628409.690013587</v>
      </c>
      <c r="P78" s="70">
        <f t="shared" si="11"/>
        <v>66319723.207685649</v>
      </c>
      <c r="Q78" s="70">
        <f t="shared" si="11"/>
        <v>77209731.356814191</v>
      </c>
      <c r="R78" s="70">
        <f t="shared" si="11"/>
        <v>89446697.715588316</v>
      </c>
      <c r="S78" s="70">
        <f t="shared" si="11"/>
        <v>103197224.21797231</v>
      </c>
      <c r="T78" s="70">
        <f t="shared" si="11"/>
        <v>118648519.37963568</v>
      </c>
      <c r="U78" s="70">
        <f t="shared" si="10"/>
        <v>136010947.07514617</v>
      </c>
      <c r="V78" s="70">
        <f t="shared" si="10"/>
        <v>155520890.56711796</v>
      </c>
      <c r="W78" s="70">
        <f t="shared" si="10"/>
        <v>177443970.78005129</v>
      </c>
      <c r="X78" s="70">
        <f t="shared" si="10"/>
        <v>202078662.63451418</v>
      </c>
    </row>
    <row r="79" spans="1:24" ht="15">
      <c r="A79" s="69">
        <v>43</v>
      </c>
      <c r="B79">
        <v>24516.944479999998</v>
      </c>
      <c r="C79" s="55">
        <v>12.4892573</v>
      </c>
      <c r="D79" s="55">
        <v>946</v>
      </c>
      <c r="E79" s="70">
        <f t="shared" si="11"/>
        <v>2896637.1271822555</v>
      </c>
      <c r="F79" s="70">
        <f t="shared" si="11"/>
        <v>6155042.7182256328</v>
      </c>
      <c r="G79" s="70">
        <f t="shared" si="11"/>
        <v>9820398.9674119987</v>
      </c>
      <c r="H79" s="70">
        <f t="shared" si="11"/>
        <v>13943530.989520889</v>
      </c>
      <c r="I79" s="70">
        <f t="shared" si="11"/>
        <v>18581611.578689639</v>
      </c>
      <c r="J79" s="70">
        <f t="shared" si="11"/>
        <v>23798953.986421037</v>
      </c>
      <c r="K79" s="70">
        <f t="shared" si="11"/>
        <v>29667903.711676028</v>
      </c>
      <c r="L79" s="70">
        <f t="shared" si="11"/>
        <v>36269841.668925747</v>
      </c>
      <c r="M79" s="70">
        <f t="shared" si="11"/>
        <v>43696312.644442752</v>
      </c>
      <c r="N79" s="70">
        <f t="shared" si="11"/>
        <v>52050294.688401908</v>
      </c>
      <c r="O79" s="70">
        <f t="shared" si="11"/>
        <v>61447627.044626899</v>
      </c>
      <c r="P79" s="70">
        <f t="shared" si="11"/>
        <v>72018616.418156996</v>
      </c>
      <c r="Q79" s="70">
        <f t="shared" si="11"/>
        <v>83909843.853702903</v>
      </c>
      <c r="R79" s="70">
        <f t="shared" si="11"/>
        <v>97286197.279802352</v>
      </c>
      <c r="S79" s="70">
        <f t="shared" si="11"/>
        <v>112333157.90264472</v>
      </c>
      <c r="T79" s="70">
        <f t="shared" si="11"/>
        <v>129259372.15350355</v>
      </c>
      <c r="U79" s="70">
        <f t="shared" si="10"/>
        <v>148299544.85330141</v>
      </c>
      <c r="V79" s="70">
        <f t="shared" si="10"/>
        <v>169717693.71194136</v>
      </c>
      <c r="W79" s="70">
        <f t="shared" si="10"/>
        <v>193810810.29043388</v>
      </c>
      <c r="X79" s="70">
        <f t="shared" si="10"/>
        <v>220912978.19000334</v>
      </c>
    </row>
    <row r="80" spans="1:24" ht="15">
      <c r="A80" s="69">
        <v>44</v>
      </c>
      <c r="B80">
        <v>25393.705979999999</v>
      </c>
      <c r="C80" s="55">
        <v>12.7418543</v>
      </c>
      <c r="D80" s="55">
        <v>918</v>
      </c>
      <c r="E80" s="70">
        <f t="shared" si="11"/>
        <v>2970307.4379199464</v>
      </c>
      <c r="F80" s="70">
        <f t="shared" si="11"/>
        <v>6319087.1218417156</v>
      </c>
      <c r="G80" s="70">
        <f t="shared" si="11"/>
        <v>10094563.433916798</v>
      </c>
      <c r="H80" s="70">
        <f t="shared" si="11"/>
        <v>14351105.436807502</v>
      </c>
      <c r="I80" s="70">
        <f t="shared" si="11"/>
        <v>19150009.819924839</v>
      </c>
      <c r="J80" s="70">
        <f t="shared" si="11"/>
        <v>24560383.607535303</v>
      </c>
      <c r="K80" s="70">
        <f t="shared" si="11"/>
        <v>30660139.340248488</v>
      </c>
      <c r="L80" s="70">
        <f t="shared" si="11"/>
        <v>37537117.061079882</v>
      </c>
      <c r="M80" s="70">
        <f t="shared" si="11"/>
        <v>45290349.263343066</v>
      </c>
      <c r="N80" s="70">
        <f t="shared" si="11"/>
        <v>54031487.016359314</v>
      </c>
      <c r="O80" s="70">
        <f t="shared" si="11"/>
        <v>63886407.806027189</v>
      </c>
      <c r="P80" s="70">
        <f t="shared" si="11"/>
        <v>74997028.244094953</v>
      </c>
      <c r="Q80" s="70">
        <f t="shared" si="11"/>
        <v>87523347.75020732</v>
      </c>
      <c r="R80" s="70">
        <f t="shared" si="11"/>
        <v>101645752.63694105</v>
      </c>
      <c r="S80" s="70">
        <f t="shared" si="11"/>
        <v>117567613.77799843</v>
      </c>
      <c r="T80" s="70">
        <f t="shared" si="11"/>
        <v>135518215.26749766</v>
      </c>
      <c r="U80" s="70">
        <f t="shared" si="10"/>
        <v>155756056.24476254</v>
      </c>
      <c r="V80" s="70">
        <f t="shared" si="10"/>
        <v>178572573.43281618</v>
      </c>
      <c r="W80" s="70">
        <f t="shared" si="10"/>
        <v>204296337.99730611</v>
      </c>
      <c r="X80" s="70">
        <f t="shared" si="10"/>
        <v>233297787.1630784</v>
      </c>
    </row>
    <row r="81" spans="1:24" ht="15">
      <c r="A81" s="69">
        <v>45</v>
      </c>
      <c r="B81">
        <v>26296.123240000001</v>
      </c>
      <c r="C81" s="55">
        <v>12.649166299999999</v>
      </c>
      <c r="D81" s="55">
        <v>952</v>
      </c>
      <c r="E81" s="70">
        <f t="shared" si="11"/>
        <v>3166580.8218446802</v>
      </c>
      <c r="F81" s="70">
        <f t="shared" si="11"/>
        <v>6733707.7178683998</v>
      </c>
      <c r="G81" s="70">
        <f t="shared" si="11"/>
        <v>10752046.427102188</v>
      </c>
      <c r="H81" s="70">
        <f t="shared" si="11"/>
        <v>15278671.48216423</v>
      </c>
      <c r="I81" s="70">
        <f t="shared" si="11"/>
        <v>20377876.868218541</v>
      </c>
      <c r="J81" s="70">
        <f t="shared" si="11"/>
        <v>26122089.223533403</v>
      </c>
      <c r="K81" s="70">
        <f t="shared" si="11"/>
        <v>32592896.552297212</v>
      </c>
      <c r="L81" s="70">
        <f t="shared" si="11"/>
        <v>39882207.061028928</v>
      </c>
      <c r="M81" s="70">
        <f t="shared" si="11"/>
        <v>48093554.578133494</v>
      </c>
      <c r="N81" s="70">
        <f t="shared" si="11"/>
        <v>57343569.098147534</v>
      </c>
      <c r="O81" s="70">
        <f t="shared" si="11"/>
        <v>67763633.337572306</v>
      </c>
      <c r="P81" s="70">
        <f t="shared" si="11"/>
        <v>79501748.831208736</v>
      </c>
      <c r="Q81" s="70">
        <f t="shared" si="11"/>
        <v>92724638.074121311</v>
      </c>
      <c r="R81" s="70">
        <f t="shared" si="11"/>
        <v>107620112.56703471</v>
      </c>
      <c r="S81" s="70">
        <f t="shared" si="11"/>
        <v>124399740.3997308</v>
      </c>
      <c r="T81" s="70">
        <f t="shared" si="11"/>
        <v>143301851.26150569</v>
      </c>
      <c r="U81" s="70">
        <f t="shared" si="10"/>
        <v>164594921.56039685</v>
      </c>
      <c r="V81" s="70">
        <f t="shared" si="10"/>
        <v>188581387.73177069</v>
      </c>
      <c r="W81" s="70">
        <f t="shared" si="10"/>
        <v>215601941.89865479</v>
      </c>
      <c r="X81" s="70">
        <f t="shared" si="10"/>
        <v>246040370.89728966</v>
      </c>
    </row>
    <row r="82" spans="1:24" ht="15">
      <c r="A82" s="69">
        <v>46</v>
      </c>
      <c r="B82">
        <v>27227.49667</v>
      </c>
      <c r="C82" s="55">
        <v>12.6890014</v>
      </c>
      <c r="D82" s="55">
        <v>992</v>
      </c>
      <c r="E82" s="70">
        <f t="shared" si="11"/>
        <v>3427258.2541721235</v>
      </c>
      <c r="F82" s="70">
        <f t="shared" si="11"/>
        <v>7289401.3561977651</v>
      </c>
      <c r="G82" s="70">
        <f t="shared" si="11"/>
        <v>11641611.850509442</v>
      </c>
      <c r="H82" s="70">
        <f t="shared" si="11"/>
        <v>16546074.395375282</v>
      </c>
      <c r="I82" s="70">
        <f t="shared" si="11"/>
        <v>22072864.261221614</v>
      </c>
      <c r="J82" s="70">
        <f t="shared" si="11"/>
        <v>28300948.570520245</v>
      </c>
      <c r="K82" s="70">
        <f t="shared" si="11"/>
        <v>35319314.585018963</v>
      </c>
      <c r="L82" s="70">
        <f t="shared" si="11"/>
        <v>43228241.161354557</v>
      </c>
      <c r="M82" s="70">
        <f t="shared" si="11"/>
        <v>52140731.541686334</v>
      </c>
      <c r="N82" s="70">
        <f t="shared" si="11"/>
        <v>62184127.951153286</v>
      </c>
      <c r="O82" s="70">
        <f t="shared" si="11"/>
        <v>73501931.071625054</v>
      </c>
      <c r="P82" s="70">
        <f t="shared" si="11"/>
        <v>86255850.388502732</v>
      </c>
      <c r="Q82" s="70">
        <f t="shared" si="11"/>
        <v>100628114.70605385</v>
      </c>
      <c r="R82" s="70">
        <f t="shared" si="11"/>
        <v>116824075.84407075</v>
      </c>
      <c r="S82" s="70">
        <f t="shared" si="11"/>
        <v>135075142.71763408</v>
      </c>
      <c r="T82" s="70">
        <f t="shared" si="11"/>
        <v>155642087.72229883</v>
      </c>
      <c r="U82" s="70">
        <f t="shared" si="10"/>
        <v>178818772.66654268</v>
      </c>
      <c r="V82" s="70">
        <f t="shared" si="10"/>
        <v>204936347.4878352</v>
      </c>
      <c r="W82" s="70">
        <f t="shared" si="10"/>
        <v>234367981.74384764</v>
      </c>
      <c r="X82" s="70">
        <f t="shared" si="10"/>
        <v>267534196.48264837</v>
      </c>
    </row>
    <row r="83" spans="1:24" ht="15">
      <c r="A83" s="69">
        <v>47</v>
      </c>
      <c r="B83">
        <v>28185.320080000001</v>
      </c>
      <c r="C83" s="55">
        <v>12.8221977</v>
      </c>
      <c r="D83" s="55">
        <v>952</v>
      </c>
      <c r="E83" s="70">
        <f t="shared" si="11"/>
        <v>3440506.5448096977</v>
      </c>
      <c r="F83" s="70">
        <f t="shared" si="11"/>
        <v>7322161.6406763326</v>
      </c>
      <c r="G83" s="70">
        <f t="shared" si="11"/>
        <v>11701530.226967111</v>
      </c>
      <c r="H83" s="70">
        <f t="shared" si="11"/>
        <v>16642430.111403795</v>
      </c>
      <c r="I83" s="70">
        <f t="shared" si="11"/>
        <v>22216861.947182018</v>
      </c>
      <c r="J83" s="70">
        <f t="shared" si="11"/>
        <v>28506058.453595459</v>
      </c>
      <c r="K83" s="70">
        <f t="shared" si="11"/>
        <v>35601668.169802718</v>
      </c>
      <c r="L83" s="70">
        <f t="shared" si="11"/>
        <v>43607090.991842501</v>
      </c>
      <c r="M83" s="70">
        <f t="shared" si="11"/>
        <v>52638984.954845138</v>
      </c>
      <c r="N83" s="70">
        <f t="shared" si="11"/>
        <v>62828966.217838325</v>
      </c>
      <c r="O83" s="70">
        <f t="shared" si="11"/>
        <v>74325527.023965448</v>
      </c>
      <c r="P83" s="70">
        <f t="shared" si="11"/>
        <v>87296199.585354939</v>
      </c>
      <c r="Q83" s="70">
        <f t="shared" si="11"/>
        <v>101929997.42558542</v>
      </c>
      <c r="R83" s="70">
        <f t="shared" si="11"/>
        <v>118440169.75590858</v>
      </c>
      <c r="S83" s="70">
        <f t="shared" si="11"/>
        <v>137067309.02303645</v>
      </c>
      <c r="T83" s="70">
        <f t="shared" si="11"/>
        <v>158082856.91284981</v>
      </c>
      <c r="U83" s="70">
        <f t="shared" si="10"/>
        <v>181793059.90083328</v>
      </c>
      <c r="V83" s="70">
        <f t="shared" si="10"/>
        <v>208543431.99100721</v>
      </c>
      <c r="W83" s="70">
        <f t="shared" si="10"/>
        <v>238723789.67606884</v>
      </c>
      <c r="X83" s="70">
        <f t="shared" si="10"/>
        <v>272773932.4900763</v>
      </c>
    </row>
    <row r="84" spans="1:24" ht="15">
      <c r="A84" s="69">
        <v>48</v>
      </c>
      <c r="B84">
        <v>29169.490969999999</v>
      </c>
      <c r="C84" s="55">
        <v>12.6767097</v>
      </c>
      <c r="D84" s="55">
        <v>976</v>
      </c>
      <c r="E84" s="70">
        <f t="shared" si="11"/>
        <v>3608986.1306449864</v>
      </c>
      <c r="F84" s="70">
        <f t="shared" si="11"/>
        <v>7675472.9561850987</v>
      </c>
      <c r="G84" s="70">
        <f t="shared" si="11"/>
        <v>12257456.511587679</v>
      </c>
      <c r="H84" s="70">
        <f t="shared" si="11"/>
        <v>17420284.820810381</v>
      </c>
      <c r="I84" s="70">
        <f t="shared" si="11"/>
        <v>23237589.887102664</v>
      </c>
      <c r="J84" s="70">
        <f t="shared" si="11"/>
        <v>29792337.829012208</v>
      </c>
      <c r="K84" s="70">
        <f t="shared" si="11"/>
        <v>37178012.139084369</v>
      </c>
      <c r="L84" s="70">
        <f t="shared" si="11"/>
        <v>45499946.940831833</v>
      </c>
      <c r="M84" s="70">
        <f t="shared" si="11"/>
        <v>54876829.258820102</v>
      </c>
      <c r="N84" s="70">
        <f t="shared" si="11"/>
        <v>65442391.727170378</v>
      </c>
      <c r="O84" s="70">
        <f t="shared" si="11"/>
        <v>77347319.877805576</v>
      </c>
      <c r="P84" s="70">
        <f t="shared" si="11"/>
        <v>90761401.210090384</v>
      </c>
      <c r="Q84" s="70">
        <f t="shared" si="11"/>
        <v>105875946.69179082</v>
      </c>
      <c r="R84" s="70">
        <f t="shared" si="11"/>
        <v>122906519.22668085</v>
      </c>
      <c r="S84" s="70">
        <f t="shared" si="11"/>
        <v>142096008.00206688</v>
      </c>
      <c r="T84" s="70">
        <f t="shared" si="11"/>
        <v>163718092.56242266</v>
      </c>
      <c r="U84" s="70">
        <f t="shared" si="10"/>
        <v>188081146.01358327</v>
      </c>
      <c r="V84" s="70">
        <f t="shared" si="10"/>
        <v>215532633.02480334</v>
      </c>
      <c r="W84" s="70">
        <f t="shared" si="10"/>
        <v>246464065.35276896</v>
      </c>
      <c r="X84" s="70">
        <f t="shared" si="10"/>
        <v>281316585.56300282</v>
      </c>
    </row>
    <row r="85" spans="1:24" ht="15">
      <c r="A85" s="69">
        <v>49</v>
      </c>
      <c r="B85">
        <v>30180.708709999999</v>
      </c>
      <c r="C85" s="55">
        <v>13.766070600000001</v>
      </c>
      <c r="D85" s="55">
        <v>947</v>
      </c>
      <c r="E85" s="70">
        <f t="shared" si="11"/>
        <v>3934498.6921632085</v>
      </c>
      <c r="F85" s="70">
        <f t="shared" si="11"/>
        <v>8410623.2520456817</v>
      </c>
      <c r="G85" s="70">
        <f t="shared" si="11"/>
        <v>13502934.278985517</v>
      </c>
      <c r="H85" s="70">
        <f t="shared" si="11"/>
        <v>19296256.437065475</v>
      </c>
      <c r="I85" s="70">
        <f t="shared" si="11"/>
        <v>25887091.413512167</v>
      </c>
      <c r="J85" s="70">
        <f t="shared" si="11"/>
        <v>33385225.385945994</v>
      </c>
      <c r="K85" s="70">
        <f t="shared" si="11"/>
        <v>41915557.77470766</v>
      </c>
      <c r="L85" s="70">
        <f t="shared" si="11"/>
        <v>51620181.742520928</v>
      </c>
      <c r="M85" s="70">
        <f t="shared" si="11"/>
        <v>62660751.097207896</v>
      </c>
      <c r="N85" s="70">
        <f t="shared" si="11"/>
        <v>75221173.023903012</v>
      </c>
      <c r="O85" s="70">
        <f t="shared" si="11"/>
        <v>89510671.500684872</v>
      </c>
      <c r="P85" s="70">
        <f t="shared" si="11"/>
        <v>105767272.42616646</v>
      </c>
      <c r="Q85" s="70">
        <f t="shared" si="11"/>
        <v>124261768.51221009</v>
      </c>
      <c r="R85" s="70">
        <f t="shared" si="11"/>
        <v>145302229.98657271</v>
      </c>
      <c r="S85" s="70">
        <f t="shared" si="11"/>
        <v>169239136.24206194</v>
      </c>
      <c r="T85" s="70">
        <f t="shared" si="11"/>
        <v>196471213.91213763</v>
      </c>
      <c r="U85" s="70">
        <f t="shared" si="10"/>
        <v>227452078.62012273</v>
      </c>
      <c r="V85" s="70">
        <f t="shared" si="10"/>
        <v>262697791.03629956</v>
      </c>
      <c r="W85" s="70">
        <f t="shared" si="10"/>
        <v>302795453.10716027</v>
      </c>
      <c r="X85" s="70">
        <f t="shared" si="10"/>
        <v>348412987.64764518</v>
      </c>
    </row>
    <row r="86" spans="1:24" ht="15">
      <c r="A86" s="69">
        <v>50</v>
      </c>
      <c r="B86">
        <v>31219.316050000001</v>
      </c>
      <c r="C86" s="55">
        <v>12.5287767</v>
      </c>
      <c r="D86" s="55">
        <v>999</v>
      </c>
      <c r="E86" s="70">
        <f t="shared" si="11"/>
        <v>3907486.996776592</v>
      </c>
      <c r="F86" s="70">
        <f t="shared" si="11"/>
        <v>8304534.3139608568</v>
      </c>
      <c r="G86" s="70">
        <f t="shared" si="11"/>
        <v>13252477.870908482</v>
      </c>
      <c r="H86" s="70">
        <f t="shared" si="11"/>
        <v>18820338.227348108</v>
      </c>
      <c r="I86" s="70">
        <f t="shared" si="11"/>
        <v>25085783.374813884</v>
      </c>
      <c r="J86" s="70">
        <f t="shared" si="11"/>
        <v>32136212.154066641</v>
      </c>
      <c r="K86" s="70">
        <f t="shared" si="11"/>
        <v>40069973.411464505</v>
      </c>
      <c r="L86" s="70">
        <f t="shared" si="11"/>
        <v>48997737.900712833</v>
      </c>
      <c r="M86" s="70">
        <f t="shared" si="11"/>
        <v>59044042.067121007</v>
      </c>
      <c r="N86" s="70">
        <f t="shared" si="11"/>
        <v>70349025.249141261</v>
      </c>
      <c r="O86" s="70">
        <f t="shared" si="11"/>
        <v>83070384.530009374</v>
      </c>
      <c r="P86" s="70">
        <f t="shared" si="11"/>
        <v>97385574.508382171</v>
      </c>
      <c r="Q86" s="70">
        <f t="shared" si="11"/>
        <v>113494282.67332609</v>
      </c>
      <c r="R86" s="70">
        <f t="shared" si="11"/>
        <v>131621214.91351053</v>
      </c>
      <c r="S86" s="70">
        <f t="shared" si="11"/>
        <v>152019230.01662797</v>
      </c>
      <c r="T86" s="70">
        <f t="shared" si="11"/>
        <v>174972866.88324723</v>
      </c>
      <c r="U86" s="70">
        <f t="shared" si="10"/>
        <v>200802313.65741414</v>
      </c>
      <c r="V86" s="70">
        <f t="shared" si="10"/>
        <v>229867874.1407617</v>
      </c>
      <c r="W86" s="70">
        <f t="shared" si="10"/>
        <v>262574993.79367143</v>
      </c>
      <c r="X86" s="70">
        <f t="shared" si="10"/>
        <v>299379915.43289596</v>
      </c>
    </row>
    <row r="87" spans="1:24" ht="15">
      <c r="A87" s="69">
        <v>51</v>
      </c>
      <c r="B87">
        <v>32285.927660000001</v>
      </c>
      <c r="C87" s="55">
        <v>12.5532524</v>
      </c>
      <c r="D87" s="55">
        <v>987</v>
      </c>
      <c r="E87" s="70">
        <f t="shared" si="11"/>
        <v>4000245.8469862794</v>
      </c>
      <c r="F87" s="70">
        <f t="shared" si="11"/>
        <v>8502652.6517652646</v>
      </c>
      <c r="G87" s="70">
        <f t="shared" si="11"/>
        <v>13570257.946822934</v>
      </c>
      <c r="H87" s="70">
        <f t="shared" si="11"/>
        <v>19274012.525204953</v>
      </c>
      <c r="I87" s="70">
        <f t="shared" si="11"/>
        <v>25693773.812087826</v>
      </c>
      <c r="J87" s="70">
        <f t="shared" si="11"/>
        <v>32919423.936790597</v>
      </c>
      <c r="K87" s="70">
        <f t="shared" si="11"/>
        <v>41052128.159188226</v>
      </c>
      <c r="L87" s="70">
        <f t="shared" si="11"/>
        <v>50205751.269568861</v>
      </c>
      <c r="M87" s="70">
        <f t="shared" si="11"/>
        <v>60508451.79274033</v>
      </c>
      <c r="N87" s="70">
        <f t="shared" si="11"/>
        <v>72104476.316601634</v>
      </c>
      <c r="O87" s="70">
        <f t="shared" si="11"/>
        <v>85156179.067309141</v>
      </c>
      <c r="P87" s="70">
        <f t="shared" si="11"/>
        <v>99846295.00681068</v>
      </c>
      <c r="Q87" s="70">
        <f t="shared" si="11"/>
        <v>116380498.27805054</v>
      </c>
      <c r="R87" s="70">
        <f t="shared" si="11"/>
        <v>134990281.81825817</v>
      </c>
      <c r="S87" s="70">
        <f t="shared" si="11"/>
        <v>155936198.45736173</v>
      </c>
      <c r="T87" s="70">
        <f t="shared" ref="T87:X101" si="12">$D87*((1+$C87/100)^T$2-1)*$B87</f>
        <v>179511508.87966546</v>
      </c>
      <c r="U87" s="70">
        <f t="shared" si="12"/>
        <v>206046287.52336457</v>
      </c>
      <c r="V87" s="70">
        <f t="shared" si="12"/>
        <v>235912043.90398851</v>
      </c>
      <c r="W87" s="70">
        <f t="shared" si="12"/>
        <v>269526924.06424135</v>
      </c>
      <c r="X87" s="70">
        <f t="shared" si="12"/>
        <v>307361564.97496819</v>
      </c>
    </row>
    <row r="88" spans="1:24" ht="15">
      <c r="A88" s="69">
        <v>52</v>
      </c>
      <c r="B88">
        <v>33380.180849999997</v>
      </c>
      <c r="C88" s="55">
        <v>15.0600673</v>
      </c>
      <c r="D88" s="55">
        <v>990</v>
      </c>
      <c r="E88" s="70">
        <f t="shared" ref="E88:T101" si="13">$D88*((1+$C88/100)^E$2-1)*$B88</f>
        <v>4976806.9238629946</v>
      </c>
      <c r="F88" s="70">
        <f t="shared" si="13"/>
        <v>10703124.319850815</v>
      </c>
      <c r="G88" s="70">
        <f t="shared" si="13"/>
        <v>17291828.969486009</v>
      </c>
      <c r="H88" s="70">
        <f t="shared" si="13"/>
        <v>24872796.973554496</v>
      </c>
      <c r="I88" s="70">
        <f t="shared" si="13"/>
        <v>33595463.861027159</v>
      </c>
      <c r="J88" s="70">
        <f t="shared" si="13"/>
        <v>43631770.252108015</v>
      </c>
      <c r="K88" s="70">
        <f t="shared" si="13"/>
        <v>55179551.140119858</v>
      </c>
      <c r="L88" s="70">
        <f t="shared" si="13"/>
        <v>68466435.601522818</v>
      </c>
      <c r="M88" s="70">
        <f t="shared" si="13"/>
        <v>83754333.804886311</v>
      </c>
      <c r="N88" s="70">
        <f t="shared" si="13"/>
        <v>101344599.76643184</v>
      </c>
      <c r="O88" s="70">
        <f t="shared" si="13"/>
        <v>121583971.62003511</v>
      </c>
      <c r="P88" s="70">
        <f t="shared" si="13"/>
        <v>144871406.49588829</v>
      </c>
      <c r="Q88" s="70">
        <f t="shared" si="13"/>
        <v>171665944.73648861</v>
      </c>
      <c r="R88" s="70">
        <f t="shared" si="13"/>
        <v>202495758.4688476</v>
      </c>
      <c r="S88" s="70">
        <f t="shared" si="13"/>
        <v>237968562.89776453</v>
      </c>
      <c r="T88" s="70">
        <f t="shared" si="13"/>
        <v>278783595.54687369</v>
      </c>
      <c r="U88" s="70">
        <f t="shared" si="12"/>
        <v>325745399.58145559</v>
      </c>
      <c r="V88" s="70">
        <f t="shared" si="12"/>
        <v>379779682.90893978</v>
      </c>
      <c r="W88" s="70">
        <f t="shared" si="12"/>
        <v>441951565.67061567</v>
      </c>
      <c r="X88" s="70">
        <f t="shared" si="12"/>
        <v>513486575.81787705</v>
      </c>
    </row>
    <row r="89" spans="1:24" ht="15">
      <c r="A89" s="69">
        <v>53</v>
      </c>
      <c r="B89">
        <v>34501.681969999998</v>
      </c>
      <c r="C89" s="55">
        <v>12.7088257</v>
      </c>
      <c r="D89" s="55">
        <v>941</v>
      </c>
      <c r="E89" s="70">
        <f t="shared" si="13"/>
        <v>4126057.8662526254</v>
      </c>
      <c r="F89" s="70">
        <f t="shared" si="13"/>
        <v>8776489.2350084353</v>
      </c>
      <c r="G89" s="70">
        <f t="shared" si="13"/>
        <v>14017935.820717547</v>
      </c>
      <c r="H89" s="70">
        <f t="shared" si="13"/>
        <v>19925508.717163026</v>
      </c>
      <c r="I89" s="70">
        <f t="shared" si="13"/>
        <v>26583864.756118208</v>
      </c>
      <c r="J89" s="70">
        <f t="shared" si="13"/>
        <v>34088419.658549629</v>
      </c>
      <c r="K89" s="70">
        <f t="shared" si="13"/>
        <v>42546715.363091864</v>
      </c>
      <c r="L89" s="70">
        <f t="shared" si="13"/>
        <v>52079961.125914946</v>
      </c>
      <c r="M89" s="70">
        <f t="shared" si="13"/>
        <v>62824770.476287864</v>
      </c>
      <c r="N89" s="70">
        <f t="shared" si="13"/>
        <v>74935118.918796971</v>
      </c>
      <c r="O89" s="70">
        <f t="shared" si="13"/>
        <v>88584550.436527237</v>
      </c>
      <c r="P89" s="70">
        <f t="shared" si="13"/>
        <v>103968664.41488668</v>
      </c>
      <c r="Q89" s="70">
        <f t="shared" si="13"/>
        <v>121307918.62424521</v>
      </c>
      <c r="R89" s="70">
        <f t="shared" si="13"/>
        <v>140850788.42875099</v>
      </c>
      <c r="S89" s="70">
        <f t="shared" si="13"/>
        <v>162877327.49348935</v>
      </c>
      <c r="T89" s="70">
        <f t="shared" si="13"/>
        <v>187703181.01570773</v>
      </c>
      <c r="U89" s="70">
        <f t="shared" si="12"/>
        <v>215684108.99060214</v>
      </c>
      <c r="V89" s="70">
        <f t="shared" si="12"/>
        <v>247221084.3310684</v>
      </c>
      <c r="W89" s="70">
        <f t="shared" si="12"/>
        <v>282766038.89860654</v>
      </c>
      <c r="X89" s="70">
        <f t="shared" si="12"/>
        <v>322828339.78727728</v>
      </c>
    </row>
    <row r="90" spans="1:24" ht="15">
      <c r="A90" s="69">
        <v>54</v>
      </c>
      <c r="B90">
        <v>35650.489269999998</v>
      </c>
      <c r="C90" s="55">
        <v>13.548388900000001</v>
      </c>
      <c r="D90" s="55">
        <v>978</v>
      </c>
      <c r="E90" s="70">
        <f t="shared" si="13"/>
        <v>4723805.4585692212</v>
      </c>
      <c r="F90" s="70">
        <f t="shared" si="13"/>
        <v>10087610.451544827</v>
      </c>
      <c r="G90" s="70">
        <f t="shared" si="13"/>
        <v>16178124.604806386</v>
      </c>
      <c r="H90" s="70">
        <f t="shared" si="13"/>
        <v>23093805.301561363</v>
      </c>
      <c r="I90" s="70">
        <f t="shared" si="13"/>
        <v>30946449.314194936</v>
      </c>
      <c r="J90" s="70">
        <f t="shared" si="13"/>
        <v>39863000.076592661</v>
      </c>
      <c r="K90" s="70">
        <f t="shared" si="13"/>
        <v>49987599.812745973</v>
      </c>
      <c r="L90" s="70">
        <f t="shared" si="13"/>
        <v>61483919.695721678</v>
      </c>
      <c r="M90" s="70">
        <f t="shared" si="13"/>
        <v>74537805.705630973</v>
      </c>
      <c r="N90" s="70">
        <f t="shared" si="13"/>
        <v>89360282.958725482</v>
      </c>
      <c r="O90" s="70">
        <f t="shared" si="13"/>
        <v>106190967.07468323</v>
      </c>
      <c r="P90" s="70">
        <f t="shared" si="13"/>
        <v>125301937.72920153</v>
      </c>
      <c r="Q90" s="70">
        <f t="shared" si="13"/>
        <v>147002137.01055881</v>
      </c>
      <c r="R90" s="70">
        <f t="shared" si="13"/>
        <v>171642363.68262935</v>
      </c>
      <c r="S90" s="70">
        <f t="shared" si="13"/>
        <v>199620944.09007356</v>
      </c>
      <c r="T90" s="70">
        <f t="shared" si="13"/>
        <v>231390171.37981755</v>
      </c>
      <c r="U90" s="70">
        <f t="shared" si="12"/>
        <v>267463617.13330096</v>
      </c>
      <c r="V90" s="70">
        <f t="shared" si="12"/>
        <v>308424433.60709679</v>
      </c>
      <c r="W90" s="70">
        <f t="shared" si="12"/>
        <v>354934780.79337782</v>
      </c>
      <c r="X90" s="70">
        <f t="shared" si="12"/>
        <v>407746530.69519633</v>
      </c>
    </row>
    <row r="91" spans="1:24" ht="15">
      <c r="A91" s="69">
        <v>55</v>
      </c>
      <c r="B91">
        <v>36825.997280000003</v>
      </c>
      <c r="C91" s="55">
        <v>12.105408499999999</v>
      </c>
      <c r="D91" s="55">
        <v>998</v>
      </c>
      <c r="E91" s="70">
        <f t="shared" si="13"/>
        <v>4449021.5301330006</v>
      </c>
      <c r="F91" s="70">
        <f t="shared" si="13"/>
        <v>9436615.2907415498</v>
      </c>
      <c r="G91" s="70">
        <f t="shared" si="13"/>
        <v>15027977.650392279</v>
      </c>
      <c r="H91" s="70">
        <f t="shared" si="13"/>
        <v>21296197.264393959</v>
      </c>
      <c r="I91" s="70">
        <f t="shared" si="13"/>
        <v>28323210.468347672</v>
      </c>
      <c r="J91" s="70">
        <f t="shared" si="13"/>
        <v>36200872.325988911</v>
      </c>
      <c r="K91" s="70">
        <f t="shared" si="13"/>
        <v>45032157.331746325</v>
      </c>
      <c r="L91" s="70">
        <f t="shared" si="13"/>
        <v>54932505.463249914</v>
      </c>
      <c r="M91" s="70">
        <f t="shared" si="13"/>
        <v>66031331.178994134</v>
      </c>
      <c r="N91" s="70">
        <f t="shared" si="13"/>
        <v>78473715.086332247</v>
      </c>
      <c r="O91" s="70">
        <f t="shared" si="13"/>
        <v>92422300.392791867</v>
      </c>
      <c r="P91" s="70">
        <f t="shared" si="13"/>
        <v>108059418.93056941</v>
      </c>
      <c r="Q91" s="70">
        <f t="shared" si="13"/>
        <v>125589474.54497416</v>
      </c>
      <c r="R91" s="70">
        <f t="shared" si="13"/>
        <v>145241615.00177976</v>
      </c>
      <c r="S91" s="70">
        <f t="shared" si="13"/>
        <v>167272727.33987552</v>
      </c>
      <c r="T91" s="70">
        <f t="shared" si="13"/>
        <v>191970795.82359159</v>
      </c>
      <c r="U91" s="70">
        <f t="shared" si="12"/>
        <v>219658666.38887131</v>
      </c>
      <c r="V91" s="70">
        <f t="shared" si="12"/>
        <v>250698266.7910293</v>
      </c>
      <c r="W91" s="70">
        <f t="shared" si="12"/>
        <v>285495337.61863625</v>
      </c>
      <c r="X91" s="70">
        <f t="shared" si="12"/>
        <v>324504736.0159592</v>
      </c>
    </row>
    <row r="92" spans="1:24" ht="15">
      <c r="A92" s="69">
        <v>56</v>
      </c>
      <c r="B92">
        <v>38038.025150000001</v>
      </c>
      <c r="C92" s="55">
        <v>12.4480313</v>
      </c>
      <c r="D92" s="55">
        <v>959</v>
      </c>
      <c r="E92" s="70">
        <f t="shared" si="13"/>
        <v>4540850.8802343458</v>
      </c>
      <c r="F92" s="70">
        <f t="shared" si="13"/>
        <v>9646948.2993265856</v>
      </c>
      <c r="G92" s="70">
        <f t="shared" si="13"/>
        <v>15388654.323355919</v>
      </c>
      <c r="H92" s="70">
        <f t="shared" si="13"/>
        <v>21845089.710410412</v>
      </c>
      <c r="I92" s="70">
        <f t="shared" si="13"/>
        <v>29105224.195309728</v>
      </c>
      <c r="J92" s="70">
        <f t="shared" si="13"/>
        <v>37269102.493311405</v>
      </c>
      <c r="K92" s="70">
        <f t="shared" si="13"/>
        <v>46449222.91714222</v>
      </c>
      <c r="L92" s="70">
        <f t="shared" si="13"/>
        <v>56772087.604709201</v>
      </c>
      <c r="M92" s="70">
        <f t="shared" si="13"/>
        <v>68379945.719641164</v>
      </c>
      <c r="N92" s="70">
        <f t="shared" si="13"/>
        <v>81432753.645979464</v>
      </c>
      <c r="O92" s="70">
        <f t="shared" si="13"/>
        <v>96110379.188517213</v>
      </c>
      <c r="P92" s="70">
        <f t="shared" si="13"/>
        <v>112615080.15268688</v>
      </c>
      <c r="Q92" s="70">
        <f t="shared" si="13"/>
        <v>131174291.45884776</v>
      </c>
      <c r="R92" s="70">
        <f t="shared" si="13"/>
        <v>152043759.1974327</v>
      </c>
      <c r="S92" s="70">
        <f t="shared" si="13"/>
        <v>175511064.81226012</v>
      </c>
      <c r="T92" s="70">
        <f t="shared" si="13"/>
        <v>201899587.97528788</v>
      </c>
      <c r="U92" s="70">
        <f t="shared" si="12"/>
        <v>231572962.76125708</v>
      </c>
      <c r="V92" s="70">
        <f t="shared" si="12"/>
        <v>264940088.52835003</v>
      </c>
      <c r="W92" s="70">
        <f t="shared" si="12"/>
        <v>302460764.5548411</v>
      </c>
      <c r="X92" s="70">
        <f t="shared" si="12"/>
        <v>344652026.07708138</v>
      </c>
    </row>
    <row r="93" spans="1:24" ht="15">
      <c r="A93" s="69">
        <v>57</v>
      </c>
      <c r="B93">
        <v>39278.418969999999</v>
      </c>
      <c r="C93" s="55">
        <v>12.946932800000001</v>
      </c>
      <c r="D93" s="55">
        <v>999</v>
      </c>
      <c r="E93" s="70">
        <f t="shared" si="13"/>
        <v>5080265.1584393987</v>
      </c>
      <c r="F93" s="70">
        <f t="shared" si="13"/>
        <v>10818268.833003761</v>
      </c>
      <c r="G93" s="70">
        <f t="shared" si="13"/>
        <v>17299167.987375498</v>
      </c>
      <c r="H93" s="70">
        <f t="shared" si="13"/>
        <v>24619144.800099518</v>
      </c>
      <c r="I93" s="70">
        <f t="shared" si="13"/>
        <v>32886834.091742493</v>
      </c>
      <c r="J93" s="70">
        <f t="shared" si="13"/>
        <v>42224935.560087286</v>
      </c>
      <c r="K93" s="70">
        <f t="shared" si="13"/>
        <v>52772034.750334479</v>
      </c>
      <c r="L93" s="70">
        <f t="shared" si="13"/>
        <v>64684659.785092331</v>
      </c>
      <c r="M93" s="70">
        <f t="shared" si="13"/>
        <v>78139604.37781626</v>
      </c>
      <c r="N93" s="70">
        <f t="shared" si="13"/>
        <v>93336551.605237365</v>
      </c>
      <c r="O93" s="70">
        <f t="shared" si="13"/>
        <v>110501037.37784415</v>
      </c>
      <c r="P93" s="70">
        <f t="shared" si="13"/>
        <v>129887797.58889593</v>
      </c>
      <c r="Q93" s="70">
        <f t="shared" si="13"/>
        <v>151784548.6165697</v>
      </c>
      <c r="R93" s="70">
        <f t="shared" si="13"/>
        <v>176516257.28517967</v>
      </c>
      <c r="S93" s="70">
        <f t="shared" si="13"/>
        <v>204449963.65540639</v>
      </c>
      <c r="T93" s="70">
        <f t="shared" si="13"/>
        <v>236000228.21793568</v>
      </c>
      <c r="U93" s="70">
        <f t="shared" si="12"/>
        <v>271635284.33159781</v>
      </c>
      <c r="V93" s="70">
        <f t="shared" si="12"/>
        <v>311883987.21353811</v>
      </c>
      <c r="W93" s="70">
        <f t="shared" si="12"/>
        <v>357343662.61047482</v>
      </c>
      <c r="X93" s="70">
        <f t="shared" si="12"/>
        <v>408688971.63215113</v>
      </c>
    </row>
    <row r="94" spans="1:24" ht="15">
      <c r="A94" s="69">
        <v>58</v>
      </c>
      <c r="B94">
        <v>40547.845009999997</v>
      </c>
      <c r="C94" s="55">
        <v>13.4630648</v>
      </c>
      <c r="D94" s="55">
        <v>1003</v>
      </c>
      <c r="E94" s="70">
        <f t="shared" si="13"/>
        <v>5475359.5966459615</v>
      </c>
      <c r="F94" s="70">
        <f t="shared" si="13"/>
        <v>11687870.40382139</v>
      </c>
      <c r="G94" s="70">
        <f t="shared" si="13"/>
        <v>18736775.566673853</v>
      </c>
      <c r="H94" s="70">
        <f t="shared" si="13"/>
        <v>26734679.399291676</v>
      </c>
      <c r="I94" s="70">
        <f t="shared" si="13"/>
        <v>35809346.207536526</v>
      </c>
      <c r="J94" s="70">
        <f t="shared" si="13"/>
        <v>46105741.288559467</v>
      </c>
      <c r="K94" s="70">
        <f t="shared" si="13"/>
        <v>57788346.711404547</v>
      </c>
      <c r="L94" s="70">
        <f t="shared" si="13"/>
        <v>71043788.872655571</v>
      </c>
      <c r="M94" s="70">
        <f t="shared" si="13"/>
        <v>86083819.801602349</v>
      </c>
      <c r="N94" s="70">
        <f t="shared" si="13"/>
        <v>103148699.84045327</v>
      </c>
      <c r="O94" s="70">
        <f t="shared" si="13"/>
        <v>122511035.73697692</v>
      </c>
      <c r="P94" s="70">
        <f t="shared" si="13"/>
        <v>144480135.46204326</v>
      </c>
      <c r="Q94" s="70">
        <f t="shared" si="13"/>
        <v>169406949.31907186</v>
      </c>
      <c r="R94" s="70">
        <f t="shared" si="13"/>
        <v>197689676.27824759</v>
      </c>
      <c r="S94" s="70">
        <f t="shared" si="13"/>
        <v>229780125.09514427</v>
      </c>
      <c r="T94" s="70">
        <f t="shared" si="13"/>
        <v>266190931.83087054</v>
      </c>
      <c r="U94" s="70">
        <f t="shared" si="12"/>
        <v>307503749.07163042</v>
      </c>
      <c r="V94" s="70">
        <f t="shared" si="12"/>
        <v>354378537.66821945</v>
      </c>
      <c r="W94" s="70">
        <f t="shared" si="12"/>
        <v>407564109.42843008</v>
      </c>
      <c r="X94" s="70">
        <f t="shared" si="12"/>
        <v>467910089.17896849</v>
      </c>
    </row>
    <row r="95" spans="1:24" ht="15">
      <c r="A95" s="69">
        <v>59</v>
      </c>
      <c r="B95">
        <v>41846.396130000001</v>
      </c>
      <c r="C95" s="55">
        <v>13.4545586</v>
      </c>
      <c r="D95" s="55">
        <v>986</v>
      </c>
      <c r="E95" s="70">
        <f t="shared" si="13"/>
        <v>5551424.4188487958</v>
      </c>
      <c r="F95" s="70">
        <f t="shared" si="13"/>
        <v>11849768.489266317</v>
      </c>
      <c r="G95" s="70">
        <f t="shared" si="13"/>
        <v>18995526.953467786</v>
      </c>
      <c r="H95" s="70">
        <f t="shared" si="13"/>
        <v>27102715.677649707</v>
      </c>
      <c r="I95" s="70">
        <f t="shared" si="13"/>
        <v>36300690.859539263</v>
      </c>
      <c r="J95" s="70">
        <f t="shared" si="13"/>
        <v>46736213.002289616</v>
      </c>
      <c r="K95" s="70">
        <f t="shared" si="13"/>
        <v>58575788.586952299</v>
      </c>
      <c r="L95" s="70">
        <f t="shared" si="13"/>
        <v>72008326.806644723</v>
      </c>
      <c r="M95" s="70">
        <f t="shared" si="13"/>
        <v>87248153.752573043</v>
      </c>
      <c r="N95" s="70">
        <f t="shared" si="13"/>
        <v>104538432.14547987</v>
      </c>
      <c r="O95" s="70">
        <f t="shared" si="13"/>
        <v>124155041.17686351</v>
      </c>
      <c r="P95" s="70">
        <f t="shared" si="13"/>
        <v>146410978.36570755</v>
      </c>
      <c r="Q95" s="70">
        <f t="shared" si="13"/>
        <v>171661353.66560379</v>
      </c>
      <c r="R95" s="70">
        <f t="shared" si="13"/>
        <v>200309055.50694448</v>
      </c>
      <c r="S95" s="70">
        <f t="shared" si="13"/>
        <v>232811179.1800817</v>
      </c>
      <c r="T95" s="70">
        <f t="shared" si="13"/>
        <v>269686320.12906563</v>
      </c>
      <c r="U95" s="70">
        <f t="shared" si="12"/>
        <v>311522848.52586311</v>
      </c>
      <c r="V95" s="70">
        <f t="shared" si="12"/>
        <v>358988297.15201348</v>
      </c>
      <c r="W95" s="70">
        <f t="shared" si="12"/>
        <v>412840012.37832206</v>
      </c>
      <c r="X95" s="70">
        <f t="shared" si="12"/>
        <v>473937238.18685955</v>
      </c>
    </row>
    <row r="96" spans="1:24" ht="15">
      <c r="A96" s="69">
        <v>60</v>
      </c>
      <c r="B96">
        <v>43171.892590000003</v>
      </c>
      <c r="C96" s="55">
        <v>14.5889551</v>
      </c>
      <c r="D96" s="55">
        <v>957</v>
      </c>
      <c r="E96" s="70">
        <f t="shared" si="13"/>
        <v>6027499.9206669889</v>
      </c>
      <c r="F96" s="70">
        <f t="shared" si="13"/>
        <v>12934349.098412618</v>
      </c>
      <c r="G96" s="70">
        <f t="shared" si="13"/>
        <v>20848835.401524279</v>
      </c>
      <c r="H96" s="70">
        <f t="shared" si="13"/>
        <v>29917962.557792544</v>
      </c>
      <c r="I96" s="70">
        <f t="shared" si="13"/>
        <v>40310180.60285069</v>
      </c>
      <c r="J96" s="70">
        <f t="shared" si="13"/>
        <v>52218514.672396481</v>
      </c>
      <c r="K96" s="70">
        <f t="shared" si="13"/>
        <v>65864150.252506301</v>
      </c>
      <c r="L96" s="70">
        <f t="shared" si="13"/>
        <v>81500541.480507955</v>
      </c>
      <c r="M96" s="70">
        <f t="shared" si="13"/>
        <v>99418118.804023117</v>
      </c>
      <c r="N96" s="70">
        <f t="shared" si="13"/>
        <v>119949683.4382737</v>
      </c>
      <c r="O96" s="70">
        <f t="shared" si="13"/>
        <v>143476588.8183426</v>
      </c>
      <c r="P96" s="70">
        <f t="shared" si="13"/>
        <v>170435823.86072916</v>
      </c>
      <c r="Q96" s="70">
        <f t="shared" si="13"/>
        <v>201328129.59875304</v>
      </c>
      <c r="R96" s="70">
        <f t="shared" si="13"/>
        <v>236727299.95025188</v>
      </c>
      <c r="S96" s="70">
        <f t="shared" si="13"/>
        <v>277290839.37010342</v>
      </c>
      <c r="T96" s="70">
        <f t="shared" si="13"/>
        <v>323772175.34288788</v>
      </c>
      <c r="U96" s="70">
        <f t="shared" si="12"/>
        <v>377034652.55062211</v>
      </c>
      <c r="V96" s="70">
        <f t="shared" si="12"/>
        <v>438067568.64334023</v>
      </c>
      <c r="W96" s="70">
        <f t="shared" si="12"/>
        <v>508004549.46104592</v>
      </c>
      <c r="X96" s="70">
        <f t="shared" si="12"/>
        <v>588144605.00854206</v>
      </c>
    </row>
    <row r="97" spans="1:24" ht="15">
      <c r="A97" s="69">
        <v>61</v>
      </c>
      <c r="B97">
        <v>44525.114679999999</v>
      </c>
      <c r="C97" s="55">
        <v>14.3558314</v>
      </c>
      <c r="D97" s="55">
        <v>909</v>
      </c>
      <c r="E97" s="70">
        <f t="shared" si="13"/>
        <v>5810282.9082527645</v>
      </c>
      <c r="F97" s="70">
        <f t="shared" si="13"/>
        <v>12454680.234677313</v>
      </c>
      <c r="G97" s="70">
        <f t="shared" si="13"/>
        <v>20052936.038829476</v>
      </c>
      <c r="H97" s="70">
        <f t="shared" si="13"/>
        <v>28741984.635566443</v>
      </c>
      <c r="I97" s="70">
        <f t="shared" si="13"/>
        <v>38678418.399115033</v>
      </c>
      <c r="J97" s="70">
        <f t="shared" si="13"/>
        <v>50041309.840931341</v>
      </c>
      <c r="K97" s="70">
        <f t="shared" si="13"/>
        <v>63035438.820299812</v>
      </c>
      <c r="L97" s="70">
        <f t="shared" si="13"/>
        <v>77894983.047844976</v>
      </c>
      <c r="M97" s="70">
        <f t="shared" si="13"/>
        <v>94887738.391504958</v>
      </c>
      <c r="N97" s="70">
        <f t="shared" si="13"/>
        <v>114319945.04251525</v>
      </c>
      <c r="O97" s="70">
        <f t="shared" si="13"/>
        <v>136541806.51764414</v>
      </c>
      <c r="P97" s="70">
        <f t="shared" si="13"/>
        <v>161953800.96008417</v>
      </c>
      <c r="Q97" s="70">
        <f t="shared" si="13"/>
        <v>191013898.48005819</v>
      </c>
      <c r="R97" s="70">
        <f t="shared" si="13"/>
        <v>224245814.60467532</v>
      </c>
      <c r="S97" s="70">
        <f t="shared" si="13"/>
        <v>262248448.57913181</v>
      </c>
      <c r="T97" s="70">
        <f t="shared" si="13"/>
        <v>305706676.61452049</v>
      </c>
      <c r="U97" s="70">
        <f t="shared" si="12"/>
        <v>355403694.59609705</v>
      </c>
      <c r="V97" s="70">
        <f t="shared" si="12"/>
        <v>412235132.68993652</v>
      </c>
      <c r="W97" s="70">
        <f t="shared" si="12"/>
        <v>477225196.21872276</v>
      </c>
      <c r="X97" s="70">
        <f t="shared" si="12"/>
        <v>551545123.69445455</v>
      </c>
    </row>
    <row r="98" spans="1:24" ht="15">
      <c r="A98" s="69">
        <v>62</v>
      </c>
      <c r="B98">
        <v>45908.956189999997</v>
      </c>
      <c r="C98" s="55">
        <v>13.695024800000001</v>
      </c>
      <c r="D98" s="55">
        <v>968</v>
      </c>
      <c r="E98" s="70">
        <f t="shared" si="13"/>
        <v>6086051.1617011018</v>
      </c>
      <c r="F98" s="70">
        <f t="shared" si="13"/>
        <v>13005588.539337864</v>
      </c>
      <c r="G98" s="70">
        <f t="shared" si="13"/>
        <v>20872758.276887238</v>
      </c>
      <c r="H98" s="70">
        <f t="shared" si="13"/>
        <v>29817338.861052118</v>
      </c>
      <c r="I98" s="70">
        <f t="shared" si="13"/>
        <v>39986881.974474341</v>
      </c>
      <c r="J98" s="70">
        <f t="shared" si="13"/>
        <v>51549146.539326437</v>
      </c>
      <c r="K98" s="70">
        <f t="shared" si="13"/>
        <v>64694866.103776641</v>
      </c>
      <c r="L98" s="70">
        <f t="shared" si="13"/>
        <v>79640895.222716779</v>
      </c>
      <c r="M98" s="70">
        <f t="shared" si="13"/>
        <v>96633786.736110955</v>
      </c>
      <c r="N98" s="70">
        <f t="shared" si="13"/>
        <v>115953858.95650157</v>
      </c>
      <c r="O98" s="70">
        <f t="shared" si="13"/>
        <v>137919819.8588526</v>
      </c>
      <c r="P98" s="70">
        <f t="shared" si="13"/>
        <v>162894024.5543389</v>
      </c>
      <c r="Q98" s="70">
        <f t="shared" si="13"/>
        <v>191288452.7764748</v>
      </c>
      <c r="R98" s="70">
        <f t="shared" si="13"/>
        <v>223571504.98545039</v>
      </c>
      <c r="S98" s="70">
        <f t="shared" si="13"/>
        <v>260275729.20064223</v>
      </c>
      <c r="T98" s="70">
        <f t="shared" si="13"/>
        <v>302006606.02475214</v>
      </c>
      <c r="U98" s="70">
        <f t="shared" si="12"/>
        <v>349452536.77918136</v>
      </c>
      <c r="V98" s="70">
        <f t="shared" si="12"/>
        <v>403396199.51702046</v>
      </c>
      <c r="W98" s="70">
        <f t="shared" si="12"/>
        <v>464727460.24483502</v>
      </c>
      <c r="X98" s="70">
        <f t="shared" si="12"/>
        <v>534458052.33947653</v>
      </c>
    </row>
    <row r="99" spans="1:24" ht="15">
      <c r="A99" s="69">
        <v>63</v>
      </c>
      <c r="B99">
        <v>47323.614600000001</v>
      </c>
      <c r="C99" s="55">
        <v>15.539543800000001</v>
      </c>
      <c r="D99" s="55">
        <v>984</v>
      </c>
      <c r="E99" s="70">
        <f t="shared" si="13"/>
        <v>7236211.8374140318</v>
      </c>
      <c r="F99" s="70">
        <f t="shared" si="13"/>
        <v>15596897.982763797</v>
      </c>
      <c r="G99" s="70">
        <f t="shared" si="13"/>
        <v>25256796.613650721</v>
      </c>
      <c r="H99" s="70">
        <f t="shared" si="13"/>
        <v>36417799.423319913</v>
      </c>
      <c r="I99" s="70">
        <f t="shared" si="13"/>
        <v>49313171.153116889</v>
      </c>
      <c r="J99" s="70">
        <f t="shared" si="13"/>
        <v>64212424.821038485</v>
      </c>
      <c r="K99" s="70">
        <f t="shared" si="13"/>
        <v>81426954.538559869</v>
      </c>
      <c r="L99" s="70">
        <f t="shared" si="13"/>
        <v>101316543.64149949</v>
      </c>
      <c r="M99" s="70">
        <f t="shared" si="13"/>
        <v>124296884.15473045</v>
      </c>
      <c r="N99" s="70">
        <f t="shared" si="13"/>
        <v>150848264.74740404</v>
      </c>
      <c r="O99" s="70">
        <f t="shared" si="13"/>
        <v>181525608.75678086</v>
      </c>
      <c r="P99" s="70">
        <f t="shared" si="13"/>
        <v>216970072.07517153</v>
      </c>
      <c r="Q99" s="70">
        <f t="shared" si="13"/>
        <v>257922443.29559836</v>
      </c>
      <c r="R99" s="70">
        <f t="shared" si="13"/>
        <v>305238626.17896205</v>
      </c>
      <c r="S99" s="70">
        <f t="shared" si="13"/>
        <v>359907528.02597415</v>
      </c>
      <c r="T99" s="70">
        <f t="shared" si="13"/>
        <v>423071727.82048166</v>
      </c>
      <c r="U99" s="70">
        <f t="shared" si="12"/>
        <v>496051356.10797626</v>
      </c>
      <c r="V99" s="70">
        <f t="shared" si="12"/>
        <v>580371685.6982832</v>
      </c>
      <c r="W99" s="70">
        <f t="shared" si="12"/>
        <v>677795009.8375802</v>
      </c>
      <c r="X99" s="70">
        <f t="shared" si="12"/>
        <v>790357474.1029191</v>
      </c>
    </row>
    <row r="100" spans="1:24" ht="15">
      <c r="A100" s="69">
        <v>64</v>
      </c>
      <c r="B100">
        <v>48770.417589999997</v>
      </c>
      <c r="C100" s="55">
        <v>16.852858900000001</v>
      </c>
      <c r="D100" s="55">
        <v>975</v>
      </c>
      <c r="E100" s="70">
        <f>$D100*((1+$C100/100)^E$2-1)*$B100</f>
        <v>8013729.4198488994</v>
      </c>
      <c r="F100" s="70">
        <f>$D100*((1+$C100/100)^F$2-1)*$B100</f>
        <v>17378001.351452723</v>
      </c>
      <c r="G100" s="70">
        <f t="shared" si="13"/>
        <v>28320420.818702042</v>
      </c>
      <c r="H100" s="70">
        <f t="shared" si="13"/>
        <v>41106950.799013019</v>
      </c>
      <c r="I100" s="70">
        <f t="shared" si="13"/>
        <v>56048376.635112002</v>
      </c>
      <c r="J100" s="70">
        <f t="shared" si="13"/>
        <v>73507859.885016903</v>
      </c>
      <c r="K100" s="70">
        <f t="shared" si="13"/>
        <v>93909765.211697429</v>
      </c>
      <c r="L100" s="70">
        <f t="shared" si="13"/>
        <v>117749974.85599498</v>
      </c>
      <c r="M100" s="70">
        <f t="shared" si="13"/>
        <v>145607941.39311019</v>
      </c>
      <c r="N100" s="70">
        <f t="shared" si="13"/>
        <v>178160771.72313467</v>
      </c>
      <c r="O100" s="70">
        <f t="shared" si="13"/>
        <v>216199684.61663458</v>
      </c>
      <c r="P100" s="70">
        <f t="shared" si="13"/>
        <v>260649241.82716992</v>
      </c>
      <c r="Q100" s="70">
        <f t="shared" si="13"/>
        <v>312589820.19607157</v>
      </c>
      <c r="R100" s="70">
        <f t="shared" si="13"/>
        <v>373283870.94932824</v>
      </c>
      <c r="S100" s="70">
        <f t="shared" si="13"/>
        <v>444206604.4367255</v>
      </c>
      <c r="T100" s="70">
        <f t="shared" si="13"/>
        <v>527081846.12677687</v>
      </c>
      <c r="U100" s="70">
        <f t="shared" si="12"/>
        <v>623923935.36188674</v>
      </c>
      <c r="V100" s="70">
        <f t="shared" si="12"/>
        <v>737086685.25160158</v>
      </c>
      <c r="W100" s="70">
        <f t="shared" si="12"/>
        <v>869320593.7075901</v>
      </c>
      <c r="X100" s="70">
        <f t="shared" si="12"/>
        <v>1023839696.1736217</v>
      </c>
    </row>
    <row r="101" spans="1:24" ht="15">
      <c r="A101" s="69">
        <v>65</v>
      </c>
      <c r="B101">
        <v>50233.424129999999</v>
      </c>
      <c r="C101" s="55">
        <v>15.0329374</v>
      </c>
      <c r="E101" s="70">
        <f>$D101*((1+$C101/100)^E$2-1)*$B101</f>
        <v>0</v>
      </c>
      <c r="F101" s="70">
        <f t="shared" ref="F101:X101" si="14">$D101*((1+$C101/100)^F$2-1)*$B101</f>
        <v>0</v>
      </c>
      <c r="G101" s="70">
        <f t="shared" si="13"/>
        <v>0</v>
      </c>
      <c r="H101" s="70">
        <f t="shared" si="13"/>
        <v>0</v>
      </c>
      <c r="I101" s="70">
        <f t="shared" si="13"/>
        <v>0</v>
      </c>
      <c r="J101" s="70">
        <f t="shared" si="13"/>
        <v>0</v>
      </c>
      <c r="K101" s="70">
        <f t="shared" si="13"/>
        <v>0</v>
      </c>
      <c r="L101" s="70">
        <f t="shared" si="13"/>
        <v>0</v>
      </c>
      <c r="M101" s="70">
        <f t="shared" si="13"/>
        <v>0</v>
      </c>
      <c r="N101" s="70">
        <f t="shared" si="13"/>
        <v>0</v>
      </c>
      <c r="O101" s="70">
        <f t="shared" si="13"/>
        <v>0</v>
      </c>
      <c r="P101" s="70">
        <f t="shared" si="13"/>
        <v>0</v>
      </c>
      <c r="Q101" s="70">
        <f t="shared" si="13"/>
        <v>0</v>
      </c>
      <c r="R101" s="70">
        <f t="shared" si="13"/>
        <v>0</v>
      </c>
      <c r="S101" s="70">
        <f t="shared" si="13"/>
        <v>0</v>
      </c>
      <c r="T101" s="70">
        <f t="shared" si="13"/>
        <v>0</v>
      </c>
      <c r="U101" s="70">
        <f t="shared" si="12"/>
        <v>0</v>
      </c>
      <c r="V101" s="70">
        <f t="shared" si="12"/>
        <v>0</v>
      </c>
      <c r="W101" s="70">
        <f t="shared" si="12"/>
        <v>0</v>
      </c>
      <c r="X101" s="70">
        <f t="shared" si="12"/>
        <v>0</v>
      </c>
    </row>
    <row r="102" spans="1:24">
      <c r="A102" s="69"/>
      <c r="B102" s="69"/>
      <c r="E102" s="69"/>
      <c r="F102" s="69"/>
      <c r="G102" s="69"/>
      <c r="H102" s="69"/>
      <c r="I102" s="70">
        <f>SUM(I71:I101)</f>
        <v>801327761.1761291</v>
      </c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70">
        <f>SUM(X71:X101)</f>
        <v>10668644351.675415</v>
      </c>
    </row>
    <row r="103" spans="1:24">
      <c r="A103" s="69" t="s">
        <v>134</v>
      </c>
      <c r="B103" s="69"/>
      <c r="E103" s="69" t="s">
        <v>31</v>
      </c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</row>
    <row r="104" spans="1:24">
      <c r="A104" s="69" t="s">
        <v>0</v>
      </c>
      <c r="B104" s="69" t="s">
        <v>32</v>
      </c>
      <c r="C104" s="69" t="s">
        <v>33</v>
      </c>
      <c r="E104" s="69">
        <v>1</v>
      </c>
      <c r="F104" s="69">
        <v>2</v>
      </c>
      <c r="G104" s="69">
        <v>3</v>
      </c>
      <c r="H104" s="69">
        <v>4</v>
      </c>
      <c r="I104" s="69">
        <v>5</v>
      </c>
      <c r="J104" s="69">
        <v>6</v>
      </c>
      <c r="K104" s="69">
        <v>7</v>
      </c>
      <c r="L104" s="69">
        <v>8</v>
      </c>
      <c r="M104" s="69">
        <v>9</v>
      </c>
      <c r="N104" s="69">
        <v>10</v>
      </c>
      <c r="O104" s="69">
        <v>11</v>
      </c>
      <c r="P104" s="69">
        <v>12</v>
      </c>
      <c r="Q104" s="69">
        <v>13</v>
      </c>
      <c r="R104" s="69">
        <v>14</v>
      </c>
      <c r="S104" s="69">
        <v>15</v>
      </c>
      <c r="T104" s="69">
        <v>16</v>
      </c>
      <c r="U104" s="69">
        <v>17</v>
      </c>
      <c r="V104" s="69">
        <v>18</v>
      </c>
      <c r="W104" s="69">
        <v>19</v>
      </c>
      <c r="X104" s="69">
        <v>20</v>
      </c>
    </row>
    <row r="105" spans="1:24" ht="15">
      <c r="A105" s="69">
        <v>35</v>
      </c>
      <c r="B105" s="75">
        <v>25659</v>
      </c>
      <c r="C105" s="55">
        <v>11.6415585</v>
      </c>
      <c r="D105">
        <v>0</v>
      </c>
      <c r="E105" s="70">
        <f>$D105*((1+$C105/100)^E$2-1)*$B105</f>
        <v>0</v>
      </c>
      <c r="F105" s="70">
        <f>$D105*((1+$C105/100)^F$2-1)*$B105</f>
        <v>0</v>
      </c>
      <c r="G105" s="70">
        <f>$D105*((1+$C105/100)^G$2-1)*$B105</f>
        <v>0</v>
      </c>
      <c r="H105" s="70">
        <f>$D105*((1+$C105/100)^H$2-1)*$B105</f>
        <v>0</v>
      </c>
      <c r="I105" s="70">
        <f>$D105*((1+$C105/100)^I$2-1)*$B105</f>
        <v>0</v>
      </c>
      <c r="J105" s="70">
        <f t="shared" ref="J105:X120" si="15">$D105*((1+$C105/100)^J$2-1)*$B105</f>
        <v>0</v>
      </c>
      <c r="K105" s="70">
        <f t="shared" si="15"/>
        <v>0</v>
      </c>
      <c r="L105" s="70">
        <f t="shared" si="15"/>
        <v>0</v>
      </c>
      <c r="M105" s="70">
        <f t="shared" si="15"/>
        <v>0</v>
      </c>
      <c r="N105" s="70">
        <f t="shared" si="15"/>
        <v>0</v>
      </c>
      <c r="O105" s="70">
        <f t="shared" si="15"/>
        <v>0</v>
      </c>
      <c r="P105" s="70">
        <f t="shared" si="15"/>
        <v>0</v>
      </c>
      <c r="Q105" s="70">
        <f t="shared" si="15"/>
        <v>0</v>
      </c>
      <c r="R105" s="70">
        <f t="shared" si="15"/>
        <v>0</v>
      </c>
      <c r="S105" s="70">
        <f t="shared" si="15"/>
        <v>0</v>
      </c>
      <c r="T105" s="70">
        <f t="shared" si="15"/>
        <v>0</v>
      </c>
      <c r="U105" s="70">
        <f t="shared" si="15"/>
        <v>0</v>
      </c>
      <c r="V105" s="70">
        <f t="shared" si="15"/>
        <v>0</v>
      </c>
      <c r="W105" s="70">
        <f t="shared" si="15"/>
        <v>0</v>
      </c>
      <c r="X105" s="70">
        <f t="shared" si="15"/>
        <v>0</v>
      </c>
    </row>
    <row r="106" spans="1:24" ht="15">
      <c r="A106" s="69">
        <v>36</v>
      </c>
      <c r="B106" s="75">
        <v>26545</v>
      </c>
      <c r="C106" s="55">
        <v>12.260639899999999</v>
      </c>
      <c r="D106">
        <v>0</v>
      </c>
      <c r="E106" s="70">
        <f t="shared" ref="E106:T134" si="16">$D106*((1+$C106/100)^E$2-1)*$B106</f>
        <v>0</v>
      </c>
      <c r="F106" s="70">
        <f t="shared" si="16"/>
        <v>0</v>
      </c>
      <c r="G106" s="70">
        <f t="shared" si="16"/>
        <v>0</v>
      </c>
      <c r="H106" s="70">
        <f t="shared" si="16"/>
        <v>0</v>
      </c>
      <c r="I106" s="70">
        <f t="shared" si="16"/>
        <v>0</v>
      </c>
      <c r="J106" s="70">
        <f t="shared" si="16"/>
        <v>0</v>
      </c>
      <c r="K106" s="70">
        <f t="shared" si="16"/>
        <v>0</v>
      </c>
      <c r="L106" s="70">
        <f t="shared" si="16"/>
        <v>0</v>
      </c>
      <c r="M106" s="70">
        <f t="shared" si="16"/>
        <v>0</v>
      </c>
      <c r="N106" s="70">
        <f t="shared" si="16"/>
        <v>0</v>
      </c>
      <c r="O106" s="70">
        <f t="shared" si="16"/>
        <v>0</v>
      </c>
      <c r="P106" s="70">
        <f t="shared" si="16"/>
        <v>0</v>
      </c>
      <c r="Q106" s="70">
        <f t="shared" si="16"/>
        <v>0</v>
      </c>
      <c r="R106" s="70">
        <f t="shared" si="16"/>
        <v>0</v>
      </c>
      <c r="S106" s="70">
        <f t="shared" si="16"/>
        <v>0</v>
      </c>
      <c r="T106" s="70">
        <f t="shared" si="16"/>
        <v>0</v>
      </c>
      <c r="U106" s="70">
        <f t="shared" si="15"/>
        <v>0</v>
      </c>
      <c r="V106" s="70">
        <f t="shared" si="15"/>
        <v>0</v>
      </c>
      <c r="W106" s="70">
        <f t="shared" si="15"/>
        <v>0</v>
      </c>
      <c r="X106" s="70">
        <f t="shared" si="15"/>
        <v>0</v>
      </c>
    </row>
    <row r="107" spans="1:24" ht="15">
      <c r="A107" s="69">
        <v>37</v>
      </c>
      <c r="B107" s="75">
        <v>27455</v>
      </c>
      <c r="C107" s="55">
        <v>12.666257</v>
      </c>
      <c r="D107">
        <v>0</v>
      </c>
      <c r="E107" s="70">
        <f t="shared" si="16"/>
        <v>0</v>
      </c>
      <c r="F107" s="70">
        <f t="shared" si="16"/>
        <v>0</v>
      </c>
      <c r="G107" s="70">
        <f t="shared" si="16"/>
        <v>0</v>
      </c>
      <c r="H107" s="70">
        <f t="shared" si="16"/>
        <v>0</v>
      </c>
      <c r="I107" s="70">
        <f t="shared" si="16"/>
        <v>0</v>
      </c>
      <c r="J107" s="70">
        <f t="shared" si="16"/>
        <v>0</v>
      </c>
      <c r="K107" s="70">
        <f t="shared" si="16"/>
        <v>0</v>
      </c>
      <c r="L107" s="70">
        <f t="shared" si="16"/>
        <v>0</v>
      </c>
      <c r="M107" s="70">
        <f t="shared" si="16"/>
        <v>0</v>
      </c>
      <c r="N107" s="70">
        <f t="shared" si="16"/>
        <v>0</v>
      </c>
      <c r="O107" s="70">
        <f t="shared" si="16"/>
        <v>0</v>
      </c>
      <c r="P107" s="70">
        <f t="shared" si="16"/>
        <v>0</v>
      </c>
      <c r="Q107" s="70">
        <f t="shared" si="16"/>
        <v>0</v>
      </c>
      <c r="R107" s="70">
        <f t="shared" si="16"/>
        <v>0</v>
      </c>
      <c r="S107" s="70">
        <f t="shared" si="16"/>
        <v>0</v>
      </c>
      <c r="T107" s="70">
        <f t="shared" si="16"/>
        <v>0</v>
      </c>
      <c r="U107" s="70">
        <f t="shared" si="15"/>
        <v>0</v>
      </c>
      <c r="V107" s="70">
        <f t="shared" si="15"/>
        <v>0</v>
      </c>
      <c r="W107" s="70">
        <f t="shared" si="15"/>
        <v>0</v>
      </c>
      <c r="X107" s="70">
        <f t="shared" si="15"/>
        <v>0</v>
      </c>
    </row>
    <row r="108" spans="1:24" ht="15">
      <c r="A108" s="69">
        <v>38</v>
      </c>
      <c r="B108" s="75">
        <v>28387</v>
      </c>
      <c r="C108" s="55">
        <v>12.4921723</v>
      </c>
      <c r="D108">
        <v>0</v>
      </c>
      <c r="E108" s="70">
        <f t="shared" si="16"/>
        <v>0</v>
      </c>
      <c r="F108" s="70">
        <f t="shared" si="16"/>
        <v>0</v>
      </c>
      <c r="G108" s="70">
        <f t="shared" si="16"/>
        <v>0</v>
      </c>
      <c r="H108" s="70">
        <f t="shared" si="16"/>
        <v>0</v>
      </c>
      <c r="I108" s="70">
        <f t="shared" si="16"/>
        <v>0</v>
      </c>
      <c r="J108" s="70">
        <f t="shared" si="16"/>
        <v>0</v>
      </c>
      <c r="K108" s="70">
        <f t="shared" si="16"/>
        <v>0</v>
      </c>
      <c r="L108" s="70">
        <f t="shared" si="16"/>
        <v>0</v>
      </c>
      <c r="M108" s="70">
        <f t="shared" si="16"/>
        <v>0</v>
      </c>
      <c r="N108" s="70">
        <f t="shared" si="16"/>
        <v>0</v>
      </c>
      <c r="O108" s="70">
        <f t="shared" si="16"/>
        <v>0</v>
      </c>
      <c r="P108" s="70">
        <f t="shared" si="16"/>
        <v>0</v>
      </c>
      <c r="Q108" s="70">
        <f t="shared" si="16"/>
        <v>0</v>
      </c>
      <c r="R108" s="70">
        <f t="shared" si="16"/>
        <v>0</v>
      </c>
      <c r="S108" s="70">
        <f t="shared" si="16"/>
        <v>0</v>
      </c>
      <c r="T108" s="70">
        <f t="shared" si="16"/>
        <v>0</v>
      </c>
      <c r="U108" s="70">
        <f t="shared" si="15"/>
        <v>0</v>
      </c>
      <c r="V108" s="70">
        <f t="shared" si="15"/>
        <v>0</v>
      </c>
      <c r="W108" s="70">
        <f t="shared" si="15"/>
        <v>0</v>
      </c>
      <c r="X108" s="70">
        <f t="shared" si="15"/>
        <v>0</v>
      </c>
    </row>
    <row r="109" spans="1:24" ht="15">
      <c r="A109" s="69">
        <v>39</v>
      </c>
      <c r="B109" s="75">
        <v>29344</v>
      </c>
      <c r="C109" s="55">
        <v>12.566598300000001</v>
      </c>
      <c r="D109">
        <v>0</v>
      </c>
      <c r="E109" s="70">
        <f t="shared" si="16"/>
        <v>0</v>
      </c>
      <c r="F109" s="70">
        <f t="shared" si="16"/>
        <v>0</v>
      </c>
      <c r="G109" s="70">
        <f t="shared" si="16"/>
        <v>0</v>
      </c>
      <c r="H109" s="70">
        <f t="shared" si="16"/>
        <v>0</v>
      </c>
      <c r="I109" s="70">
        <f t="shared" si="16"/>
        <v>0</v>
      </c>
      <c r="J109" s="70">
        <f t="shared" si="16"/>
        <v>0</v>
      </c>
      <c r="K109" s="70">
        <f t="shared" si="16"/>
        <v>0</v>
      </c>
      <c r="L109" s="70">
        <f t="shared" si="16"/>
        <v>0</v>
      </c>
      <c r="M109" s="70">
        <f t="shared" si="16"/>
        <v>0</v>
      </c>
      <c r="N109" s="70">
        <f t="shared" si="16"/>
        <v>0</v>
      </c>
      <c r="O109" s="70">
        <f t="shared" si="16"/>
        <v>0</v>
      </c>
      <c r="P109" s="70">
        <f t="shared" si="16"/>
        <v>0</v>
      </c>
      <c r="Q109" s="70">
        <f t="shared" si="16"/>
        <v>0</v>
      </c>
      <c r="R109" s="70">
        <f t="shared" si="16"/>
        <v>0</v>
      </c>
      <c r="S109" s="70">
        <f t="shared" si="16"/>
        <v>0</v>
      </c>
      <c r="T109" s="70">
        <f t="shared" si="16"/>
        <v>0</v>
      </c>
      <c r="U109" s="70">
        <f t="shared" si="15"/>
        <v>0</v>
      </c>
      <c r="V109" s="70">
        <f t="shared" si="15"/>
        <v>0</v>
      </c>
      <c r="W109" s="70">
        <f t="shared" si="15"/>
        <v>0</v>
      </c>
      <c r="X109" s="70">
        <f t="shared" si="15"/>
        <v>0</v>
      </c>
    </row>
    <row r="110" spans="1:24" ht="15">
      <c r="A110" s="69">
        <v>40</v>
      </c>
      <c r="B110" s="75">
        <v>30324</v>
      </c>
      <c r="C110" s="55">
        <v>13.5524577</v>
      </c>
      <c r="D110">
        <v>0</v>
      </c>
      <c r="E110" s="70">
        <f t="shared" si="16"/>
        <v>0</v>
      </c>
      <c r="F110" s="70">
        <f t="shared" si="16"/>
        <v>0</v>
      </c>
      <c r="G110" s="70">
        <f t="shared" si="16"/>
        <v>0</v>
      </c>
      <c r="H110" s="70">
        <f t="shared" si="16"/>
        <v>0</v>
      </c>
      <c r="I110" s="70">
        <f t="shared" si="16"/>
        <v>0</v>
      </c>
      <c r="J110" s="70">
        <f t="shared" si="16"/>
        <v>0</v>
      </c>
      <c r="K110" s="70">
        <f t="shared" si="16"/>
        <v>0</v>
      </c>
      <c r="L110" s="70">
        <f t="shared" si="16"/>
        <v>0</v>
      </c>
      <c r="M110" s="70">
        <f t="shared" si="16"/>
        <v>0</v>
      </c>
      <c r="N110" s="70">
        <f t="shared" si="16"/>
        <v>0</v>
      </c>
      <c r="O110" s="70">
        <f t="shared" si="16"/>
        <v>0</v>
      </c>
      <c r="P110" s="70">
        <f t="shared" si="16"/>
        <v>0</v>
      </c>
      <c r="Q110" s="70">
        <f t="shared" si="16"/>
        <v>0</v>
      </c>
      <c r="R110" s="70">
        <f t="shared" si="16"/>
        <v>0</v>
      </c>
      <c r="S110" s="70">
        <f t="shared" si="16"/>
        <v>0</v>
      </c>
      <c r="T110" s="70">
        <f t="shared" si="16"/>
        <v>0</v>
      </c>
      <c r="U110" s="70">
        <f t="shared" si="15"/>
        <v>0</v>
      </c>
      <c r="V110" s="70">
        <f t="shared" si="15"/>
        <v>0</v>
      </c>
      <c r="W110" s="70">
        <f t="shared" si="15"/>
        <v>0</v>
      </c>
      <c r="X110" s="70">
        <f t="shared" si="15"/>
        <v>0</v>
      </c>
    </row>
    <row r="111" spans="1:24" ht="15">
      <c r="A111" s="69">
        <v>41</v>
      </c>
      <c r="B111" s="75">
        <v>31329</v>
      </c>
      <c r="C111" s="55">
        <v>11.8608305</v>
      </c>
      <c r="D111">
        <v>0</v>
      </c>
      <c r="E111" s="70">
        <f t="shared" si="16"/>
        <v>0</v>
      </c>
      <c r="F111" s="70">
        <f t="shared" si="16"/>
        <v>0</v>
      </c>
      <c r="G111" s="70">
        <f t="shared" si="16"/>
        <v>0</v>
      </c>
      <c r="H111" s="70">
        <f t="shared" si="16"/>
        <v>0</v>
      </c>
      <c r="I111" s="70">
        <f t="shared" si="16"/>
        <v>0</v>
      </c>
      <c r="J111" s="70">
        <f t="shared" si="16"/>
        <v>0</v>
      </c>
      <c r="K111" s="70">
        <f t="shared" si="16"/>
        <v>0</v>
      </c>
      <c r="L111" s="70">
        <f t="shared" si="16"/>
        <v>0</v>
      </c>
      <c r="M111" s="70">
        <f t="shared" si="16"/>
        <v>0</v>
      </c>
      <c r="N111" s="70">
        <f t="shared" si="16"/>
        <v>0</v>
      </c>
      <c r="O111" s="70">
        <f t="shared" si="16"/>
        <v>0</v>
      </c>
      <c r="P111" s="70">
        <f t="shared" si="16"/>
        <v>0</v>
      </c>
      <c r="Q111" s="70">
        <f t="shared" si="16"/>
        <v>0</v>
      </c>
      <c r="R111" s="70">
        <f t="shared" si="16"/>
        <v>0</v>
      </c>
      <c r="S111" s="70">
        <f t="shared" si="16"/>
        <v>0</v>
      </c>
      <c r="T111" s="70">
        <f t="shared" si="16"/>
        <v>0</v>
      </c>
      <c r="U111" s="70">
        <f t="shared" si="15"/>
        <v>0</v>
      </c>
      <c r="V111" s="70">
        <f t="shared" si="15"/>
        <v>0</v>
      </c>
      <c r="W111" s="70">
        <f t="shared" si="15"/>
        <v>0</v>
      </c>
      <c r="X111" s="70">
        <f t="shared" si="15"/>
        <v>0</v>
      </c>
    </row>
    <row r="112" spans="1:24" ht="15">
      <c r="A112" s="69">
        <v>42</v>
      </c>
      <c r="B112" s="75">
        <v>32359</v>
      </c>
      <c r="C112" s="55">
        <v>12.368753</v>
      </c>
      <c r="D112">
        <v>0</v>
      </c>
      <c r="E112" s="70">
        <f t="shared" si="16"/>
        <v>0</v>
      </c>
      <c r="F112" s="70">
        <f t="shared" si="16"/>
        <v>0</v>
      </c>
      <c r="G112" s="70">
        <f t="shared" si="16"/>
        <v>0</v>
      </c>
      <c r="H112" s="70">
        <f t="shared" si="16"/>
        <v>0</v>
      </c>
      <c r="I112" s="70">
        <f t="shared" si="16"/>
        <v>0</v>
      </c>
      <c r="J112" s="70">
        <f t="shared" si="16"/>
        <v>0</v>
      </c>
      <c r="K112" s="70">
        <f t="shared" si="16"/>
        <v>0</v>
      </c>
      <c r="L112" s="70">
        <f t="shared" si="16"/>
        <v>0</v>
      </c>
      <c r="M112" s="70">
        <f t="shared" si="16"/>
        <v>0</v>
      </c>
      <c r="N112" s="70">
        <f t="shared" si="16"/>
        <v>0</v>
      </c>
      <c r="O112" s="70">
        <f t="shared" si="16"/>
        <v>0</v>
      </c>
      <c r="P112" s="70">
        <f t="shared" si="16"/>
        <v>0</v>
      </c>
      <c r="Q112" s="70">
        <f t="shared" si="16"/>
        <v>0</v>
      </c>
      <c r="R112" s="70">
        <f t="shared" si="16"/>
        <v>0</v>
      </c>
      <c r="S112" s="70">
        <f t="shared" si="16"/>
        <v>0</v>
      </c>
      <c r="T112" s="70">
        <f t="shared" si="16"/>
        <v>0</v>
      </c>
      <c r="U112" s="70">
        <f t="shared" si="15"/>
        <v>0</v>
      </c>
      <c r="V112" s="70">
        <f t="shared" si="15"/>
        <v>0</v>
      </c>
      <c r="W112" s="70">
        <f t="shared" si="15"/>
        <v>0</v>
      </c>
      <c r="X112" s="70">
        <f t="shared" si="15"/>
        <v>0</v>
      </c>
    </row>
    <row r="113" spans="1:24" ht="15">
      <c r="A113" s="69">
        <v>43</v>
      </c>
      <c r="B113" s="75">
        <v>33414</v>
      </c>
      <c r="C113" s="55">
        <v>12.4892573</v>
      </c>
      <c r="D113">
        <v>3</v>
      </c>
      <c r="E113" s="70">
        <f t="shared" si="16"/>
        <v>12519.48130266599</v>
      </c>
      <c r="F113" s="70">
        <f t="shared" si="16"/>
        <v>26602.552837847332</v>
      </c>
      <c r="G113" s="70">
        <f t="shared" si="16"/>
        <v>42444.495412800512</v>
      </c>
      <c r="H113" s="70">
        <f t="shared" si="16"/>
        <v>60264.978957257881</v>
      </c>
      <c r="I113" s="70">
        <f t="shared" si="16"/>
        <v>80311.108543686641</v>
      </c>
      <c r="J113" s="70">
        <f t="shared" si="16"/>
        <v>102860.85083285595</v>
      </c>
      <c r="K113" s="70">
        <f t="shared" si="16"/>
        <v>128226.88845700651</v>
      </c>
      <c r="L113" s="70">
        <f t="shared" si="16"/>
        <v>156760.95578685208</v>
      </c>
      <c r="M113" s="70">
        <f t="shared" si="16"/>
        <v>188858.71620367724</v>
      </c>
      <c r="N113" s="70">
        <f t="shared" si="16"/>
        <v>224965.24850649727</v>
      </c>
      <c r="O113" s="70">
        <f t="shared" si="16"/>
        <v>265581.21853072406</v>
      </c>
      <c r="P113" s="70">
        <f t="shared" si="16"/>
        <v>311269.82155616744</v>
      </c>
      <c r="Q113" s="70">
        <f t="shared" si="16"/>
        <v>362664.59177023399</v>
      </c>
      <c r="R113" s="70">
        <f t="shared" si="16"/>
        <v>420478.18707507913</v>
      </c>
      <c r="S113" s="70">
        <f t="shared" si="16"/>
        <v>485512.27105192712</v>
      </c>
      <c r="T113" s="70">
        <f t="shared" si="16"/>
        <v>558668.62910934165</v>
      </c>
      <c r="U113" s="70">
        <f t="shared" si="15"/>
        <v>640961.67295585596</v>
      </c>
      <c r="V113" s="70">
        <f t="shared" si="15"/>
        <v>733532.50678836321</v>
      </c>
      <c r="W113" s="70">
        <f t="shared" si="15"/>
        <v>837664.75024296786</v>
      </c>
      <c r="X113" s="70">
        <f t="shared" si="15"/>
        <v>954802.33751488058</v>
      </c>
    </row>
    <row r="114" spans="1:24" ht="15">
      <c r="A114" s="69">
        <v>44</v>
      </c>
      <c r="B114" s="75">
        <v>34493</v>
      </c>
      <c r="C114" s="55">
        <v>12.7418543</v>
      </c>
      <c r="D114">
        <v>4</v>
      </c>
      <c r="E114" s="70">
        <f t="shared" si="16"/>
        <v>17580.191214796014</v>
      </c>
      <c r="F114" s="70">
        <f t="shared" si="16"/>
        <v>37400.424779842739</v>
      </c>
      <c r="G114" s="70">
        <f t="shared" si="16"/>
        <v>59746.123627667417</v>
      </c>
      <c r="H114" s="70">
        <f t="shared" si="16"/>
        <v>84939.078864998693</v>
      </c>
      <c r="I114" s="70">
        <f t="shared" si="16"/>
        <v>113342.08375253493</v>
      </c>
      <c r="J114" s="70">
        <f t="shared" si="16"/>
        <v>145364.15813966293</v>
      </c>
      <c r="K114" s="70">
        <f t="shared" si="16"/>
        <v>181466.43858903644</v>
      </c>
      <c r="L114" s="70">
        <f t="shared" si="16"/>
        <v>222168.81901224644</v>
      </c>
      <c r="M114" s="70">
        <f t="shared" si="16"/>
        <v>268057.43744561361</v>
      </c>
      <c r="N114" s="70">
        <f t="shared" si="16"/>
        <v>319793.11678004341</v>
      </c>
      <c r="O114" s="70">
        <f t="shared" si="16"/>
        <v>378120.8809963814</v>
      </c>
      <c r="P114" s="70">
        <f t="shared" si="16"/>
        <v>443880.68394561281</v>
      </c>
      <c r="Q114" s="70">
        <f t="shared" si="16"/>
        <v>518019.50517460227</v>
      </c>
      <c r="R114" s="70">
        <f t="shared" si="16"/>
        <v>601604.9869843272</v>
      </c>
      <c r="S114" s="70">
        <f t="shared" si="16"/>
        <v>695840.8091022002</v>
      </c>
      <c r="T114" s="70">
        <f t="shared" si="16"/>
        <v>802084.02237273974</v>
      </c>
      <c r="U114" s="70">
        <f t="shared" si="15"/>
        <v>921864.59108184977</v>
      </c>
      <c r="V114" s="70">
        <f t="shared" si="15"/>
        <v>1056907.4253355858</v>
      </c>
      <c r="W114" s="70">
        <f t="shared" si="15"/>
        <v>1209157.2207725237</v>
      </c>
      <c r="X114" s="70">
        <f t="shared" si="15"/>
        <v>1380806.4633160841</v>
      </c>
    </row>
    <row r="115" spans="1:24" ht="15">
      <c r="A115" s="69">
        <v>45</v>
      </c>
      <c r="B115" s="75">
        <v>35598</v>
      </c>
      <c r="C115" s="55">
        <v>12.649166299999999</v>
      </c>
      <c r="D115">
        <v>5</v>
      </c>
      <c r="E115" s="70">
        <f t="shared" si="16"/>
        <v>22514.251097369986</v>
      </c>
      <c r="F115" s="70">
        <f t="shared" si="16"/>
        <v>47876.367257245874</v>
      </c>
      <c r="G115" s="70">
        <f t="shared" si="16"/>
        <v>76446.57966738363</v>
      </c>
      <c r="H115" s="70">
        <f t="shared" si="16"/>
        <v>108630.68575754295</v>
      </c>
      <c r="I115" s="70">
        <f t="shared" si="16"/>
        <v>144885.81294921497</v>
      </c>
      <c r="J115" s="70">
        <f t="shared" si="16"/>
        <v>185726.91147163804</v>
      </c>
      <c r="K115" s="70">
        <f t="shared" si="16"/>
        <v>231734.0684649093</v>
      </c>
      <c r="L115" s="70">
        <f t="shared" si="16"/>
        <v>283560.74725616153</v>
      </c>
      <c r="M115" s="70">
        <f t="shared" si="16"/>
        <v>341943.06883548602</v>
      </c>
      <c r="N115" s="70">
        <f t="shared" si="16"/>
        <v>407710.26736118004</v>
      </c>
      <c r="O115" s="70">
        <f t="shared" si="16"/>
        <v>481796.46819924033</v>
      </c>
      <c r="P115" s="70">
        <f t="shared" si="16"/>
        <v>565253.95578665868</v>
      </c>
      <c r="Q115" s="70">
        <f t="shared" si="16"/>
        <v>659268.11976881174</v>
      </c>
      <c r="R115" s="70">
        <f t="shared" si="16"/>
        <v>765174.29169862182</v>
      </c>
      <c r="S115" s="70">
        <f t="shared" si="16"/>
        <v>884476.71143779752</v>
      </c>
      <c r="T115" s="70">
        <f t="shared" si="16"/>
        <v>1018869.8926497055</v>
      </c>
      <c r="U115" s="70">
        <f t="shared" si="15"/>
        <v>1170262.6908489682</v>
      </c>
      <c r="V115" s="70">
        <f t="shared" si="15"/>
        <v>1340805.4158586788</v>
      </c>
      <c r="W115" s="70">
        <f t="shared" si="15"/>
        <v>1532920.3737674197</v>
      </c>
      <c r="X115" s="70">
        <f t="shared" si="15"/>
        <v>1749336.2721892118</v>
      </c>
    </row>
    <row r="116" spans="1:24" ht="15">
      <c r="A116" s="69">
        <v>46</v>
      </c>
      <c r="B116" s="75">
        <v>36735</v>
      </c>
      <c r="C116" s="55">
        <v>12.6890014</v>
      </c>
      <c r="D116">
        <v>5</v>
      </c>
      <c r="E116" s="70">
        <f t="shared" si="16"/>
        <v>23306.52332145</v>
      </c>
      <c r="F116" s="70">
        <f t="shared" si="16"/>
        <v>49570.411713450136</v>
      </c>
      <c r="G116" s="70">
        <f t="shared" si="16"/>
        <v>79166.925271205575</v>
      </c>
      <c r="H116" s="70">
        <f t="shared" si="16"/>
        <v>112518.94084865584</v>
      </c>
      <c r="I116" s="70">
        <f t="shared" si="16"/>
        <v>150102.99414965697</v>
      </c>
      <c r="J116" s="70">
        <f t="shared" si="16"/>
        <v>192456.08850019885</v>
      </c>
      <c r="K116" s="70">
        <f t="shared" si="16"/>
        <v>240183.36758582434</v>
      </c>
      <c r="L116" s="70">
        <f t="shared" si="16"/>
        <v>293966.76178280677</v>
      </c>
      <c r="M116" s="70">
        <f t="shared" si="16"/>
        <v>354574.73162241181</v>
      </c>
      <c r="N116" s="70">
        <f t="shared" si="16"/>
        <v>422873.24760347587</v>
      </c>
      <c r="O116" s="70">
        <f t="shared" si="16"/>
        <v>499838.16323355644</v>
      </c>
      <c r="P116" s="70">
        <f t="shared" si="16"/>
        <v>586569.15808544692</v>
      </c>
      <c r="Q116" s="70">
        <f t="shared" si="16"/>
        <v>684305.45008832728</v>
      </c>
      <c r="R116" s="70">
        <f t="shared" si="16"/>
        <v>794443.50155176141</v>
      </c>
      <c r="S116" s="70">
        <f t="shared" si="16"/>
        <v>918556.97190732369</v>
      </c>
      <c r="T116" s="70">
        <f t="shared" si="16"/>
        <v>1058419.2022538916</v>
      </c>
      <c r="U116" s="70">
        <f t="shared" si="15"/>
        <v>1216028.5529672068</v>
      </c>
      <c r="V116" s="70">
        <f t="shared" si="15"/>
        <v>1393636.9563990652</v>
      </c>
      <c r="W116" s="70">
        <f t="shared" si="15"/>
        <v>1593782.0926289102</v>
      </c>
      <c r="X116" s="70">
        <f t="shared" si="15"/>
        <v>1819323.6479969926</v>
      </c>
    </row>
    <row r="117" spans="1:24" ht="15">
      <c r="A117" s="69">
        <v>47</v>
      </c>
      <c r="B117" s="75">
        <v>37896</v>
      </c>
      <c r="C117" s="55">
        <v>12.8221977</v>
      </c>
      <c r="D117">
        <v>7</v>
      </c>
      <c r="E117" s="70">
        <f t="shared" si="16"/>
        <v>34013.700282743979</v>
      </c>
      <c r="F117" s="70">
        <f t="shared" si="16"/>
        <v>72388.704460826862</v>
      </c>
      <c r="G117" s="70">
        <f t="shared" si="16"/>
        <v>115684.22754200675</v>
      </c>
      <c r="H117" s="70">
        <f t="shared" si="16"/>
        <v>164531.18818790474</v>
      </c>
      <c r="I117" s="70">
        <f t="shared" si="16"/>
        <v>219641.40269826091</v>
      </c>
      <c r="J117" s="70">
        <f t="shared" si="16"/>
        <v>281817.957866029</v>
      </c>
      <c r="K117" s="70">
        <f t="shared" si="16"/>
        <v>351966.91386045783</v>
      </c>
      <c r="L117" s="70">
        <f t="shared" si="16"/>
        <v>431110.50767697848</v>
      </c>
      <c r="M117" s="70">
        <f t="shared" si="16"/>
        <v>520402.04955953837</v>
      </c>
      <c r="N117" s="70">
        <f t="shared" si="16"/>
        <v>621142.72947165824</v>
      </c>
      <c r="O117" s="70">
        <f t="shared" si="16"/>
        <v>734800.57852643426</v>
      </c>
      <c r="P117" s="70">
        <f t="shared" si="16"/>
        <v>863031.86168858164</v>
      </c>
      <c r="Q117" s="70">
        <f t="shared" si="16"/>
        <v>1007705.2134910261</v>
      </c>
      <c r="R117" s="70">
        <f t="shared" si="16"/>
        <v>1170928.868480796</v>
      </c>
      <c r="S117" s="70">
        <f t="shared" si="16"/>
        <v>1355081.3832065207</v>
      </c>
      <c r="T117" s="70">
        <f t="shared" si="16"/>
        <v>1562846.2974398993</v>
      </c>
      <c r="U117" s="70">
        <f t="shared" si="15"/>
        <v>1797251.2397275174</v>
      </c>
      <c r="V117" s="70">
        <f t="shared" si="15"/>
        <v>2061712.0471338243</v>
      </c>
      <c r="W117" s="70">
        <f t="shared" si="15"/>
        <v>2360082.5421047839</v>
      </c>
      <c r="X117" s="70">
        <f t="shared" si="15"/>
        <v>2696710.6918193898</v>
      </c>
    </row>
    <row r="118" spans="1:24" ht="15">
      <c r="A118" s="69">
        <v>48</v>
      </c>
      <c r="B118" s="75">
        <v>39082</v>
      </c>
      <c r="C118" s="55">
        <v>12.6767097</v>
      </c>
      <c r="D118">
        <v>5</v>
      </c>
      <c r="E118" s="70">
        <f t="shared" si="16"/>
        <v>24771.558424770021</v>
      </c>
      <c r="F118" s="70">
        <f t="shared" si="16"/>
        <v>52683.335399214018</v>
      </c>
      <c r="G118" s="70">
        <f t="shared" si="16"/>
        <v>84133.407312819734</v>
      </c>
      <c r="H118" s="70">
        <f t="shared" si="16"/>
        <v>119570.3135433545</v>
      </c>
      <c r="I118" s="70">
        <f t="shared" si="16"/>
        <v>159499.45350339537</v>
      </c>
      <c r="J118" s="70">
        <f t="shared" si="16"/>
        <v>204490.29462187726</v>
      </c>
      <c r="K118" s="70">
        <f t="shared" si="16"/>
        <v>255184.49406053746</v>
      </c>
      <c r="L118" s="70">
        <f t="shared" si="16"/>
        <v>312305.04999677546</v>
      </c>
      <c r="M118" s="70">
        <f t="shared" si="16"/>
        <v>376666.61298807658</v>
      </c>
      <c r="N118" s="70">
        <f t="shared" si="16"/>
        <v>449187.10447816766</v>
      </c>
      <c r="O118" s="70">
        <f t="shared" si="16"/>
        <v>530900.8081474707</v>
      </c>
      <c r="P118" s="70">
        <f t="shared" si="16"/>
        <v>622973.12081604963</v>
      </c>
      <c r="Q118" s="70">
        <f t="shared" si="16"/>
        <v>726717.17327570065</v>
      </c>
      <c r="R118" s="70">
        <f t="shared" si="16"/>
        <v>843612.55809667695</v>
      </c>
      <c r="S118" s="70">
        <f t="shared" si="16"/>
        <v>975326.43150410673</v>
      </c>
      <c r="T118" s="70">
        <f t="shared" si="16"/>
        <v>1123737.2902780215</v>
      </c>
      <c r="U118" s="70">
        <f t="shared" si="15"/>
        <v>1290961.7627819828</v>
      </c>
      <c r="V118" s="70">
        <f t="shared" si="15"/>
        <v>1479384.7962126278</v>
      </c>
      <c r="W118" s="70">
        <f t="shared" si="15"/>
        <v>1691693.6705992089</v>
      </c>
      <c r="X118" s="70">
        <f t="shared" si="15"/>
        <v>1930916.3246591152</v>
      </c>
    </row>
    <row r="119" spans="1:24" ht="15">
      <c r="A119" s="69">
        <v>49</v>
      </c>
      <c r="B119" s="75">
        <v>40291</v>
      </c>
      <c r="C119" s="55">
        <v>13.766070600000001</v>
      </c>
      <c r="D119">
        <v>10</v>
      </c>
      <c r="E119" s="70">
        <f t="shared" si="16"/>
        <v>55464.875054460055</v>
      </c>
      <c r="F119" s="70">
        <f t="shared" si="16"/>
        <v>118565.08396711887</v>
      </c>
      <c r="G119" s="70">
        <f t="shared" si="16"/>
        <v>190351.71218744182</v>
      </c>
      <c r="H119" s="70">
        <f t="shared" si="16"/>
        <v>272020.53832993394</v>
      </c>
      <c r="I119" s="70">
        <f t="shared" si="16"/>
        <v>364931.9527373928</v>
      </c>
      <c r="J119" s="70">
        <f t="shared" si="16"/>
        <v>470633.61804764095</v>
      </c>
      <c r="K119" s="70">
        <f t="shared" si="16"/>
        <v>590886.24922987388</v>
      </c>
      <c r="L119" s="70">
        <f t="shared" si="16"/>
        <v>727692.94251901039</v>
      </c>
      <c r="M119" s="70">
        <f t="shared" si="16"/>
        <v>883332.54179185501</v>
      </c>
      <c r="N119" s="70">
        <f t="shared" si="16"/>
        <v>1060397.5981821562</v>
      </c>
      <c r="O119" s="70">
        <f t="shared" si="16"/>
        <v>1261837.5552430765</v>
      </c>
      <c r="P119" s="70">
        <f t="shared" si="16"/>
        <v>1491007.8790096126</v>
      </c>
      <c r="Q119" s="70">
        <f t="shared" si="16"/>
        <v>1751725.9513400986</v>
      </c>
      <c r="R119" s="70">
        <f t="shared" si="16"/>
        <v>2048334.6575745586</v>
      </c>
      <c r="S119" s="70">
        <f t="shared" si="16"/>
        <v>2385774.727715001</v>
      </c>
      <c r="T119" s="70">
        <f t="shared" si="16"/>
        <v>2769667.0361436671</v>
      </c>
      <c r="U119" s="70">
        <f t="shared" si="15"/>
        <v>3206406.2307785922</v>
      </c>
      <c r="V119" s="70">
        <f t="shared" si="15"/>
        <v>3703267.2512848317</v>
      </c>
      <c r="W119" s="70">
        <f t="shared" si="15"/>
        <v>4268526.5106578423</v>
      </c>
      <c r="X119" s="70">
        <f t="shared" si="15"/>
        <v>4911599.7587491777</v>
      </c>
    </row>
    <row r="120" spans="1:24" ht="15">
      <c r="A120" s="69">
        <v>50</v>
      </c>
      <c r="B120" s="75">
        <v>41524</v>
      </c>
      <c r="C120" s="55">
        <v>12.5287767</v>
      </c>
      <c r="D120">
        <v>5</v>
      </c>
      <c r="E120" s="70">
        <f t="shared" si="16"/>
        <v>26012.246184540021</v>
      </c>
      <c r="F120" s="70">
        <f t="shared" si="16"/>
        <v>55283.50860819532</v>
      </c>
      <c r="G120" s="70">
        <f t="shared" si="16"/>
        <v>88222.102138181406</v>
      </c>
      <c r="H120" s="70">
        <f t="shared" si="16"/>
        <v>125287.49849966008</v>
      </c>
      <c r="I120" s="70">
        <f t="shared" si="16"/>
        <v>166996.73560423838</v>
      </c>
      <c r="J120" s="70">
        <f t="shared" si="16"/>
        <v>213931.62988892288</v>
      </c>
      <c r="K120" s="70">
        <f t="shared" si="16"/>
        <v>266746.89227291651</v>
      </c>
      <c r="L120" s="70">
        <f t="shared" si="16"/>
        <v>326179.2609445196</v>
      </c>
      <c r="M120" s="70">
        <f t="shared" si="16"/>
        <v>393057.77837450884</v>
      </c>
      <c r="N120" s="70">
        <f t="shared" si="16"/>
        <v>468315.35591357207</v>
      </c>
      <c r="O120" s="70">
        <f t="shared" si="16"/>
        <v>553001.78729233367</v>
      </c>
      <c r="P120" s="70">
        <f t="shared" si="16"/>
        <v>648298.39255373913</v>
      </c>
      <c r="Q120" s="70">
        <f t="shared" si="16"/>
        <v>755534.49669102661</v>
      </c>
      <c r="R120" s="70">
        <f t="shared" si="16"/>
        <v>876205.97285745444</v>
      </c>
      <c r="S120" s="70">
        <f t="shared" si="16"/>
        <v>1011996.1088133676</v>
      </c>
      <c r="T120" s="70">
        <f t="shared" si="16"/>
        <v>1164799.0876838232</v>
      </c>
      <c r="U120" s="70">
        <f t="shared" si="15"/>
        <v>1336746.4105679067</v>
      </c>
      <c r="V120" s="70">
        <f t="shared" si="15"/>
        <v>1530236.6295777648</v>
      </c>
      <c r="W120" s="70">
        <f t="shared" si="15"/>
        <v>1747968.8060637093</v>
      </c>
      <c r="X120" s="70">
        <f t="shared" si="15"/>
        <v>1992980.1607456275</v>
      </c>
    </row>
    <row r="121" spans="1:24" ht="15">
      <c r="A121" s="69">
        <v>51</v>
      </c>
      <c r="B121" s="75">
        <v>42782</v>
      </c>
      <c r="C121" s="55">
        <v>12.5532524</v>
      </c>
      <c r="D121">
        <v>10</v>
      </c>
      <c r="E121" s="70">
        <f t="shared" si="16"/>
        <v>53705.324417680014</v>
      </c>
      <c r="F121" s="70">
        <f t="shared" si="16"/>
        <v>114152.41376175024</v>
      </c>
      <c r="G121" s="70">
        <f t="shared" si="16"/>
        <v>182187.57879963514</v>
      </c>
      <c r="H121" s="70">
        <f t="shared" si="16"/>
        <v>258763.36982548222</v>
      </c>
      <c r="I121" s="70">
        <f t="shared" si="16"/>
        <v>344951.91317610047</v>
      </c>
      <c r="J121" s="70">
        <f t="shared" si="16"/>
        <v>441959.9219134053</v>
      </c>
      <c r="K121" s="70">
        <f t="shared" si="16"/>
        <v>551145.59083571809</v>
      </c>
      <c r="L121" s="70">
        <f t="shared" si="16"/>
        <v>674037.61236247688</v>
      </c>
      <c r="M121" s="70">
        <f t="shared" si="16"/>
        <v>812356.57953095227</v>
      </c>
      <c r="N121" s="70">
        <f t="shared" si="16"/>
        <v>968039.07576515956</v>
      </c>
      <c r="O121" s="70">
        <f t="shared" si="16"/>
        <v>1143264.7886942674</v>
      </c>
      <c r="P121" s="70">
        <f t="shared" si="16"/>
        <v>1340487.0276370652</v>
      </c>
      <c r="Q121" s="70">
        <f t="shared" si="16"/>
        <v>1562467.0720232842</v>
      </c>
      <c r="R121" s="70">
        <f t="shared" si="16"/>
        <v>1812312.8316589373</v>
      </c>
      <c r="S121" s="70">
        <f t="shared" si="16"/>
        <v>2093522.3601123509</v>
      </c>
      <c r="T121" s="70">
        <f t="shared" ref="T121:X135" si="17">$D121*((1+$C121/100)^T$2-1)*$B121</f>
        <v>2410032.8304453702</v>
      </c>
      <c r="U121" s="70">
        <f t="shared" si="17"/>
        <v>2766275.6589917219</v>
      </c>
      <c r="V121" s="70">
        <f t="shared" si="17"/>
        <v>3167238.5489623961</v>
      </c>
      <c r="W121" s="70">
        <f t="shared" si="17"/>
        <v>3618535.3225414236</v>
      </c>
      <c r="X121" s="70">
        <f t="shared" si="17"/>
        <v>4126484.5191808832</v>
      </c>
    </row>
    <row r="122" spans="1:24" ht="15">
      <c r="A122" s="69">
        <v>52</v>
      </c>
      <c r="B122" s="75">
        <v>44062</v>
      </c>
      <c r="C122" s="55">
        <v>15.0600673</v>
      </c>
      <c r="D122">
        <v>8</v>
      </c>
      <c r="E122" s="70">
        <f t="shared" ref="E122:T135" si="18">$D122*((1+$C122/100)^E$2-1)*$B122</f>
        <v>53086.134829808005</v>
      </c>
      <c r="F122" s="70">
        <f t="shared" si="18"/>
        <v>114167.07729195381</v>
      </c>
      <c r="G122" s="70">
        <f t="shared" si="18"/>
        <v>184446.8507963731</v>
      </c>
      <c r="H122" s="70">
        <f t="shared" si="18"/>
        <v>265310.80548884545</v>
      </c>
      <c r="I122" s="70">
        <f t="shared" si="18"/>
        <v>358352.92617944564</v>
      </c>
      <c r="J122" s="70">
        <f t="shared" si="18"/>
        <v>465407.25286339741</v>
      </c>
      <c r="K122" s="70">
        <f t="shared" si="18"/>
        <v>588584.03319351433</v>
      </c>
      <c r="L122" s="70">
        <f t="shared" si="18"/>
        <v>730311.31953931984</v>
      </c>
      <c r="M122" s="70">
        <f t="shared" si="18"/>
        <v>893382.83059126756</v>
      </c>
      <c r="N122" s="70">
        <f t="shared" si="18"/>
        <v>1081013.0209547654</v>
      </c>
      <c r="O122" s="70">
        <f t="shared" si="18"/>
        <v>1296900.4442621241</v>
      </c>
      <c r="P122" s="70">
        <f t="shared" si="18"/>
        <v>1545300.6588118072</v>
      </c>
      <c r="Q122" s="70">
        <f t="shared" si="18"/>
        <v>1831110.1128460167</v>
      </c>
      <c r="R122" s="70">
        <f t="shared" si="18"/>
        <v>2159962.6630075402</v>
      </c>
      <c r="S122" s="70">
        <f t="shared" si="18"/>
        <v>2538340.6285411566</v>
      </c>
      <c r="T122" s="70">
        <f t="shared" si="18"/>
        <v>2973702.5703325053</v>
      </c>
      <c r="U122" s="70">
        <f t="shared" si="17"/>
        <v>3474630.3135562185</v>
      </c>
      <c r="V122" s="70">
        <f t="shared" si="17"/>
        <v>4050998.1120337942</v>
      </c>
      <c r="W122" s="70">
        <f t="shared" si="17"/>
        <v>4714167.2888576211</v>
      </c>
      <c r="X122" s="70">
        <f t="shared" si="17"/>
        <v>5477210.1900239717</v>
      </c>
    </row>
    <row r="123" spans="1:24" ht="15">
      <c r="A123" s="69">
        <v>53</v>
      </c>
      <c r="B123" s="75">
        <v>45363</v>
      </c>
      <c r="C123" s="55">
        <v>12.7088257</v>
      </c>
      <c r="D123">
        <v>14</v>
      </c>
      <c r="E123" s="70">
        <f t="shared" si="18"/>
        <v>80711.464432074019</v>
      </c>
      <c r="F123" s="70">
        <f t="shared" si="18"/>
        <v>171680.40819873783</v>
      </c>
      <c r="G123" s="70">
        <f t="shared" si="18"/>
        <v>274210.43646983796</v>
      </c>
      <c r="H123" s="70">
        <f t="shared" si="18"/>
        <v>389770.82732407289</v>
      </c>
      <c r="I123" s="70">
        <f t="shared" si="18"/>
        <v>520017.58683021128</v>
      </c>
      <c r="J123" s="70">
        <f t="shared" si="18"/>
        <v>666817.17998188315</v>
      </c>
      <c r="K123" s="70">
        <f t="shared" si="18"/>
        <v>832273.27755550982</v>
      </c>
      <c r="L123" s="70">
        <f t="shared" si="18"/>
        <v>1018756.9021797908</v>
      </c>
      <c r="M123" s="70">
        <f t="shared" si="18"/>
        <v>1228940.405616614</v>
      </c>
      <c r="N123" s="70">
        <f t="shared" si="18"/>
        <v>1465835.7641553762</v>
      </c>
      <c r="O123" s="70">
        <f t="shared" si="18"/>
        <v>1732837.7409022206</v>
      </c>
      <c r="P123" s="70">
        <f t="shared" si="18"/>
        <v>2033772.5334893749</v>
      </c>
      <c r="Q123" s="70">
        <f t="shared" si="18"/>
        <v>2372952.6043370883</v>
      </c>
      <c r="R123" s="70">
        <f t="shared" si="18"/>
        <v>2755238.4791979739</v>
      </c>
      <c r="S123" s="70">
        <f t="shared" si="18"/>
        <v>3186108.3995706486</v>
      </c>
      <c r="T123" s="70">
        <f t="shared" si="18"/>
        <v>3671736.8271172158</v>
      </c>
      <c r="U123" s="70">
        <f t="shared" si="17"/>
        <v>4219082.9250703277</v>
      </c>
      <c r="V123" s="70">
        <f t="shared" si="17"/>
        <v>4835990.284588051</v>
      </c>
      <c r="W123" s="70">
        <f t="shared" si="17"/>
        <v>5531299.3251573546</v>
      </c>
      <c r="X123" s="70">
        <f t="shared" si="17"/>
        <v>6314973.9797689524</v>
      </c>
    </row>
    <row r="124" spans="1:24" ht="15">
      <c r="A124" s="69">
        <v>54</v>
      </c>
      <c r="B124" s="75">
        <v>46684</v>
      </c>
      <c r="C124" s="55">
        <v>13.548388900000001</v>
      </c>
      <c r="D124">
        <v>15</v>
      </c>
      <c r="E124" s="70">
        <f t="shared" si="18"/>
        <v>94873.948111140053</v>
      </c>
      <c r="F124" s="70">
        <f t="shared" si="18"/>
        <v>202601.78767716154</v>
      </c>
      <c r="G124" s="70">
        <f t="shared" si="18"/>
        <v>324925.01390115567</v>
      </c>
      <c r="H124" s="70">
        <f t="shared" si="18"/>
        <v>463821.06652900326</v>
      </c>
      <c r="I124" s="70">
        <f t="shared" si="18"/>
        <v>621535.29653362057</v>
      </c>
      <c r="J124" s="70">
        <f t="shared" si="18"/>
        <v>800617.26376990357</v>
      </c>
      <c r="K124" s="70">
        <f t="shared" si="18"/>
        <v>1003961.9523771291</v>
      </c>
      <c r="L124" s="70">
        <f t="shared" si="18"/>
        <v>1234856.5702043555</v>
      </c>
      <c r="M124" s="70">
        <f t="shared" si="18"/>
        <v>1497033.6888039829</v>
      </c>
      <c r="N124" s="70">
        <f t="shared" si="18"/>
        <v>1794731.5830383024</v>
      </c>
      <c r="O124" s="70">
        <f t="shared" si="18"/>
        <v>2132762.745730598</v>
      </c>
      <c r="P124" s="70">
        <f t="shared" si="18"/>
        <v>2516591.6849476383</v>
      </c>
      <c r="Q124" s="70">
        <f t="shared" si="18"/>
        <v>2952423.2615605472</v>
      </c>
      <c r="R124" s="70">
        <f t="shared" si="18"/>
        <v>3447302.9951219736</v>
      </c>
      <c r="S124" s="70">
        <f t="shared" si="18"/>
        <v>4009230.9595735874</v>
      </c>
      <c r="T124" s="70">
        <f t="shared" si="18"/>
        <v>4647291.109986959</v>
      </c>
      <c r="U124" s="70">
        <f t="shared" si="17"/>
        <v>5371798.1309942594</v>
      </c>
      <c r="V124" s="70">
        <f t="shared" si="17"/>
        <v>6194464.1808154322</v>
      </c>
      <c r="W124" s="70">
        <f t="shared" si="17"/>
        <v>7128588.2264146479</v>
      </c>
      <c r="X124" s="70">
        <f t="shared" si="17"/>
        <v>8189271.0305200564</v>
      </c>
    </row>
    <row r="125" spans="1:24" ht="15">
      <c r="A125" s="69">
        <v>55</v>
      </c>
      <c r="B125" s="75">
        <v>48022</v>
      </c>
      <c r="C125" s="55">
        <v>12.105408499999999</v>
      </c>
      <c r="D125">
        <v>18</v>
      </c>
      <c r="E125" s="70">
        <f t="shared" si="18"/>
        <v>104638.66685765993</v>
      </c>
      <c r="F125" s="70">
        <f t="shared" si="18"/>
        <v>221944.27178739366</v>
      </c>
      <c r="G125" s="70">
        <f t="shared" si="18"/>
        <v>353450.19938726787</v>
      </c>
      <c r="H125" s="70">
        <f t="shared" si="18"/>
        <v>500875.45672482089</v>
      </c>
      <c r="I125" s="70">
        <f t="shared" si="18"/>
        <v>666147.1436952611</v>
      </c>
      <c r="J125" s="70">
        <f t="shared" si="18"/>
        <v>851425.64350831416</v>
      </c>
      <c r="K125" s="70">
        <f t="shared" si="18"/>
        <v>1059132.8625864093</v>
      </c>
      <c r="L125" s="70">
        <f t="shared" si="18"/>
        <v>1291983.8890178977</v>
      </c>
      <c r="M125" s="70">
        <f t="shared" si="18"/>
        <v>1553022.4833953606</v>
      </c>
      <c r="N125" s="70">
        <f t="shared" si="18"/>
        <v>1845660.8659648737</v>
      </c>
      <c r="O125" s="70">
        <f t="shared" si="18"/>
        <v>2173724.3201722186</v>
      </c>
      <c r="P125" s="70">
        <f t="shared" si="18"/>
        <v>2541501.1956505729</v>
      </c>
      <c r="Q125" s="70">
        <f t="shared" si="18"/>
        <v>2953798.9642741187</v>
      </c>
      <c r="R125" s="70">
        <f t="shared" si="18"/>
        <v>3416007.0620259298</v>
      </c>
      <c r="S125" s="70">
        <f t="shared" si="18"/>
        <v>3934167.3381306771</v>
      </c>
      <c r="T125" s="70">
        <f t="shared" si="18"/>
        <v>4515053.0323426314</v>
      </c>
      <c r="U125" s="70">
        <f t="shared" si="17"/>
        <v>5166257.3127570031</v>
      </c>
      <c r="V125" s="70">
        <f t="shared" si="17"/>
        <v>5896292.5314850202</v>
      </c>
      <c r="W125" s="70">
        <f t="shared" si="17"/>
        <v>6714701.4956339328</v>
      </c>
      <c r="X125" s="70">
        <f t="shared" si="17"/>
        <v>7632182.208093687</v>
      </c>
    </row>
    <row r="126" spans="1:24" ht="15">
      <c r="A126" s="69">
        <v>56</v>
      </c>
      <c r="B126" s="75">
        <v>49399</v>
      </c>
      <c r="C126" s="55">
        <v>12.4480313</v>
      </c>
      <c r="D126">
        <v>12</v>
      </c>
      <c r="E126" s="70">
        <f t="shared" si="18"/>
        <v>73790.435782644039</v>
      </c>
      <c r="F126" s="70">
        <f t="shared" si="18"/>
        <v>156766.32810791794</v>
      </c>
      <c r="G126" s="70">
        <f t="shared" si="18"/>
        <v>250071.08548129626</v>
      </c>
      <c r="H126" s="70">
        <f t="shared" si="18"/>
        <v>354990.44825690181</v>
      </c>
      <c r="I126" s="70">
        <f t="shared" si="18"/>
        <v>472970.20615057531</v>
      </c>
      <c r="J126" s="70">
        <f t="shared" si="18"/>
        <v>605636.12123451754</v>
      </c>
      <c r="K126" s="70">
        <f t="shared" si="18"/>
        <v>754816.33095254004</v>
      </c>
      <c r="L126" s="70">
        <f t="shared" si="18"/>
        <v>922566.53986966796</v>
      </c>
      <c r="M126" s="70">
        <f t="shared" si="18"/>
        <v>1111198.3472986151</v>
      </c>
      <c r="N126" s="70">
        <f t="shared" si="18"/>
        <v>1323311.1011580736</v>
      </c>
      <c r="O126" s="70">
        <f t="shared" si="18"/>
        <v>1561827.7170092491</v>
      </c>
      <c r="P126" s="70">
        <f t="shared" si="18"/>
        <v>1830034.9558572802</v>
      </c>
      <c r="Q126" s="70">
        <f t="shared" si="18"/>
        <v>2131628.715745979</v>
      </c>
      <c r="R126" s="70">
        <f t="shared" si="18"/>
        <v>2470764.9612644711</v>
      </c>
      <c r="S126" s="70">
        <f t="shared" si="18"/>
        <v>2852116.9927747487</v>
      </c>
      <c r="T126" s="70">
        <f t="shared" si="18"/>
        <v>3280939.8445306122</v>
      </c>
      <c r="U126" s="70">
        <f t="shared" si="17"/>
        <v>3763142.6990945986</v>
      </c>
      <c r="V126" s="70">
        <f t="shared" si="17"/>
        <v>4305370.315924203</v>
      </c>
      <c r="W126" s="70">
        <f t="shared" si="17"/>
        <v>4915094.5962140011</v>
      </c>
      <c r="X126" s="70">
        <f t="shared" si="17"/>
        <v>5600717.5457579726</v>
      </c>
    </row>
    <row r="127" spans="1:24" ht="15">
      <c r="A127" s="69">
        <v>57</v>
      </c>
      <c r="B127" s="75">
        <v>50795</v>
      </c>
      <c r="C127" s="55">
        <v>12.946932800000001</v>
      </c>
      <c r="D127">
        <v>17</v>
      </c>
      <c r="E127" s="70">
        <f t="shared" si="18"/>
        <v>111798.7067679199</v>
      </c>
      <c r="F127" s="70">
        <f t="shared" si="18"/>
        <v>238071.91697235146</v>
      </c>
      <c r="G127" s="70">
        <f t="shared" si="18"/>
        <v>380693.63484635338</v>
      </c>
      <c r="H127" s="70">
        <f t="shared" si="18"/>
        <v>541780.49069170817</v>
      </c>
      <c r="I127" s="70">
        <f t="shared" si="18"/>
        <v>723723.15351299383</v>
      </c>
      <c r="J127" s="70">
        <f t="shared" si="18"/>
        <v>929221.81062428176</v>
      </c>
      <c r="K127" s="70">
        <f t="shared" si="18"/>
        <v>1161326.2407766704</v>
      </c>
      <c r="L127" s="70">
        <f t="shared" si="18"/>
        <v>1423481.075526712</v>
      </c>
      <c r="M127" s="70">
        <f t="shared" si="18"/>
        <v>1719576.9205637928</v>
      </c>
      <c r="N127" s="70">
        <f t="shared" si="18"/>
        <v>2054008.0956814159</v>
      </c>
      <c r="O127" s="70">
        <f t="shared" si="18"/>
        <v>2431737.8503037682</v>
      </c>
      <c r="P127" s="70">
        <f t="shared" si="18"/>
        <v>2858372.0224226816</v>
      </c>
      <c r="Q127" s="70">
        <f t="shared" si="18"/>
        <v>3340242.2341076662</v>
      </c>
      <c r="R127" s="70">
        <f t="shared" si="18"/>
        <v>3884499.8582827239</v>
      </c>
      <c r="S127" s="70">
        <f t="shared" si="18"/>
        <v>4499222.1513186032</v>
      </c>
      <c r="T127" s="70">
        <f t="shared" si="18"/>
        <v>5193532.1265404578</v>
      </c>
      <c r="U127" s="70">
        <f t="shared" si="17"/>
        <v>5977733.9476779802</v>
      </c>
      <c r="V127" s="70">
        <f t="shared" si="17"/>
        <v>6863465.8516145553</v>
      </c>
      <c r="W127" s="70">
        <f t="shared" si="17"/>
        <v>7863872.8699419582</v>
      </c>
      <c r="X127" s="70">
        <f t="shared" si="17"/>
        <v>8993801.9126586951</v>
      </c>
    </row>
    <row r="128" spans="1:24" ht="15">
      <c r="A128" s="69">
        <v>58</v>
      </c>
      <c r="B128" s="75">
        <v>52212</v>
      </c>
      <c r="C128" s="55">
        <v>13.4630648</v>
      </c>
      <c r="D128">
        <v>16</v>
      </c>
      <c r="E128" s="70">
        <f t="shared" si="18"/>
        <v>112469.36629401593</v>
      </c>
      <c r="F128" s="70">
        <f t="shared" si="18"/>
        <v>240080.55625234463</v>
      </c>
      <c r="G128" s="70">
        <f t="shared" si="18"/>
        <v>384872.12340681418</v>
      </c>
      <c r="H128" s="70">
        <f t="shared" si="18"/>
        <v>549157.07307222544</v>
      </c>
      <c r="I128" s="70">
        <f t="shared" si="18"/>
        <v>735559.81196773832</v>
      </c>
      <c r="J128" s="70">
        <f t="shared" si="18"/>
        <v>947058.07238972909</v>
      </c>
      <c r="K128" s="70">
        <f t="shared" si="18"/>
        <v>1187030.480663205</v>
      </c>
      <c r="L128" s="70">
        <f t="shared" si="18"/>
        <v>1459310.5297646597</v>
      </c>
      <c r="M128" s="70">
        <f t="shared" si="18"/>
        <v>1768247.8183141148</v>
      </c>
      <c r="N128" s="70">
        <f t="shared" si="18"/>
        <v>2118777.5342123467</v>
      </c>
      <c r="O128" s="70">
        <f t="shared" si="18"/>
        <v>2516499.2929052124</v>
      </c>
      <c r="P128" s="70">
        <f t="shared" si="18"/>
        <v>2967766.5896945987</v>
      </c>
      <c r="Q128" s="70">
        <f t="shared" si="18"/>
        <v>3479788.2950719488</v>
      </c>
      <c r="R128" s="70">
        <f t="shared" si="18"/>
        <v>4060743.814434316</v>
      </c>
      <c r="S128" s="70">
        <f t="shared" si="18"/>
        <v>4719913.7518276153</v>
      </c>
      <c r="T128" s="70">
        <f t="shared" si="18"/>
        <v>5467828.1650342941</v>
      </c>
      <c r="U128" s="70">
        <f t="shared" si="17"/>
        <v>6316434.7803395269</v>
      </c>
      <c r="V128" s="70">
        <f t="shared" si="17"/>
        <v>7279289.8541603927</v>
      </c>
      <c r="W128" s="70">
        <f t="shared" si="17"/>
        <v>8371774.7304998469</v>
      </c>
      <c r="X128" s="70">
        <f t="shared" si="17"/>
        <v>9611341.5536710806</v>
      </c>
    </row>
    <row r="129" spans="1:24" ht="15">
      <c r="A129" s="69">
        <v>59</v>
      </c>
      <c r="B129" s="75">
        <v>53648</v>
      </c>
      <c r="C129" s="55">
        <v>13.4545586</v>
      </c>
      <c r="D129">
        <v>20</v>
      </c>
      <c r="E129" s="70">
        <f t="shared" si="18"/>
        <v>144362.03195455999</v>
      </c>
      <c r="F129" s="70">
        <f t="shared" si="18"/>
        <v>308147.33809459704</v>
      </c>
      <c r="G129" s="70">
        <f t="shared" si="18"/>
        <v>493969.23422743473</v>
      </c>
      <c r="H129" s="70">
        <f t="shared" si="18"/>
        <v>704792.6462670964</v>
      </c>
      <c r="I129" s="70">
        <f t="shared" si="18"/>
        <v>943981.41782215354</v>
      </c>
      <c r="J129" s="70">
        <f t="shared" si="18"/>
        <v>1215351.9828107059</v>
      </c>
      <c r="K129" s="70">
        <f t="shared" si="18"/>
        <v>1523234.2594887945</v>
      </c>
      <c r="L129" s="70">
        <f t="shared" si="18"/>
        <v>1872540.7375015512</v>
      </c>
      <c r="M129" s="70">
        <f t="shared" si="18"/>
        <v>2268844.8602921292</v>
      </c>
      <c r="N129" s="70">
        <f t="shared" si="18"/>
        <v>2718469.953517782</v>
      </c>
      <c r="O129" s="70">
        <f t="shared" si="18"/>
        <v>3228590.1183917853</v>
      </c>
      <c r="P129" s="70">
        <f t="shared" si="18"/>
        <v>3807344.6997791776</v>
      </c>
      <c r="Q129" s="70">
        <f t="shared" si="18"/>
        <v>4463968.1554695209</v>
      </c>
      <c r="R129" s="70">
        <f t="shared" si="18"/>
        <v>5208937.3987870663</v>
      </c>
      <c r="S129" s="70">
        <f t="shared" si="18"/>
        <v>6054138.9654987492</v>
      </c>
      <c r="T129" s="70">
        <f t="shared" si="18"/>
        <v>7013058.6722917734</v>
      </c>
      <c r="U129" s="70">
        <f t="shared" si="17"/>
        <v>8100996.7929622112</v>
      </c>
      <c r="V129" s="70">
        <f t="shared" si="17"/>
        <v>9335312.1856099926</v>
      </c>
      <c r="W129" s="70">
        <f t="shared" si="17"/>
        <v>10735699.26607039</v>
      </c>
      <c r="X129" s="70">
        <f t="shared" si="17"/>
        <v>12324502.246898163</v>
      </c>
    </row>
    <row r="130" spans="1:24" ht="15">
      <c r="A130" s="69">
        <v>60</v>
      </c>
      <c r="B130" s="75">
        <v>55099</v>
      </c>
      <c r="C130" s="55">
        <v>14.5889551</v>
      </c>
      <c r="D130">
        <v>25</v>
      </c>
      <c r="E130" s="70">
        <f t="shared" si="18"/>
        <v>200959.209263725</v>
      </c>
      <c r="F130" s="70">
        <f t="shared" si="18"/>
        <v>431236.26733624976</v>
      </c>
      <c r="G130" s="70">
        <f t="shared" si="18"/>
        <v>695108.34201657644</v>
      </c>
      <c r="H130" s="70">
        <f t="shared" si="18"/>
        <v>997476.59519345383</v>
      </c>
      <c r="I130" s="70">
        <f t="shared" si="18"/>
        <v>1343957.2170629604</v>
      </c>
      <c r="J130" s="70">
        <f t="shared" si="18"/>
        <v>1740985.7412872103</v>
      </c>
      <c r="K130" s="70">
        <f t="shared" si="18"/>
        <v>2195936.5786447288</v>
      </c>
      <c r="L130" s="70">
        <f t="shared" si="18"/>
        <v>2717259.9893914089</v>
      </c>
      <c r="M130" s="70">
        <f t="shared" si="18"/>
        <v>3314639.0384577108</v>
      </c>
      <c r="N130" s="70">
        <f t="shared" si="18"/>
        <v>3999169.4487691033</v>
      </c>
      <c r="O130" s="70">
        <f t="shared" si="18"/>
        <v>4783565.6932866704</v>
      </c>
      <c r="P130" s="70">
        <f t="shared" si="18"/>
        <v>5682397.1537229903</v>
      </c>
      <c r="Q130" s="70">
        <f t="shared" si="18"/>
        <v>6712358.7323470404</v>
      </c>
      <c r="R130" s="70">
        <f t="shared" si="18"/>
        <v>7892580.9432238033</v>
      </c>
      <c r="S130" s="70">
        <f t="shared" si="18"/>
        <v>9244985.2425256055</v>
      </c>
      <c r="T130" s="70">
        <f t="shared" si="18"/>
        <v>10794691.197823016</v>
      </c>
      <c r="U130" s="70">
        <f t="shared" si="17"/>
        <v>12570483.059120795</v>
      </c>
      <c r="V130" s="70">
        <f t="shared" si="17"/>
        <v>14605344.397732755</v>
      </c>
      <c r="W130" s="70">
        <f t="shared" si="17"/>
        <v>16937070.743382081</v>
      </c>
      <c r="X130" s="70">
        <f t="shared" si="17"/>
        <v>19608971.598653052</v>
      </c>
    </row>
    <row r="131" spans="1:24" ht="15">
      <c r="A131" s="69">
        <v>61</v>
      </c>
      <c r="B131" s="75">
        <v>56566</v>
      </c>
      <c r="C131" s="55">
        <v>14.3558314</v>
      </c>
      <c r="D131">
        <v>32</v>
      </c>
      <c r="E131" s="70">
        <f t="shared" si="18"/>
        <v>259856.62687116815</v>
      </c>
      <c r="F131" s="70">
        <f t="shared" si="18"/>
        <v>557017.83297768829</v>
      </c>
      <c r="G131" s="70">
        <f t="shared" si="18"/>
        <v>896839.00081906689</v>
      </c>
      <c r="H131" s="70">
        <f t="shared" si="18"/>
        <v>1285444.3225772651</v>
      </c>
      <c r="I131" s="70">
        <f t="shared" si="18"/>
        <v>1729837.1691384977</v>
      </c>
      <c r="J131" s="70">
        <f t="shared" si="18"/>
        <v>2238026.303505722</v>
      </c>
      <c r="K131" s="70">
        <f t="shared" si="18"/>
        <v>2819170.2131958236</v>
      </c>
      <c r="L131" s="70">
        <f t="shared" si="18"/>
        <v>3483742.1627524048</v>
      </c>
      <c r="M131" s="70">
        <f t="shared" si="18"/>
        <v>4243718.9409190221</v>
      </c>
      <c r="N131" s="70">
        <f t="shared" si="18"/>
        <v>5112796.7040383918</v>
      </c>
      <c r="O131" s="70">
        <f t="shared" si="18"/>
        <v>6106637.8055660669</v>
      </c>
      <c r="P131" s="70">
        <f t="shared" si="18"/>
        <v>7243153.0600129617</v>
      </c>
      <c r="Q131" s="70">
        <f t="shared" si="18"/>
        <v>8542824.5282235313</v>
      </c>
      <c r="R131" s="70">
        <f t="shared" si="18"/>
        <v>10029074.641164318</v>
      </c>
      <c r="S131" s="70">
        <f t="shared" si="18"/>
        <v>11728688.314501189</v>
      </c>
      <c r="T131" s="70">
        <f t="shared" si="18"/>
        <v>13672295.661233651</v>
      </c>
      <c r="U131" s="70">
        <f t="shared" si="17"/>
        <v>15894924.001741037</v>
      </c>
      <c r="V131" s="70">
        <f t="shared" si="17"/>
        <v>18436629.119460285</v>
      </c>
      <c r="W131" s="70">
        <f t="shared" si="17"/>
        <v>21343217.138564475</v>
      </c>
      <c r="X131" s="70">
        <f t="shared" si="17"/>
        <v>24667070.033183865</v>
      </c>
    </row>
    <row r="132" spans="1:24" ht="15">
      <c r="A132" s="69">
        <v>62</v>
      </c>
      <c r="B132" s="75">
        <v>58054</v>
      </c>
      <c r="C132" s="55">
        <v>13.695024800000001</v>
      </c>
      <c r="D132">
        <v>37</v>
      </c>
      <c r="E132" s="70">
        <f t="shared" si="18"/>
        <v>294168.85880350397</v>
      </c>
      <c r="F132" s="70">
        <f t="shared" si="18"/>
        <v>628624.21577402507</v>
      </c>
      <c r="G132" s="70">
        <f t="shared" si="18"/>
        <v>1008883.3168265871</v>
      </c>
      <c r="H132" s="70">
        <f t="shared" si="18"/>
        <v>1441218.9960725554</v>
      </c>
      <c r="I132" s="70">
        <f t="shared" si="18"/>
        <v>1932763.1538105069</v>
      </c>
      <c r="J132" s="70">
        <f t="shared" si="18"/>
        <v>2491624.4058536221</v>
      </c>
      <c r="K132" s="70">
        <f t="shared" si="18"/>
        <v>3127021.8449616325</v>
      </c>
      <c r="L132" s="70">
        <f t="shared" si="18"/>
        <v>3849437.120934051</v>
      </c>
      <c r="M132" s="70">
        <f t="shared" si="18"/>
        <v>4670787.3481098786</v>
      </c>
      <c r="N132" s="70">
        <f t="shared" si="18"/>
        <v>5604621.692592294</v>
      </c>
      <c r="O132" s="70">
        <f t="shared" si="18"/>
        <v>6666344.8821424916</v>
      </c>
      <c r="P132" s="70">
        <f t="shared" si="18"/>
        <v>7873471.3258089423</v>
      </c>
      <c r="Q132" s="70">
        <f t="shared" si="18"/>
        <v>9245914.03530287</v>
      </c>
      <c r="R132" s="70">
        <f t="shared" si="18"/>
        <v>10806313.114227781</v>
      </c>
      <c r="S132" s="70">
        <f t="shared" si="18"/>
        <v>12580409.233990435</v>
      </c>
      <c r="T132" s="70">
        <f t="shared" si="18"/>
        <v>14597468.257330421</v>
      </c>
      <c r="U132" s="70">
        <f t="shared" si="17"/>
        <v>16890764.014147453</v>
      </c>
      <c r="V132" s="70">
        <f t="shared" si="17"/>
        <v>19498127.193597928</v>
      </c>
      <c r="W132" s="70">
        <f t="shared" si="17"/>
        <v>22462569.407100208</v>
      </c>
      <c r="X132" s="70">
        <f t="shared" si="17"/>
        <v>25832992.716923311</v>
      </c>
    </row>
    <row r="133" spans="1:24" ht="15">
      <c r="A133" s="69">
        <v>63</v>
      </c>
      <c r="B133" s="75">
        <v>59564</v>
      </c>
      <c r="C133" s="55">
        <v>15.539543800000001</v>
      </c>
      <c r="D133">
        <v>35</v>
      </c>
      <c r="E133" s="70">
        <f t="shared" si="18"/>
        <v>323959.08541611995</v>
      </c>
      <c r="F133" s="70">
        <f t="shared" si="18"/>
        <v>698259.93480455712</v>
      </c>
      <c r="G133" s="70">
        <f t="shared" si="18"/>
        <v>1130725.4286274824</v>
      </c>
      <c r="H133" s="70">
        <f t="shared" si="18"/>
        <v>1630394.0872829077</v>
      </c>
      <c r="I133" s="70">
        <f t="shared" si="18"/>
        <v>2207708.9760049651</v>
      </c>
      <c r="J133" s="70">
        <f t="shared" si="18"/>
        <v>2874735.9647239088</v>
      </c>
      <c r="K133" s="70">
        <f t="shared" si="18"/>
        <v>3645415.9045126527</v>
      </c>
      <c r="L133" s="70">
        <f t="shared" si="18"/>
        <v>4535855.9911026815</v>
      </c>
      <c r="M133" s="70">
        <f t="shared" si="18"/>
        <v>5564666.4049611269</v>
      </c>
      <c r="N133" s="70">
        <f t="shared" si="18"/>
        <v>6753349.2637000661</v>
      </c>
      <c r="O133" s="70">
        <f t="shared" si="18"/>
        <v>8126748.0159158353</v>
      </c>
      <c r="P133" s="70">
        <f t="shared" si="18"/>
        <v>9713566.668780826</v>
      </c>
      <c r="Q133" s="70">
        <f t="shared" si="18"/>
        <v>11546969.701234343</v>
      </c>
      <c r="R133" s="70">
        <f t="shared" si="18"/>
        <v>13665275.200946502</v>
      </c>
      <c r="S133" s="70">
        <f t="shared" si="18"/>
        <v>16112755.711604241</v>
      </c>
      <c r="T133" s="70">
        <f t="shared" si="18"/>
        <v>18940563.5282121</v>
      </c>
      <c r="U133" s="70">
        <f t="shared" si="17"/>
        <v>22207799.779061567</v>
      </c>
      <c r="V133" s="70">
        <f t="shared" si="17"/>
        <v>25982749.638161261</v>
      </c>
      <c r="W133" s="70">
        <f t="shared" si="17"/>
        <v>30344309.484043792</v>
      </c>
      <c r="X133" s="70">
        <f t="shared" si="17"/>
        <v>35383635.832540445</v>
      </c>
    </row>
    <row r="134" spans="1:24" ht="15">
      <c r="A134" s="69">
        <v>64</v>
      </c>
      <c r="B134" s="75">
        <v>61099</v>
      </c>
      <c r="C134" s="55">
        <v>16.852858900000001</v>
      </c>
      <c r="D134">
        <v>27</v>
      </c>
      <c r="E134" s="70">
        <f>$D134*((1+$C134/100)^E$2-1)*$B134</f>
        <v>278017.06300139718</v>
      </c>
      <c r="F134" s="70">
        <f>$D134*((1+$C134/100)^F$2-1)*$B134</f>
        <v>602887.949348344</v>
      </c>
      <c r="G134" s="70">
        <f t="shared" si="18"/>
        <v>982508.86777852115</v>
      </c>
      <c r="H134" s="70">
        <f t="shared" si="18"/>
        <v>1426106.76394662</v>
      </c>
      <c r="I134" s="70">
        <f t="shared" si="18"/>
        <v>1944463.5876392971</v>
      </c>
      <c r="J134" s="70">
        <f t="shared" si="18"/>
        <v>2550178.3554274235</v>
      </c>
      <c r="K134" s="70">
        <f t="shared" si="18"/>
        <v>3257973.3783673448</v>
      </c>
      <c r="L134" s="70">
        <f t="shared" si="18"/>
        <v>4085052.0978245544</v>
      </c>
      <c r="M134" s="70">
        <f t="shared" si="18"/>
        <v>5051517.2268638145</v>
      </c>
      <c r="N134" s="70">
        <f t="shared" si="18"/>
        <v>6180859.3604177628</v>
      </c>
      <c r="O134" s="70">
        <f t="shared" si="18"/>
        <v>7500527.9302378092</v>
      </c>
      <c r="P134" s="70">
        <f t="shared" si="18"/>
        <v>9042598.3820772748</v>
      </c>
      <c r="Q134" s="70">
        <f t="shared" si="18"/>
        <v>10844551.79130384</v>
      </c>
      <c r="R134" s="70">
        <f t="shared" si="18"/>
        <v>12950185.866031097</v>
      </c>
      <c r="S134" s="70">
        <f t="shared" si="18"/>
        <v>15410679.48032246</v>
      </c>
      <c r="T134" s="70">
        <f t="shared" si="18"/>
        <v>18285836.611673854</v>
      </c>
      <c r="U134" s="70">
        <f t="shared" si="17"/>
        <v>21645539.917525195</v>
      </c>
      <c r="V134" s="70">
        <f t="shared" si="17"/>
        <v>25571449.280970287</v>
      </c>
      <c r="W134" s="70">
        <f t="shared" si="17"/>
        <v>30158986.609978676</v>
      </c>
      <c r="X134" s="70">
        <f t="shared" si="17"/>
        <v>35519655.132029675</v>
      </c>
    </row>
    <row r="135" spans="1:24" ht="15">
      <c r="A135" s="69">
        <v>65</v>
      </c>
      <c r="B135">
        <v>62626.147649999999</v>
      </c>
      <c r="C135" s="55">
        <v>15.0329374</v>
      </c>
      <c r="D135">
        <v>39</v>
      </c>
      <c r="E135" s="70">
        <f>$D135*((1+$C135/100)^E$2-1)*$B135</f>
        <v>367167.43331798678</v>
      </c>
      <c r="F135" s="70">
        <f t="shared" ref="F135:X135" si="19">$D135*((1+$C135/100)^F$2-1)*$B135</f>
        <v>789530.9170398534</v>
      </c>
      <c r="G135" s="70">
        <f t="shared" si="18"/>
        <v>1275388.0388700874</v>
      </c>
      <c r="H135" s="70">
        <f t="shared" si="18"/>
        <v>1834283.757678502</v>
      </c>
      <c r="I135" s="70">
        <f t="shared" si="18"/>
        <v>2477197.920026666</v>
      </c>
      <c r="J135" s="70">
        <f t="shared" si="18"/>
        <v>3216760.9659363632</v>
      </c>
      <c r="K135" s="70">
        <f t="shared" si="18"/>
        <v>4067502.0615711985</v>
      </c>
      <c r="L135" s="70">
        <f t="shared" si="18"/>
        <v>5046134.5335488934</v>
      </c>
      <c r="M135" s="70">
        <f t="shared" si="18"/>
        <v>6171884.2124150675</v>
      </c>
      <c r="N135" s="70">
        <f t="shared" si="18"/>
        <v>7466867.1357858954</v>
      </c>
      <c r="O135" s="70">
        <f t="shared" si="18"/>
        <v>8956524.0313677471</v>
      </c>
      <c r="P135" s="70">
        <f t="shared" si="18"/>
        <v>10670120.115537206</v>
      </c>
      <c r="Q135" s="70">
        <f t="shared" si="18"/>
        <v>12641320.026328709</v>
      </c>
      <c r="R135" s="70">
        <f t="shared" si="18"/>
        <v>14908849.185738353</v>
      </c>
      <c r="S135" s="70">
        <f t="shared" si="18"/>
        <v>17517254.584208798</v>
      </c>
      <c r="T135" s="70">
        <f t="shared" si="18"/>
        <v>20517779.933369521</v>
      </c>
      <c r="U135" s="70">
        <f t="shared" si="17"/>
        <v>23969372.379940707</v>
      </c>
      <c r="V135" s="70">
        <f t="shared" si="17"/>
        <v>27939840.558308076</v>
      </c>
      <c r="W135" s="70">
        <f t="shared" si="17"/>
        <v>32507186.732416324</v>
      </c>
      <c r="X135" s="70">
        <f t="shared" si="17"/>
        <v>37761139.197719567</v>
      </c>
    </row>
    <row r="136" spans="1:24">
      <c r="E136" s="69"/>
      <c r="F136" s="69"/>
      <c r="G136" s="69"/>
      <c r="H136" s="69"/>
      <c r="I136" s="70">
        <f>SUM(I105:I135)</f>
        <v>18422879.023489375</v>
      </c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70">
        <f>SUM(X105:X135)</f>
        <v>264480425.35461387</v>
      </c>
    </row>
    <row r="137" spans="1:24"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</row>
    <row r="138" spans="1:24">
      <c r="E138" s="69"/>
      <c r="F138" s="69"/>
      <c r="G138" s="69"/>
      <c r="H138" s="69"/>
      <c r="I138" s="70">
        <f>SUM(I34,I68,I102,I136)</f>
        <v>1999555428.236623</v>
      </c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70">
        <f>SUM(X34,X68,X102,X136)</f>
        <v>26770572484.474808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5DCC8-B4E1-4223-81D3-12C9F5670110}">
  <dimension ref="A1:X138"/>
  <sheetViews>
    <sheetView topLeftCell="A120" workbookViewId="0">
      <selection activeCell="X138" sqref="X138"/>
    </sheetView>
  </sheetViews>
  <sheetFormatPr defaultRowHeight="12.75"/>
  <cols>
    <col min="3" max="3" width="9.140625" style="69"/>
    <col min="9" max="9" width="17.42578125" bestFit="1" customWidth="1"/>
    <col min="24" max="24" width="18.42578125" bestFit="1" customWidth="1"/>
  </cols>
  <sheetData>
    <row r="1" spans="1:24">
      <c r="A1" s="69" t="s">
        <v>131</v>
      </c>
      <c r="B1" s="69"/>
      <c r="E1" s="69" t="s">
        <v>31</v>
      </c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</row>
    <row r="2" spans="1:24">
      <c r="A2" s="69" t="s">
        <v>0</v>
      </c>
      <c r="B2" s="69" t="s">
        <v>32</v>
      </c>
      <c r="C2" s="69" t="s">
        <v>33</v>
      </c>
      <c r="E2" s="69">
        <v>1</v>
      </c>
      <c r="F2" s="69">
        <v>2</v>
      </c>
      <c r="G2" s="69">
        <v>3</v>
      </c>
      <c r="H2" s="69">
        <v>4</v>
      </c>
      <c r="I2" s="69">
        <v>5</v>
      </c>
      <c r="J2" s="69">
        <v>6</v>
      </c>
      <c r="K2" s="69">
        <v>7</v>
      </c>
      <c r="L2" s="69">
        <v>8</v>
      </c>
      <c r="M2" s="69">
        <v>9</v>
      </c>
      <c r="N2" s="69">
        <v>10</v>
      </c>
      <c r="O2" s="69">
        <v>11</v>
      </c>
      <c r="P2" s="69">
        <v>12</v>
      </c>
      <c r="Q2" s="69">
        <v>13</v>
      </c>
      <c r="R2" s="69">
        <v>14</v>
      </c>
      <c r="S2" s="69">
        <v>15</v>
      </c>
      <c r="T2" s="69">
        <v>16</v>
      </c>
      <c r="U2" s="69">
        <v>17</v>
      </c>
      <c r="V2" s="69">
        <v>18</v>
      </c>
      <c r="W2" s="69">
        <v>19</v>
      </c>
      <c r="X2" s="69">
        <v>20</v>
      </c>
    </row>
    <row r="3" spans="1:24" ht="15">
      <c r="A3" s="69">
        <v>35</v>
      </c>
      <c r="B3" s="75">
        <v>20199</v>
      </c>
      <c r="C3" s="55">
        <v>11.6415585</v>
      </c>
      <c r="D3" s="55">
        <v>1368</v>
      </c>
      <c r="E3" s="70">
        <f>$D3*((1+$C3/100)^E$2-1)*$B3</f>
        <v>3216822.4531357181</v>
      </c>
      <c r="F3" s="70">
        <f>$D3*((1+$C3/100)^F$2-1)*$B3</f>
        <v>6808133.173994367</v>
      </c>
      <c r="G3" s="70">
        <f>$D3*((1+$C3/100)^G$2-1)*$B3</f>
        <v>10817528.433338545</v>
      </c>
      <c r="H3" s="70">
        <f>$D3*((1+$C3/100)^H$2-1)*$B3</f>
        <v>15293679.787295505</v>
      </c>
      <c r="I3" s="70">
        <f>$D3*((1+$C3/100)^I$2-1)*$B3</f>
        <v>20290924.919671901</v>
      </c>
      <c r="J3" s="70">
        <f t="shared" ref="J3:X18" si="0">$D3*((1+$C3/100)^J$2-1)*$B3</f>
        <v>25869927.267522305</v>
      </c>
      <c r="K3" s="70">
        <f t="shared" si="0"/>
        <v>32098412.437414076</v>
      </c>
      <c r="L3" s="70">
        <f t="shared" si="0"/>
        <v>39051990.35202264</v>
      </c>
      <c r="M3" s="70">
        <f t="shared" si="0"/>
        <v>46815073.107403427</v>
      </c>
      <c r="N3" s="70">
        <f t="shared" si="0"/>
        <v>55481899.683155291</v>
      </c>
      <c r="O3" s="70">
        <f t="shared" si="0"/>
        <v>65157679.944816835</v>
      </c>
      <c r="P3" s="70">
        <f t="shared" si="0"/>
        <v>75959871.825971171</v>
      </c>
      <c r="Q3" s="70">
        <f t="shared" si="0"/>
        <v>88019607.194252357</v>
      </c>
      <c r="R3" s="70">
        <f t="shared" si="0"/>
        <v>101483283.71037716</v>
      </c>
      <c r="S3" s="70">
        <f t="shared" si="0"/>
        <v>116514342.00437737</v>
      </c>
      <c r="T3" s="70">
        <f t="shared" si="0"/>
        <v>133295249.74284278</v>
      </c>
      <c r="U3" s="70">
        <f t="shared" si="0"/>
        <v>152029716.67251262</v>
      </c>
      <c r="V3" s="70">
        <f t="shared" si="0"/>
        <v>172945167.52946314</v>
      </c>
      <c r="W3" s="70">
        <f t="shared" si="0"/>
        <v>196295502.83346429</v>
      </c>
      <c r="X3" s="70">
        <f t="shared" si="0"/>
        <v>222364181.0818269</v>
      </c>
    </row>
    <row r="4" spans="1:24" ht="15">
      <c r="A4" s="69">
        <v>36</v>
      </c>
      <c r="B4" s="75">
        <v>20879</v>
      </c>
      <c r="C4" s="55">
        <v>12.260639899999999</v>
      </c>
      <c r="D4" s="55">
        <v>1347</v>
      </c>
      <c r="E4" s="70">
        <f t="shared" ref="E4:T31" si="1">$D4*((1+$C4/100)^E$2-1)*$B4</f>
        <v>3448183.9593591844</v>
      </c>
      <c r="F4" s="70">
        <f t="shared" si="1"/>
        <v>7319137.3370649628</v>
      </c>
      <c r="G4" s="70">
        <f t="shared" si="1"/>
        <v>11664694.369108131</v>
      </c>
      <c r="H4" s="70">
        <f t="shared" si="1"/>
        <v>16543044.500499241</v>
      </c>
      <c r="I4" s="70">
        <f t="shared" si="1"/>
        <v>22019511.574561391</v>
      </c>
      <c r="J4" s="70">
        <f t="shared" si="1"/>
        <v>28167428.555816367</v>
      </c>
      <c r="K4" s="70">
        <f t="shared" si="1"/>
        <v>35069119.499493964</v>
      </c>
      <c r="L4" s="70">
        <f t="shared" si="1"/>
        <v>42817001.916786782</v>
      </c>
      <c r="M4" s="70">
        <f t="shared" si="1"/>
        <v>51514824.29713928</v>
      </c>
      <c r="N4" s="70">
        <f t="shared" si="1"/>
        <v>61279055.358688422</v>
      </c>
      <c r="O4" s="70">
        <f t="shared" si="1"/>
        <v>72240443.629698038</v>
      </c>
      <c r="P4" s="70">
        <f t="shared" si="1"/>
        <v>84545768.24465698</v>
      </c>
      <c r="Q4" s="70">
        <f t="shared" si="1"/>
        <v>98359804.399182111</v>
      </c>
      <c r="R4" s="70">
        <f t="shared" si="1"/>
        <v>113867529.78226937</v>
      </c>
      <c r="S4" s="70">
        <f t="shared" si="1"/>
        <v>131276601.53125787</v>
      </c>
      <c r="T4" s="70">
        <f t="shared" si="1"/>
        <v>150820136.87732241</v>
      </c>
      <c r="U4" s="70">
        <f t="shared" si="0"/>
        <v>172759834.7158972</v>
      </c>
      <c r="V4" s="70">
        <f t="shared" si="0"/>
        <v>197389479.90160769</v>
      </c>
      <c r="W4" s="70">
        <f t="shared" si="0"/>
        <v>225038877.19218588</v>
      </c>
      <c r="X4" s="70">
        <f t="shared" si="0"/>
        <v>256078267.51908222</v>
      </c>
    </row>
    <row r="5" spans="1:24" ht="15">
      <c r="A5" s="69">
        <v>37</v>
      </c>
      <c r="B5" s="75">
        <v>21580</v>
      </c>
      <c r="C5" s="55">
        <v>12.666257</v>
      </c>
      <c r="D5" s="55">
        <v>1290</v>
      </c>
      <c r="E5" s="70">
        <f t="shared" si="1"/>
        <v>3526057.9561739974</v>
      </c>
      <c r="F5" s="70">
        <f t="shared" si="1"/>
        <v>7498735.4750459427</v>
      </c>
      <c r="G5" s="70">
        <f t="shared" si="1"/>
        <v>11974602.538239431</v>
      </c>
      <c r="H5" s="70">
        <f t="shared" si="1"/>
        <v>17017394.426635355</v>
      </c>
      <c r="I5" s="70">
        <f t="shared" si="1"/>
        <v>22698919.295590661</v>
      </c>
      <c r="J5" s="70">
        <f t="shared" si="1"/>
        <v>29100080.705966763</v>
      </c>
      <c r="K5" s="70">
        <f t="shared" si="1"/>
        <v>36312029.671565928</v>
      </c>
      <c r="L5" s="70">
        <f t="shared" si="1"/>
        <v>44437462.627856709</v>
      </c>
      <c r="M5" s="70">
        <f t="shared" si="1"/>
        <v>53592083.804753996</v>
      </c>
      <c r="N5" s="70">
        <f t="shared" si="1"/>
        <v>63906252.8272935</v>
      </c>
      <c r="O5" s="70">
        <f t="shared" si="1"/>
        <v>75526841.005642265</v>
      </c>
      <c r="P5" s="70">
        <f t="shared" si="1"/>
        <v>88619322.747572288</v>
      </c>
      <c r="Q5" s="70">
        <f t="shared" si="1"/>
        <v>103370131.87461324</v>
      </c>
      <c r="R5" s="70">
        <f t="shared" si="1"/>
        <v>119989316.39526467</v>
      </c>
      <c r="S5" s="70">
        <f t="shared" si="1"/>
        <v>138713529.53860602</v>
      </c>
      <c r="T5" s="70">
        <f t="shared" si="1"/>
        <v>159809399.63991073</v>
      </c>
      <c r="U5" s="70">
        <f t="shared" si="0"/>
        <v>183577326.8646329</v>
      </c>
      <c r="V5" s="70">
        <f t="shared" si="0"/>
        <v>210355760.83521134</v>
      </c>
      <c r="W5" s="70">
        <f t="shared" si="0"/>
        <v>240526020.07307848</v>
      </c>
      <c r="X5" s="70">
        <f t="shared" si="0"/>
        <v>274517721.88358021</v>
      </c>
    </row>
    <row r="6" spans="1:24" ht="15">
      <c r="A6" s="69">
        <v>38</v>
      </c>
      <c r="B6" s="75">
        <v>22299</v>
      </c>
      <c r="C6" s="55">
        <v>12.4921723</v>
      </c>
      <c r="D6" s="55">
        <v>1350</v>
      </c>
      <c r="E6" s="70">
        <f t="shared" si="1"/>
        <v>3760599.8265889478</v>
      </c>
      <c r="F6" s="70">
        <f t="shared" si="1"/>
        <v>7990980.2630288871</v>
      </c>
      <c r="G6" s="70">
        <f t="shared" si="1"/>
        <v>12749827.112534394</v>
      </c>
      <c r="H6" s="70">
        <f t="shared" si="1"/>
        <v>18103157.309973251</v>
      </c>
      <c r="I6" s="70">
        <f t="shared" si="1"/>
        <v>24125234.7394641</v>
      </c>
      <c r="J6" s="70">
        <f t="shared" si="1"/>
        <v>30899600.457486354</v>
      </c>
      <c r="K6" s="70">
        <f t="shared" si="1"/>
        <v>38520231.613236085</v>
      </c>
      <c r="L6" s="70">
        <f t="shared" si="1"/>
        <v>47092845.143309548</v>
      </c>
      <c r="M6" s="70">
        <f t="shared" si="1"/>
        <v>56736364.326172918</v>
      </c>
      <c r="N6" s="70">
        <f t="shared" si="1"/>
        <v>67584568.54114309</v>
      </c>
      <c r="O6" s="70">
        <f t="shared" si="1"/>
        <v>79787949.118103221</v>
      </c>
      <c r="P6" s="70">
        <f t="shared" si="1"/>
        <v>93515797.023161948</v>
      </c>
      <c r="Q6" s="70">
        <f t="shared" si="1"/>
        <v>108958551.34160255</v>
      </c>
      <c r="R6" s="70">
        <f t="shared" si="1"/>
        <v>126330441.13736843</v>
      </c>
      <c r="S6" s="70">
        <f t="shared" si="1"/>
        <v>145872457.33818752</v>
      </c>
      <c r="T6" s="70">
        <f t="shared" si="1"/>
        <v>167855695.87370685</v>
      </c>
      <c r="U6" s="70">
        <f t="shared" si="0"/>
        <v>192585118.44420326</v>
      </c>
      <c r="V6" s="70">
        <f t="shared" si="0"/>
        <v>220403783.09100112</v>
      </c>
      <c r="W6" s="70">
        <f t="shared" si="0"/>
        <v>251697603.25703615</v>
      </c>
      <c r="X6" s="70">
        <f t="shared" si="0"/>
        <v>286900701.35746443</v>
      </c>
    </row>
    <row r="7" spans="1:24" ht="15">
      <c r="A7" s="69">
        <v>39</v>
      </c>
      <c r="B7" s="75">
        <v>23035</v>
      </c>
      <c r="C7" s="55">
        <v>12.566598300000001</v>
      </c>
      <c r="D7" s="55">
        <v>1319</v>
      </c>
      <c r="E7" s="70">
        <f t="shared" si="1"/>
        <v>3818130.2963761948</v>
      </c>
      <c r="F7" s="70">
        <f t="shared" si="1"/>
        <v>8116069.6896685855</v>
      </c>
      <c r="G7" s="70">
        <f t="shared" si="1"/>
        <v>12954113.861693485</v>
      </c>
      <c r="H7" s="70">
        <f t="shared" si="1"/>
        <v>18400135.610393323</v>
      </c>
      <c r="I7" s="70">
        <f t="shared" si="1"/>
        <v>24530537.0355829</v>
      </c>
      <c r="J7" s="70">
        <f t="shared" si="1"/>
        <v>31431321.382053521</v>
      </c>
      <c r="K7" s="70">
        <f t="shared" si="1"/>
        <v>39199299.576894388</v>
      </c>
      <c r="L7" s="70">
        <f t="shared" si="1"/>
        <v>47943448.387512505</v>
      </c>
      <c r="M7" s="70">
        <f t="shared" si="1"/>
        <v>57786439.25391522</v>
      </c>
      <c r="N7" s="70">
        <f t="shared" si="1"/>
        <v>68866359.243204474</v>
      </c>
      <c r="O7" s="70">
        <f t="shared" si="1"/>
        <v>81338648.269509077</v>
      </c>
      <c r="P7" s="70">
        <f t="shared" si="1"/>
        <v>95378279.756564379</v>
      </c>
      <c r="Q7" s="70">
        <f t="shared" si="1"/>
        <v>111182215.33539823</v>
      </c>
      <c r="R7" s="70">
        <f t="shared" si="1"/>
        <v>128972168.01401493</v>
      </c>
      <c r="S7" s="70">
        <f t="shared" si="1"/>
        <v>148997712.58351344</v>
      </c>
      <c r="T7" s="70">
        <f t="shared" si="1"/>
        <v>171539786.89644834</v>
      </c>
      <c r="U7" s="70">
        <f t="shared" si="0"/>
        <v>196914633.13677722</v>
      </c>
      <c r="V7" s="70">
        <f t="shared" si="0"/>
        <v>225478234.37337092</v>
      </c>
      <c r="W7" s="70">
        <f t="shared" si="0"/>
        <v>257631308.63738111</v>
      </c>
      <c r="X7" s="70">
        <f t="shared" si="0"/>
        <v>293824930.5852502</v>
      </c>
    </row>
    <row r="8" spans="1:24" ht="15">
      <c r="A8" s="69">
        <v>40</v>
      </c>
      <c r="B8" s="75">
        <v>23789</v>
      </c>
      <c r="C8" s="55">
        <v>13.5524577</v>
      </c>
      <c r="D8" s="55">
        <v>1328</v>
      </c>
      <c r="E8" s="70">
        <f t="shared" si="1"/>
        <v>4281464.2474719835</v>
      </c>
      <c r="F8" s="70">
        <f t="shared" si="1"/>
        <v>9143172.1260232311</v>
      </c>
      <c r="G8" s="70">
        <f t="shared" si="1"/>
        <v>14663760.908312703</v>
      </c>
      <c r="H8" s="70">
        <f t="shared" si="1"/>
        <v>20932525.150112897</v>
      </c>
      <c r="I8" s="70">
        <f t="shared" si="1"/>
        <v>28050861.014095798</v>
      </c>
      <c r="J8" s="70">
        <f t="shared" si="1"/>
        <v>36133906.334988907</v>
      </c>
      <c r="K8" s="70">
        <f t="shared" si="1"/>
        <v>45312402.953867868</v>
      </c>
      <c r="L8" s="70">
        <f t="shared" si="1"/>
        <v>55734811.444516353</v>
      </c>
      <c r="M8" s="70">
        <f t="shared" si="1"/>
        <v>67569712.437181175</v>
      </c>
      <c r="N8" s="70">
        <f t="shared" si="1"/>
        <v>81008533.380713776</v>
      </c>
      <c r="O8" s="70">
        <f t="shared" si="1"/>
        <v>96268644.847997367</v>
      </c>
      <c r="P8" s="70">
        <f t="shared" si="1"/>
        <v>113596876.46685742</v>
      </c>
      <c r="Q8" s="70">
        <f t="shared" si="1"/>
        <v>133273509.34602152</v>
      </c>
      <c r="R8" s="70">
        <f t="shared" si="1"/>
        <v>155616809.57291859</v>
      </c>
      <c r="S8" s="70">
        <f t="shared" si="1"/>
        <v>180988176.11184993</v>
      </c>
      <c r="T8" s="70">
        <f t="shared" si="1"/>
        <v>209797986.36888188</v>
      </c>
      <c r="U8" s="70">
        <f t="shared" si="0"/>
        <v>242512233.97444835</v>
      </c>
      <c r="V8" s="70">
        <f t="shared" si="0"/>
        <v>279660066.14863247</v>
      </c>
      <c r="W8" s="70">
        <f t="shared" si="0"/>
        <v>321842342.56468982</v>
      </c>
      <c r="X8" s="70">
        <f t="shared" si="0"/>
        <v>369741354.14893049</v>
      </c>
    </row>
    <row r="9" spans="1:24" ht="15">
      <c r="A9" s="69">
        <v>41</v>
      </c>
      <c r="B9" s="75">
        <v>24561</v>
      </c>
      <c r="C9" s="55">
        <v>11.8608305</v>
      </c>
      <c r="D9" s="55">
        <v>1366</v>
      </c>
      <c r="E9" s="70">
        <f t="shared" si="1"/>
        <v>3979347.2990574292</v>
      </c>
      <c r="F9" s="70">
        <f t="shared" si="1"/>
        <v>8430678.2362623904</v>
      </c>
      <c r="G9" s="70">
        <f t="shared" si="1"/>
        <v>13409973.990923293</v>
      </c>
      <c r="H9" s="70">
        <f t="shared" si="1"/>
        <v>18979855.575138219</v>
      </c>
      <c r="I9" s="70">
        <f t="shared" si="1"/>
        <v>25210371.37310759</v>
      </c>
      <c r="J9" s="70">
        <f t="shared" si="1"/>
        <v>32179878.089149833</v>
      </c>
      <c r="K9" s="70">
        <f t="shared" si="1"/>
        <v>39976026.183467969</v>
      </c>
      <c r="L9" s="70">
        <f t="shared" si="1"/>
        <v>48696862.188782148</v>
      </c>
      <c r="M9" s="70">
        <f t="shared" si="1"/>
        <v>58452061.77086962</v>
      </c>
      <c r="N9" s="70">
        <f t="shared" si="1"/>
        <v>69364309.040325195</v>
      </c>
      <c r="O9" s="70">
        <f t="shared" si="1"/>
        <v>81570839.462151781</v>
      </c>
      <c r="P9" s="70">
        <f t="shared" si="1"/>
        <v>95225165.767242134</v>
      </c>
      <c r="Q9" s="70">
        <f t="shared" si="1"/>
        <v>110499008.57129619</v>
      </c>
      <c r="R9" s="70">
        <f t="shared" si="1"/>
        <v>127584455.98117553</v>
      </c>
      <c r="S9" s="70">
        <f t="shared" si="1"/>
        <v>146696379.34850731</v>
      </c>
      <c r="T9" s="70">
        <f t="shared" si="1"/>
        <v>168075135.55172819</v>
      </c>
      <c r="U9" s="70">
        <f t="shared" si="0"/>
        <v>191989589.79122135</v>
      </c>
      <c r="V9" s="70">
        <f t="shared" si="0"/>
        <v>218740496.91306081</v>
      </c>
      <c r="W9" s="70">
        <f t="shared" si="0"/>
        <v>248664283.78583416</v>
      </c>
      <c r="X9" s="70">
        <f t="shared" si="0"/>
        <v>282137280.29876834</v>
      </c>
    </row>
    <row r="10" spans="1:24" ht="15">
      <c r="A10" s="69">
        <v>42</v>
      </c>
      <c r="B10" s="75">
        <v>25350</v>
      </c>
      <c r="C10" s="55">
        <v>12.368753</v>
      </c>
      <c r="D10" s="55">
        <v>1361</v>
      </c>
      <c r="E10" s="70">
        <f t="shared" si="1"/>
        <v>4267386.7631654991</v>
      </c>
      <c r="F10" s="70">
        <f t="shared" si="1"/>
        <v>9062596.0546216313</v>
      </c>
      <c r="G10" s="70">
        <f t="shared" si="1"/>
        <v>14450912.939171026</v>
      </c>
      <c r="H10" s="70">
        <f t="shared" si="1"/>
        <v>20505697.430027623</v>
      </c>
      <c r="I10" s="70">
        <f t="shared" si="1"/>
        <v>27309383.25924059</v>
      </c>
      <c r="J10" s="70">
        <f t="shared" si="1"/>
        <v>34954600.183564909</v>
      </c>
      <c r="K10" s="70">
        <f t="shared" si="1"/>
        <v>43545435.105573088</v>
      </c>
      <c r="L10" s="70">
        <f t="shared" si="1"/>
        <v>53198849.179722197</v>
      </c>
      <c r="M10" s="70">
        <f t="shared" si="1"/>
        <v>64046270.196770057</v>
      </c>
      <c r="N10" s="70">
        <f t="shared" si="1"/>
        <v>76235381.926286653</v>
      </c>
      <c r="O10" s="70">
        <f t="shared" si="1"/>
        <v>89932134.778521195</v>
      </c>
      <c r="P10" s="70">
        <f t="shared" si="1"/>
        <v>105323005.16006906</v>
      </c>
      <c r="Q10" s="70">
        <f t="shared" si="1"/>
        <v>122617534.28366072</v>
      </c>
      <c r="R10" s="70">
        <f t="shared" si="1"/>
        <v>142051180.99706253</v>
      </c>
      <c r="S10" s="70">
        <f t="shared" si="1"/>
        <v>163888527.47133768</v>
      </c>
      <c r="T10" s="70">
        <f t="shared" si="1"/>
        <v>188426881.39276999</v>
      </c>
      <c r="U10" s="70">
        <f t="shared" si="0"/>
        <v>216000323.70101017</v>
      </c>
      <c r="V10" s="70">
        <f t="shared" si="0"/>
        <v>246984256.98195407</v>
      </c>
      <c r="W10" s="70">
        <f t="shared" si="0"/>
        <v>281800516.4401027</v>
      </c>
      <c r="X10" s="70">
        <f t="shared" si="0"/>
        <v>320923113.03446883</v>
      </c>
    </row>
    <row r="11" spans="1:24" ht="15">
      <c r="A11" s="69">
        <v>43</v>
      </c>
      <c r="B11" s="75">
        <v>26158</v>
      </c>
      <c r="C11" s="55">
        <v>12.4892573</v>
      </c>
      <c r="D11" s="55">
        <v>1352</v>
      </c>
      <c r="E11" s="70">
        <f t="shared" si="1"/>
        <v>4416902.7779699648</v>
      </c>
      <c r="F11" s="70">
        <f t="shared" si="1"/>
        <v>9385443.9085714482</v>
      </c>
      <c r="G11" s="70">
        <f t="shared" si="1"/>
        <v>14974518.925030073</v>
      </c>
      <c r="H11" s="70">
        <f t="shared" si="1"/>
        <v>21261627.900984246</v>
      </c>
      <c r="I11" s="70">
        <f t="shared" si="1"/>
        <v>28333950.093676716</v>
      </c>
      <c r="J11" s="70">
        <f t="shared" si="1"/>
        <v>36289552.802099563</v>
      </c>
      <c r="K11" s="70">
        <f t="shared" si="1"/>
        <v>45238751.202543102</v>
      </c>
      <c r="L11" s="70">
        <f t="shared" si="1"/>
        <v>55305638.017505504</v>
      </c>
      <c r="M11" s="70">
        <f t="shared" si="1"/>
        <v>66629804.228888348</v>
      </c>
      <c r="N11" s="70">
        <f t="shared" si="1"/>
        <v>79368274.695490465</v>
      </c>
      <c r="O11" s="70">
        <f t="shared" si="1"/>
        <v>93697685.514751017</v>
      </c>
      <c r="P11" s="70">
        <f t="shared" si="1"/>
        <v>109816733.32080306</v>
      </c>
      <c r="Q11" s="70">
        <f t="shared" si="1"/>
        <v>127948930.48166296</v>
      </c>
      <c r="R11" s="70">
        <f t="shared" si="1"/>
        <v>148345704.40008593</v>
      </c>
      <c r="S11" s="70">
        <f t="shared" si="1"/>
        <v>171289883.89408001</v>
      </c>
      <c r="T11" s="70">
        <f t="shared" si="1"/>
        <v>197099621.00045291</v>
      </c>
      <c r="U11" s="70">
        <f t="shared" si="0"/>
        <v>226132802.58249429</v>
      </c>
      <c r="V11" s="70">
        <f t="shared" si="0"/>
        <v>258792012.91469291</v>
      </c>
      <c r="W11" s="70">
        <f t="shared" si="0"/>
        <v>295530116.05742812</v>
      </c>
      <c r="X11" s="70">
        <f t="shared" si="0"/>
        <v>336856535.42879891</v>
      </c>
    </row>
    <row r="12" spans="1:24" ht="15">
      <c r="A12" s="69">
        <v>44</v>
      </c>
      <c r="B12" s="75">
        <v>26984</v>
      </c>
      <c r="C12" s="55">
        <v>12.7418543</v>
      </c>
      <c r="D12" s="55">
        <v>1331</v>
      </c>
      <c r="E12" s="70">
        <f t="shared" si="1"/>
        <v>4576326.6744992761</v>
      </c>
      <c r="F12" s="70">
        <f t="shared" si="1"/>
        <v>9735762.2261552848</v>
      </c>
      <c r="G12" s="70">
        <f t="shared" si="1"/>
        <v>15552605.538505705</v>
      </c>
      <c r="H12" s="70">
        <f t="shared" si="1"/>
        <v>22110622.550575111</v>
      </c>
      <c r="I12" s="70">
        <f t="shared" si="1"/>
        <v>29504252.535291612</v>
      </c>
      <c r="J12" s="70">
        <f t="shared" si="1"/>
        <v>37839968.080141805</v>
      </c>
      <c r="K12" s="70">
        <f t="shared" si="1"/>
        <v>47237808.354579262</v>
      </c>
      <c r="L12" s="70">
        <f t="shared" si="1"/>
        <v>57833107.744132265</v>
      </c>
      <c r="M12" s="70">
        <f t="shared" si="1"/>
        <v>69778444.744550884</v>
      </c>
      <c r="N12" s="70">
        <f t="shared" si="1"/>
        <v>83245839.181206852</v>
      </c>
      <c r="O12" s="70">
        <f t="shared" si="1"/>
        <v>98429229.394987822</v>
      </c>
      <c r="P12" s="70">
        <f t="shared" si="1"/>
        <v>115547265.06760922</v>
      </c>
      <c r="Q12" s="70">
        <f t="shared" si="1"/>
        <v>134846455.90465808</v>
      </c>
      <c r="R12" s="70">
        <f t="shared" si="1"/>
        <v>156604721.51924264</v>
      </c>
      <c r="S12" s="70">
        <f t="shared" si="1"/>
        <v>181135393.6366446</v>
      </c>
      <c r="T12" s="70">
        <f t="shared" si="1"/>
        <v>208791728.2540566</v>
      </c>
      <c r="U12" s="70">
        <f t="shared" si="0"/>
        <v>239971992.73313972</v>
      </c>
      <c r="V12" s="70">
        <f t="shared" si="0"/>
        <v>275125201.08250225</v>
      </c>
      <c r="W12" s="70">
        <f t="shared" si="0"/>
        <v>314757580.02151603</v>
      </c>
      <c r="X12" s="70">
        <f t="shared" si="0"/>
        <v>359439858.94056284</v>
      </c>
    </row>
    <row r="13" spans="1:24" ht="15">
      <c r="A13" s="69">
        <v>45</v>
      </c>
      <c r="B13" s="75">
        <v>27828</v>
      </c>
      <c r="C13" s="55">
        <v>12.649166299999999</v>
      </c>
      <c r="D13" s="55">
        <v>1364</v>
      </c>
      <c r="E13" s="70">
        <f t="shared" si="1"/>
        <v>4801293.6372228935</v>
      </c>
      <c r="F13" s="70">
        <f t="shared" si="1"/>
        <v>10209910.891169429</v>
      </c>
      <c r="G13" s="70">
        <f t="shared" si="1"/>
        <v>16302673.136098152</v>
      </c>
      <c r="H13" s="70">
        <f t="shared" si="1"/>
        <v>23166119.009651527</v>
      </c>
      <c r="I13" s="70">
        <f t="shared" si="1"/>
        <v>30897733.565661147</v>
      </c>
      <c r="J13" s="70">
        <f t="shared" si="1"/>
        <v>39607332.904535428</v>
      </c>
      <c r="K13" s="70">
        <f t="shared" si="1"/>
        <v>49418623.947847642</v>
      </c>
      <c r="L13" s="70">
        <f t="shared" si="1"/>
        <v>60470961.511405393</v>
      </c>
      <c r="M13" s="70">
        <f t="shared" si="1"/>
        <v>72921327.633414939</v>
      </c>
      <c r="N13" s="70">
        <f t="shared" si="1"/>
        <v>86946561.271156341</v>
      </c>
      <c r="O13" s="70">
        <f t="shared" si="1"/>
        <v>102745870.0356992</v>
      </c>
      <c r="P13" s="70">
        <f t="shared" si="1"/>
        <v>120543659.64011951</v>
      </c>
      <c r="Q13" s="70">
        <f t="shared" si="1"/>
        <v>140592721.24932712</v>
      </c>
      <c r="R13" s="70">
        <f t="shared" si="1"/>
        <v>163177822.00307283</v>
      </c>
      <c r="S13" s="70">
        <f t="shared" si="1"/>
        <v>188619749.7101824</v>
      </c>
      <c r="T13" s="70">
        <f t="shared" si="1"/>
        <v>217279869.16288999</v>
      </c>
      <c r="U13" s="70">
        <f t="shared" si="0"/>
        <v>249565254.78694922</v>
      </c>
      <c r="V13" s="70">
        <f t="shared" si="0"/>
        <v>285934472.52919203</v>
      </c>
      <c r="W13" s="70">
        <f t="shared" si="0"/>
        <v>326904093.1056602</v>
      </c>
      <c r="X13" s="70">
        <f t="shared" si="0"/>
        <v>373056029.12132484</v>
      </c>
    </row>
    <row r="14" spans="1:24" ht="15">
      <c r="A14" s="69">
        <v>46</v>
      </c>
      <c r="B14" s="75">
        <v>28689</v>
      </c>
      <c r="C14" s="55">
        <v>12.6890014</v>
      </c>
      <c r="D14" s="55">
        <v>1349</v>
      </c>
      <c r="E14" s="70">
        <f t="shared" si="1"/>
        <v>4910828.9281104542</v>
      </c>
      <c r="F14" s="70">
        <f t="shared" si="1"/>
        <v>10444793.007660452</v>
      </c>
      <c r="G14" s="70">
        <f t="shared" si="1"/>
        <v>16680961.866740042</v>
      </c>
      <c r="H14" s="70">
        <f t="shared" si="1"/>
        <v>23708438.279654615</v>
      </c>
      <c r="I14" s="70">
        <f t="shared" si="1"/>
        <v>31627631.272988576</v>
      </c>
      <c r="J14" s="70">
        <f t="shared" si="1"/>
        <v>40551690.776115388</v>
      </c>
      <c r="K14" s="70">
        <f t="shared" si="1"/>
        <v>50608124.314530805</v>
      </c>
      <c r="L14" s="70">
        <f t="shared" si="1"/>
        <v>61940618.845425822</v>
      </c>
      <c r="M14" s="70">
        <f t="shared" si="1"/>
        <v>74711093.766001016</v>
      </c>
      <c r="N14" s="70">
        <f t="shared" si="1"/>
        <v>89102014.428034648</v>
      </c>
      <c r="O14" s="70">
        <f t="shared" si="1"/>
        <v>105318999.21434663</v>
      </c>
      <c r="P14" s="70">
        <f t="shared" si="1"/>
        <v>123593757.42723155</v>
      </c>
      <c r="Q14" s="70">
        <f t="shared" si="1"/>
        <v>144187399.96559599</v>
      </c>
      <c r="R14" s="70">
        <f t="shared" si="1"/>
        <v>167394170.09396452</v>
      </c>
      <c r="S14" s="70">
        <f t="shared" si="1"/>
        <v>193545647.60881656</v>
      </c>
      <c r="T14" s="70">
        <f t="shared" si="1"/>
        <v>223015486.47164884</v>
      </c>
      <c r="U14" s="70">
        <f t="shared" si="0"/>
        <v>256224753.60036364</v>
      </c>
      <c r="V14" s="70">
        <f t="shared" si="0"/>
        <v>293647945.09997076</v>
      </c>
      <c r="W14" s="70">
        <f t="shared" si="0"/>
        <v>335819765.89288777</v>
      </c>
      <c r="X14" s="70">
        <f t="shared" si="0"/>
        <v>383342769.61662352</v>
      </c>
    </row>
    <row r="15" spans="1:24" ht="15">
      <c r="A15" s="69">
        <v>47</v>
      </c>
      <c r="B15" s="75">
        <v>29575</v>
      </c>
      <c r="C15" s="55">
        <v>12.8221977</v>
      </c>
      <c r="D15" s="55">
        <v>1312</v>
      </c>
      <c r="E15" s="70">
        <f t="shared" si="1"/>
        <v>4975320.4403447974</v>
      </c>
      <c r="F15" s="70">
        <f t="shared" si="1"/>
        <v>10588586.303759115</v>
      </c>
      <c r="G15" s="70">
        <f t="shared" si="1"/>
        <v>16921596.213607024</v>
      </c>
      <c r="H15" s="70">
        <f t="shared" si="1"/>
        <v>24066637.174456239</v>
      </c>
      <c r="I15" s="70">
        <f t="shared" si="1"/>
        <v>32127829.413051505</v>
      </c>
      <c r="J15" s="70">
        <f t="shared" si="1"/>
        <v>41222643.65745651</v>
      </c>
      <c r="K15" s="70">
        <f t="shared" si="1"/>
        <v>51483612.96472688</v>
      </c>
      <c r="L15" s="70">
        <f t="shared" si="1"/>
        <v>63060264.042511806</v>
      </c>
      <c r="M15" s="70">
        <f t="shared" si="1"/>
        <v>76121296.208529472</v>
      </c>
      <c r="N15" s="70">
        <f t="shared" si="1"/>
        <v>90857039.740534514</v>
      </c>
      <c r="O15" s="70">
        <f t="shared" si="1"/>
        <v>107482229.4407782</v>
      </c>
      <c r="P15" s="70">
        <f t="shared" si="1"/>
        <v>126239133.83238721</v>
      </c>
      <c r="Q15" s="70">
        <f t="shared" si="1"/>
        <v>147401085.58748826</v>
      </c>
      <c r="R15" s="70">
        <f t="shared" si="1"/>
        <v>171276464.63380697</v>
      </c>
      <c r="S15" s="70">
        <f t="shared" si="1"/>
        <v>198213191.98306906</v>
      </c>
      <c r="T15" s="70">
        <f t="shared" si="1"/>
        <v>228603799.76696354</v>
      </c>
      <c r="U15" s="70">
        <f t="shared" si="0"/>
        <v>262891151.36314052</v>
      </c>
      <c r="V15" s="70">
        <f t="shared" si="0"/>
        <v>301574894.96707344</v>
      </c>
      <c r="W15" s="70">
        <f t="shared" si="0"/>
        <v>345218744.65366364</v>
      </c>
      <c r="X15" s="70">
        <f t="shared" si="0"/>
        <v>394458695.03095949</v>
      </c>
    </row>
    <row r="16" spans="1:24" ht="15">
      <c r="A16" s="69">
        <v>48</v>
      </c>
      <c r="B16" s="75">
        <v>30477</v>
      </c>
      <c r="C16" s="55">
        <v>12.6767097</v>
      </c>
      <c r="D16" s="55">
        <v>1317</v>
      </c>
      <c r="E16" s="70">
        <f t="shared" si="1"/>
        <v>5088204.2337092767</v>
      </c>
      <c r="F16" s="70">
        <f t="shared" si="1"/>
        <v>10821425.347068988</v>
      </c>
      <c r="G16" s="70">
        <f t="shared" si="1"/>
        <v>17281430.257428419</v>
      </c>
      <c r="H16" s="70">
        <f t="shared" si="1"/>
        <v>24560351.236879859</v>
      </c>
      <c r="I16" s="70">
        <f t="shared" si="1"/>
        <v>32761999.898188755</v>
      </c>
      <c r="J16" s="70">
        <f t="shared" si="1"/>
        <v>42003347.750905707</v>
      </c>
      <c r="K16" s="70">
        <f t="shared" si="1"/>
        <v>52416194.443278797</v>
      </c>
      <c r="L16" s="70">
        <f t="shared" si="1"/>
        <v>64149047.482350044</v>
      </c>
      <c r="M16" s="70">
        <f t="shared" si="1"/>
        <v>77369240.240712002</v>
      </c>
      <c r="N16" s="70">
        <f t="shared" si="1"/>
        <v>92265318.456831932</v>
      </c>
      <c r="O16" s="70">
        <f t="shared" si="1"/>
        <v>109049729.26509431</v>
      </c>
      <c r="P16" s="70">
        <f t="shared" si="1"/>
        <v>127961851.10637555</v>
      </c>
      <c r="Q16" s="70">
        <f t="shared" si="1"/>
        <v>149271407.73158634</v>
      </c>
      <c r="R16" s="70">
        <f t="shared" si="1"/>
        <v>173282314.9885321</v>
      </c>
      <c r="S16" s="70">
        <f t="shared" si="1"/>
        <v>200337015.25477725</v>
      </c>
      <c r="T16" s="70">
        <f t="shared" si="1"/>
        <v>230821361.33397931</v>
      </c>
      <c r="U16" s="70">
        <f t="shared" si="0"/>
        <v>265170119.46958521</v>
      </c>
      <c r="V16" s="70">
        <f t="shared" si="0"/>
        <v>303873169.95959705</v>
      </c>
      <c r="W16" s="70">
        <f t="shared" si="0"/>
        <v>347482493.80527198</v>
      </c>
      <c r="X16" s="70">
        <f t="shared" si="0"/>
        <v>396620045.03699619</v>
      </c>
    </row>
    <row r="17" spans="1:24" ht="15">
      <c r="A17" s="69">
        <v>49</v>
      </c>
      <c r="B17" s="75">
        <v>31396</v>
      </c>
      <c r="C17" s="55">
        <v>13.766070600000001</v>
      </c>
      <c r="D17" s="55">
        <v>1334</v>
      </c>
      <c r="E17" s="70">
        <f t="shared" si="1"/>
        <v>5765542.0311183892</v>
      </c>
      <c r="F17" s="70">
        <f t="shared" si="1"/>
        <v>12324772.648713212</v>
      </c>
      <c r="G17" s="70">
        <f t="shared" si="1"/>
        <v>19786951.583942953</v>
      </c>
      <c r="H17" s="70">
        <f t="shared" si="1"/>
        <v>28276379.339694753</v>
      </c>
      <c r="I17" s="70">
        <f t="shared" si="1"/>
        <v>37934467.713839345</v>
      </c>
      <c r="J17" s="70">
        <f t="shared" si="1"/>
        <v>48922095.352179058</v>
      </c>
      <c r="K17" s="70">
        <f t="shared" si="1"/>
        <v>61422287.56847775</v>
      </c>
      <c r="L17" s="70">
        <f t="shared" si="1"/>
        <v>75643265.070407838</v>
      </c>
      <c r="M17" s="70">
        <f t="shared" si="1"/>
        <v>91821912.375263721</v>
      </c>
      <c r="N17" s="70">
        <f t="shared" si="1"/>
        <v>110227723.69023104</v>
      </c>
      <c r="O17" s="70">
        <f t="shared" si="1"/>
        <v>131167291.9853196</v>
      </c>
      <c r="P17" s="70">
        <f t="shared" si="1"/>
        <v>154989416.03524524</v>
      </c>
      <c r="Q17" s="70">
        <f t="shared" si="1"/>
        <v>182090910.50030321</v>
      </c>
      <c r="R17" s="70">
        <f t="shared" si="1"/>
        <v>212923215.8270762</v>
      </c>
      <c r="S17" s="70">
        <f t="shared" si="1"/>
        <v>247999918.07274029</v>
      </c>
      <c r="T17" s="70">
        <f t="shared" si="1"/>
        <v>287905303.91369432</v>
      </c>
      <c r="U17" s="70">
        <f t="shared" si="0"/>
        <v>333304093.34271652</v>
      </c>
      <c r="V17" s="70">
        <f t="shared" si="0"/>
        <v>384952512.17608315</v>
      </c>
      <c r="W17" s="70">
        <f t="shared" si="0"/>
        <v>443710888.80983484</v>
      </c>
      <c r="X17" s="70">
        <f t="shared" si="0"/>
        <v>510557985.05440265</v>
      </c>
    </row>
    <row r="18" spans="1:24" ht="15">
      <c r="A18" s="69">
        <v>50</v>
      </c>
      <c r="B18" s="75">
        <v>32331</v>
      </c>
      <c r="C18" s="55">
        <v>12.5287767</v>
      </c>
      <c r="D18" s="55">
        <v>1376</v>
      </c>
      <c r="E18" s="70">
        <f t="shared" si="1"/>
        <v>5573734.0217507575</v>
      </c>
      <c r="F18" s="70">
        <f t="shared" si="1"/>
        <v>11845788.732938591</v>
      </c>
      <c r="G18" s="70">
        <f t="shared" si="1"/>
        <v>18903655.173392985</v>
      </c>
      <c r="H18" s="70">
        <f t="shared" si="1"/>
        <v>26845785.93995614</v>
      </c>
      <c r="I18" s="70">
        <f t="shared" si="1"/>
        <v>35782968.535483994</v>
      </c>
      <c r="J18" s="70">
        <f t="shared" si="1"/>
        <v>45839870.781676814</v>
      </c>
      <c r="K18" s="70">
        <f t="shared" si="1"/>
        <v>57156779.853232406</v>
      </c>
      <c r="L18" s="70">
        <f t="shared" si="1"/>
        <v>69891559.191705212</v>
      </c>
      <c r="M18" s="70">
        <f t="shared" si="1"/>
        <v>84221850.596733049</v>
      </c>
      <c r="N18" s="70">
        <f t="shared" si="1"/>
        <v>100347552.21235611</v>
      </c>
      <c r="O18" s="70">
        <f t="shared" si="1"/>
        <v>118493606.97470887</v>
      </c>
      <c r="P18" s="70">
        <f t="shared" si="1"/>
        <v>138913140.41809651</v>
      </c>
      <c r="Q18" s="70">
        <f t="shared" si="1"/>
        <v>161890991.60978803</v>
      </c>
      <c r="R18" s="70">
        <f t="shared" si="1"/>
        <v>187747686.46774489</v>
      </c>
      <c r="S18" s="70">
        <f t="shared" si="1"/>
        <v>216843908.8864556</v>
      </c>
      <c r="T18" s="70">
        <f t="shared" si="1"/>
        <v>249585532.0401417</v>
      </c>
      <c r="U18" s="70">
        <f t="shared" si="0"/>
        <v>286429280.04670882</v>
      </c>
      <c r="V18" s="70">
        <f t="shared" si="0"/>
        <v>327889098.96892935</v>
      </c>
      <c r="W18" s="70">
        <f t="shared" si="0"/>
        <v>374543326.02413934</v>
      </c>
      <c r="X18" s="70">
        <f t="shared" si="0"/>
        <v>427042757.0082075</v>
      </c>
    </row>
    <row r="19" spans="1:24" ht="15">
      <c r="A19" s="69">
        <v>51</v>
      </c>
      <c r="B19" s="75">
        <v>33282</v>
      </c>
      <c r="C19" s="55">
        <v>12.5532524</v>
      </c>
      <c r="D19" s="55">
        <v>1363</v>
      </c>
      <c r="E19" s="70">
        <f t="shared" si="1"/>
        <v>5694577.8311157851</v>
      </c>
      <c r="F19" s="70">
        <f t="shared" si="1"/>
        <v>12104010.390485981</v>
      </c>
      <c r="G19" s="70">
        <f t="shared" si="1"/>
        <v>19318035.196441703</v>
      </c>
      <c r="H19" s="70">
        <f t="shared" si="1"/>
        <v>27437654.744487651</v>
      </c>
      <c r="I19" s="70">
        <f t="shared" si="1"/>
        <v>36576550.628319554</v>
      </c>
      <c r="J19" s="70">
        <f t="shared" si="1"/>
        <v>46862675.179022074</v>
      </c>
      <c r="K19" s="70">
        <f t="shared" si="1"/>
        <v>58440042.906752668</v>
      </c>
      <c r="L19" s="70">
        <f t="shared" si="1"/>
        <v>71470746.826621398</v>
      </c>
      <c r="M19" s="70">
        <f t="shared" si="1"/>
        <v>86137227.899047956</v>
      </c>
      <c r="N19" s="70">
        <f t="shared" si="1"/>
        <v>102644829.35869445</v>
      </c>
      <c r="O19" s="70">
        <f t="shared" si="1"/>
        <v>121224671.69475648</v>
      </c>
      <c r="P19" s="70">
        <f t="shared" si="1"/>
        <v>142136888.53478637</v>
      </c>
      <c r="Q19" s="70">
        <f t="shared" si="1"/>
        <v>165674268.73718059</v>
      </c>
      <c r="R19" s="70">
        <f t="shared" si="1"/>
        <v>192166355.68472898</v>
      </c>
      <c r="S19" s="70">
        <f t="shared" si="1"/>
        <v>221984061.17283058</v>
      </c>
      <c r="T19" s="70">
        <f t="shared" ref="T19:X46" si="2">$D19*((1+$C19/100)^T$2-1)*$B19</f>
        <v>255544858.49074209</v>
      </c>
      <c r="U19" s="70">
        <f t="shared" si="2"/>
        <v>293318627.40342355</v>
      </c>
      <c r="V19" s="70">
        <f t="shared" si="2"/>
        <v>335834232.8687067</v>
      </c>
      <c r="W19" s="70">
        <f t="shared" si="2"/>
        <v>383686929.597435</v>
      </c>
      <c r="X19" s="70">
        <f t="shared" si="2"/>
        <v>437546696.12672716</v>
      </c>
    </row>
    <row r="20" spans="1:24" ht="15">
      <c r="A20" s="69">
        <v>52</v>
      </c>
      <c r="B20" s="75">
        <v>34249</v>
      </c>
      <c r="C20" s="55">
        <v>15.0600673</v>
      </c>
      <c r="D20" s="55">
        <v>1319</v>
      </c>
      <c r="E20" s="70">
        <f t="shared" ref="E20:T47" si="3">$D20*((1+$C20/100)^E$2-1)*$B20</f>
        <v>6803299.7109920634</v>
      </c>
      <c r="F20" s="70">
        <f t="shared" si="3"/>
        <v>14631180.937080234</v>
      </c>
      <c r="G20" s="70">
        <f t="shared" si="3"/>
        <v>23637946.343981352</v>
      </c>
      <c r="H20" s="70">
        <f t="shared" si="3"/>
        <v>34001136.682714894</v>
      </c>
      <c r="I20" s="70">
        <f t="shared" si="3"/>
        <v>45925030.46088881</v>
      </c>
      <c r="J20" s="70">
        <f t="shared" si="3"/>
        <v>59644670.666836224</v>
      </c>
      <c r="K20" s="70">
        <f t="shared" si="3"/>
        <v>75430497.921117187</v>
      </c>
      <c r="L20" s="70">
        <f t="shared" si="3"/>
        <v>93593681.383754596</v>
      </c>
      <c r="M20" s="70">
        <f t="shared" si="3"/>
        <v>114492252.49968767</v>
      </c>
      <c r="N20" s="70">
        <f t="shared" si="3"/>
        <v>138538162.49041864</v>
      </c>
      <c r="O20" s="70">
        <f t="shared" si="3"/>
        <v>166205402.70865107</v>
      </c>
      <c r="P20" s="70">
        <f t="shared" si="3"/>
        <v>198039347.92380202</v>
      </c>
      <c r="Q20" s="70">
        <f t="shared" si="3"/>
        <v>234667506.71259981</v>
      </c>
      <c r="R20" s="70">
        <f t="shared" si="3"/>
        <v>276811890.86574143</v>
      </c>
      <c r="S20" s="70">
        <f t="shared" si="3"/>
        <v>325303247.6355167</v>
      </c>
      <c r="T20" s="70">
        <f t="shared" si="3"/>
        <v>381097435.36950326</v>
      </c>
      <c r="U20" s="70">
        <f t="shared" si="2"/>
        <v>445294265.3257165</v>
      </c>
      <c r="V20" s="70">
        <f t="shared" si="2"/>
        <v>519159181.077802</v>
      </c>
      <c r="W20" s="70">
        <f t="shared" si="2"/>
        <v>604148202.85323989</v>
      </c>
      <c r="X20" s="70">
        <f t="shared" si="2"/>
        <v>701936628.50567043</v>
      </c>
    </row>
    <row r="21" spans="1:24" ht="15">
      <c r="A21" s="69">
        <v>53</v>
      </c>
      <c r="B21" s="75">
        <v>35230</v>
      </c>
      <c r="C21" s="55">
        <v>12.7088257</v>
      </c>
      <c r="D21" s="55">
        <v>1307</v>
      </c>
      <c r="E21" s="70">
        <f t="shared" si="3"/>
        <v>5851856.3174017714</v>
      </c>
      <c r="F21" s="70">
        <f t="shared" si="3"/>
        <v>12447414.854396572</v>
      </c>
      <c r="G21" s="70">
        <f t="shared" si="3"/>
        <v>19881191.429799516</v>
      </c>
      <c r="H21" s="70">
        <f t="shared" si="3"/>
        <v>28259713.713097841</v>
      </c>
      <c r="I21" s="70">
        <f t="shared" si="3"/>
        <v>37703047.789616212</v>
      </c>
      <c r="J21" s="70">
        <f t="shared" si="3"/>
        <v>48346518.734188028</v>
      </c>
      <c r="K21" s="70">
        <f t="shared" si="3"/>
        <v>60342649.849535592</v>
      </c>
      <c r="L21" s="70">
        <f t="shared" si="3"/>
        <v>73863348.359076142</v>
      </c>
      <c r="M21" s="70">
        <f t="shared" si="3"/>
        <v>89102368.875616729</v>
      </c>
      <c r="N21" s="70">
        <f t="shared" si="3"/>
        <v>106278089.94799165</v>
      </c>
      <c r="O21" s="70">
        <f t="shared" si="3"/>
        <v>125636643.47417293</v>
      </c>
      <c r="P21" s="70">
        <f t="shared" si="3"/>
        <v>147455441.82603773</v>
      </c>
      <c r="Q21" s="70">
        <f t="shared" si="3"/>
        <v>172047153.23027557</v>
      </c>
      <c r="R21" s="70">
        <f t="shared" si="3"/>
        <v>199764182.37352499</v>
      </c>
      <c r="S21" s="70">
        <f t="shared" si="3"/>
        <v>231003720.43980819</v>
      </c>
      <c r="T21" s="70">
        <f t="shared" si="3"/>
        <v>266213436.94842044</v>
      </c>
      <c r="U21" s="70">
        <f t="shared" si="2"/>
        <v>305897894.95757639</v>
      </c>
      <c r="V21" s="70">
        <f t="shared" si="2"/>
        <v>350625781.56510568</v>
      </c>
      <c r="W21" s="70">
        <f t="shared" si="2"/>
        <v>401038057.3208794</v>
      </c>
      <c r="X21" s="70">
        <f t="shared" si="2"/>
        <v>457857141.33385777</v>
      </c>
    </row>
    <row r="22" spans="1:24" ht="15">
      <c r="A22" s="69">
        <v>54</v>
      </c>
      <c r="B22" s="75">
        <v>36223</v>
      </c>
      <c r="C22" s="55">
        <v>13.548388900000001</v>
      </c>
      <c r="D22" s="55">
        <v>1348</v>
      </c>
      <c r="E22" s="70">
        <f t="shared" si="3"/>
        <v>6615489.16436096</v>
      </c>
      <c r="F22" s="70">
        <f t="shared" si="3"/>
        <v>14127270.5283469</v>
      </c>
      <c r="G22" s="70">
        <f t="shared" si="3"/>
        <v>22656777.244843379</v>
      </c>
      <c r="H22" s="70">
        <f t="shared" si="3"/>
        <v>32341894.702542424</v>
      </c>
      <c r="I22" s="70">
        <f t="shared" si="3"/>
        <v>43339189.538832329</v>
      </c>
      <c r="J22" s="70">
        <f t="shared" si="3"/>
        <v>55826440.648022398</v>
      </c>
      <c r="K22" s="70">
        <f t="shared" si="3"/>
        <v>70005513.100405142</v>
      </c>
      <c r="L22" s="70">
        <f t="shared" si="3"/>
        <v>86105621.431049407</v>
      </c>
      <c r="M22" s="70">
        <f t="shared" si="3"/>
        <v>104387035.05165072</v>
      </c>
      <c r="N22" s="70">
        <f t="shared" si="3"/>
        <v>125145285.68598863</v>
      </c>
      <c r="O22" s="70">
        <f t="shared" si="3"/>
        <v>148715944.84510332</v>
      </c>
      <c r="P22" s="70">
        <f t="shared" si="3"/>
        <v>175480048.57338843</v>
      </c>
      <c r="Q22" s="70">
        <f t="shared" si="3"/>
        <v>205870257.16038099</v>
      </c>
      <c r="R22" s="70">
        <f t="shared" si="3"/>
        <v>240377849.39426041</v>
      </c>
      <c r="S22" s="70">
        <f t="shared" si="3"/>
        <v>279560664.42401206</v>
      </c>
      <c r="T22" s="70">
        <f t="shared" si="3"/>
        <v>324052119.61596215</v>
      </c>
      <c r="U22" s="70">
        <f t="shared" si="2"/>
        <v>374571450.18458688</v>
      </c>
      <c r="V22" s="70">
        <f t="shared" si="2"/>
        <v>431935336.12832546</v>
      </c>
      <c r="W22" s="70">
        <f t="shared" si="2"/>
        <v>497071104.42787415</v>
      </c>
      <c r="X22" s="70">
        <f t="shared" si="2"/>
        <v>571031719.92964864</v>
      </c>
    </row>
    <row r="23" spans="1:24" ht="15">
      <c r="A23" s="69">
        <v>55</v>
      </c>
      <c r="B23" s="75">
        <v>37228</v>
      </c>
      <c r="C23" s="55">
        <v>12.105408499999999</v>
      </c>
      <c r="D23" s="55">
        <v>1330</v>
      </c>
      <c r="E23" s="70">
        <f t="shared" si="3"/>
        <v>5993779.9635853963</v>
      </c>
      <c r="F23" s="70">
        <f t="shared" si="3"/>
        <v>12713131.476353953</v>
      </c>
      <c r="G23" s="70">
        <f t="shared" si="3"/>
        <v>20245887.938294079</v>
      </c>
      <c r="H23" s="70">
        <f t="shared" si="3"/>
        <v>28690515.341262192</v>
      </c>
      <c r="I23" s="70">
        <f t="shared" si="3"/>
        <v>38157399.387662545</v>
      </c>
      <c r="J23" s="70">
        <f t="shared" si="3"/>
        <v>48770288.420100972</v>
      </c>
      <c r="K23" s="70">
        <f t="shared" si="3"/>
        <v>60667911.023567803</v>
      </c>
      <c r="L23" s="70">
        <f t="shared" si="3"/>
        <v>74005789.444972605</v>
      </c>
      <c r="M23" s="70">
        <f t="shared" si="3"/>
        <v>88958272.534521803</v>
      </c>
      <c r="N23" s="70">
        <f t="shared" si="3"/>
        <v>105720814.78295437</v>
      </c>
      <c r="O23" s="70">
        <f t="shared" si="3"/>
        <v>124512531.24554476</v>
      </c>
      <c r="P23" s="70">
        <f t="shared" si="3"/>
        <v>145579061.75009346</v>
      </c>
      <c r="Q23" s="70">
        <f t="shared" si="3"/>
        <v>169195781.8289949</v>
      </c>
      <c r="R23" s="70">
        <f t="shared" si="3"/>
        <v>195671402.34774891</v>
      </c>
      <c r="S23" s="70">
        <f t="shared" si="3"/>
        <v>225352004.88320789</v>
      </c>
      <c r="T23" s="70">
        <f t="shared" si="3"/>
        <v>258625565.60084546</v>
      </c>
      <c r="U23" s="70">
        <f t="shared" si="2"/>
        <v>295927026.7658487</v>
      </c>
      <c r="V23" s="70">
        <f t="shared" si="2"/>
        <v>337743982.18134439</v>
      </c>
      <c r="W23" s="70">
        <f t="shared" si="2"/>
        <v>384623050.87214875</v>
      </c>
      <c r="X23" s="70">
        <f t="shared" si="2"/>
        <v>437177022.32897037</v>
      </c>
    </row>
    <row r="24" spans="1:24" ht="15">
      <c r="A24" s="69">
        <v>56</v>
      </c>
      <c r="B24" s="75">
        <v>38242</v>
      </c>
      <c r="C24" s="55">
        <v>12.4480313</v>
      </c>
      <c r="D24" s="55">
        <v>1342</v>
      </c>
      <c r="E24" s="70">
        <f t="shared" si="3"/>
        <v>6388424.7661191355</v>
      </c>
      <c r="F24" s="70">
        <f t="shared" si="3"/>
        <v>13572082.646701727</v>
      </c>
      <c r="G24" s="70">
        <f t="shared" si="3"/>
        <v>21649964.508744158</v>
      </c>
      <c r="H24" s="70">
        <f t="shared" si="3"/>
        <v>30733383.633350655</v>
      </c>
      <c r="I24" s="70">
        <f t="shared" si="3"/>
        <v>40947509.613698356</v>
      </c>
      <c r="J24" s="70">
        <f t="shared" si="3"/>
        <v>52433093.193101175</v>
      </c>
      <c r="K24" s="70">
        <f t="shared" si="3"/>
        <v>65348405.811455704</v>
      </c>
      <c r="L24" s="70">
        <f t="shared" si="3"/>
        <v>79871420.587035865</v>
      </c>
      <c r="M24" s="70">
        <f t="shared" si="3"/>
        <v>96202264.787583873</v>
      </c>
      <c r="N24" s="70">
        <f t="shared" si="3"/>
        <v>114565977.58577032</v>
      </c>
      <c r="O24" s="70">
        <f t="shared" si="3"/>
        <v>135215611.1009171</v>
      </c>
      <c r="P24" s="70">
        <f t="shared" si="3"/>
        <v>158435717.45936471</v>
      </c>
      <c r="Q24" s="70">
        <f t="shared" si="3"/>
        <v>184546269.92520511</v>
      </c>
      <c r="R24" s="70">
        <f t="shared" si="3"/>
        <v>213907072.13459629</v>
      </c>
      <c r="S24" s="70">
        <f t="shared" si="3"/>
        <v>246922716.19294351</v>
      </c>
      <c r="T24" s="70">
        <f t="shared" si="3"/>
        <v>284048157.95757043</v>
      </c>
      <c r="U24" s="70">
        <f t="shared" si="2"/>
        <v>325794986.33332139</v>
      </c>
      <c r="V24" s="70">
        <f t="shared" si="2"/>
        <v>372738472.97204304</v>
      </c>
      <c r="W24" s="70">
        <f t="shared" si="2"/>
        <v>425525499.52086419</v>
      </c>
      <c r="X24" s="70">
        <f t="shared" si="2"/>
        <v>484883471.65682179</v>
      </c>
    </row>
    <row r="25" spans="1:24" ht="15">
      <c r="A25" s="69">
        <v>57</v>
      </c>
      <c r="B25" s="75">
        <v>39282</v>
      </c>
      <c r="C25" s="55">
        <v>12.946932800000001</v>
      </c>
      <c r="D25" s="55">
        <v>1364</v>
      </c>
      <c r="E25" s="70">
        <f t="shared" si="3"/>
        <v>6937050.4903645385</v>
      </c>
      <c r="F25" s="70">
        <f t="shared" si="3"/>
        <v>14772236.246018643</v>
      </c>
      <c r="G25" s="70">
        <f t="shared" si="3"/>
        <v>23621838.236212451</v>
      </c>
      <c r="H25" s="70">
        <f t="shared" si="3"/>
        <v>33617192.249144129</v>
      </c>
      <c r="I25" s="70">
        <f t="shared" si="3"/>
        <v>44906638.029252164</v>
      </c>
      <c r="J25" s="70">
        <f t="shared" si="3"/>
        <v>57657720.768003218</v>
      </c>
      <c r="K25" s="70">
        <f t="shared" si="3"/>
        <v>72059677.620212764</v>
      </c>
      <c r="L25" s="70">
        <f t="shared" si="3"/>
        <v>88326246.147962883</v>
      </c>
      <c r="M25" s="70">
        <f t="shared" si="3"/>
        <v>106698836.37186678</v>
      </c>
      <c r="N25" s="70">
        <f t="shared" si="3"/>
        <v>127450113.50567883</v>
      </c>
      <c r="O25" s="70">
        <f t="shared" si="3"/>
        <v>150888044.54514733</v>
      </c>
      <c r="P25" s="70">
        <f t="shared" si="3"/>
        <v>177360468.76600617</v>
      </c>
      <c r="Q25" s="70">
        <f t="shared" si="3"/>
        <v>207260259.96127045</v>
      </c>
      <c r="R25" s="70">
        <f t="shared" si="3"/>
        <v>241031157.029926</v>
      </c>
      <c r="S25" s="70">
        <f t="shared" si="3"/>
        <v>279174349.44801748</v>
      </c>
      <c r="T25" s="70">
        <f t="shared" si="3"/>
        <v>322255915.35625404</v>
      </c>
      <c r="U25" s="70">
        <f t="shared" si="2"/>
        <v>370915222.65181762</v>
      </c>
      <c r="V25" s="70">
        <f t="shared" si="2"/>
        <v>425874417.76388335</v>
      </c>
      <c r="W25" s="70">
        <f t="shared" si="2"/>
        <v>487949142.93452907</v>
      </c>
      <c r="X25" s="70">
        <f t="shared" si="2"/>
        <v>558060641.05880296</v>
      </c>
    </row>
    <row r="26" spans="1:24" ht="15">
      <c r="A26" s="69">
        <v>58</v>
      </c>
      <c r="B26" s="75">
        <v>40334</v>
      </c>
      <c r="C26" s="55">
        <v>13.4630648</v>
      </c>
      <c r="D26" s="55">
        <v>1349</v>
      </c>
      <c r="E26" s="70">
        <f t="shared" si="3"/>
        <v>7325329.7586267628</v>
      </c>
      <c r="F26" s="70">
        <f t="shared" si="3"/>
        <v>15636873.409471134</v>
      </c>
      <c r="G26" s="70">
        <f t="shared" si="3"/>
        <v>25067405.567908969</v>
      </c>
      <c r="H26" s="70">
        <f t="shared" si="3"/>
        <v>35767576.381822117</v>
      </c>
      <c r="I26" s="70">
        <f t="shared" si="3"/>
        <v>47908318.126123086</v>
      </c>
      <c r="J26" s="70">
        <f t="shared" si="3"/>
        <v>61683575.798659943</v>
      </c>
      <c r="K26" s="70">
        <f t="shared" si="3"/>
        <v>77313405.338017419</v>
      </c>
      <c r="L26" s="70">
        <f t="shared" si="3"/>
        <v>95047488.956388116</v>
      </c>
      <c r="M26" s="70">
        <f t="shared" si="3"/>
        <v>115169123.74398625</v>
      </c>
      <c r="N26" s="70">
        <f t="shared" si="3"/>
        <v>137999747.26185808</v>
      </c>
      <c r="O26" s="70">
        <f t="shared" si="3"/>
        <v>163904072.418185</v>
      </c>
      <c r="P26" s="70">
        <f t="shared" si="3"/>
        <v>193295913.65631092</v>
      </c>
      <c r="Q26" s="70">
        <f t="shared" si="3"/>
        <v>226644797.52623889</v>
      </c>
      <c r="R26" s="70">
        <f t="shared" si="3"/>
        <v>264483463.24165195</v>
      </c>
      <c r="S26" s="70">
        <f t="shared" si="3"/>
        <v>307416373.04178649</v>
      </c>
      <c r="T26" s="70">
        <f t="shared" si="3"/>
        <v>356129368.30883873</v>
      </c>
      <c r="U26" s="70">
        <f t="shared" si="2"/>
        <v>411400625.69471502</v>
      </c>
      <c r="V26" s="70">
        <f t="shared" si="2"/>
        <v>474113088.27822673</v>
      </c>
      <c r="W26" s="70">
        <f t="shared" si="2"/>
        <v>545268570.33703232</v>
      </c>
      <c r="X26" s="70">
        <f t="shared" si="2"/>
        <v>626003761.05416727</v>
      </c>
    </row>
    <row r="27" spans="1:24" ht="15">
      <c r="A27" s="69">
        <v>59</v>
      </c>
      <c r="B27" s="75">
        <v>41395</v>
      </c>
      <c r="C27" s="55">
        <v>13.4545586</v>
      </c>
      <c r="D27" s="55">
        <v>1395</v>
      </c>
      <c r="E27" s="70">
        <f t="shared" si="3"/>
        <v>7769472.7727956502</v>
      </c>
      <c r="F27" s="70">
        <f t="shared" si="3"/>
        <v>16584293.812718138</v>
      </c>
      <c r="G27" s="70">
        <f t="shared" si="3"/>
        <v>26585110.114942122</v>
      </c>
      <c r="H27" s="70">
        <f t="shared" si="3"/>
        <v>37931492.107027203</v>
      </c>
      <c r="I27" s="70">
        <f t="shared" si="3"/>
        <v>50804479.713217199</v>
      </c>
      <c r="J27" s="70">
        <f t="shared" si="3"/>
        <v>65409470.980452761</v>
      </c>
      <c r="K27" s="70">
        <f t="shared" si="3"/>
        <v>81979499.356263444</v>
      </c>
      <c r="L27" s="70">
        <f t="shared" si="3"/>
        <v>100778951.90993421</v>
      </c>
      <c r="M27" s="70">
        <f t="shared" si="3"/>
        <v>122107787.82391776</v>
      </c>
      <c r="N27" s="70">
        <f t="shared" si="3"/>
        <v>146306324.4646461</v>
      </c>
      <c r="O27" s="70">
        <f t="shared" si="3"/>
        <v>173760667.39804372</v>
      </c>
      <c r="P27" s="70">
        <f t="shared" si="3"/>
        <v>204908870.98966026</v>
      </c>
      <c r="Q27" s="70">
        <f t="shared" si="3"/>
        <v>240247927.88635817</v>
      </c>
      <c r="R27" s="70">
        <f t="shared" si="3"/>
        <v>280341698.90190959</v>
      </c>
      <c r="S27" s="70">
        <f t="shared" si="3"/>
        <v>325829909.83369827</v>
      </c>
      <c r="T27" s="70">
        <f t="shared" si="3"/>
        <v>377438358.76139611</v>
      </c>
      <c r="U27" s="70">
        <f t="shared" si="2"/>
        <v>435990496.69262201</v>
      </c>
      <c r="V27" s="70">
        <f t="shared" si="2"/>
        <v>502420566.33335757</v>
      </c>
      <c r="W27" s="70">
        <f t="shared" si="2"/>
        <v>577788508.62192667</v>
      </c>
      <c r="X27" s="70">
        <f t="shared" si="2"/>
        <v>663296874.87132561</v>
      </c>
    </row>
    <row r="28" spans="1:24" ht="15">
      <c r="A28" s="69">
        <v>60</v>
      </c>
      <c r="B28" s="75">
        <v>42467</v>
      </c>
      <c r="C28" s="55">
        <v>14.5889551</v>
      </c>
      <c r="D28" s="55">
        <v>1265</v>
      </c>
      <c r="E28" s="70">
        <f t="shared" si="3"/>
        <v>7837296.8263310064</v>
      </c>
      <c r="F28" s="70">
        <f t="shared" si="3"/>
        <v>16817973.367709164</v>
      </c>
      <c r="G28" s="70">
        <f t="shared" si="3"/>
        <v>27108836.77738522</v>
      </c>
      <c r="H28" s="70">
        <f t="shared" si="3"/>
        <v>38901029.629301228</v>
      </c>
      <c r="I28" s="70">
        <f t="shared" si="3"/>
        <v>52413580.201688685</v>
      </c>
      <c r="J28" s="70">
        <f t="shared" si="3"/>
        <v>67897470.709946543</v>
      </c>
      <c r="K28" s="70">
        <f t="shared" si="3"/>
        <v>85640299.052187309</v>
      </c>
      <c r="L28" s="70">
        <f t="shared" si="3"/>
        <v>105971620.65474761</v>
      </c>
      <c r="M28" s="70">
        <f t="shared" si="3"/>
        <v>129269069.63714206</v>
      </c>
      <c r="N28" s="70">
        <f t="shared" si="3"/>
        <v>155965372.99102345</v>
      </c>
      <c r="O28" s="70">
        <f t="shared" si="3"/>
        <v>186556388.05456242</v>
      </c>
      <c r="P28" s="70">
        <f t="shared" si="3"/>
        <v>221610312.57035527</v>
      </c>
      <c r="Q28" s="70">
        <f t="shared" si="3"/>
        <v>261778238.39454505</v>
      </c>
      <c r="R28" s="70">
        <f t="shared" si="3"/>
        <v>307806244.88182718</v>
      </c>
      <c r="S28" s="70">
        <f t="shared" si="3"/>
        <v>360549256.568964</v>
      </c>
      <c r="T28" s="70">
        <f t="shared" si="3"/>
        <v>420986922.5495249</v>
      </c>
      <c r="U28" s="70">
        <f t="shared" si="2"/>
        <v>490241812.48347789</v>
      </c>
      <c r="V28" s="70">
        <f t="shared" si="2"/>
        <v>569600267.21444964</v>
      </c>
      <c r="W28" s="70">
        <f t="shared" si="2"/>
        <v>660536291.27417672</v>
      </c>
      <c r="X28" s="70">
        <f t="shared" si="2"/>
        <v>764738931.05370259</v>
      </c>
    </row>
    <row r="29" spans="1:24" ht="15">
      <c r="A29" s="69">
        <v>61</v>
      </c>
      <c r="B29" s="75">
        <v>43543</v>
      </c>
      <c r="C29" s="55">
        <v>14.3558314</v>
      </c>
      <c r="D29" s="55">
        <v>1342</v>
      </c>
      <c r="E29" s="70">
        <f t="shared" si="3"/>
        <v>8388787.8724456895</v>
      </c>
      <c r="F29" s="70">
        <f t="shared" si="3"/>
        <v>17981855.988363329</v>
      </c>
      <c r="G29" s="70">
        <f t="shared" si="3"/>
        <v>28952088.789089259</v>
      </c>
      <c r="H29" s="70">
        <f t="shared" si="3"/>
        <v>41497189.714874908</v>
      </c>
      <c r="I29" s="70">
        <f t="shared" si="3"/>
        <v>55843244.178526185</v>
      </c>
      <c r="J29" s="70">
        <f t="shared" si="3"/>
        <v>72248794.033531427</v>
      </c>
      <c r="K29" s="70">
        <f t="shared" si="3"/>
        <v>91009496.965964124</v>
      </c>
      <c r="L29" s="70">
        <f t="shared" si="3"/>
        <v>112463454.78083177</v>
      </c>
      <c r="M29" s="70">
        <f t="shared" si="3"/>
        <v>136997306.60822889</v>
      </c>
      <c r="N29" s="70">
        <f t="shared" si="3"/>
        <v>165053196.83989301</v>
      </c>
      <c r="O29" s="70">
        <f t="shared" si="3"/>
        <v>197136743.37098384</v>
      </c>
      <c r="P29" s="70">
        <f t="shared" si="3"/>
        <v>233826149.7492187</v>
      </c>
      <c r="Q29" s="70">
        <f t="shared" si="3"/>
        <v>275782625.4487738</v>
      </c>
      <c r="R29" s="70">
        <f t="shared" si="3"/>
        <v>323762302.06113899</v>
      </c>
      <c r="S29" s="70">
        <f t="shared" si="3"/>
        <v>378629860.15424049</v>
      </c>
      <c r="T29" s="70">
        <f t="shared" si="3"/>
        <v>441374112.38048476</v>
      </c>
      <c r="U29" s="70">
        <f t="shared" si="2"/>
        <v>513125823.66951931</v>
      </c>
      <c r="V29" s="70">
        <f t="shared" si="2"/>
        <v>595178089.65782261</v>
      </c>
      <c r="W29" s="70">
        <f t="shared" si="2"/>
        <v>689009640.61128604</v>
      </c>
      <c r="X29" s="70">
        <f t="shared" si="2"/>
        <v>796311490.81963408</v>
      </c>
    </row>
    <row r="30" spans="1:24" ht="15">
      <c r="A30" s="69">
        <v>62</v>
      </c>
      <c r="B30" s="75">
        <v>44625</v>
      </c>
      <c r="C30" s="55">
        <v>13.695024800000001</v>
      </c>
      <c r="D30" s="55">
        <v>1328</v>
      </c>
      <c r="E30" s="70">
        <f t="shared" si="3"/>
        <v>8115945.596975999</v>
      </c>
      <c r="F30" s="70">
        <f t="shared" si="3"/>
        <v>17343371.956212379</v>
      </c>
      <c r="G30" s="70">
        <f t="shared" si="3"/>
        <v>27834496.6437479</v>
      </c>
      <c r="H30" s="70">
        <f t="shared" si="3"/>
        <v>39762383.459040366</v>
      </c>
      <c r="I30" s="70">
        <f t="shared" si="3"/>
        <v>53323797.331803031</v>
      </c>
      <c r="J30" s="70">
        <f t="shared" si="3"/>
        <v>68742450.197671205</v>
      </c>
      <c r="K30" s="70">
        <f t="shared" si="3"/>
        <v>86272691.39734593</v>
      </c>
      <c r="L30" s="70">
        <f t="shared" si="3"/>
        <v>106203703.47681595</v>
      </c>
      <c r="M30" s="70">
        <f t="shared" si="3"/>
        <v>128864272.60346036</v>
      </c>
      <c r="N30" s="70">
        <f t="shared" si="3"/>
        <v>154628212.29181987</v>
      </c>
      <c r="O30" s="70">
        <f t="shared" si="3"/>
        <v>183920529.90995726</v>
      </c>
      <c r="P30" s="70">
        <f t="shared" si="3"/>
        <v>217224437.69039336</v>
      </c>
      <c r="Q30" s="70">
        <f t="shared" si="3"/>
        <v>255089323.90072924</v>
      </c>
      <c r="R30" s="70">
        <f t="shared" si="3"/>
        <v>298139815.66806245</v>
      </c>
      <c r="S30" s="70">
        <f t="shared" si="3"/>
        <v>347086082.95945394</v>
      </c>
      <c r="T30" s="70">
        <f t="shared" si="3"/>
        <v>402735553.69507581</v>
      </c>
      <c r="U30" s="70">
        <f t="shared" si="2"/>
        <v>466006233.24900973</v>
      </c>
      <c r="V30" s="70">
        <f t="shared" si="2"/>
        <v>537941848.05898356</v>
      </c>
      <c r="W30" s="70">
        <f t="shared" si="2"/>
        <v>619729063.1572156</v>
      </c>
      <c r="X30" s="70">
        <f t="shared" si="2"/>
        <v>712717057.64638007</v>
      </c>
    </row>
    <row r="31" spans="1:24" ht="15">
      <c r="A31" s="69">
        <v>63</v>
      </c>
      <c r="B31" s="75">
        <v>45718</v>
      </c>
      <c r="C31" s="55">
        <v>15.539543800000001</v>
      </c>
      <c r="D31" s="55">
        <v>1323</v>
      </c>
      <c r="E31" s="70">
        <f t="shared" si="3"/>
        <v>9399079.7034223322</v>
      </c>
      <c r="F31" s="70">
        <f t="shared" si="3"/>
        <v>20258733.514154881</v>
      </c>
      <c r="G31" s="70">
        <f t="shared" si="3"/>
        <v>32805927.985334583</v>
      </c>
      <c r="H31" s="70">
        <f t="shared" si="3"/>
        <v>47302899.23703444</v>
      </c>
      <c r="I31" s="70">
        <f t="shared" si="3"/>
        <v>64052633.686065592</v>
      </c>
      <c r="J31" s="70">
        <f t="shared" si="3"/>
        <v>83405200.456187651</v>
      </c>
      <c r="K31" s="70">
        <f t="shared" si="3"/>
        <v>105765067.81597705</v>
      </c>
      <c r="L31" s="70">
        <f t="shared" si="3"/>
        <v>131599556.55776282</v>
      </c>
      <c r="M31" s="70">
        <f t="shared" si="3"/>
        <v>161448606.99308449</v>
      </c>
      <c r="N31" s="70">
        <f t="shared" si="3"/>
        <v>195936063.69468701</v>
      </c>
      <c r="O31" s="70">
        <f t="shared" si="3"/>
        <v>235782713.83594111</v>
      </c>
      <c r="P31" s="70">
        <f t="shared" si="3"/>
        <v>281821351.62872815</v>
      </c>
      <c r="Q31" s="70">
        <f t="shared" si="3"/>
        <v>335014183.7062487</v>
      </c>
      <c r="R31" s="70">
        <f t="shared" si="3"/>
        <v>396472939.22291601</v>
      </c>
      <c r="S31" s="70">
        <f t="shared" si="3"/>
        <v>467482104.9720307</v>
      </c>
      <c r="T31" s="70">
        <f t="shared" si="3"/>
        <v>549525771.13474369</v>
      </c>
      <c r="U31" s="70">
        <f t="shared" si="2"/>
        <v>644318648.73593736</v>
      </c>
      <c r="V31" s="70">
        <f t="shared" si="2"/>
        <v>753841907.07124865</v>
      </c>
      <c r="W31" s="70">
        <f t="shared" si="2"/>
        <v>880384580.10676301</v>
      </c>
      <c r="X31" s="70">
        <f t="shared" si="2"/>
        <v>1026591407.2443217</v>
      </c>
    </row>
    <row r="32" spans="1:24" ht="15">
      <c r="A32" s="69">
        <v>64</v>
      </c>
      <c r="B32" s="75">
        <v>46821</v>
      </c>
      <c r="C32" s="55">
        <v>16.852858900000001</v>
      </c>
      <c r="D32" s="55">
        <v>1289</v>
      </c>
      <c r="E32" s="70">
        <f>$D32*((1+$C32/100)^E$2-1)*$B32</f>
        <v>10171082.737518448</v>
      </c>
      <c r="F32" s="70">
        <f>$D32*((1+$C32/100)^F$2-1)*$B32</f>
        <v>22056283.697393138</v>
      </c>
      <c r="G32" s="70">
        <f t="shared" si="3"/>
        <v>35944480.805016957</v>
      </c>
      <c r="H32" s="70">
        <f t="shared" si="3"/>
        <v>52173236.174942501</v>
      </c>
      <c r="I32" s="70">
        <f t="shared" si="3"/>
        <v>71137000.788587764</v>
      </c>
      <c r="J32" s="70">
        <f t="shared" si="3"/>
        <v>93296701.894698814</v>
      </c>
      <c r="K32" s="70">
        <f t="shared" si="3"/>
        <v>119190946.1608845</v>
      </c>
      <c r="L32" s="70">
        <f t="shared" si="3"/>
        <v>149449110.87647176</v>
      </c>
      <c r="M32" s="70">
        <f t="shared" si="3"/>
        <v>184806641.39730659</v>
      </c>
      <c r="N32" s="70">
        <f t="shared" si="3"/>
        <v>226122926.64734209</v>
      </c>
      <c r="O32" s="70">
        <f t="shared" si="3"/>
        <v>274402187.15328765</v>
      </c>
      <c r="P32" s="70">
        <f t="shared" si="3"/>
        <v>330817883.31026363</v>
      </c>
      <c r="Q32" s="70">
        <f t="shared" si="3"/>
        <v>396741237.13802749</v>
      </c>
      <c r="R32" s="70">
        <f t="shared" si="3"/>
        <v>473774560.76853222</v>
      </c>
      <c r="S32" s="70">
        <f t="shared" si="3"/>
        <v>563790201.73646617</v>
      </c>
      <c r="T32" s="70">
        <f t="shared" si="3"/>
        <v>668976051.66465664</v>
      </c>
      <c r="U32" s="70">
        <f t="shared" si="2"/>
        <v>791888724.46401083</v>
      </c>
      <c r="V32" s="70">
        <f t="shared" si="2"/>
        <v>935515696.58045876</v>
      </c>
      <c r="W32" s="70">
        <f t="shared" si="2"/>
        <v>1103347919.6500344</v>
      </c>
      <c r="X32" s="70">
        <f t="shared" si="2"/>
        <v>1299464670.4622586</v>
      </c>
    </row>
    <row r="33" spans="1:24" ht="15">
      <c r="A33" s="69">
        <v>65</v>
      </c>
      <c r="B33" s="75">
        <v>47936</v>
      </c>
      <c r="C33" s="55">
        <v>15.0329374</v>
      </c>
      <c r="D33" s="55">
        <v>1306</v>
      </c>
      <c r="E33" s="70">
        <f>$D33*((1+$C33/100)^E$2-1)*$B33</f>
        <v>9411282.6669155844</v>
      </c>
      <c r="F33" s="70">
        <f t="shared" ref="F33:X33" si="4">$D33*((1+$C33/100)^F$2-1)*$B33</f>
        <v>20237357.565685641</v>
      </c>
      <c r="G33" s="70">
        <f t="shared" si="3"/>
        <v>32690909.526864916</v>
      </c>
      <c r="H33" s="70">
        <f t="shared" si="3"/>
        <v>47016596.158444732</v>
      </c>
      <c r="I33" s="70">
        <f t="shared" si="3"/>
        <v>63495854.293470137</v>
      </c>
      <c r="J33" s="70">
        <f t="shared" si="3"/>
        <v>82452428.987918273</v>
      </c>
      <c r="K33" s="70">
        <f t="shared" si="3"/>
        <v>104258733.68936707</v>
      </c>
      <c r="L33" s="70">
        <f t="shared" si="3"/>
        <v>129343166.52583794</v>
      </c>
      <c r="M33" s="70">
        <f t="shared" si="3"/>
        <v>158198526.44776049</v>
      </c>
      <c r="N33" s="70">
        <f t="shared" si="3"/>
        <v>191391694.56329039</v>
      </c>
      <c r="O33" s="70">
        <f t="shared" si="3"/>
        <v>229574770.86270458</v>
      </c>
      <c r="P33" s="70">
        <f t="shared" si="3"/>
        <v>273497885.11960399</v>
      </c>
      <c r="Q33" s="70">
        <f t="shared" si="3"/>
        <v>324023933.64687359</v>
      </c>
      <c r="R33" s="70">
        <f t="shared" si="3"/>
        <v>382145531.41994119</v>
      </c>
      <c r="S33" s="70">
        <f t="shared" si="3"/>
        <v>449004512.6021139</v>
      </c>
      <c r="T33" s="70">
        <f t="shared" si="3"/>
        <v>525914362.57168037</v>
      </c>
      <c r="U33" s="70">
        <f t="shared" si="2"/>
        <v>614386022.14160562</v>
      </c>
      <c r="V33" s="70">
        <f t="shared" si="2"/>
        <v>716157570.91141891</v>
      </c>
      <c r="W33" s="70">
        <f t="shared" si="2"/>
        <v>833228372.89880884</v>
      </c>
      <c r="X33" s="70">
        <f t="shared" si="2"/>
        <v>967898355.26264095</v>
      </c>
    </row>
    <row r="34" spans="1:24">
      <c r="A34" s="69"/>
      <c r="B34" s="69"/>
      <c r="E34" s="69"/>
      <c r="F34" s="69"/>
      <c r="G34" s="69"/>
      <c r="H34" s="69"/>
      <c r="I34" s="70">
        <f>SUM(I3:I33)</f>
        <v>1199740850.0072482</v>
      </c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70">
        <f>SUM(X3:X33)</f>
        <v>15993378094.502178</v>
      </c>
    </row>
    <row r="35" spans="1:24">
      <c r="A35" s="69" t="s">
        <v>132</v>
      </c>
      <c r="B35" s="69"/>
      <c r="E35" s="69" t="s">
        <v>31</v>
      </c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</row>
    <row r="36" spans="1:24">
      <c r="A36" s="69" t="s">
        <v>0</v>
      </c>
      <c r="B36" s="69" t="s">
        <v>32</v>
      </c>
      <c r="C36" s="69" t="s">
        <v>33</v>
      </c>
      <c r="E36" s="69">
        <v>1</v>
      </c>
      <c r="F36" s="69">
        <v>2</v>
      </c>
      <c r="G36" s="69">
        <v>3</v>
      </c>
      <c r="H36" s="69">
        <v>4</v>
      </c>
      <c r="I36" s="69">
        <v>5</v>
      </c>
      <c r="J36" s="69">
        <v>6</v>
      </c>
      <c r="K36" s="69">
        <v>7</v>
      </c>
      <c r="L36" s="69">
        <v>8</v>
      </c>
      <c r="M36" s="69">
        <v>9</v>
      </c>
      <c r="N36" s="69">
        <v>10</v>
      </c>
      <c r="O36" s="69">
        <v>11</v>
      </c>
      <c r="P36" s="69">
        <v>12</v>
      </c>
      <c r="Q36" s="69">
        <v>13</v>
      </c>
      <c r="R36" s="69">
        <v>14</v>
      </c>
      <c r="S36" s="69">
        <v>15</v>
      </c>
      <c r="T36" s="69">
        <v>16</v>
      </c>
      <c r="U36" s="69">
        <v>17</v>
      </c>
      <c r="V36" s="69">
        <v>18</v>
      </c>
      <c r="W36" s="69">
        <v>19</v>
      </c>
      <c r="X36" s="69">
        <v>20</v>
      </c>
    </row>
    <row r="37" spans="1:24" ht="15">
      <c r="A37" s="69">
        <v>35</v>
      </c>
      <c r="B37" s="75">
        <v>39333</v>
      </c>
      <c r="C37" s="55">
        <v>11.6415585</v>
      </c>
      <c r="D37" s="55">
        <v>0</v>
      </c>
      <c r="E37" s="70">
        <f>$D37*((1+$C37/100)^E$2-1)*$B37</f>
        <v>0</v>
      </c>
      <c r="F37" s="70">
        <f>$D37*((1+$C37/100)^F$2-1)*$B37</f>
        <v>0</v>
      </c>
      <c r="G37" s="70">
        <f>$D37*((1+$C37/100)^G$2-1)*$B37</f>
        <v>0</v>
      </c>
      <c r="H37" s="70">
        <f>$D37*((1+$C37/100)^H$2-1)*$B37</f>
        <v>0</v>
      </c>
      <c r="I37" s="70">
        <f>$D37*((1+$C37/100)^I$2-1)*$B37</f>
        <v>0</v>
      </c>
      <c r="J37" s="70">
        <f t="shared" ref="J37:X52" si="5">$D37*((1+$C37/100)^J$2-1)*$B37</f>
        <v>0</v>
      </c>
      <c r="K37" s="70">
        <f t="shared" si="5"/>
        <v>0</v>
      </c>
      <c r="L37" s="70">
        <f t="shared" si="5"/>
        <v>0</v>
      </c>
      <c r="M37" s="70">
        <f t="shared" si="5"/>
        <v>0</v>
      </c>
      <c r="N37" s="70">
        <f t="shared" si="5"/>
        <v>0</v>
      </c>
      <c r="O37" s="70">
        <f t="shared" si="5"/>
        <v>0</v>
      </c>
      <c r="P37" s="70">
        <f t="shared" si="5"/>
        <v>0</v>
      </c>
      <c r="Q37" s="70">
        <f t="shared" si="5"/>
        <v>0</v>
      </c>
      <c r="R37" s="70">
        <f t="shared" si="5"/>
        <v>0</v>
      </c>
      <c r="S37" s="70">
        <f t="shared" si="5"/>
        <v>0</v>
      </c>
      <c r="T37" s="70">
        <f t="shared" si="5"/>
        <v>0</v>
      </c>
      <c r="U37" s="70">
        <f t="shared" si="5"/>
        <v>0</v>
      </c>
      <c r="V37" s="70">
        <f t="shared" si="5"/>
        <v>0</v>
      </c>
      <c r="W37" s="70">
        <f t="shared" si="5"/>
        <v>0</v>
      </c>
      <c r="X37" s="70">
        <f t="shared" si="5"/>
        <v>0</v>
      </c>
    </row>
    <row r="38" spans="1:24" ht="15">
      <c r="A38" s="69">
        <v>36</v>
      </c>
      <c r="B38" s="75">
        <v>40534</v>
      </c>
      <c r="C38" s="55">
        <v>12.260639899999999</v>
      </c>
      <c r="D38" s="55">
        <v>0</v>
      </c>
      <c r="E38" s="70">
        <f t="shared" ref="E38:T66" si="6">$D38*((1+$C38/100)^E$2-1)*$B38</f>
        <v>0</v>
      </c>
      <c r="F38" s="70">
        <f t="shared" si="6"/>
        <v>0</v>
      </c>
      <c r="G38" s="70">
        <f t="shared" si="6"/>
        <v>0</v>
      </c>
      <c r="H38" s="70">
        <f t="shared" si="6"/>
        <v>0</v>
      </c>
      <c r="I38" s="70">
        <f t="shared" si="6"/>
        <v>0</v>
      </c>
      <c r="J38" s="70">
        <f t="shared" si="6"/>
        <v>0</v>
      </c>
      <c r="K38" s="70">
        <f t="shared" si="6"/>
        <v>0</v>
      </c>
      <c r="L38" s="70">
        <f t="shared" si="6"/>
        <v>0</v>
      </c>
      <c r="M38" s="70">
        <f t="shared" si="6"/>
        <v>0</v>
      </c>
      <c r="N38" s="70">
        <f t="shared" si="6"/>
        <v>0</v>
      </c>
      <c r="O38" s="70">
        <f t="shared" si="6"/>
        <v>0</v>
      </c>
      <c r="P38" s="70">
        <f t="shared" si="6"/>
        <v>0</v>
      </c>
      <c r="Q38" s="70">
        <f t="shared" si="6"/>
        <v>0</v>
      </c>
      <c r="R38" s="70">
        <f t="shared" si="6"/>
        <v>0</v>
      </c>
      <c r="S38" s="70">
        <f t="shared" si="6"/>
        <v>0</v>
      </c>
      <c r="T38" s="70">
        <f t="shared" si="6"/>
        <v>0</v>
      </c>
      <c r="U38" s="70">
        <f t="shared" si="5"/>
        <v>0</v>
      </c>
      <c r="V38" s="70">
        <f t="shared" si="5"/>
        <v>0</v>
      </c>
      <c r="W38" s="70">
        <f t="shared" si="5"/>
        <v>0</v>
      </c>
      <c r="X38" s="70">
        <f t="shared" si="5"/>
        <v>0</v>
      </c>
    </row>
    <row r="39" spans="1:24" ht="15">
      <c r="A39" s="69">
        <v>37</v>
      </c>
      <c r="B39" s="75">
        <v>41757</v>
      </c>
      <c r="C39" s="55">
        <v>12.666257</v>
      </c>
      <c r="D39" s="55">
        <v>0</v>
      </c>
      <c r="E39" s="70">
        <f t="shared" si="6"/>
        <v>0</v>
      </c>
      <c r="F39" s="70">
        <f t="shared" si="6"/>
        <v>0</v>
      </c>
      <c r="G39" s="70">
        <f t="shared" si="6"/>
        <v>0</v>
      </c>
      <c r="H39" s="70">
        <f t="shared" si="6"/>
        <v>0</v>
      </c>
      <c r="I39" s="70">
        <f t="shared" si="6"/>
        <v>0</v>
      </c>
      <c r="J39" s="70">
        <f t="shared" si="6"/>
        <v>0</v>
      </c>
      <c r="K39" s="70">
        <f t="shared" si="6"/>
        <v>0</v>
      </c>
      <c r="L39" s="70">
        <f t="shared" si="6"/>
        <v>0</v>
      </c>
      <c r="M39" s="70">
        <f t="shared" si="6"/>
        <v>0</v>
      </c>
      <c r="N39" s="70">
        <f t="shared" si="6"/>
        <v>0</v>
      </c>
      <c r="O39" s="70">
        <f t="shared" si="6"/>
        <v>0</v>
      </c>
      <c r="P39" s="70">
        <f t="shared" si="6"/>
        <v>0</v>
      </c>
      <c r="Q39" s="70">
        <f t="shared" si="6"/>
        <v>0</v>
      </c>
      <c r="R39" s="70">
        <f t="shared" si="6"/>
        <v>0</v>
      </c>
      <c r="S39" s="70">
        <f t="shared" si="6"/>
        <v>0</v>
      </c>
      <c r="T39" s="70">
        <f t="shared" si="6"/>
        <v>0</v>
      </c>
      <c r="U39" s="70">
        <f t="shared" si="5"/>
        <v>0</v>
      </c>
      <c r="V39" s="70">
        <f t="shared" si="5"/>
        <v>0</v>
      </c>
      <c r="W39" s="70">
        <f t="shared" si="5"/>
        <v>0</v>
      </c>
      <c r="X39" s="70">
        <f t="shared" si="5"/>
        <v>0</v>
      </c>
    </row>
    <row r="40" spans="1:24" ht="15">
      <c r="A40" s="69">
        <v>38</v>
      </c>
      <c r="B40" s="75">
        <v>43001</v>
      </c>
      <c r="C40" s="55">
        <v>12.4921723</v>
      </c>
      <c r="D40" s="55">
        <v>0</v>
      </c>
      <c r="E40" s="70">
        <f t="shared" si="6"/>
        <v>0</v>
      </c>
      <c r="F40" s="70">
        <f t="shared" si="6"/>
        <v>0</v>
      </c>
      <c r="G40" s="70">
        <f t="shared" si="6"/>
        <v>0</v>
      </c>
      <c r="H40" s="70">
        <f t="shared" si="6"/>
        <v>0</v>
      </c>
      <c r="I40" s="70">
        <f t="shared" si="6"/>
        <v>0</v>
      </c>
      <c r="J40" s="70">
        <f t="shared" si="6"/>
        <v>0</v>
      </c>
      <c r="K40" s="70">
        <f t="shared" si="6"/>
        <v>0</v>
      </c>
      <c r="L40" s="70">
        <f t="shared" si="6"/>
        <v>0</v>
      </c>
      <c r="M40" s="70">
        <f t="shared" si="6"/>
        <v>0</v>
      </c>
      <c r="N40" s="70">
        <f t="shared" si="6"/>
        <v>0</v>
      </c>
      <c r="O40" s="70">
        <f t="shared" si="6"/>
        <v>0</v>
      </c>
      <c r="P40" s="70">
        <f t="shared" si="6"/>
        <v>0</v>
      </c>
      <c r="Q40" s="70">
        <f t="shared" si="6"/>
        <v>0</v>
      </c>
      <c r="R40" s="70">
        <f t="shared" si="6"/>
        <v>0</v>
      </c>
      <c r="S40" s="70">
        <f t="shared" si="6"/>
        <v>0</v>
      </c>
      <c r="T40" s="70">
        <f t="shared" si="6"/>
        <v>0</v>
      </c>
      <c r="U40" s="70">
        <f t="shared" si="5"/>
        <v>0</v>
      </c>
      <c r="V40" s="70">
        <f t="shared" si="5"/>
        <v>0</v>
      </c>
      <c r="W40" s="70">
        <f t="shared" si="5"/>
        <v>0</v>
      </c>
      <c r="X40" s="70">
        <f t="shared" si="5"/>
        <v>0</v>
      </c>
    </row>
    <row r="41" spans="1:24" ht="15">
      <c r="A41" s="69">
        <v>39</v>
      </c>
      <c r="B41" s="75">
        <v>44265</v>
      </c>
      <c r="C41" s="55">
        <v>12.566598300000001</v>
      </c>
      <c r="D41" s="55">
        <v>0</v>
      </c>
      <c r="E41" s="70">
        <f t="shared" si="6"/>
        <v>0</v>
      </c>
      <c r="F41" s="70">
        <f t="shared" si="6"/>
        <v>0</v>
      </c>
      <c r="G41" s="70">
        <f t="shared" si="6"/>
        <v>0</v>
      </c>
      <c r="H41" s="70">
        <f t="shared" si="6"/>
        <v>0</v>
      </c>
      <c r="I41" s="70">
        <f t="shared" si="6"/>
        <v>0</v>
      </c>
      <c r="J41" s="70">
        <f t="shared" si="6"/>
        <v>0</v>
      </c>
      <c r="K41" s="70">
        <f t="shared" si="6"/>
        <v>0</v>
      </c>
      <c r="L41" s="70">
        <f t="shared" si="6"/>
        <v>0</v>
      </c>
      <c r="M41" s="70">
        <f t="shared" si="6"/>
        <v>0</v>
      </c>
      <c r="N41" s="70">
        <f t="shared" si="6"/>
        <v>0</v>
      </c>
      <c r="O41" s="70">
        <f t="shared" si="6"/>
        <v>0</v>
      </c>
      <c r="P41" s="70">
        <f t="shared" si="6"/>
        <v>0</v>
      </c>
      <c r="Q41" s="70">
        <f t="shared" si="6"/>
        <v>0</v>
      </c>
      <c r="R41" s="70">
        <f t="shared" si="6"/>
        <v>0</v>
      </c>
      <c r="S41" s="70">
        <f t="shared" si="6"/>
        <v>0</v>
      </c>
      <c r="T41" s="70">
        <f t="shared" si="6"/>
        <v>0</v>
      </c>
      <c r="U41" s="70">
        <f t="shared" si="5"/>
        <v>0</v>
      </c>
      <c r="V41" s="70">
        <f t="shared" si="5"/>
        <v>0</v>
      </c>
      <c r="W41" s="70">
        <f t="shared" si="5"/>
        <v>0</v>
      </c>
      <c r="X41" s="70">
        <f t="shared" si="5"/>
        <v>0</v>
      </c>
    </row>
    <row r="42" spans="1:24" ht="15">
      <c r="A42" s="69">
        <v>40</v>
      </c>
      <c r="B42" s="75">
        <v>45551</v>
      </c>
      <c r="C42" s="55">
        <v>13.5524577</v>
      </c>
      <c r="D42" s="55">
        <v>0</v>
      </c>
      <c r="E42" s="70">
        <f t="shared" si="6"/>
        <v>0</v>
      </c>
      <c r="F42" s="70">
        <f t="shared" si="6"/>
        <v>0</v>
      </c>
      <c r="G42" s="70">
        <f t="shared" si="6"/>
        <v>0</v>
      </c>
      <c r="H42" s="70">
        <f t="shared" si="6"/>
        <v>0</v>
      </c>
      <c r="I42" s="70">
        <f t="shared" si="6"/>
        <v>0</v>
      </c>
      <c r="J42" s="70">
        <f t="shared" si="6"/>
        <v>0</v>
      </c>
      <c r="K42" s="70">
        <f t="shared" si="6"/>
        <v>0</v>
      </c>
      <c r="L42" s="70">
        <f t="shared" si="6"/>
        <v>0</v>
      </c>
      <c r="M42" s="70">
        <f t="shared" si="6"/>
        <v>0</v>
      </c>
      <c r="N42" s="70">
        <f t="shared" si="6"/>
        <v>0</v>
      </c>
      <c r="O42" s="70">
        <f t="shared" si="6"/>
        <v>0</v>
      </c>
      <c r="P42" s="70">
        <f t="shared" si="6"/>
        <v>0</v>
      </c>
      <c r="Q42" s="70">
        <f t="shared" si="6"/>
        <v>0</v>
      </c>
      <c r="R42" s="70">
        <f t="shared" si="6"/>
        <v>0</v>
      </c>
      <c r="S42" s="70">
        <f t="shared" si="6"/>
        <v>0</v>
      </c>
      <c r="T42" s="70">
        <f t="shared" si="6"/>
        <v>0</v>
      </c>
      <c r="U42" s="70">
        <f t="shared" si="5"/>
        <v>0</v>
      </c>
      <c r="V42" s="70">
        <f t="shared" si="5"/>
        <v>0</v>
      </c>
      <c r="W42" s="70">
        <f t="shared" si="5"/>
        <v>0</v>
      </c>
      <c r="X42" s="70">
        <f t="shared" si="5"/>
        <v>0</v>
      </c>
    </row>
    <row r="43" spans="1:24" ht="15">
      <c r="A43" s="69">
        <v>41</v>
      </c>
      <c r="B43" s="75">
        <v>46856</v>
      </c>
      <c r="C43" s="55">
        <v>11.8608305</v>
      </c>
      <c r="D43" s="55">
        <v>10</v>
      </c>
      <c r="E43" s="70">
        <f t="shared" si="6"/>
        <v>55575.107390799989</v>
      </c>
      <c r="F43" s="70">
        <f t="shared" si="6"/>
        <v>117741.88406941576</v>
      </c>
      <c r="G43" s="70">
        <f t="shared" si="6"/>
        <v>187282.15675719568</v>
      </c>
      <c r="H43" s="70">
        <f t="shared" si="6"/>
        <v>265070.48331771098</v>
      </c>
      <c r="I43" s="70">
        <f t="shared" si="6"/>
        <v>352085.15144035534</v>
      </c>
      <c r="J43" s="70">
        <f t="shared" si="6"/>
        <v>449420.48185916425</v>
      </c>
      <c r="K43" s="70">
        <f t="shared" si="6"/>
        <v>558300.59083556302</v>
      </c>
      <c r="L43" s="70">
        <f t="shared" si="6"/>
        <v>680094.78498586768</v>
      </c>
      <c r="M43" s="70">
        <f t="shared" si="6"/>
        <v>816334.78206318081</v>
      </c>
      <c r="N43" s="70">
        <f t="shared" si="6"/>
        <v>968733.9742670391</v>
      </c>
      <c r="O43" s="70">
        <f t="shared" si="6"/>
        <v>1139208.9763415663</v>
      </c>
      <c r="P43" s="70">
        <f t="shared" si="6"/>
        <v>1329903.7294570245</v>
      </c>
      <c r="Q43" s="70">
        <f t="shared" si="6"/>
        <v>1543216.4640119006</v>
      </c>
      <c r="R43" s="70">
        <f t="shared" si="6"/>
        <v>1781829.8604472456</v>
      </c>
      <c r="S43" s="70">
        <f t="shared" si="6"/>
        <v>2048744.7873840807</v>
      </c>
      <c r="T43" s="70">
        <f t="shared" si="6"/>
        <v>2347318.0413840916</v>
      </c>
      <c r="U43" s="70">
        <f t="shared" si="5"/>
        <v>2681304.5629593786</v>
      </c>
      <c r="V43" s="70">
        <f t="shared" si="5"/>
        <v>3054904.6597515563</v>
      </c>
      <c r="W43" s="70">
        <f t="shared" si="5"/>
        <v>3472816.8307720898</v>
      </c>
      <c r="X43" s="70">
        <f t="shared" si="5"/>
        <v>3940296.8560362393</v>
      </c>
    </row>
    <row r="44" spans="1:24" ht="15">
      <c r="A44" s="69">
        <v>42</v>
      </c>
      <c r="B44" s="75">
        <v>48183</v>
      </c>
      <c r="C44" s="55">
        <v>12.368753</v>
      </c>
      <c r="D44" s="55">
        <v>14</v>
      </c>
      <c r="E44" s="70">
        <f t="shared" si="6"/>
        <v>83434.907611859991</v>
      </c>
      <c r="F44" s="70">
        <f t="shared" si="6"/>
        <v>177189.67286200909</v>
      </c>
      <c r="G44" s="70">
        <f t="shared" si="6"/>
        <v>282540.733451679</v>
      </c>
      <c r="H44" s="70">
        <f t="shared" si="6"/>
        <v>400922.40650856541</v>
      </c>
      <c r="I44" s="70">
        <f t="shared" si="6"/>
        <v>533946.41630312579</v>
      </c>
      <c r="J44" s="70">
        <f t="shared" si="6"/>
        <v>683423.83729987103</v>
      </c>
      <c r="K44" s="70">
        <f t="shared" si="6"/>
        <v>851389.75129047409</v>
      </c>
      <c r="L44" s="70">
        <f t="shared" si="6"/>
        <v>1040130.9543067667</v>
      </c>
      <c r="M44" s="70">
        <f t="shared" si="6"/>
        <v>1252217.0905333736</v>
      </c>
      <c r="N44" s="70">
        <f t="shared" si="6"/>
        <v>1490535.6370970928</v>
      </c>
      <c r="O44" s="70">
        <f t="shared" si="6"/>
        <v>1758331.2160384683</v>
      </c>
      <c r="P44" s="70">
        <f t="shared" si="6"/>
        <v>2059249.7686840224</v>
      </c>
      <c r="Q44" s="70">
        <f t="shared" si="6"/>
        <v>2397388.1938374802</v>
      </c>
      <c r="R44" s="70">
        <f t="shared" si="6"/>
        <v>2777350.1255962597</v>
      </c>
      <c r="S44" s="70">
        <f t="shared" si="6"/>
        <v>3204308.610188311</v>
      </c>
      <c r="T44" s="70">
        <f t="shared" si="6"/>
        <v>3684076.5351520949</v>
      </c>
      <c r="U44" s="70">
        <f t="shared" si="5"/>
        <v>4223185.7697278755</v>
      </c>
      <c r="V44" s="70">
        <f t="shared" si="5"/>
        <v>4828976.0939285252</v>
      </c>
      <c r="W44" s="70">
        <f t="shared" si="5"/>
        <v>5509695.127027452</v>
      </c>
      <c r="X44" s="70">
        <f t="shared" si="5"/>
        <v>6274610.6159543721</v>
      </c>
    </row>
    <row r="45" spans="1:24" ht="15">
      <c r="A45" s="69">
        <v>43</v>
      </c>
      <c r="B45" s="75">
        <v>49528</v>
      </c>
      <c r="C45" s="55">
        <v>12.4892573</v>
      </c>
      <c r="D45" s="55">
        <v>9</v>
      </c>
      <c r="E45" s="70">
        <f t="shared" si="6"/>
        <v>55671.11419989595</v>
      </c>
      <c r="F45" s="70">
        <f t="shared" si="6"/>
        <v>118295.13709399378</v>
      </c>
      <c r="G45" s="70">
        <f t="shared" si="6"/>
        <v>188740.43533894629</v>
      </c>
      <c r="H45" s="70">
        <f t="shared" si="6"/>
        <v>267983.82813746348</v>
      </c>
      <c r="I45" s="70">
        <f t="shared" si="6"/>
        <v>357124.13215583703</v>
      </c>
      <c r="J45" s="70">
        <f t="shared" si="6"/>
        <v>457397.39810106752</v>
      </c>
      <c r="K45" s="70">
        <f t="shared" si="6"/>
        <v>570194.05023331114</v>
      </c>
      <c r="L45" s="70">
        <f t="shared" si="6"/>
        <v>697078.16647613642</v>
      </c>
      <c r="M45" s="70">
        <f t="shared" si="6"/>
        <v>839809.1664693593</v>
      </c>
      <c r="N45" s="70">
        <f t="shared" si="6"/>
        <v>1000366.2082985991</v>
      </c>
      <c r="O45" s="70">
        <f t="shared" si="6"/>
        <v>1180975.6321951607</v>
      </c>
      <c r="P45" s="70">
        <f t="shared" si="6"/>
        <v>1384141.831750212</v>
      </c>
      <c r="Q45" s="70">
        <f t="shared" si="6"/>
        <v>1612681.9807143249</v>
      </c>
      <c r="R45" s="70">
        <f t="shared" si="6"/>
        <v>1869765.0969163692</v>
      </c>
      <c r="S45" s="70">
        <f t="shared" si="6"/>
        <v>2158955.984975745</v>
      </c>
      <c r="T45" s="70">
        <f t="shared" si="6"/>
        <v>2484264.6671330109</v>
      </c>
      <c r="U45" s="70">
        <f t="shared" si="5"/>
        <v>2850201.9876241367</v>
      </c>
      <c r="V45" s="70">
        <f t="shared" si="5"/>
        <v>3261842.1616281252</v>
      </c>
      <c r="W45" s="70">
        <f t="shared" si="5"/>
        <v>3724893.1361136395</v>
      </c>
      <c r="X45" s="70">
        <f t="shared" si="5"/>
        <v>4245775.7382328073</v>
      </c>
    </row>
    <row r="46" spans="1:24" ht="15">
      <c r="A46" s="69">
        <v>44</v>
      </c>
      <c r="B46" s="75">
        <v>50892</v>
      </c>
      <c r="C46" s="55">
        <v>12.7418543</v>
      </c>
      <c r="D46" s="55">
        <v>14</v>
      </c>
      <c r="E46" s="70">
        <f t="shared" si="6"/>
        <v>90784.182864984075</v>
      </c>
      <c r="F46" s="70">
        <f t="shared" si="6"/>
        <v>193135.95403806999</v>
      </c>
      <c r="G46" s="70">
        <f t="shared" si="6"/>
        <v>308529.23876749998</v>
      </c>
      <c r="H46" s="70">
        <f t="shared" si="6"/>
        <v>438625.76770913805</v>
      </c>
      <c r="I46" s="70">
        <f t="shared" si="6"/>
        <v>585299.00681787694</v>
      </c>
      <c r="J46" s="70">
        <f t="shared" si="6"/>
        <v>750661.13635094208</v>
      </c>
      <c r="K46" s="70">
        <f t="shared" si="6"/>
        <v>937093.46749648766</v>
      </c>
      <c r="L46" s="70">
        <f t="shared" si="6"/>
        <v>1147280.7346446919</v>
      </c>
      <c r="M46" s="70">
        <f t="shared" si="6"/>
        <v>1384249.7571300725</v>
      </c>
      <c r="N46" s="70">
        <f t="shared" si="6"/>
        <v>1651413.0271966746</v>
      </c>
      <c r="O46" s="70">
        <f t="shared" si="6"/>
        <v>1952617.851878278</v>
      </c>
      <c r="P46" s="70">
        <f t="shared" si="6"/>
        <v>2292201.7564653824</v>
      </c>
      <c r="Q46" s="70">
        <f t="shared" si="6"/>
        <v>2675054.9474012265</v>
      </c>
      <c r="R46" s="70">
        <f t="shared" si="6"/>
        <v>3106690.7341090171</v>
      </c>
      <c r="S46" s="70">
        <f t="shared" si="6"/>
        <v>3593324.9238657732</v>
      </c>
      <c r="T46" s="70">
        <f t="shared" si="6"/>
        <v>4141965.3330553193</v>
      </c>
      <c r="U46" s="70">
        <f t="shared" si="5"/>
        <v>4760512.7038147235</v>
      </c>
      <c r="V46" s="70">
        <f t="shared" si="5"/>
        <v>5457874.4793327693</v>
      </c>
      <c r="W46" s="70">
        <f t="shared" si="5"/>
        <v>6244093.0762312198</v>
      </c>
      <c r="X46" s="70">
        <f t="shared" si="5"/>
        <v>7130490.5012259753</v>
      </c>
    </row>
    <row r="47" spans="1:24" ht="15">
      <c r="A47" s="69">
        <v>45</v>
      </c>
      <c r="B47" s="75">
        <v>52274</v>
      </c>
      <c r="C47" s="55">
        <v>12.649166299999999</v>
      </c>
      <c r="D47" s="55">
        <v>13</v>
      </c>
      <c r="E47" s="70">
        <f t="shared" si="6"/>
        <v>85958.927491605951</v>
      </c>
      <c r="F47" s="70">
        <f t="shared" si="6"/>
        <v>182790.94267132151</v>
      </c>
      <c r="G47" s="70">
        <f t="shared" si="6"/>
        <v>291871.40048276057</v>
      </c>
      <c r="H47" s="70">
        <f t="shared" si="6"/>
        <v>414749.6268035699</v>
      </c>
      <c r="I47" s="70">
        <f t="shared" si="6"/>
        <v>553170.9243181888</v>
      </c>
      <c r="J47" s="70">
        <f t="shared" si="6"/>
        <v>709101.36195004929</v>
      </c>
      <c r="K47" s="70">
        <f t="shared" si="6"/>
        <v>884755.69995028211</v>
      </c>
      <c r="L47" s="70">
        <f t="shared" si="6"/>
        <v>1082628.8472773281</v>
      </c>
      <c r="M47" s="70">
        <f t="shared" si="6"/>
        <v>1305531.2980728161</v>
      </c>
      <c r="N47" s="70">
        <f t="shared" si="6"/>
        <v>1556629.050556201</v>
      </c>
      <c r="O47" s="70">
        <f t="shared" si="6"/>
        <v>1839488.5753267724</v>
      </c>
      <c r="P47" s="70">
        <f t="shared" si="6"/>
        <v>2158127.4717809618</v>
      </c>
      <c r="Q47" s="70">
        <f t="shared" si="6"/>
        <v>2517071.5321441274</v>
      </c>
      <c r="R47" s="70">
        <f t="shared" si="6"/>
        <v>2921419.0236266013</v>
      </c>
      <c r="S47" s="70">
        <f t="shared" si="6"/>
        <v>3376913.1017365726</v>
      </c>
      <c r="T47" s="70">
        <f t="shared" si="6"/>
        <v>3890023.3832733249</v>
      </c>
      <c r="U47" s="70">
        <f t="shared" si="5"/>
        <v>4468037.83762406</v>
      </c>
      <c r="V47" s="70">
        <f t="shared" si="5"/>
        <v>5119166.3015436567</v>
      </c>
      <c r="W47" s="70">
        <f t="shared" si="5"/>
        <v>5852657.0876910789</v>
      </c>
      <c r="X47" s="70">
        <f t="shared" si="5"/>
        <v>6678928.3431734648</v>
      </c>
    </row>
    <row r="48" spans="1:24" ht="15">
      <c r="A48" s="69">
        <v>46</v>
      </c>
      <c r="B48" s="75">
        <v>53689</v>
      </c>
      <c r="C48" s="55">
        <v>12.6890014</v>
      </c>
      <c r="D48" s="55">
        <v>18</v>
      </c>
      <c r="E48" s="70">
        <f t="shared" si="6"/>
        <v>122626.76330962799</v>
      </c>
      <c r="F48" s="70">
        <f t="shared" si="6"/>
        <v>260813.63833238947</v>
      </c>
      <c r="G48" s="70">
        <f t="shared" si="6"/>
        <v>416535.04786140524</v>
      </c>
      <c r="H48" s="70">
        <f t="shared" si="6"/>
        <v>592015.94922565785</v>
      </c>
      <c r="I48" s="70">
        <f t="shared" si="6"/>
        <v>789763.62462075287</v>
      </c>
      <c r="J48" s="70">
        <f t="shared" si="6"/>
        <v>1012603.5053151988</v>
      </c>
      <c r="K48" s="70">
        <f t="shared" si="6"/>
        <v>1263719.5415907218</v>
      </c>
      <c r="L48" s="70">
        <f t="shared" si="6"/>
        <v>1546699.6952248702</v>
      </c>
      <c r="M48" s="70">
        <f t="shared" si="6"/>
        <v>1865587.2045153778</v>
      </c>
      <c r="N48" s="70">
        <f t="shared" si="6"/>
        <v>2224938.354324183</v>
      </c>
      <c r="O48" s="70">
        <f t="shared" si="6"/>
        <v>2629887.5765631436</v>
      </c>
      <c r="P48" s="70">
        <f t="shared" si="6"/>
        <v>3086220.811281296</v>
      </c>
      <c r="Q48" s="70">
        <f t="shared" si="6"/>
        <v>3600458.1765414979</v>
      </c>
      <c r="R48" s="70">
        <f t="shared" si="6"/>
        <v>4179947.1282788916</v>
      </c>
      <c r="S48" s="70">
        <f t="shared" si="6"/>
        <v>4832967.4412150886</v>
      </c>
      <c r="T48" s="70">
        <f t="shared" si="6"/>
        <v>5568849.5108020436</v>
      </c>
      <c r="U48" s="70">
        <f t="shared" si="5"/>
        <v>6398107.6665012361</v>
      </c>
      <c r="V48" s="70">
        <f t="shared" si="5"/>
        <v>7332590.401186713</v>
      </c>
      <c r="W48" s="70">
        <f t="shared" si="5"/>
        <v>8385649.6631591888</v>
      </c>
      <c r="X48" s="70">
        <f t="shared" si="5"/>
        <v>9572331.6296261847</v>
      </c>
    </row>
    <row r="49" spans="1:24" ht="15">
      <c r="A49" s="69">
        <v>47</v>
      </c>
      <c r="B49" s="75">
        <v>55119</v>
      </c>
      <c r="C49" s="55">
        <v>12.8221977</v>
      </c>
      <c r="D49" s="55">
        <v>18</v>
      </c>
      <c r="E49" s="70">
        <f t="shared" si="6"/>
        <v>127214.40870473393</v>
      </c>
      <c r="F49" s="70">
        <f t="shared" si="6"/>
        <v>270740.50039647485</v>
      </c>
      <c r="G49" s="70">
        <f t="shared" si="6"/>
        <v>432669.79131601396</v>
      </c>
      <c r="H49" s="70">
        <f t="shared" si="6"/>
        <v>615361.97605146479</v>
      </c>
      <c r="I49" s="70">
        <f t="shared" si="6"/>
        <v>821479.31389614427</v>
      </c>
      <c r="J49" s="70">
        <f t="shared" si="6"/>
        <v>1054025.4242932452</v>
      </c>
      <c r="K49" s="70">
        <f t="shared" si="6"/>
        <v>1316389.0567091226</v>
      </c>
      <c r="L49" s="70">
        <f t="shared" si="6"/>
        <v>1612393.4727662655</v>
      </c>
      <c r="M49" s="70">
        <f t="shared" si="6"/>
        <v>1946352.1602509858</v>
      </c>
      <c r="N49" s="70">
        <f t="shared" si="6"/>
        <v>2323131.6908813217</v>
      </c>
      <c r="O49" s="70">
        <f t="shared" si="6"/>
        <v>2748222.6378222108</v>
      </c>
      <c r="P49" s="70">
        <f t="shared" si="6"/>
        <v>3227819.5863846643</v>
      </c>
      <c r="Q49" s="70">
        <f t="shared" si="6"/>
        <v>3768911.4038549624</v>
      </c>
      <c r="R49" s="70">
        <f t="shared" si="6"/>
        <v>4379383.0838998239</v>
      </c>
      <c r="S49" s="70">
        <f t="shared" si="6"/>
        <v>5068130.6496625496</v>
      </c>
      <c r="T49" s="70">
        <f t="shared" si="6"/>
        <v>5845190.7899613101</v>
      </c>
      <c r="U49" s="70">
        <f t="shared" si="5"/>
        <v>6721887.117697075</v>
      </c>
      <c r="V49" s="70">
        <f t="shared" si="5"/>
        <v>7710995.1818037583</v>
      </c>
      <c r="W49" s="70">
        <f t="shared" si="5"/>
        <v>8826928.6373568438</v>
      </c>
      <c r="X49" s="70">
        <f t="shared" si="5"/>
        <v>10085949.286781389</v>
      </c>
    </row>
    <row r="50" spans="1:24" ht="15">
      <c r="A50" s="69">
        <v>48</v>
      </c>
      <c r="B50" s="75">
        <v>56560</v>
      </c>
      <c r="C50" s="55">
        <v>12.6767097</v>
      </c>
      <c r="D50" s="55">
        <v>24</v>
      </c>
      <c r="E50" s="70">
        <f t="shared" si="6"/>
        <v>172078.72815168014</v>
      </c>
      <c r="F50" s="70">
        <f t="shared" si="6"/>
        <v>365971.37712660088</v>
      </c>
      <c r="G50" s="70">
        <f t="shared" si="6"/>
        <v>584443.23434171244</v>
      </c>
      <c r="H50" s="70">
        <f t="shared" si="6"/>
        <v>830610.13467218215</v>
      </c>
      <c r="I50" s="70">
        <f t="shared" si="6"/>
        <v>1107982.8983350338</v>
      </c>
      <c r="J50" s="70">
        <f t="shared" si="6"/>
        <v>1420517.4020342922</v>
      </c>
      <c r="K50" s="70">
        <f t="shared" si="6"/>
        <v>1772670.997479842</v>
      </c>
      <c r="L50" s="70">
        <f t="shared" si="6"/>
        <v>2169466.0819181358</v>
      </c>
      <c r="M50" s="70">
        <f t="shared" si="6"/>
        <v>2616561.727314542</v>
      </c>
      <c r="N50" s="70">
        <f t="shared" si="6"/>
        <v>3120334.3897591927</v>
      </c>
      <c r="O50" s="70">
        <f t="shared" si="6"/>
        <v>3687968.8501699124</v>
      </c>
      <c r="P50" s="70">
        <f t="shared" si="6"/>
        <v>4327560.6832840601</v>
      </c>
      <c r="Q50" s="70">
        <f t="shared" si="6"/>
        <v>5048231.7163469987</v>
      </c>
      <c r="R50" s="70">
        <f t="shared" si="6"/>
        <v>5860260.1241633128</v>
      </c>
      <c r="S50" s="70">
        <f t="shared" si="6"/>
        <v>6775227.0159200393</v>
      </c>
      <c r="T50" s="70">
        <f t="shared" si="6"/>
        <v>7806181.6043958748</v>
      </c>
      <c r="U50" s="70">
        <f t="shared" si="5"/>
        <v>8967827.3131916206</v>
      </c>
      <c r="V50" s="70">
        <f t="shared" si="5"/>
        <v>10276731.476233914</v>
      </c>
      <c r="W50" s="70">
        <f t="shared" si="5"/>
        <v>11751561.620276293</v>
      </c>
      <c r="X50" s="70">
        <f t="shared" si="5"/>
        <v>13413351.700247016</v>
      </c>
    </row>
    <row r="51" spans="1:24" ht="15">
      <c r="A51" s="69">
        <v>49</v>
      </c>
      <c r="B51" s="75">
        <v>58012</v>
      </c>
      <c r="C51" s="55">
        <v>13.766070600000001</v>
      </c>
      <c r="D51" s="55">
        <v>27</v>
      </c>
      <c r="E51" s="70">
        <f t="shared" si="6"/>
        <v>215621.2676647442</v>
      </c>
      <c r="F51" s="70">
        <f t="shared" si="6"/>
        <v>460925.11126483208</v>
      </c>
      <c r="G51" s="70">
        <f t="shared" si="6"/>
        <v>739997.65515942173</v>
      </c>
      <c r="H51" s="70">
        <f t="shared" si="6"/>
        <v>1057487.5224717567</v>
      </c>
      <c r="I51" s="70">
        <f t="shared" si="6"/>
        <v>1418683.269066154</v>
      </c>
      <c r="J51" s="70">
        <f t="shared" si="6"/>
        <v>1829601.4771409326</v>
      </c>
      <c r="K51" s="70">
        <f t="shared" si="6"/>
        <v>2297086.9758475414</v>
      </c>
      <c r="L51" s="70">
        <f t="shared" si="6"/>
        <v>2828926.8583508637</v>
      </c>
      <c r="M51" s="70">
        <f t="shared" si="6"/>
        <v>3433980.1945585506</v>
      </c>
      <c r="N51" s="70">
        <f t="shared" si="6"/>
        <v>4122325.6001962419</v>
      </c>
      <c r="O51" s="70">
        <f t="shared" si="6"/>
        <v>4905429.1203458747</v>
      </c>
      <c r="P51" s="70">
        <f t="shared" si="6"/>
        <v>5796335.2239503926</v>
      </c>
      <c r="Q51" s="70">
        <f t="shared" si="6"/>
        <v>6809884.0907568168</v>
      </c>
      <c r="R51" s="70">
        <f t="shared" si="6"/>
        <v>7962958.8101333119</v>
      </c>
      <c r="S51" s="70">
        <f t="shared" si="6"/>
        <v>9274766.6094499305</v>
      </c>
      <c r="T51" s="70">
        <f t="shared" si="6"/>
        <v>10767158.79655678</v>
      </c>
      <c r="U51" s="70">
        <f t="shared" si="5"/>
        <v>12464994.745769644</v>
      </c>
      <c r="V51" s="70">
        <f t="shared" si="5"/>
        <v>14396555.990423329</v>
      </c>
      <c r="W51" s="70">
        <f t="shared" si="5"/>
        <v>16594017.31969828</v>
      </c>
      <c r="X51" s="70">
        <f t="shared" si="5"/>
        <v>19093982.726968918</v>
      </c>
    </row>
    <row r="52" spans="1:24" ht="15">
      <c r="A52" s="69">
        <v>50</v>
      </c>
      <c r="B52" s="75">
        <v>59475</v>
      </c>
      <c r="C52" s="55">
        <v>12.5287767</v>
      </c>
      <c r="D52" s="55">
        <v>18</v>
      </c>
      <c r="E52" s="70">
        <f t="shared" si="6"/>
        <v>134126.81896185011</v>
      </c>
      <c r="F52" s="70">
        <f t="shared" si="6"/>
        <v>285058.0875662436</v>
      </c>
      <c r="G52" s="70">
        <f t="shared" si="6"/>
        <v>454899.19778455887</v>
      </c>
      <c r="H52" s="70">
        <f t="shared" si="6"/>
        <v>646019.32144692761</v>
      </c>
      <c r="I52" s="70">
        <f t="shared" si="6"/>
        <v>861084.45863171841</v>
      </c>
      <c r="J52" s="70">
        <f t="shared" si="6"/>
        <v>1103094.6266139406</v>
      </c>
      <c r="K52" s="70">
        <f t="shared" si="6"/>
        <v>1375425.7081339501</v>
      </c>
      <c r="L52" s="70">
        <f t="shared" si="6"/>
        <v>1681876.5427422959</v>
      </c>
      <c r="M52" s="70">
        <f t="shared" si="6"/>
        <v>2026721.9181140086</v>
      </c>
      <c r="N52" s="70">
        <f t="shared" si="6"/>
        <v>2414772.2005263199</v>
      </c>
      <c r="O52" s="70">
        <f t="shared" si="6"/>
        <v>2851440.4363057888</v>
      </c>
      <c r="P52" s="70">
        <f t="shared" si="6"/>
        <v>3342817.8602658967</v>
      </c>
      <c r="Q52" s="70">
        <f t="shared" si="6"/>
        <v>3895758.8644281789</v>
      </c>
      <c r="R52" s="70">
        <f t="shared" si="6"/>
        <v>4517976.612284692</v>
      </c>
      <c r="S52" s="70">
        <f t="shared" si="6"/>
        <v>5218150.6323579168</v>
      </c>
      <c r="T52" s="70">
        <f t="shared" si="6"/>
        <v>6006047.8919175267</v>
      </c>
      <c r="U52" s="70">
        <f t="shared" si="5"/>
        <v>6892659.0397527814</v>
      </c>
      <c r="V52" s="70">
        <f t="shared" si="5"/>
        <v>7890351.7184976209</v>
      </c>
      <c r="W52" s="70">
        <f t="shared" si="5"/>
        <v>9013043.0851146523</v>
      </c>
      <c r="X52" s="70">
        <f t="shared" si="5"/>
        <v>10276393.94608531</v>
      </c>
    </row>
    <row r="53" spans="1:24" ht="15">
      <c r="A53" s="69">
        <v>51</v>
      </c>
      <c r="B53" s="75">
        <v>60948</v>
      </c>
      <c r="C53" s="55">
        <v>12.5532524</v>
      </c>
      <c r="D53" s="55">
        <v>13</v>
      </c>
      <c r="E53" s="70">
        <f t="shared" si="6"/>
        <v>99462.431545776024</v>
      </c>
      <c r="F53" s="70">
        <f t="shared" si="6"/>
        <v>211410.63316667057</v>
      </c>
      <c r="G53" s="70">
        <f t="shared" si="6"/>
        <v>337411.97509429691</v>
      </c>
      <c r="H53" s="70">
        <f t="shared" si="6"/>
        <v>479230.58350148518</v>
      </c>
      <c r="I53" s="70">
        <f t="shared" si="6"/>
        <v>638852.03977219539</v>
      </c>
      <c r="J53" s="70">
        <f t="shared" si="6"/>
        <v>818511.18033312366</v>
      </c>
      <c r="K53" s="70">
        <f t="shared" si="6"/>
        <v>1020723.386268336</v>
      </c>
      <c r="L53" s="70">
        <f t="shared" si="6"/>
        <v>1248319.8007982029</v>
      </c>
      <c r="M53" s="70">
        <f t="shared" si="6"/>
        <v>1504486.9676973547</v>
      </c>
      <c r="N53" s="70">
        <f t="shared" si="6"/>
        <v>1792811.4456232861</v>
      </c>
      <c r="O53" s="70">
        <f t="shared" si="6"/>
        <v>2117330.0229942421</v>
      </c>
      <c r="P53" s="70">
        <f t="shared" si="6"/>
        <v>2482586.2364674634</v>
      </c>
      <c r="Q53" s="70">
        <f t="shared" si="6"/>
        <v>2893693.9843246611</v>
      </c>
      <c r="R53" s="70">
        <f t="shared" si="6"/>
        <v>3356409.1254063291</v>
      </c>
      <c r="S53" s="70">
        <f t="shared" si="6"/>
        <v>3877210.0660409946</v>
      </c>
      <c r="T53" s="70">
        <f t="shared" ref="T53:X67" si="7">$D53*((1+$C53/100)^T$2-1)*$B53</f>
        <v>4463388.4632551018</v>
      </c>
      <c r="U53" s="70">
        <f t="shared" si="7"/>
        <v>5123151.3141857721</v>
      </c>
      <c r="V53" s="70">
        <f t="shared" si="7"/>
        <v>5865735.8610352054</v>
      </c>
      <c r="W53" s="70">
        <f t="shared" si="7"/>
        <v>6701538.9203340448</v>
      </c>
      <c r="X53" s="70">
        <f t="shared" si="7"/>
        <v>7642262.4472335884</v>
      </c>
    </row>
    <row r="54" spans="1:24" ht="15">
      <c r="A54" s="69">
        <v>52</v>
      </c>
      <c r="B54" s="75">
        <v>62426</v>
      </c>
      <c r="C54" s="55">
        <v>15.0600673</v>
      </c>
      <c r="D54" s="55">
        <v>22</v>
      </c>
      <c r="E54" s="70">
        <f t="shared" ref="E54:T67" si="8">$D54*((1+$C54/100)^E$2-1)*$B54</f>
        <v>206830.74747935604</v>
      </c>
      <c r="F54" s="70">
        <f t="shared" si="8"/>
        <v>444810.34472619602</v>
      </c>
      <c r="G54" s="70">
        <f t="shared" si="8"/>
        <v>718629.82947867922</v>
      </c>
      <c r="H54" s="70">
        <f t="shared" si="8"/>
        <v>1033686.7129153993</v>
      </c>
      <c r="I54" s="70">
        <f t="shared" si="8"/>
        <v>1396191.3750309723</v>
      </c>
      <c r="J54" s="70">
        <f t="shared" si="8"/>
        <v>1813289.483226788</v>
      </c>
      <c r="K54" s="70">
        <f t="shared" si="8"/>
        <v>2293202.8472239207</v>
      </c>
      <c r="L54" s="70">
        <f t="shared" si="8"/>
        <v>2845391.486820715</v>
      </c>
      <c r="M54" s="70">
        <f t="shared" si="8"/>
        <v>3480740.1071637417</v>
      </c>
      <c r="N54" s="70">
        <f t="shared" si="8"/>
        <v>4211772.6573200496</v>
      </c>
      <c r="O54" s="70">
        <f t="shared" si="8"/>
        <v>5052899.2015148019</v>
      </c>
      <c r="P54" s="70">
        <f t="shared" si="8"/>
        <v>6020699.9693434509</v>
      </c>
      <c r="Q54" s="70">
        <f t="shared" si="8"/>
        <v>7134252.18413701</v>
      </c>
      <c r="R54" s="70">
        <f t="shared" si="8"/>
        <v>8415506.1118991189</v>
      </c>
      <c r="S54" s="70">
        <f t="shared" si="8"/>
        <v>9889717.7434660979</v>
      </c>
      <c r="T54" s="70">
        <f t="shared" si="8"/>
        <v>11585946.638891486</v>
      </c>
      <c r="U54" s="70">
        <f t="shared" si="7"/>
        <v>13537628.747529989</v>
      </c>
      <c r="V54" s="70">
        <f t="shared" si="7"/>
        <v>15783235.49521151</v>
      </c>
      <c r="W54" s="70">
        <f t="shared" si="7"/>
        <v>18367032.130387206</v>
      </c>
      <c r="X54" s="70">
        <f t="shared" si="7"/>
        <v>21339950.2777155</v>
      </c>
    </row>
    <row r="55" spans="1:24" ht="15">
      <c r="A55" s="69">
        <v>53</v>
      </c>
      <c r="B55" s="75">
        <v>63904</v>
      </c>
      <c r="C55" s="55">
        <v>12.7088257</v>
      </c>
      <c r="D55" s="55">
        <v>38</v>
      </c>
      <c r="E55" s="70">
        <f t="shared" si="8"/>
        <v>308615.02306246408</v>
      </c>
      <c r="F55" s="70">
        <f t="shared" si="8"/>
        <v>656451.39148995152</v>
      </c>
      <c r="G55" s="70">
        <f t="shared" si="8"/>
        <v>1048493.6777020984</v>
      </c>
      <c r="H55" s="70">
        <f t="shared" si="8"/>
        <v>1490359.9347392414</v>
      </c>
      <c r="I55" s="70">
        <f t="shared" si="8"/>
        <v>1988382.2042103498</v>
      </c>
      <c r="J55" s="70">
        <f t="shared" si="8"/>
        <v>2549697.2558557256</v>
      </c>
      <c r="K55" s="70">
        <f t="shared" si="8"/>
        <v>3182348.859042576</v>
      </c>
      <c r="L55" s="70">
        <f t="shared" si="8"/>
        <v>3895403.0517667001</v>
      </c>
      <c r="M55" s="70">
        <f t="shared" si="8"/>
        <v>4699078.058990675</v>
      </c>
      <c r="N55" s="70">
        <f t="shared" si="8"/>
        <v>5604890.7220772067</v>
      </c>
      <c r="O55" s="70">
        <f t="shared" si="8"/>
        <v>6625821.5376839358</v>
      </c>
      <c r="P55" s="70">
        <f t="shared" si="8"/>
        <v>7776500.6711637098</v>
      </c>
      <c r="Q55" s="70">
        <f t="shared" si="8"/>
        <v>9073417.6100837011</v>
      </c>
      <c r="R55" s="70">
        <f t="shared" si="8"/>
        <v>10535157.462244811</v>
      </c>
      <c r="S55" s="70">
        <f t="shared" si="8"/>
        <v>12182667.284404509</v>
      </c>
      <c r="T55" s="70">
        <f t="shared" si="8"/>
        <v>14039556.258252863</v>
      </c>
      <c r="U55" s="70">
        <f t="shared" si="7"/>
        <v>16132434.015230127</v>
      </c>
      <c r="V55" s="70">
        <f t="shared" si="7"/>
        <v>18491291.9584557</v>
      </c>
      <c r="W55" s="70">
        <f t="shared" si="7"/>
        <v>21149933.046196416</v>
      </c>
      <c r="X55" s="70">
        <f t="shared" si="7"/>
        <v>24146456.19576668</v>
      </c>
    </row>
    <row r="56" spans="1:24" ht="15">
      <c r="A56" s="69">
        <v>54</v>
      </c>
      <c r="B56" s="75">
        <v>65380</v>
      </c>
      <c r="C56" s="55">
        <v>13.548388900000001</v>
      </c>
      <c r="D56" s="55">
        <v>32</v>
      </c>
      <c r="E56" s="70">
        <f t="shared" si="8"/>
        <v>283453.97321024019</v>
      </c>
      <c r="F56" s="70">
        <f t="shared" si="8"/>
        <v>605311.3930635053</v>
      </c>
      <c r="G56" s="70">
        <f t="shared" si="8"/>
        <v>970775.3078619967</v>
      </c>
      <c r="H56" s="70">
        <f t="shared" si="8"/>
        <v>1385753.6951265524</v>
      </c>
      <c r="I56" s="70">
        <f t="shared" si="8"/>
        <v>1856954.9681486585</v>
      </c>
      <c r="J56" s="70">
        <f t="shared" si="8"/>
        <v>2391996.4221415492</v>
      </c>
      <c r="K56" s="70">
        <f t="shared" si="8"/>
        <v>2999527.373097613</v>
      </c>
      <c r="L56" s="70">
        <f t="shared" si="8"/>
        <v>3689368.9799770718</v>
      </c>
      <c r="M56" s="70">
        <f t="shared" si="8"/>
        <v>4472673.0105505688</v>
      </c>
      <c r="N56" s="70">
        <f t="shared" si="8"/>
        <v>5362102.1174555384</v>
      </c>
      <c r="O56" s="70">
        <f t="shared" si="8"/>
        <v>6372034.5387537889</v>
      </c>
      <c r="P56" s="70">
        <f t="shared" si="8"/>
        <v>7518796.5321167149</v>
      </c>
      <c r="Q56" s="70">
        <f t="shared" si="8"/>
        <v>8820926.3000978418</v>
      </c>
      <c r="R56" s="70">
        <f t="shared" si="8"/>
        <v>10299473.673027717</v>
      </c>
      <c r="S56" s="70">
        <f t="shared" si="8"/>
        <v>11978340.394112866</v>
      </c>
      <c r="T56" s="70">
        <f t="shared" si="8"/>
        <v>13884666.507683313</v>
      </c>
      <c r="U56" s="70">
        <f t="shared" si="7"/>
        <v>16049269.096822537</v>
      </c>
      <c r="V56" s="70">
        <f t="shared" si="7"/>
        <v>18507140.46287781</v>
      </c>
      <c r="W56" s="70">
        <f t="shared" si="7"/>
        <v>21298013.800267998</v>
      </c>
      <c r="X56" s="70">
        <f t="shared" si="7"/>
        <v>24467005.511114217</v>
      </c>
    </row>
    <row r="57" spans="1:24" ht="15">
      <c r="A57" s="69">
        <v>55</v>
      </c>
      <c r="B57" s="75">
        <v>66849</v>
      </c>
      <c r="C57" s="55">
        <v>12.105408499999999</v>
      </c>
      <c r="D57" s="55">
        <v>50</v>
      </c>
      <c r="E57" s="70">
        <f t="shared" si="8"/>
        <v>404617.22640824976</v>
      </c>
      <c r="F57" s="70">
        <f t="shared" si="8"/>
        <v>858215.02093458769</v>
      </c>
      <c r="G57" s="70">
        <f t="shared" si="8"/>
        <v>1366722.6814353303</v>
      </c>
      <c r="H57" s="70">
        <f t="shared" si="8"/>
        <v>1936787.2714934796</v>
      </c>
      <c r="I57" s="70">
        <f t="shared" si="8"/>
        <v>2575860.5088920188</v>
      </c>
      <c r="J57" s="70">
        <f t="shared" si="8"/>
        <v>3292296.1722918255</v>
      </c>
      <c r="K57" s="70">
        <f t="shared" si="8"/>
        <v>4095459.2993858648</v>
      </c>
      <c r="L57" s="70">
        <f t="shared" si="8"/>
        <v>4995848.603936011</v>
      </c>
      <c r="M57" s="70">
        <f t="shared" si="8"/>
        <v>6005233.7118922621</v>
      </c>
      <c r="N57" s="70">
        <f t="shared" si="8"/>
        <v>7136809.0105047822</v>
      </c>
      <c r="O57" s="70">
        <f t="shared" si="8"/>
        <v>8405366.1214994434</v>
      </c>
      <c r="P57" s="70">
        <f t="shared" si="8"/>
        <v>9827487.2528358046</v>
      </c>
      <c r="Q57" s="70">
        <f t="shared" si="8"/>
        <v>11421761.956485255</v>
      </c>
      <c r="R57" s="70">
        <f t="shared" si="8"/>
        <v>13209030.125623636</v>
      </c>
      <c r="S57" s="70">
        <f t="shared" si="8"/>
        <v>15212654.407626692</v>
      </c>
      <c r="T57" s="70">
        <f t="shared" si="8"/>
        <v>17458825.593771406</v>
      </c>
      <c r="U57" s="70">
        <f t="shared" si="7"/>
        <v>19976904.97760823</v>
      </c>
      <c r="V57" s="70">
        <f t="shared" si="7"/>
        <v>22799808.157212786</v>
      </c>
      <c r="W57" s="70">
        <f t="shared" si="7"/>
        <v>25964435.298267968</v>
      </c>
      <c r="X57" s="70">
        <f t="shared" si="7"/>
        <v>29512153.482249737</v>
      </c>
    </row>
    <row r="58" spans="1:24" ht="15">
      <c r="A58" s="69">
        <v>56</v>
      </c>
      <c r="B58" s="75">
        <v>68355</v>
      </c>
      <c r="C58" s="55">
        <v>12.4480313</v>
      </c>
      <c r="D58" s="55">
        <v>48</v>
      </c>
      <c r="E58" s="70">
        <f t="shared" si="8"/>
        <v>408424.88616552023</v>
      </c>
      <c r="F58" s="70">
        <f t="shared" si="8"/>
        <v>867690.62999791349</v>
      </c>
      <c r="G58" s="70">
        <f t="shared" si="8"/>
        <v>1384125.9173727408</v>
      </c>
      <c r="H58" s="70">
        <f t="shared" si="8"/>
        <v>1964847.2309642318</v>
      </c>
      <c r="I58" s="70">
        <f t="shared" si="8"/>
        <v>2617856.9154373631</v>
      </c>
      <c r="J58" s="70">
        <f t="shared" si="8"/>
        <v>3352153.4498257409</v>
      </c>
      <c r="K58" s="70">
        <f t="shared" si="8"/>
        <v>4177855.4466495984</v>
      </c>
      <c r="L58" s="70">
        <f t="shared" si="8"/>
        <v>5106341.0864828154</v>
      </c>
      <c r="M58" s="70">
        <f t="shared" si="8"/>
        <v>6150404.9093784764</v>
      </c>
      <c r="N58" s="70">
        <f t="shared" si="8"/>
        <v>7324434.1237401664</v>
      </c>
      <c r="O58" s="70">
        <f t="shared" si="8"/>
        <v>8644606.8621767424</v>
      </c>
      <c r="P58" s="70">
        <f t="shared" si="8"/>
        <v>10129115.116307972</v>
      </c>
      <c r="Q58" s="70">
        <f t="shared" si="8"/>
        <v>11798415.422564538</v>
      </c>
      <c r="R58" s="70">
        <f t="shared" si="8"/>
        <v>13675510.753434921</v>
      </c>
      <c r="S58" s="70">
        <f t="shared" si="8"/>
        <v>15786267.498622883</v>
      </c>
      <c r="T58" s="70">
        <f t="shared" si="8"/>
        <v>18159771.904118709</v>
      </c>
      <c r="U58" s="70">
        <f t="shared" si="7"/>
        <v>20828730.880917531</v>
      </c>
      <c r="V58" s="70">
        <f t="shared" si="7"/>
        <v>23829922.70653243</v>
      </c>
      <c r="W58" s="70">
        <f t="shared" si="7"/>
        <v>27204703.829972915</v>
      </c>
      <c r="X58" s="70">
        <f t="shared" si="7"/>
        <v>30999578.763965767</v>
      </c>
    </row>
    <row r="59" spans="1:24" ht="15">
      <c r="A59" s="69">
        <v>57</v>
      </c>
      <c r="B59" s="75">
        <v>69858</v>
      </c>
      <c r="C59" s="55">
        <v>12.946932800000001</v>
      </c>
      <c r="D59" s="55">
        <v>44</v>
      </c>
      <c r="E59" s="70">
        <f t="shared" si="8"/>
        <v>397956.60587865562</v>
      </c>
      <c r="F59" s="70">
        <f t="shared" si="8"/>
        <v>847436.38609358168</v>
      </c>
      <c r="G59" s="70">
        <f t="shared" si="8"/>
        <v>1355110.0114025217</v>
      </c>
      <c r="H59" s="70">
        <f t="shared" si="8"/>
        <v>1928511.7998235344</v>
      </c>
      <c r="I59" s="70">
        <f t="shared" si="8"/>
        <v>2576151.5324654137</v>
      </c>
      <c r="J59" s="70">
        <f t="shared" si="8"/>
        <v>3307640.7460785359</v>
      </c>
      <c r="K59" s="70">
        <f t="shared" si="8"/>
        <v>4133835.3766173976</v>
      </c>
      <c r="L59" s="70">
        <f t="shared" si="8"/>
        <v>5066996.870769335</v>
      </c>
      <c r="M59" s="70">
        <f t="shared" si="8"/>
        <v>6120974.1564845992</v>
      </c>
      <c r="N59" s="70">
        <f t="shared" si="8"/>
        <v>7311409.173108682</v>
      </c>
      <c r="O59" s="70">
        <f t="shared" si="8"/>
        <v>8655969.0113627519</v>
      </c>
      <c r="P59" s="70">
        <f t="shared" si="8"/>
        <v>10174608.108331369</v>
      </c>
      <c r="Q59" s="70">
        <f t="shared" si="8"/>
        <v>11889864.388659038</v>
      </c>
      <c r="R59" s="70">
        <f t="shared" si="8"/>
        <v>13827193.746948509</v>
      </c>
      <c r="S59" s="70">
        <f t="shared" si="8"/>
        <v>16015347.835370388</v>
      </c>
      <c r="T59" s="70">
        <f t="shared" si="8"/>
        <v>18486800.763180699</v>
      </c>
      <c r="U59" s="70">
        <f t="shared" si="7"/>
        <v>21278231.040738247</v>
      </c>
      <c r="V59" s="70">
        <f t="shared" si="7"/>
        <v>24431065.920490026</v>
      </c>
      <c r="W59" s="70">
        <f t="shared" si="7"/>
        <v>27992096.213418223</v>
      </c>
      <c r="X59" s="70">
        <f t="shared" si="7"/>
        <v>32014170.705359474</v>
      </c>
    </row>
    <row r="60" spans="1:24" ht="15">
      <c r="A60" s="69">
        <v>58</v>
      </c>
      <c r="B60" s="75">
        <v>71358</v>
      </c>
      <c r="C60" s="55">
        <v>13.4630648</v>
      </c>
      <c r="D60" s="55">
        <v>55</v>
      </c>
      <c r="E60" s="70">
        <f t="shared" si="8"/>
        <v>528383.55789911968</v>
      </c>
      <c r="F60" s="70">
        <f t="shared" si="8"/>
        <v>1127903.7365907435</v>
      </c>
      <c r="G60" s="70">
        <f t="shared" si="8"/>
        <v>1808137.7054286965</v>
      </c>
      <c r="H60" s="70">
        <f t="shared" si="8"/>
        <v>2579952.0142829143</v>
      </c>
      <c r="I60" s="70">
        <f t="shared" si="8"/>
        <v>3455676.1836738479</v>
      </c>
      <c r="J60" s="70">
        <f t="shared" si="8"/>
        <v>4449299.6654591449</v>
      </c>
      <c r="K60" s="70">
        <f t="shared" si="8"/>
        <v>5576695.3204652118</v>
      </c>
      <c r="L60" s="70">
        <f t="shared" si="8"/>
        <v>6855872.9830571301</v>
      </c>
      <c r="M60" s="70">
        <f t="shared" si="8"/>
        <v>8307267.1632709233</v>
      </c>
      <c r="N60" s="70">
        <f t="shared" si="8"/>
        <v>9954063.4824703299</v>
      </c>
      <c r="O60" s="70">
        <f t="shared" si="8"/>
        <v>11822569.057247566</v>
      </c>
      <c r="P60" s="70">
        <f t="shared" si="8"/>
        <v>13942632.748348674</v>
      </c>
      <c r="Q60" s="70">
        <f t="shared" si="8"/>
        <v>16348121.987983996</v>
      </c>
      <c r="R60" s="70">
        <f t="shared" si="8"/>
        <v>19077463.802708447</v>
      </c>
      <c r="S60" s="70">
        <f t="shared" si="8"/>
        <v>22174258.674562749</v>
      </c>
      <c r="T60" s="70">
        <f t="shared" si="8"/>
        <v>25687977.046737872</v>
      </c>
      <c r="U60" s="70">
        <f t="shared" si="7"/>
        <v>29674749.60024843</v>
      </c>
      <c r="V60" s="70">
        <f t="shared" si="7"/>
        <v>34198263.926066741</v>
      </c>
      <c r="W60" s="70">
        <f t="shared" si="7"/>
        <v>39330781.916807249</v>
      </c>
      <c r="X60" s="70">
        <f t="shared" si="7"/>
        <v>45154294.130512811</v>
      </c>
    </row>
    <row r="61" spans="1:24" ht="15">
      <c r="A61" s="69">
        <v>59</v>
      </c>
      <c r="B61" s="75">
        <v>72855</v>
      </c>
      <c r="C61" s="55">
        <v>13.4545586</v>
      </c>
      <c r="D61" s="55">
        <v>60</v>
      </c>
      <c r="E61" s="70">
        <f t="shared" si="8"/>
        <v>588139.12008180004</v>
      </c>
      <c r="F61" s="70">
        <f t="shared" si="8"/>
        <v>1255409.7627245304</v>
      </c>
      <c r="G61" s="70">
        <f t="shared" si="8"/>
        <v>2012458.7250022234</v>
      </c>
      <c r="H61" s="70">
        <f t="shared" si="8"/>
        <v>2871365.283540261</v>
      </c>
      <c r="I61" s="70">
        <f t="shared" si="8"/>
        <v>3845833.9283160414</v>
      </c>
      <c r="J61" s="70">
        <f t="shared" si="8"/>
        <v>4951413.0279418053</v>
      </c>
      <c r="K61" s="70">
        <f t="shared" si="8"/>
        <v>6205742.9153960701</v>
      </c>
      <c r="L61" s="70">
        <f t="shared" si="8"/>
        <v>7628837.3525951859</v>
      </c>
      <c r="M61" s="70">
        <f t="shared" si="8"/>
        <v>9243402.8647805918</v>
      </c>
      <c r="N61" s="70">
        <f t="shared" si="8"/>
        <v>11075201.039938375</v>
      </c>
      <c r="O61" s="70">
        <f t="shared" si="8"/>
        <v>13153459.574006496</v>
      </c>
      <c r="P61" s="70">
        <f t="shared" si="8"/>
        <v>15511338.620400311</v>
      </c>
      <c r="Q61" s="70">
        <f t="shared" si="8"/>
        <v>18186459.884808302</v>
      </c>
      <c r="R61" s="70">
        <f t="shared" si="8"/>
        <v>21221506.907357126</v>
      </c>
      <c r="S61" s="70">
        <f t="shared" si="8"/>
        <v>24664906.110092346</v>
      </c>
      <c r="T61" s="70">
        <f t="shared" si="8"/>
        <v>28571599.476391505</v>
      </c>
      <c r="U61" s="70">
        <f t="shared" si="7"/>
        <v>33003921.190981694</v>
      </c>
      <c r="V61" s="70">
        <f t="shared" si="7"/>
        <v>38032592.228001945</v>
      </c>
      <c r="W61" s="70">
        <f t="shared" si="7"/>
        <v>43737848.756499313</v>
      </c>
      <c r="X61" s="70">
        <f t="shared" si="7"/>
        <v>50210722.367903687</v>
      </c>
    </row>
    <row r="62" spans="1:24" ht="15">
      <c r="A62" s="69">
        <v>60</v>
      </c>
      <c r="B62" s="75">
        <v>74337</v>
      </c>
      <c r="C62" s="55">
        <v>14.5889551</v>
      </c>
      <c r="D62" s="55">
        <v>57</v>
      </c>
      <c r="E62" s="70">
        <f t="shared" si="8"/>
        <v>618164.51850315905</v>
      </c>
      <c r="F62" s="70">
        <f t="shared" si="8"/>
        <v>1326512.7810548749</v>
      </c>
      <c r="G62" s="70">
        <f t="shared" si="8"/>
        <v>2138201.6535818912</v>
      </c>
      <c r="H62" s="70">
        <f t="shared" si="8"/>
        <v>3068307.4512735689</v>
      </c>
      <c r="I62" s="70">
        <f t="shared" si="8"/>
        <v>4134105.9661729829</v>
      </c>
      <c r="J62" s="70">
        <f t="shared" si="8"/>
        <v>5355393.3478675401</v>
      </c>
      <c r="K62" s="70">
        <f t="shared" si="8"/>
        <v>6754853.7973194802</v>
      </c>
      <c r="L62" s="70">
        <f t="shared" si="8"/>
        <v>8358480.9033842226</v>
      </c>
      <c r="M62" s="70">
        <f t="shared" si="8"/>
        <v>10196060.44792418</v>
      </c>
      <c r="N62" s="70">
        <f t="shared" si="8"/>
        <v>12301723.647143856</v>
      </c>
      <c r="O62" s="70">
        <f t="shared" si="8"/>
        <v>14714581.105054917</v>
      </c>
      <c r="P62" s="70">
        <f t="shared" si="8"/>
        <v>17479449.254127618</v>
      </c>
      <c r="Q62" s="70">
        <f t="shared" si="8"/>
        <v>20647682.776042741</v>
      </c>
      <c r="R62" s="70">
        <f t="shared" si="8"/>
        <v>24278128.463933207</v>
      </c>
      <c r="S62" s="70">
        <f t="shared" si="8"/>
        <v>28438218.243159901</v>
      </c>
      <c r="T62" s="70">
        <f t="shared" si="8"/>
        <v>33205221.652397662</v>
      </c>
      <c r="U62" s="70">
        <f t="shared" si="7"/>
        <v>38667681.04862459</v>
      </c>
      <c r="V62" s="70">
        <f t="shared" si="7"/>
        <v>44927056.193522796</v>
      </c>
      <c r="W62" s="70">
        <f t="shared" si="7"/>
        <v>52099608.767850779</v>
      </c>
      <c r="X62" s="70">
        <f t="shared" si="7"/>
        <v>60318561.816771343</v>
      </c>
    </row>
    <row r="63" spans="1:24" ht="15">
      <c r="A63" s="69">
        <v>61</v>
      </c>
      <c r="B63" s="75">
        <v>75809</v>
      </c>
      <c r="C63" s="55">
        <v>14.3558314</v>
      </c>
      <c r="D63" s="55">
        <v>73</v>
      </c>
      <c r="E63" s="70">
        <f t="shared" si="8"/>
        <v>794459.89249989844</v>
      </c>
      <c r="F63" s="70">
        <f t="shared" si="8"/>
        <v>1702971.1077077037</v>
      </c>
      <c r="G63" s="70">
        <f t="shared" si="8"/>
        <v>2741906.6612208318</v>
      </c>
      <c r="H63" s="70">
        <f t="shared" si="8"/>
        <v>3929990.0511509632</v>
      </c>
      <c r="I63" s="70">
        <f t="shared" si="8"/>
        <v>5288632.6894308683</v>
      </c>
      <c r="J63" s="70">
        <f t="shared" si="8"/>
        <v>6842319.774190749</v>
      </c>
      <c r="K63" s="70">
        <f t="shared" si="8"/>
        <v>8619051.5573223308</v>
      </c>
      <c r="L63" s="70">
        <f t="shared" si="8"/>
        <v>10650847.959670499</v>
      </c>
      <c r="M63" s="70">
        <f t="shared" si="8"/>
        <v>12974325.627931034</v>
      </c>
      <c r="N63" s="70">
        <f t="shared" si="8"/>
        <v>15631357.832863707</v>
      </c>
      <c r="O63" s="70">
        <f t="shared" si="8"/>
        <v>18669829.10138021</v>
      </c>
      <c r="P63" s="70">
        <f t="shared" si="8"/>
        <v>22144498.182342391</v>
      </c>
      <c r="Q63" s="70">
        <f t="shared" si="8"/>
        <v>26117984.898275428</v>
      </c>
      <c r="R63" s="70">
        <f t="shared" si="8"/>
        <v>30661898.667849217</v>
      </c>
      <c r="S63" s="70">
        <f t="shared" si="8"/>
        <v>35858129.037144393</v>
      </c>
      <c r="T63" s="70">
        <f t="shared" si="8"/>
        <v>41800321.477411188</v>
      </c>
      <c r="U63" s="70">
        <f t="shared" si="7"/>
        <v>48595565.045866221</v>
      </c>
      <c r="V63" s="70">
        <f t="shared" si="7"/>
        <v>56366322.324228019</v>
      </c>
      <c r="W63" s="70">
        <f t="shared" si="7"/>
        <v>65252636.415974647</v>
      </c>
      <c r="X63" s="70">
        <f t="shared" si="7"/>
        <v>75414654.776406884</v>
      </c>
    </row>
    <row r="64" spans="1:24" ht="15">
      <c r="A64" s="69">
        <v>62</v>
      </c>
      <c r="B64" s="75">
        <v>77282</v>
      </c>
      <c r="C64" s="55">
        <v>13.695024800000001</v>
      </c>
      <c r="D64" s="55">
        <v>87</v>
      </c>
      <c r="E64" s="70">
        <f t="shared" si="8"/>
        <v>920789.64873643196</v>
      </c>
      <c r="F64" s="70">
        <f t="shared" si="8"/>
        <v>1967681.6682231519</v>
      </c>
      <c r="G64" s="70">
        <f t="shared" si="8"/>
        <v>3157945.8094077976</v>
      </c>
      <c r="H64" s="70">
        <f t="shared" si="8"/>
        <v>4511216.9199131904</v>
      </c>
      <c r="I64" s="70">
        <f t="shared" si="8"/>
        <v>6049818.8446135288</v>
      </c>
      <c r="J64" s="70">
        <f t="shared" si="8"/>
        <v>7799132.6844748585</v>
      </c>
      <c r="K64" s="70">
        <f t="shared" si="8"/>
        <v>9788015.4885350298</v>
      </c>
      <c r="L64" s="70">
        <f t="shared" si="8"/>
        <v>12049276.285854178</v>
      </c>
      <c r="M64" s="70">
        <f t="shared" si="8"/>
        <v>14620217.310158856</v>
      </c>
      <c r="N64" s="70">
        <f t="shared" si="8"/>
        <v>17543249.345335443</v>
      </c>
      <c r="O64" s="70">
        <f t="shared" si="8"/>
        <v>20866591.342641398</v>
      </c>
      <c r="P64" s="70">
        <f t="shared" si="8"/>
        <v>24645065.850667231</v>
      </c>
      <c r="Q64" s="70">
        <f t="shared" si="8"/>
        <v>28941003.379628863</v>
      </c>
      <c r="R64" s="70">
        <f t="shared" si="8"/>
        <v>33825270.618574306</v>
      </c>
      <c r="S64" s="70">
        <f t="shared" si="8"/>
        <v>39378439.467191607</v>
      </c>
      <c r="T64" s="70">
        <f t="shared" si="8"/>
        <v>45692116.166812934</v>
      </c>
      <c r="U64" s="70">
        <f t="shared" si="7"/>
        <v>52870452.456239201</v>
      </c>
      <c r="V64" s="70">
        <f t="shared" si="7"/>
        <v>61031863.680729806</v>
      </c>
      <c r="W64" s="70">
        <f t="shared" si="7"/>
        <v>70310982.196444362</v>
      </c>
      <c r="X64" s="70">
        <f t="shared" si="7"/>
        <v>80860878.294107467</v>
      </c>
    </row>
    <row r="65" spans="1:24" ht="15">
      <c r="A65" s="69">
        <v>63</v>
      </c>
      <c r="B65" s="75">
        <v>78759</v>
      </c>
      <c r="C65" s="55">
        <v>15.539543800000001</v>
      </c>
      <c r="D65" s="55">
        <v>100</v>
      </c>
      <c r="E65" s="70">
        <f t="shared" si="8"/>
        <v>1223878.9301442001</v>
      </c>
      <c r="F65" s="70">
        <f t="shared" si="8"/>
        <v>2637943.0626971284</v>
      </c>
      <c r="G65" s="70">
        <f t="shared" si="8"/>
        <v>4271746.3104882091</v>
      </c>
      <c r="H65" s="70">
        <f t="shared" si="8"/>
        <v>6159435.1295756083</v>
      </c>
      <c r="I65" s="70">
        <f t="shared" si="8"/>
        <v>8340462.1795127951</v>
      </c>
      <c r="J65" s="70">
        <f t="shared" si="8"/>
        <v>10860410.883164821</v>
      </c>
      <c r="K65" s="70">
        <f t="shared" si="8"/>
        <v>13771948.119358385</v>
      </c>
      <c r="L65" s="70">
        <f t="shared" si="8"/>
        <v>17135924.959623553</v>
      </c>
      <c r="M65" s="70">
        <f t="shared" si="8"/>
        <v>21022648.45440359</v>
      </c>
      <c r="N65" s="70">
        <f t="shared" si="8"/>
        <v>25513351.049039856</v>
      </c>
      <c r="O65" s="70">
        <f t="shared" si="8"/>
        <v>30701888.340297364</v>
      </c>
      <c r="P65" s="70">
        <f t="shared" si="8"/>
        <v>36696700.656509161</v>
      </c>
      <c r="Q65" s="70">
        <f t="shared" si="8"/>
        <v>43623079.458326489</v>
      </c>
      <c r="R65" s="70">
        <f t="shared" si="8"/>
        <v>51625785.927806139</v>
      </c>
      <c r="S65" s="70">
        <f t="shared" si="8"/>
        <v>60872076.474296004</v>
      </c>
      <c r="T65" s="70">
        <f t="shared" si="8"/>
        <v>71555198.390132919</v>
      </c>
      <c r="U65" s="70">
        <f t="shared" si="7"/>
        <v>83898428.715288714</v>
      </c>
      <c r="V65" s="70">
        <f t="shared" si="7"/>
        <v>98159740.723156974</v>
      </c>
      <c r="W65" s="70">
        <f t="shared" si="7"/>
        <v>114637195.55694258</v>
      </c>
      <c r="X65" s="70">
        <f t="shared" si="7"/>
        <v>133675171.70174952</v>
      </c>
    </row>
    <row r="66" spans="1:24" ht="15">
      <c r="A66" s="69">
        <v>64</v>
      </c>
      <c r="B66" s="75">
        <v>80247</v>
      </c>
      <c r="C66" s="55">
        <v>16.852858900000001</v>
      </c>
      <c r="D66" s="55">
        <v>89</v>
      </c>
      <c r="E66" s="70">
        <f>$D66*((1+$C66/100)^E$2-1)*$B66</f>
        <v>1203628.317651988</v>
      </c>
      <c r="F66" s="70">
        <f>$D66*((1+$C66/100)^F$2-1)*$B66</f>
        <v>2610102.417358309</v>
      </c>
      <c r="G66" s="70">
        <f t="shared" si="8"/>
        <v>4253607.6125531821</v>
      </c>
      <c r="H66" s="70">
        <f t="shared" si="8"/>
        <v>6174090.4193084175</v>
      </c>
      <c r="I66" s="70">
        <f t="shared" si="8"/>
        <v>8418229.4836848695</v>
      </c>
      <c r="J66" s="70">
        <f t="shared" si="8"/>
        <v>11040570.138100469</v>
      </c>
      <c r="K66" s="70">
        <f t="shared" si="8"/>
        <v>14104850.162882067</v>
      </c>
      <c r="L66" s="70">
        <f t="shared" si="8"/>
        <v>17685548.97654099</v>
      </c>
      <c r="M66" s="70">
        <f t="shared" si="8"/>
        <v>21869697.908899829</v>
      </c>
      <c r="N66" s="70">
        <f t="shared" si="8"/>
        <v>26758995.556994952</v>
      </c>
      <c r="O66" s="70">
        <f t="shared" si="8"/>
        <v>32472279.638924576</v>
      </c>
      <c r="P66" s="70">
        <f t="shared" si="8"/>
        <v>39148415.425737955</v>
      </c>
      <c r="Q66" s="70">
        <f t="shared" si="8"/>
        <v>46949670.956675395</v>
      </c>
      <c r="R66" s="70">
        <f t="shared" si="8"/>
        <v>56065661.074670173</v>
      </c>
      <c r="S66" s="70">
        <f t="shared" si="8"/>
        <v>66717956.14458856</v>
      </c>
      <c r="T66" s="70">
        <f t="shared" si="8"/>
        <v>79165467.472251937</v>
      </c>
      <c r="U66" s="70">
        <f t="shared" si="7"/>
        <v>93710740.320527956</v>
      </c>
      <c r="V66" s="70">
        <f t="shared" si="7"/>
        <v>110707307.47854394</v>
      </c>
      <c r="W66" s="70">
        <f t="shared" si="7"/>
        <v>130568282.1175441</v>
      </c>
      <c r="X66" s="70">
        <f t="shared" si="7"/>
        <v>153776398.78861973</v>
      </c>
    </row>
    <row r="67" spans="1:24" ht="15">
      <c r="A67" s="69">
        <v>65</v>
      </c>
      <c r="B67" s="75">
        <v>81683</v>
      </c>
      <c r="C67" s="55">
        <v>15.0329374</v>
      </c>
      <c r="D67" s="55">
        <v>85</v>
      </c>
      <c r="E67" s="70">
        <f>$D67*((1+$C67/100)^E$2-1)*$B67</f>
        <v>1043745.1117975701</v>
      </c>
      <c r="F67" s="70">
        <f t="shared" ref="F67:X67" si="9">$D67*((1+$C67/100)^F$2-1)*$B67</f>
        <v>2244395.7728672293</v>
      </c>
      <c r="G67" s="70">
        <f t="shared" si="8"/>
        <v>3625539.496208176</v>
      </c>
      <c r="H67" s="70">
        <f t="shared" si="8"/>
        <v>5214309.6908829957</v>
      </c>
      <c r="I67" s="70">
        <f t="shared" si="8"/>
        <v>7041918.7143531423</v>
      </c>
      <c r="J67" s="70">
        <f t="shared" si="8"/>
        <v>9144271.0582383033</v>
      </c>
      <c r="K67" s="70">
        <f t="shared" si="8"/>
        <v>11562668.713907156</v>
      </c>
      <c r="L67" s="70">
        <f t="shared" si="8"/>
        <v>14344622.575235773</v>
      </c>
      <c r="M67" s="70">
        <f t="shared" si="8"/>
        <v>17544785.819034807</v>
      </c>
      <c r="N67" s="70">
        <f t="shared" si="8"/>
        <v>21226027.599971958</v>
      </c>
      <c r="O67" s="70">
        <f t="shared" si="8"/>
        <v>25460668.153380033</v>
      </c>
      <c r="P67" s="70">
        <f t="shared" si="8"/>
        <v>30331899.570296958</v>
      </c>
      <c r="Q67" s="70">
        <f t="shared" si="8"/>
        <v>35935420.156728141</v>
      </c>
      <c r="R67" s="70">
        <f t="shared" si="8"/>
        <v>42381314.485113636</v>
      </c>
      <c r="S67" s="70">
        <f t="shared" si="8"/>
        <v>49796216.072755478</v>
      </c>
      <c r="T67" s="70">
        <f t="shared" si="8"/>
        <v>58325795.174339108</v>
      </c>
      <c r="U67" s="70">
        <f t="shared" si="7"/>
        <v>68137620.5627473</v>
      </c>
      <c r="V67" s="70">
        <f t="shared" si="7"/>
        <v>79424451.519592196</v>
      </c>
      <c r="W67" s="70">
        <f t="shared" si="7"/>
        <v>92408024.708623424</v>
      </c>
      <c r="X67" s="70">
        <f t="shared" si="7"/>
        <v>107343410.32744488</v>
      </c>
    </row>
    <row r="68" spans="1:24">
      <c r="A68" s="69"/>
      <c r="B68" s="69"/>
      <c r="E68" s="69"/>
      <c r="F68" s="69"/>
      <c r="G68" s="69"/>
      <c r="H68" s="69"/>
      <c r="I68" s="70">
        <f>SUM(I37:I67)</f>
        <v>67605546.729300231</v>
      </c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70">
        <f>SUM(X37:X67)</f>
        <v>967587780.93125308</v>
      </c>
    </row>
    <row r="69" spans="1:24">
      <c r="A69" s="69" t="s">
        <v>133</v>
      </c>
      <c r="B69" s="69"/>
      <c r="E69" s="69" t="s">
        <v>31</v>
      </c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</row>
    <row r="70" spans="1:24" ht="15">
      <c r="A70" s="69" t="s">
        <v>0</v>
      </c>
      <c r="B70" s="69" t="s">
        <v>32</v>
      </c>
      <c r="C70" s="69" t="s">
        <v>33</v>
      </c>
      <c r="D70" s="55">
        <v>877</v>
      </c>
      <c r="E70" s="69">
        <v>1</v>
      </c>
      <c r="F70" s="69">
        <v>2</v>
      </c>
      <c r="G70" s="69">
        <v>3</v>
      </c>
      <c r="H70" s="69">
        <v>4</v>
      </c>
      <c r="I70" s="69">
        <v>5</v>
      </c>
      <c r="J70" s="69">
        <v>6</v>
      </c>
      <c r="K70" s="69">
        <v>7</v>
      </c>
      <c r="L70" s="69">
        <v>8</v>
      </c>
      <c r="M70" s="69">
        <v>9</v>
      </c>
      <c r="N70" s="69">
        <v>10</v>
      </c>
      <c r="O70" s="69">
        <v>11</v>
      </c>
      <c r="P70" s="69">
        <v>12</v>
      </c>
      <c r="Q70" s="69">
        <v>13</v>
      </c>
      <c r="R70" s="69">
        <v>14</v>
      </c>
      <c r="S70" s="69">
        <v>15</v>
      </c>
      <c r="T70" s="69">
        <v>16</v>
      </c>
      <c r="U70" s="69">
        <v>17</v>
      </c>
      <c r="V70" s="69">
        <v>18</v>
      </c>
      <c r="W70" s="69">
        <v>19</v>
      </c>
      <c r="X70" s="69">
        <v>20</v>
      </c>
    </row>
    <row r="71" spans="1:24" ht="15">
      <c r="A71" s="69">
        <v>35</v>
      </c>
      <c r="B71" s="75">
        <v>26467</v>
      </c>
      <c r="C71" s="55">
        <v>11.6415585</v>
      </c>
      <c r="D71" s="55">
        <v>896</v>
      </c>
      <c r="E71" s="70">
        <f>$D71*((1+$C71/100)^E$2-1)*$B71</f>
        <v>2760729.4742227183</v>
      </c>
      <c r="F71" s="70">
        <f>$D71*((1+$C71/100)^F$2-1)*$B71</f>
        <v>5842850.8852138175</v>
      </c>
      <c r="G71" s="70">
        <f>$D71*((1+$C71/100)^G$2-1)*$B71</f>
        <v>9283779.2633064687</v>
      </c>
      <c r="H71" s="70">
        <f>$D71*((1+$C71/100)^H$2-1)*$B71</f>
        <v>13125285.331477882</v>
      </c>
      <c r="I71" s="70">
        <f>$D71*((1+$C71/100)^I$2-1)*$B71</f>
        <v>17414002.575856511</v>
      </c>
      <c r="J71" s="70">
        <f t="shared" ref="J71:X86" si="10">$D71*((1+$C71/100)^J$2-1)*$B71</f>
        <v>22201993.347139075</v>
      </c>
      <c r="K71" s="70">
        <f t="shared" si="10"/>
        <v>27547380.865035098</v>
      </c>
      <c r="L71" s="70">
        <f t="shared" si="10"/>
        <v>33515054.797878686</v>
      </c>
      <c r="M71" s="70">
        <f t="shared" si="10"/>
        <v>40177458.982703514</v>
      </c>
      <c r="N71" s="70">
        <f t="shared" si="10"/>
        <v>47615470.848211154</v>
      </c>
      <c r="O71" s="70">
        <f t="shared" si="10"/>
        <v>55919383.216278829</v>
      </c>
      <c r="P71" s="70">
        <f t="shared" si="10"/>
        <v>65190000.40046382</v>
      </c>
      <c r="Q71" s="70">
        <f t="shared" si="10"/>
        <v>75539861.907456771</v>
      </c>
      <c r="R71" s="70">
        <f t="shared" si="10"/>
        <v>87094608.596455291</v>
      </c>
      <c r="S71" s="70">
        <f t="shared" si="10"/>
        <v>99994507.880780339</v>
      </c>
      <c r="T71" s="70">
        <f t="shared" si="10"/>
        <v>114396156.48673125</v>
      </c>
      <c r="U71" s="70">
        <f t="shared" si="10"/>
        <v>130474381.44010831</v>
      </c>
      <c r="V71" s="70">
        <f t="shared" si="10"/>
        <v>148424362.35719436</v>
      </c>
      <c r="W71" s="70">
        <f t="shared" si="10"/>
        <v>168464000.80348185</v>
      </c>
      <c r="X71" s="70">
        <f t="shared" si="10"/>
        <v>190836565.48268238</v>
      </c>
    </row>
    <row r="72" spans="1:24" ht="15">
      <c r="A72" s="69">
        <v>36</v>
      </c>
      <c r="B72" s="75">
        <v>27399</v>
      </c>
      <c r="C72" s="55">
        <v>12.260639899999999</v>
      </c>
      <c r="D72" s="55">
        <v>890</v>
      </c>
      <c r="E72" s="70">
        <f t="shared" ref="E72:T100" si="11">$D72*((1+$C72/100)^E$2-1)*$B72</f>
        <v>2989770.5263188877</v>
      </c>
      <c r="F72" s="70">
        <f t="shared" si="11"/>
        <v>6346106.0507060708</v>
      </c>
      <c r="G72" s="70">
        <f t="shared" si="11"/>
        <v>10113949.78757414</v>
      </c>
      <c r="H72" s="70">
        <f t="shared" si="11"/>
        <v>14343755.277014308</v>
      </c>
      <c r="I72" s="70">
        <f t="shared" si="11"/>
        <v>19092161.985985167</v>
      </c>
      <c r="J72" s="70">
        <f t="shared" si="11"/>
        <v>24422753.742530387</v>
      </c>
      <c r="K72" s="70">
        <f t="shared" si="11"/>
        <v>30406910.158884689</v>
      </c>
      <c r="L72" s="70">
        <f t="shared" si="11"/>
        <v>37124762.444500953</v>
      </c>
      <c r="M72" s="70">
        <f t="shared" si="11"/>
        <v>44666266.407870531</v>
      </c>
      <c r="N72" s="70">
        <f t="shared" si="11"/>
        <v>53132407.015233092</v>
      </c>
      <c r="O72" s="70">
        <f t="shared" si="11"/>
        <v>62636550.635892041</v>
      </c>
      <c r="P72" s="70">
        <f t="shared" si="11"/>
        <v>73305963.081458807</v>
      </c>
      <c r="Q72" s="70">
        <f t="shared" si="11"/>
        <v>85283513.766422302</v>
      </c>
      <c r="R72" s="70">
        <f t="shared" si="11"/>
        <v>98729588.809709147</v>
      </c>
      <c r="S72" s="70">
        <f t="shared" si="11"/>
        <v>113824238.69473717</v>
      </c>
      <c r="T72" s="70">
        <f t="shared" si="11"/>
        <v>130769589.24633421</v>
      </c>
      <c r="U72" s="70">
        <f t="shared" si="10"/>
        <v>149792548.20885527</v>
      </c>
      <c r="V72" s="70">
        <f t="shared" si="10"/>
        <v>171147843.66809577</v>
      </c>
      <c r="W72" s="70">
        <f t="shared" si="10"/>
        <v>195121435.00317484</v>
      </c>
      <c r="X72" s="70">
        <f t="shared" si="10"/>
        <v>222034342.04294556</v>
      </c>
    </row>
    <row r="73" spans="1:24" ht="15">
      <c r="A73" s="69">
        <v>37</v>
      </c>
      <c r="B73" s="75">
        <v>28357</v>
      </c>
      <c r="C73" s="55">
        <v>12.666257</v>
      </c>
      <c r="D73" s="55">
        <v>897</v>
      </c>
      <c r="E73" s="70">
        <f t="shared" si="11"/>
        <v>3221818.1362485276</v>
      </c>
      <c r="F73" s="70">
        <f t="shared" si="11"/>
        <v>6851720.037706906</v>
      </c>
      <c r="G73" s="70">
        <f t="shared" si="11"/>
        <v>10941394.642851887</v>
      </c>
      <c r="H73" s="70">
        <f t="shared" si="11"/>
        <v>15549077.943948265</v>
      </c>
      <c r="I73" s="70">
        <f t="shared" si="11"/>
        <v>20740382.253707595</v>
      </c>
      <c r="J73" s="70">
        <f t="shared" si="11"/>
        <v>26589230.508993119</v>
      </c>
      <c r="K73" s="70">
        <f t="shared" si="11"/>
        <v>33178908.915833127</v>
      </c>
      <c r="L73" s="70">
        <f t="shared" si="11"/>
        <v>40603252.925156981</v>
      </c>
      <c r="M73" s="70">
        <f t="shared" si="11"/>
        <v>48967983.427265912</v>
      </c>
      <c r="N73" s="70">
        <f t="shared" si="11"/>
        <v>58392212.192129336</v>
      </c>
      <c r="O73" s="70">
        <f t="shared" si="11"/>
        <v>69010137.992618307</v>
      </c>
      <c r="P73" s="70">
        <f t="shared" si="11"/>
        <v>80972957.563066497</v>
      </c>
      <c r="Q73" s="70">
        <f t="shared" si="11"/>
        <v>94451018.604753956</v>
      </c>
      <c r="R73" s="70">
        <f t="shared" si="11"/>
        <v>109636245.49659842</v>
      </c>
      <c r="S73" s="70">
        <f t="shared" si="11"/>
        <v>126744872.25259705</v>
      </c>
      <c r="T73" s="70">
        <f t="shared" si="11"/>
        <v>146020521.64268118</v>
      </c>
      <c r="U73" s="70">
        <f t="shared" si="10"/>
        <v>167737674.3229323</v>
      </c>
      <c r="V73" s="70">
        <f t="shared" si="10"/>
        <v>192205577.37474647</v>
      </c>
      <c r="W73" s="70">
        <f t="shared" si="10"/>
        <v>219772647.90961421</v>
      </c>
      <c r="X73" s="70">
        <f t="shared" si="10"/>
        <v>250831434.44579959</v>
      </c>
    </row>
    <row r="74" spans="1:24" ht="15">
      <c r="A74" s="69">
        <v>38</v>
      </c>
      <c r="B74" s="75">
        <v>29341</v>
      </c>
      <c r="C74" s="55">
        <v>12.4921723</v>
      </c>
      <c r="D74" s="55">
        <v>901</v>
      </c>
      <c r="E74" s="70">
        <f t="shared" si="11"/>
        <v>3302460.7753632413</v>
      </c>
      <c r="F74" s="70">
        <f t="shared" si="11"/>
        <v>7017470.6409247732</v>
      </c>
      <c r="G74" s="70">
        <f t="shared" si="11"/>
        <v>11196565.939854251</v>
      </c>
      <c r="H74" s="70">
        <f t="shared" si="11"/>
        <v>15897721.024107194</v>
      </c>
      <c r="I74" s="70">
        <f t="shared" si="11"/>
        <v>21186152.501575228</v>
      </c>
      <c r="J74" s="70">
        <f t="shared" si="11"/>
        <v>27135223.951176006</v>
      </c>
      <c r="K74" s="70">
        <f t="shared" si="11"/>
        <v>33827463.656511016</v>
      </c>
      <c r="L74" s="70">
        <f t="shared" si="11"/>
        <v>41355709.476565495</v>
      </c>
      <c r="M74" s="70">
        <f t="shared" si="11"/>
        <v>49824396.735628724</v>
      </c>
      <c r="N74" s="70">
        <f t="shared" si="11"/>
        <v>59351006.998642266</v>
      </c>
      <c r="O74" s="70">
        <f t="shared" si="11"/>
        <v>70067697.830060959</v>
      </c>
      <c r="P74" s="70">
        <f t="shared" si="11"/>
        <v>82123136.144998744</v>
      </c>
      <c r="Q74" s="70">
        <f t="shared" si="11"/>
        <v>95684560.585758805</v>
      </c>
      <c r="R74" s="70">
        <f t="shared" si="11"/>
        <v>110940101.53399292</v>
      </c>
      <c r="S74" s="70">
        <f t="shared" si="11"/>
        <v>128101390.9427775</v>
      </c>
      <c r="T74" s="70">
        <f t="shared" si="11"/>
        <v>147406498.19340912</v>
      </c>
      <c r="U74" s="70">
        <f t="shared" si="10"/>
        <v>169123232.70448938</v>
      </c>
      <c r="V74" s="70">
        <f t="shared" si="10"/>
        <v>193552859.10862738</v>
      </c>
      <c r="W74" s="70">
        <f t="shared" si="10"/>
        <v>221034276.53541654</v>
      </c>
      <c r="X74" s="70">
        <f t="shared" si="10"/>
        <v>251948719.97764242</v>
      </c>
    </row>
    <row r="75" spans="1:24" ht="15">
      <c r="A75" s="69">
        <v>39</v>
      </c>
      <c r="B75" s="75">
        <v>30351</v>
      </c>
      <c r="C75" s="55">
        <v>12.566598300000001</v>
      </c>
      <c r="D75" s="55">
        <v>909</v>
      </c>
      <c r="E75" s="70">
        <f t="shared" si="11"/>
        <v>3467006.2192799966</v>
      </c>
      <c r="F75" s="70">
        <f t="shared" si="11"/>
        <v>7369697.1831729282</v>
      </c>
      <c r="G75" s="70">
        <f t="shared" si="11"/>
        <v>11762823.643388679</v>
      </c>
      <c r="H75" s="70">
        <f t="shared" si="11"/>
        <v>16708016.658670759</v>
      </c>
      <c r="I75" s="70">
        <f t="shared" si="11"/>
        <v>22274652.215342991</v>
      </c>
      <c r="J75" s="70">
        <f t="shared" si="11"/>
        <v>28540824.50124719</v>
      </c>
      <c r="K75" s="70">
        <f t="shared" si="11"/>
        <v>35594441.487106904</v>
      </c>
      <c r="L75" s="70">
        <f t="shared" si="11"/>
        <v>43534458.18520017</v>
      </c>
      <c r="M75" s="70">
        <f t="shared" si="11"/>
        <v>52472264.886695743</v>
      </c>
      <c r="N75" s="70">
        <f t="shared" si="11"/>
        <v>62533249.853198744</v>
      </c>
      <c r="O75" s="70">
        <f t="shared" si="11"/>
        <v>73858558.385465562</v>
      </c>
      <c r="P75" s="70">
        <f t="shared" si="11"/>
        <v>86607072.947218001</v>
      </c>
      <c r="Q75" s="70">
        <f t="shared" si="11"/>
        <v>100957642.12316284</v>
      </c>
      <c r="R75" s="70">
        <f t="shared" si="11"/>
        <v>117111589.68121229</v>
      </c>
      <c r="S75" s="70">
        <f t="shared" si="11"/>
        <v>135295538.93847451</v>
      </c>
      <c r="T75" s="70">
        <f t="shared" si="11"/>
        <v>155764592.05397266</v>
      </c>
      <c r="U75" s="70">
        <f t="shared" si="10"/>
        <v>178805908.8503091</v>
      </c>
      <c r="V75" s="70">
        <f t="shared" si="10"/>
        <v>204742735.37147161</v>
      </c>
      <c r="W75" s="70">
        <f t="shared" si="10"/>
        <v>233938938.69331643</v>
      </c>
      <c r="X75" s="70">
        <f t="shared" si="10"/>
        <v>266804111.60546878</v>
      </c>
    </row>
    <row r="76" spans="1:24" ht="15">
      <c r="A76" s="69">
        <v>40</v>
      </c>
      <c r="B76" s="75">
        <v>31390</v>
      </c>
      <c r="C76" s="55">
        <v>13.5524577</v>
      </c>
      <c r="D76" s="55">
        <v>912</v>
      </c>
      <c r="E76" s="70">
        <f t="shared" si="11"/>
        <v>3879754.2224913593</v>
      </c>
      <c r="F76" s="70">
        <f t="shared" si="11"/>
        <v>8285310.4948498253</v>
      </c>
      <c r="G76" s="70">
        <f t="shared" si="11"/>
        <v>13287927.917469366</v>
      </c>
      <c r="H76" s="70">
        <f t="shared" si="11"/>
        <v>18968522.950182252</v>
      </c>
      <c r="I76" s="70">
        <f t="shared" si="11"/>
        <v>25418978.221811853</v>
      </c>
      <c r="J76" s="70">
        <f t="shared" si="11"/>
        <v>32743628.715586476</v>
      </c>
      <c r="K76" s="70">
        <f t="shared" si="11"/>
        <v>41060949.36920274</v>
      </c>
      <c r="L76" s="70">
        <f t="shared" si="11"/>
        <v>50505471.386173725</v>
      </c>
      <c r="M76" s="70">
        <f t="shared" si="11"/>
        <v>61229958.254461877</v>
      </c>
      <c r="N76" s="70">
        <f t="shared" si="11"/>
        <v>73407876.66911684</v>
      </c>
      <c r="O76" s="70">
        <f t="shared" si="11"/>
        <v>87236202.325658441</v>
      </c>
      <c r="P76" s="70">
        <f t="shared" si="11"/>
        <v>102938605.96742107</v>
      </c>
      <c r="Q76" s="70">
        <f t="shared" si="11"/>
        <v>120769071.22061683</v>
      </c>
      <c r="R76" s="70">
        <f t="shared" si="11"/>
        <v>141016002.73496518</v>
      </c>
      <c r="S76" s="70">
        <f t="shared" si="11"/>
        <v>164006891.07834351</v>
      </c>
      <c r="T76" s="70">
        <f t="shared" si="11"/>
        <v>190113609.83931246</v>
      </c>
      <c r="U76" s="70">
        <f t="shared" si="10"/>
        <v>219758430.61721972</v>
      </c>
      <c r="V76" s="70">
        <f t="shared" si="10"/>
        <v>253420853.19129354</v>
      </c>
      <c r="W76" s="70">
        <f t="shared" si="10"/>
        <v>291645361.34551406</v>
      </c>
      <c r="X76" s="70">
        <f t="shared" si="10"/>
        <v>335050229.79836839</v>
      </c>
    </row>
    <row r="77" spans="1:24" ht="15">
      <c r="A77" s="69">
        <v>41</v>
      </c>
      <c r="B77" s="75">
        <v>32455</v>
      </c>
      <c r="C77" s="55">
        <v>11.8608305</v>
      </c>
      <c r="D77" s="55">
        <v>925</v>
      </c>
      <c r="E77" s="70">
        <f t="shared" si="11"/>
        <v>3560725.0983668743</v>
      </c>
      <c r="F77" s="70">
        <f t="shared" si="11"/>
        <v>7543781.7652220028</v>
      </c>
      <c r="G77" s="70">
        <f t="shared" si="11"/>
        <v>11999262.03205177</v>
      </c>
      <c r="H77" s="70">
        <f t="shared" si="11"/>
        <v>16983199.261291161</v>
      </c>
      <c r="I77" s="70">
        <f t="shared" si="11"/>
        <v>22558272.837517027</v>
      </c>
      <c r="J77" s="70">
        <f t="shared" si="11"/>
        <v>28794596.440869339</v>
      </c>
      <c r="K77" s="70">
        <f t="shared" si="11"/>
        <v>35770599.816246763</v>
      </c>
      <c r="L77" s="70">
        <f t="shared" si="11"/>
        <v>43574015.127651975</v>
      </c>
      <c r="M77" s="70">
        <f t="shared" si="11"/>
        <v>52302980.302354008</v>
      </c>
      <c r="N77" s="70">
        <f t="shared" si="11"/>
        <v>62067273.240831479</v>
      </c>
      <c r="O77" s="70">
        <f t="shared" si="11"/>
        <v>72989692.414265245</v>
      </c>
      <c r="P77" s="70">
        <f t="shared" si="11"/>
        <v>85207601.212359473</v>
      </c>
      <c r="Q77" s="70">
        <f t="shared" si="11"/>
        <v>98874655.463640243</v>
      </c>
      <c r="R77" s="70">
        <f t="shared" si="11"/>
        <v>114162735.85400847</v>
      </c>
      <c r="S77" s="70">
        <f t="shared" si="11"/>
        <v>131264109.54618204</v>
      </c>
      <c r="T77" s="70">
        <f t="shared" si="11"/>
        <v>150393848.1851559</v>
      </c>
      <c r="U77" s="70">
        <f t="shared" si="10"/>
        <v>171792532.69919142</v>
      </c>
      <c r="V77" s="70">
        <f t="shared" si="10"/>
        <v>195729278.91266647</v>
      </c>
      <c r="W77" s="70">
        <f t="shared" si="10"/>
        <v>222505122.02173695</v>
      </c>
      <c r="X77" s="70">
        <f t="shared" si="10"/>
        <v>252456802.4969202</v>
      </c>
    </row>
    <row r="78" spans="1:24" ht="15">
      <c r="A78" s="69">
        <v>42</v>
      </c>
      <c r="B78" s="75">
        <v>33548</v>
      </c>
      <c r="C78" s="55">
        <v>12.368753</v>
      </c>
      <c r="D78" s="55">
        <v>918</v>
      </c>
      <c r="E78" s="70">
        <f t="shared" si="11"/>
        <v>3809212.7774119196</v>
      </c>
      <c r="F78" s="70">
        <f t="shared" si="11"/>
        <v>8089577.6745063569</v>
      </c>
      <c r="G78" s="70">
        <f t="shared" si="11"/>
        <v>12899370.333221111</v>
      </c>
      <c r="H78" s="70">
        <f t="shared" si="11"/>
        <v>18304074.365704421</v>
      </c>
      <c r="I78" s="70">
        <f t="shared" si="11"/>
        <v>24377272.890346635</v>
      </c>
      <c r="J78" s="70">
        <f t="shared" si="11"/>
        <v>31201650.339701492</v>
      </c>
      <c r="K78" s="70">
        <f t="shared" si="11"/>
        <v>38870118.179554753</v>
      </c>
      <c r="L78" s="70">
        <f t="shared" si="11"/>
        <v>47487079.865403876</v>
      </c>
      <c r="M78" s="70">
        <f t="shared" si="11"/>
        <v>57169852.258280337</v>
      </c>
      <c r="N78" s="70">
        <f t="shared" si="11"/>
        <v>68050262.85198386</v>
      </c>
      <c r="O78" s="70">
        <f t="shared" si="11"/>
        <v>80276444.557408407</v>
      </c>
      <c r="P78" s="70">
        <f t="shared" si="11"/>
        <v>94014852.479308099</v>
      </c>
      <c r="Q78" s="70">
        <f t="shared" si="11"/>
        <v>109452530.14320001</v>
      </c>
      <c r="R78" s="70">
        <f t="shared" si="11"/>
        <v>126799656.02627489</v>
      </c>
      <c r="S78" s="70">
        <f t="shared" si="11"/>
        <v>146292405.06242639</v>
      </c>
      <c r="T78" s="70">
        <f t="shared" si="11"/>
        <v>168196164.07976925</v>
      </c>
      <c r="U78" s="70">
        <f t="shared" si="10"/>
        <v>192809144.94768256</v>
      </c>
      <c r="V78" s="70">
        <f t="shared" si="10"/>
        <v>220466444.62508529</v>
      </c>
      <c r="W78" s="70">
        <f t="shared" si="10"/>
        <v>251544607.3860558</v>
      </c>
      <c r="X78" s="70">
        <f t="shared" si="10"/>
        <v>286466751.33586866</v>
      </c>
    </row>
    <row r="79" spans="1:24" ht="15">
      <c r="A79" s="69">
        <v>43</v>
      </c>
      <c r="B79" s="75">
        <v>34670</v>
      </c>
      <c r="C79" s="55">
        <v>12.4892573</v>
      </c>
      <c r="D79" s="55">
        <v>946</v>
      </c>
      <c r="E79" s="70">
        <f t="shared" si="11"/>
        <v>4096204.1285908567</v>
      </c>
      <c r="F79" s="70">
        <f t="shared" si="11"/>
        <v>8703993.7303346507</v>
      </c>
      <c r="G79" s="70">
        <f t="shared" si="11"/>
        <v>13887262.031282865</v>
      </c>
      <c r="H79" s="70">
        <f t="shared" si="11"/>
        <v>19717882.046885855</v>
      </c>
      <c r="I79" s="70">
        <f t="shared" si="11"/>
        <v>26276703.198422786</v>
      </c>
      <c r="J79" s="70">
        <f t="shared" si="11"/>
        <v>33654672.399421997</v>
      </c>
      <c r="K79" s="70">
        <f t="shared" si="11"/>
        <v>41954095.157448754</v>
      </c>
      <c r="L79" s="70">
        <f t="shared" si="11"/>
        <v>51290054.178140216</v>
      </c>
      <c r="M79" s="70">
        <f t="shared" si="11"/>
        <v>61792005.142348401</v>
      </c>
      <c r="N79" s="70">
        <f t="shared" si="11"/>
        <v>73605571.783996388</v>
      </c>
      <c r="O79" s="70">
        <f t="shared" si="11"/>
        <v>86894565.159826741</v>
      </c>
      <c r="P79" s="70">
        <f t="shared" si="11"/>
        <v>101843255.11094452</v>
      </c>
      <c r="Q79" s="70">
        <f t="shared" si="11"/>
        <v>118658925.41303663</v>
      </c>
      <c r="R79" s="70">
        <f t="shared" si="11"/>
        <v>137574748.04587671</v>
      </c>
      <c r="S79" s="70">
        <f t="shared" si="11"/>
        <v>158853016.43774384</v>
      </c>
      <c r="T79" s="70">
        <f t="shared" si="11"/>
        <v>182788782.5180558</v>
      </c>
      <c r="U79" s="70">
        <f t="shared" si="10"/>
        <v>209713948.01086405</v>
      </c>
      <c r="V79" s="70">
        <f t="shared" si="10"/>
        <v>240001866.70051992</v>
      </c>
      <c r="W79" s="70">
        <f t="shared" si="10"/>
        <v>274072521.48614168</v>
      </c>
      <c r="X79" s="70">
        <f t="shared" si="10"/>
        <v>312398348.0117346</v>
      </c>
    </row>
    <row r="80" spans="1:24" ht="15">
      <c r="A80" s="69">
        <v>44</v>
      </c>
      <c r="B80" s="75">
        <v>35820</v>
      </c>
      <c r="C80" s="55">
        <v>12.7418543</v>
      </c>
      <c r="D80" s="55">
        <v>918</v>
      </c>
      <c r="E80" s="70">
        <f t="shared" si="11"/>
        <v>4189873.3690186832</v>
      </c>
      <c r="F80" s="70">
        <f t="shared" si="11"/>
        <v>8913614.2980722282</v>
      </c>
      <c r="G80" s="70">
        <f t="shared" si="11"/>
        <v>14239247.413815245</v>
      </c>
      <c r="H80" s="70">
        <f t="shared" si="11"/>
        <v>20243464.941718791</v>
      </c>
      <c r="I80" s="70">
        <f t="shared" si="11"/>
        <v>27012731.118882861</v>
      </c>
      <c r="J80" s="70">
        <f t="shared" si="11"/>
        <v>34644527.32952036</v>
      </c>
      <c r="K80" s="70">
        <f t="shared" si="11"/>
        <v>43248755.893790215</v>
      </c>
      <c r="L80" s="70">
        <f t="shared" si="11"/>
        <v>52949322.725358315</v>
      </c>
      <c r="M80" s="70">
        <f t="shared" si="11"/>
        <v>63885921.648878939</v>
      </c>
      <c r="N80" s="70">
        <f t="shared" si="11"/>
        <v>76216046.072609946</v>
      </c>
      <c r="O80" s="70">
        <f t="shared" si="11"/>
        <v>90117256.985421464</v>
      </c>
      <c r="P80" s="70">
        <f t="shared" si="11"/>
        <v>105789739.93867914</v>
      </c>
      <c r="Q80" s="70">
        <f t="shared" si="11"/>
        <v>123459187.83503322</v>
      </c>
      <c r="R80" s="70">
        <f t="shared" si="11"/>
        <v>143380051.03795519</v>
      </c>
      <c r="S80" s="70">
        <f t="shared" si="11"/>
        <v>165839201.60549578</v>
      </c>
      <c r="T80" s="70">
        <f t="shared" si="11"/>
        <v>191160064.41537002</v>
      </c>
      <c r="U80" s="70">
        <f t="shared" si="10"/>
        <v>219707274.6719813</v>
      </c>
      <c r="V80" s="70">
        <f t="shared" si="10"/>
        <v>251891928.86620465</v>
      </c>
      <c r="W80" s="70">
        <f t="shared" si="10"/>
        <v>288177504.80481482</v>
      </c>
      <c r="X80" s="70">
        <f t="shared" si="10"/>
        <v>329086535.9614386</v>
      </c>
    </row>
    <row r="81" spans="1:24" ht="15">
      <c r="A81" s="69">
        <v>45</v>
      </c>
      <c r="B81" s="75">
        <v>36999</v>
      </c>
      <c r="C81" s="55">
        <v>12.649166299999999</v>
      </c>
      <c r="D81" s="55">
        <v>952</v>
      </c>
      <c r="E81" s="70">
        <f t="shared" si="11"/>
        <v>4455421.9174488215</v>
      </c>
      <c r="F81" s="70">
        <f t="shared" si="11"/>
        <v>9474417.5626023915</v>
      </c>
      <c r="G81" s="70">
        <f t="shared" si="11"/>
        <v>15128274.313501196</v>
      </c>
      <c r="H81" s="70">
        <f t="shared" si="11"/>
        <v>21497296.807184964</v>
      </c>
      <c r="I81" s="70">
        <f t="shared" si="11"/>
        <v>28671947.547779202</v>
      </c>
      <c r="J81" s="70">
        <f t="shared" si="11"/>
        <v>36754131.791995376</v>
      </c>
      <c r="K81" s="70">
        <f t="shared" si="11"/>
        <v>45858644.961934872</v>
      </c>
      <c r="L81" s="70">
        <f t="shared" si="11"/>
        <v>56114803.143545397</v>
      </c>
      <c r="M81" s="70">
        <f t="shared" si="11"/>
        <v>67668279.829538897</v>
      </c>
      <c r="N81" s="70">
        <f t="shared" si="11"/>
        <v>80683174.994975433</v>
      </c>
      <c r="O81" s="70">
        <f t="shared" si="11"/>
        <v>95344345.893658727</v>
      </c>
      <c r="P81" s="70">
        <f t="shared" si="11"/>
        <v>111860032.68084364</v>
      </c>
      <c r="Q81" s="70">
        <f t="shared" si="11"/>
        <v>130464816.15532672</v>
      </c>
      <c r="R81" s="70">
        <f t="shared" si="11"/>
        <v>151422949.63125205</v>
      </c>
      <c r="S81" s="70">
        <f t="shared" si="11"/>
        <v>175032112.2639232</v>
      </c>
      <c r="T81" s="70">
        <f t="shared" si="11"/>
        <v>201627637.14003834</v>
      </c>
      <c r="U81" s="70">
        <f t="shared" si="10"/>
        <v>231587274.18609115</v>
      </c>
      <c r="V81" s="70">
        <f t="shared" si="10"/>
        <v>265336555.54497558</v>
      </c>
      <c r="W81" s="70">
        <f t="shared" si="10"/>
        <v>303354839.6280002</v>
      </c>
      <c r="X81" s="70">
        <f t="shared" si="10"/>
        <v>346182119.68909299</v>
      </c>
    </row>
    <row r="82" spans="1:24" ht="15">
      <c r="A82" s="69">
        <v>46</v>
      </c>
      <c r="B82" s="75">
        <v>38212</v>
      </c>
      <c r="C82" s="55">
        <v>12.6890014</v>
      </c>
      <c r="D82" s="55">
        <v>992</v>
      </c>
      <c r="E82" s="70">
        <f t="shared" si="11"/>
        <v>4809931.4452482564</v>
      </c>
      <c r="F82" s="70">
        <f t="shared" si="11"/>
        <v>10230195.158923106</v>
      </c>
      <c r="G82" s="70">
        <f t="shared" si="11"/>
        <v>16338236.211109847</v>
      </c>
      <c r="H82" s="70">
        <f t="shared" si="11"/>
        <v>23221326.677921146</v>
      </c>
      <c r="I82" s="70">
        <f t="shared" si="11"/>
        <v>30977812.590429388</v>
      </c>
      <c r="J82" s="70">
        <f t="shared" si="11"/>
        <v>39718519.108966604</v>
      </c>
      <c r="K82" s="70">
        <f t="shared" si="11"/>
        <v>49568334.000010908</v>
      </c>
      <c r="L82" s="70">
        <f t="shared" si="11"/>
        <v>60667992.040477239</v>
      </c>
      <c r="M82" s="70">
        <f t="shared" si="11"/>
        <v>73176085.845093533</v>
      </c>
      <c r="N82" s="70">
        <f t="shared" si="11"/>
        <v>87271331.84769091</v>
      </c>
      <c r="O82" s="70">
        <f t="shared" si="11"/>
        <v>103155123.81289133</v>
      </c>
      <c r="P82" s="70">
        <f t="shared" si="11"/>
        <v>121054410.36292914</v>
      </c>
      <c r="Q82" s="70">
        <f t="shared" si="11"/>
        <v>141224937.63389117</v>
      </c>
      <c r="R82" s="70">
        <f t="shared" si="11"/>
        <v>163954903.39265299</v>
      </c>
      <c r="S82" s="70">
        <f t="shared" si="11"/>
        <v>189569074.82476369</v>
      </c>
      <c r="T82" s="70">
        <f t="shared" si="11"/>
        <v>218433428.82849327</v>
      </c>
      <c r="U82" s="70">
        <f t="shared" si="10"/>
        <v>250960381.11585703</v>
      </c>
      <c r="V82" s="70">
        <f t="shared" si="10"/>
        <v>287614678.8343417</v>
      </c>
      <c r="W82" s="70">
        <f t="shared" si="10"/>
        <v>328920040.90348512</v>
      </c>
      <c r="X82" s="70">
        <f t="shared" si="10"/>
        <v>375466640.94385725</v>
      </c>
    </row>
    <row r="83" spans="1:24" ht="15">
      <c r="A83" s="69">
        <v>47</v>
      </c>
      <c r="B83" s="75">
        <v>39455</v>
      </c>
      <c r="C83" s="55">
        <v>12.8221977</v>
      </c>
      <c r="D83" s="55">
        <v>952</v>
      </c>
      <c r="E83" s="70">
        <f t="shared" si="11"/>
        <v>4816166.1936133178</v>
      </c>
      <c r="F83" s="70">
        <f t="shared" si="11"/>
        <v>10249870.738132298</v>
      </c>
      <c r="G83" s="70">
        <f t="shared" si="11"/>
        <v>16380295.621783387</v>
      </c>
      <c r="H83" s="70">
        <f t="shared" si="11"/>
        <v>23296775.703866217</v>
      </c>
      <c r="I83" s="70">
        <f t="shared" si="11"/>
        <v>31100100.535954829</v>
      </c>
      <c r="J83" s="70">
        <f t="shared" si="11"/>
        <v>39903983.105187029</v>
      </c>
      <c r="K83" s="70">
        <f t="shared" si="11"/>
        <v>49836716.902722016</v>
      </c>
      <c r="L83" s="70">
        <f t="shared" si="11"/>
        <v>61043045.46479167</v>
      </c>
      <c r="M83" s="70">
        <f t="shared" si="11"/>
        <v>73686271.63000147</v>
      </c>
      <c r="N83" s="70">
        <f t="shared" si="11"/>
        <v>87950637.249772578</v>
      </c>
      <c r="O83" s="70">
        <f t="shared" si="11"/>
        <v>104044008.02996156</v>
      </c>
      <c r="P83" s="70">
        <f t="shared" si="11"/>
        <v>122200902.62818044</v>
      </c>
      <c r="Q83" s="70">
        <f t="shared" si="11"/>
        <v>142685910.14796355</v>
      </c>
      <c r="R83" s="70">
        <f t="shared" si="11"/>
        <v>165797545.83079308</v>
      </c>
      <c r="S83" s="70">
        <f t="shared" si="11"/>
        <v>191872601.13257876</v>
      </c>
      <c r="T83" s="70">
        <f t="shared" si="11"/>
        <v>221291051.57554376</v>
      </c>
      <c r="U83" s="70">
        <f t="shared" si="10"/>
        <v>254481593.8945823</v>
      </c>
      <c r="V83" s="70">
        <f t="shared" si="10"/>
        <v>291927893.16747004</v>
      </c>
      <c r="W83" s="70">
        <f t="shared" si="10"/>
        <v>334175630.96446109</v>
      </c>
      <c r="X83" s="70">
        <f t="shared" si="10"/>
        <v>381840457.22556013</v>
      </c>
    </row>
    <row r="84" spans="1:24" ht="15">
      <c r="A84" s="69">
        <v>48</v>
      </c>
      <c r="B84" s="75">
        <v>40725</v>
      </c>
      <c r="C84" s="55">
        <v>12.6767097</v>
      </c>
      <c r="D84" s="55">
        <v>976</v>
      </c>
      <c r="E84" s="70">
        <f t="shared" si="11"/>
        <v>5038687.8647172041</v>
      </c>
      <c r="F84" s="70">
        <f t="shared" si="11"/>
        <v>10716115.562733736</v>
      </c>
      <c r="G84" s="70">
        <f t="shared" si="11"/>
        <v>17113254.288455218</v>
      </c>
      <c r="H84" s="70">
        <f t="shared" si="11"/>
        <v>24321339.71954269</v>
      </c>
      <c r="I84" s="70">
        <f t="shared" si="11"/>
        <v>32443173.215657115</v>
      </c>
      <c r="J84" s="70">
        <f t="shared" si="11"/>
        <v>41594587.966391318</v>
      </c>
      <c r="K84" s="70">
        <f t="shared" si="11"/>
        <v>51906100.9985191</v>
      </c>
      <c r="L84" s="70">
        <f t="shared" si="11"/>
        <v>63524774.603407361</v>
      </c>
      <c r="M84" s="70">
        <f t="shared" si="11"/>
        <v>76616313.732177839</v>
      </c>
      <c r="N84" s="70">
        <f t="shared" si="11"/>
        <v>91367429.271564484</v>
      </c>
      <c r="O84" s="70">
        <f t="shared" si="11"/>
        <v>107988500.90539074</v>
      </c>
      <c r="P84" s="70">
        <f t="shared" si="11"/>
        <v>126716577.53926623</v>
      </c>
      <c r="Q84" s="70">
        <f t="shared" si="11"/>
        <v>147818758.08041161</v>
      </c>
      <c r="R84" s="70">
        <f t="shared" si="11"/>
        <v>171596000.78912786</v>
      </c>
      <c r="S84" s="70">
        <f t="shared" si="11"/>
        <v>198387415.53069255</v>
      </c>
      <c r="T84" s="70">
        <f t="shared" si="11"/>
        <v>228575100.14356837</v>
      </c>
      <c r="U84" s="70">
        <f t="shared" si="10"/>
        <v>262589589.89997002</v>
      </c>
      <c r="V84" s="70">
        <f t="shared" si="10"/>
        <v>300915997.77872699</v>
      </c>
      <c r="W84" s="70">
        <f t="shared" si="10"/>
        <v>344100933.12271184</v>
      </c>
      <c r="X84" s="70">
        <f t="shared" si="10"/>
        <v>392760297.35438645</v>
      </c>
    </row>
    <row r="85" spans="1:24" ht="15">
      <c r="A85" s="69">
        <v>49</v>
      </c>
      <c r="B85" s="75">
        <v>42023</v>
      </c>
      <c r="C85" s="55">
        <v>13.766070600000001</v>
      </c>
      <c r="D85" s="55">
        <v>947</v>
      </c>
      <c r="E85" s="70">
        <f t="shared" si="11"/>
        <v>5478315.3082813909</v>
      </c>
      <c r="F85" s="70">
        <f t="shared" si="11"/>
        <v>11710779.369591407</v>
      </c>
      <c r="G85" s="70">
        <f t="shared" si="11"/>
        <v>18801208.833700988</v>
      </c>
      <c r="H85" s="70">
        <f t="shared" si="11"/>
        <v>26867711.823683098</v>
      </c>
      <c r="I85" s="70">
        <f t="shared" si="11"/>
        <v>36044655.310217261</v>
      </c>
      <c r="J85" s="70">
        <f t="shared" si="11"/>
        <v>46484903.316029802</v>
      </c>
      <c r="K85" s="70">
        <f t="shared" si="11"/>
        <v>58362363.233137608</v>
      </c>
      <c r="L85" s="70">
        <f t="shared" si="11"/>
        <v>71874882.667921185</v>
      </c>
      <c r="M85" s="70">
        <f t="shared" si="11"/>
        <v>87247545.067935795</v>
      </c>
      <c r="N85" s="70">
        <f t="shared" si="11"/>
        <v>104736419.02703604</v>
      </c>
      <c r="O85" s="70">
        <f t="shared" si="11"/>
        <v>124632823.72249107</v>
      </c>
      <c r="P85" s="70">
        <f t="shared" si="11"/>
        <v>147268181.53518414</v>
      </c>
      <c r="Q85" s="70">
        <f t="shared" si="11"/>
        <v>173019538.68493518</v>
      </c>
      <c r="R85" s="70">
        <f t="shared" si="11"/>
        <v>202315845.84037906</v>
      </c>
      <c r="S85" s="70">
        <f t="shared" si="11"/>
        <v>235645103.32203424</v>
      </c>
      <c r="T85" s="70">
        <f t="shared" si="11"/>
        <v>273562489.91906989</v>
      </c>
      <c r="U85" s="70">
        <f t="shared" si="10"/>
        <v>316699610.72472835</v>
      </c>
      <c r="V85" s="70">
        <f t="shared" si="10"/>
        <v>365775018.03530103</v>
      </c>
      <c r="W85" s="70">
        <f t="shared" si="10"/>
        <v>421606180.56348479</v>
      </c>
      <c r="X85" s="70">
        <f t="shared" si="10"/>
        <v>485123100.34209907</v>
      </c>
    </row>
    <row r="86" spans="1:24" ht="15">
      <c r="A86" s="69">
        <v>50</v>
      </c>
      <c r="B86" s="75">
        <v>43350</v>
      </c>
      <c r="C86" s="55">
        <v>12.5287767</v>
      </c>
      <c r="D86" s="55">
        <v>999</v>
      </c>
      <c r="E86" s="70">
        <f t="shared" si="11"/>
        <v>5425793.4747505542</v>
      </c>
      <c r="F86" s="70">
        <f t="shared" si="11"/>
        <v>11531372.498155773</v>
      </c>
      <c r="G86" s="70">
        <f t="shared" si="11"/>
        <v>18401905.883645479</v>
      </c>
      <c r="H86" s="70">
        <f t="shared" si="11"/>
        <v>26133233.055102129</v>
      </c>
      <c r="I86" s="70">
        <f t="shared" si="11"/>
        <v>34833200.943817019</v>
      </c>
      <c r="J86" s="70">
        <f t="shared" si="11"/>
        <v>44623168.382280715</v>
      </c>
      <c r="K86" s="70">
        <f t="shared" si="11"/>
        <v>55639698.980112217</v>
      </c>
      <c r="L86" s="70">
        <f t="shared" si="11"/>
        <v>68036466.096633181</v>
      </c>
      <c r="M86" s="70">
        <f t="shared" si="11"/>
        <v>81986396.483202115</v>
      </c>
      <c r="N86" s="70">
        <f t="shared" si="11"/>
        <v>97684082.497709721</v>
      </c>
      <c r="O86" s="70">
        <f t="shared" si="11"/>
        <v>115348496.54004212</v>
      </c>
      <c r="P86" s="70">
        <f t="shared" si="11"/>
        <v>135226045.57310176</v>
      </c>
      <c r="Q86" s="70">
        <f t="shared" si="11"/>
        <v>157594008.33794647</v>
      </c>
      <c r="R86" s="70">
        <f t="shared" si="11"/>
        <v>182764403.20993775</v>
      </c>
      <c r="S86" s="70">
        <f t="shared" si="11"/>
        <v>211088340.64994907</v>
      </c>
      <c r="T86" s="70">
        <f t="shared" si="11"/>
        <v>242960920.96446702</v>
      </c>
      <c r="U86" s="70">
        <f t="shared" si="10"/>
        <v>278826745.69511914</v>
      </c>
      <c r="V86" s="70">
        <f t="shared" si="10"/>
        <v>319186119.51788801</v>
      </c>
      <c r="W86" s="70">
        <f t="shared" si="10"/>
        <v>364602029.16442996</v>
      </c>
      <c r="X86" s="70">
        <f t="shared" si="10"/>
        <v>415707996.71686077</v>
      </c>
    </row>
    <row r="87" spans="1:24" ht="15">
      <c r="A87" s="69">
        <v>51</v>
      </c>
      <c r="B87" s="75">
        <v>44705</v>
      </c>
      <c r="C87" s="55">
        <v>12.5532524</v>
      </c>
      <c r="D87" s="55">
        <v>987</v>
      </c>
      <c r="E87" s="70">
        <f t="shared" si="11"/>
        <v>5538976.3761095414</v>
      </c>
      <c r="F87" s="70">
        <f t="shared" si="11"/>
        <v>11773274.437088488</v>
      </c>
      <c r="G87" s="70">
        <f t="shared" si="11"/>
        <v>18790179.669030428</v>
      </c>
      <c r="H87" s="70">
        <f t="shared" si="11"/>
        <v>26687934.725406844</v>
      </c>
      <c r="I87" s="70">
        <f t="shared" si="11"/>
        <v>35577114.907943964</v>
      </c>
      <c r="J87" s="70">
        <f t="shared" si="11"/>
        <v>45582176.315085739</v>
      </c>
      <c r="K87" s="70">
        <f t="shared" si="11"/>
        <v>56843198.333441027</v>
      </c>
      <c r="L87" s="70">
        <f t="shared" si="11"/>
        <v>69517844.868579999</v>
      </c>
      <c r="M87" s="70">
        <f t="shared" si="11"/>
        <v>83783571.774082839</v>
      </c>
      <c r="N87" s="70">
        <f t="shared" si="11"/>
        <v>99840111.384728163</v>
      </c>
      <c r="O87" s="70">
        <f t="shared" si="11"/>
        <v>117912268.93940377</v>
      </c>
      <c r="P87" s="70">
        <f t="shared" si="11"/>
        <v>138253070.04604346</v>
      </c>
      <c r="Q87" s="70">
        <f t="shared" si="11"/>
        <v>161147303.25578165</v>
      </c>
      <c r="R87" s="70">
        <f t="shared" si="11"/>
        <v>186915507.3453829</v>
      </c>
      <c r="S87" s="70">
        <f t="shared" si="11"/>
        <v>215918459.13329893</v>
      </c>
      <c r="T87" s="70">
        <f t="shared" ref="T87:X101" si="12">$D87*((1+$C87/100)^T$2-1)*$B87</f>
        <v>248562224.66260225</v>
      </c>
      <c r="U87" s="70">
        <f t="shared" si="12"/>
        <v>285303844.47166336</v>
      </c>
      <c r="V87" s="70">
        <f t="shared" si="12"/>
        <v>326657732.5512042</v>
      </c>
      <c r="W87" s="70">
        <f t="shared" si="12"/>
        <v>373202878.57858348</v>
      </c>
      <c r="X87" s="70">
        <f t="shared" si="12"/>
        <v>425590954.2667281</v>
      </c>
    </row>
    <row r="88" spans="1:24" ht="15">
      <c r="A88" s="69">
        <v>52</v>
      </c>
      <c r="B88" s="75">
        <v>46087</v>
      </c>
      <c r="C88" s="55">
        <v>15.0600673</v>
      </c>
      <c r="D88" s="55">
        <v>990</v>
      </c>
      <c r="E88" s="70">
        <f t="shared" ref="E88:T101" si="13">$D88*((1+$C88/100)^E$2-1)*$B88</f>
        <v>6871325.8843854899</v>
      </c>
      <c r="F88" s="70">
        <f t="shared" si="13"/>
        <v>14777478.071361754</v>
      </c>
      <c r="G88" s="70">
        <f t="shared" si="13"/>
        <v>23874302.098537065</v>
      </c>
      <c r="H88" s="70">
        <f t="shared" si="13"/>
        <v>34341113.946367554</v>
      </c>
      <c r="I88" s="70">
        <f t="shared" si="13"/>
        <v>46384234.702645674</v>
      </c>
      <c r="J88" s="70">
        <f t="shared" si="13"/>
        <v>60241057.549839549</v>
      </c>
      <c r="K88" s="70">
        <f t="shared" si="13"/>
        <v>76184727.243462622</v>
      </c>
      <c r="L88" s="70">
        <f t="shared" si="13"/>
        <v>94529524.323035017</v>
      </c>
      <c r="M88" s="70">
        <f t="shared" si="13"/>
        <v>115637060.18883944</v>
      </c>
      <c r="N88" s="70">
        <f t="shared" si="13"/>
        <v>139923405.16140565</v>
      </c>
      <c r="O88" s="70">
        <f t="shared" si="13"/>
        <v>167867290.03155053</v>
      </c>
      <c r="P88" s="70">
        <f t="shared" si="13"/>
        <v>200019542.76937371</v>
      </c>
      <c r="Q88" s="70">
        <f t="shared" si="13"/>
        <v>237013946.40797916</v>
      </c>
      <c r="R88" s="70">
        <f t="shared" si="13"/>
        <v>279579732.13179219</v>
      </c>
      <c r="S88" s="70">
        <f t="shared" si="13"/>
        <v>328555953.83238542</v>
      </c>
      <c r="T88" s="70">
        <f t="shared" si="13"/>
        <v>384908027.48208505</v>
      </c>
      <c r="U88" s="70">
        <f t="shared" si="12"/>
        <v>449746761.34837496</v>
      </c>
      <c r="V88" s="70">
        <f t="shared" si="12"/>
        <v>524350252.17139614</v>
      </c>
      <c r="W88" s="70">
        <f t="shared" si="12"/>
        <v>610189078.92051363</v>
      </c>
      <c r="X88" s="70">
        <f t="shared" si="12"/>
        <v>708955290.7475785</v>
      </c>
    </row>
    <row r="89" spans="1:24" ht="15">
      <c r="A89" s="69">
        <v>53</v>
      </c>
      <c r="B89" s="75">
        <v>47495</v>
      </c>
      <c r="C89" s="55">
        <v>12.7088257</v>
      </c>
      <c r="D89" s="55">
        <v>941</v>
      </c>
      <c r="E89" s="70">
        <f t="shared" si="13"/>
        <v>5679929.4170083171</v>
      </c>
      <c r="F89" s="70">
        <f t="shared" si="13"/>
        <v>12081711.163507245</v>
      </c>
      <c r="G89" s="70">
        <f t="shared" si="13"/>
        <v>19297084.193863142</v>
      </c>
      <c r="H89" s="70">
        <f t="shared" si="13"/>
        <v>27429446.40625177</v>
      </c>
      <c r="I89" s="70">
        <f t="shared" si="13"/>
        <v>36595336.357505545</v>
      </c>
      <c r="J89" s="70">
        <f t="shared" si="13"/>
        <v>46926103.28651797</v>
      </c>
      <c r="K89" s="70">
        <f t="shared" si="13"/>
        <v>58569789.378011823</v>
      </c>
      <c r="L89" s="70">
        <f t="shared" si="13"/>
        <v>71693251.239928767</v>
      </c>
      <c r="M89" s="70">
        <f t="shared" si="13"/>
        <v>86484550.995682731</v>
      </c>
      <c r="N89" s="70">
        <f t="shared" si="13"/>
        <v>103155651.25615998</v>
      </c>
      <c r="O89" s="70">
        <f t="shared" si="13"/>
        <v>121945452.59101354</v>
      </c>
      <c r="P89" s="70">
        <f t="shared" si="13"/>
        <v>143123217.02688986</v>
      </c>
      <c r="Q89" s="70">
        <f t="shared" si="13"/>
        <v>166992426.63207838</v>
      </c>
      <c r="R89" s="70">
        <f t="shared" si="13"/>
        <v>193895132.48195794</v>
      </c>
      <c r="S89" s="70">
        <f t="shared" si="13"/>
        <v>224216856.32688233</v>
      </c>
      <c r="T89" s="70">
        <f t="shared" si="13"/>
        <v>258392115.20449358</v>
      </c>
      <c r="U89" s="70">
        <f t="shared" si="12"/>
        <v>296910648.16538417</v>
      </c>
      <c r="V89" s="70">
        <f t="shared" si="12"/>
        <v>340324434.34247142</v>
      </c>
      <c r="W89" s="70">
        <f t="shared" si="12"/>
        <v>389255602.93457538</v>
      </c>
      <c r="X89" s="70">
        <f t="shared" si="12"/>
        <v>444405348.45602292</v>
      </c>
    </row>
    <row r="90" spans="1:24" ht="15">
      <c r="A90" s="69">
        <v>54</v>
      </c>
      <c r="B90" s="75">
        <v>48927</v>
      </c>
      <c r="C90" s="55">
        <v>13.548388900000001</v>
      </c>
      <c r="D90" s="55">
        <v>978</v>
      </c>
      <c r="E90" s="70">
        <f t="shared" si="13"/>
        <v>6482986.191886737</v>
      </c>
      <c r="F90" s="70">
        <f t="shared" si="13"/>
        <v>13844312.565383589</v>
      </c>
      <c r="G90" s="70">
        <f t="shared" si="13"/>
        <v>22202980.064160056</v>
      </c>
      <c r="H90" s="70">
        <f t="shared" si="13"/>
        <v>31694112.342528671</v>
      </c>
      <c r="I90" s="70">
        <f t="shared" si="13"/>
        <v>42471140.132984094</v>
      </c>
      <c r="J90" s="70">
        <f t="shared" si="13"/>
        <v>54708281.560351484</v>
      </c>
      <c r="K90" s="70">
        <f t="shared" si="13"/>
        <v>68603358.498541638</v>
      </c>
      <c r="L90" s="70">
        <f t="shared" si="13"/>
        <v>84380994.498272002</v>
      </c>
      <c r="M90" s="70">
        <f t="shared" si="13"/>
        <v>102296245.98247223</v>
      </c>
      <c r="N90" s="70">
        <f t="shared" si="13"/>
        <v>122638725.41016494</v>
      </c>
      <c r="O90" s="70">
        <f t="shared" si="13"/>
        <v>145737283.06262392</v>
      </c>
      <c r="P90" s="70">
        <f t="shared" si="13"/>
        <v>171965323.13612881</v>
      </c>
      <c r="Q90" s="70">
        <f t="shared" si="13"/>
        <v>201746840.07963997</v>
      </c>
      <c r="R90" s="70">
        <f t="shared" si="13"/>
        <v>235563272.75897738</v>
      </c>
      <c r="S90" s="70">
        <f t="shared" si="13"/>
        <v>273961287.24981815</v>
      </c>
      <c r="T90" s="70">
        <f t="shared" si="13"/>
        <v>317561614.0737564</v>
      </c>
      <c r="U90" s="70">
        <f t="shared" si="12"/>
        <v>367069082.73747277</v>
      </c>
      <c r="V90" s="70">
        <f t="shared" si="12"/>
        <v>423284015.79029506</v>
      </c>
      <c r="W90" s="70">
        <f t="shared" si="12"/>
        <v>487115166.59298849</v>
      </c>
      <c r="X90" s="70">
        <f t="shared" si="12"/>
        <v>559594409.9457761</v>
      </c>
    </row>
    <row r="91" spans="1:24" ht="15">
      <c r="A91" s="69">
        <v>55</v>
      </c>
      <c r="B91" s="75">
        <v>50382</v>
      </c>
      <c r="C91" s="55">
        <v>12.105408499999999</v>
      </c>
      <c r="D91" s="55">
        <v>998</v>
      </c>
      <c r="E91" s="70">
        <f t="shared" si="13"/>
        <v>6086749.0166490562</v>
      </c>
      <c r="F91" s="70">
        <f t="shared" si="13"/>
        <v>12910323.866133211</v>
      </c>
      <c r="G91" s="70">
        <f t="shared" si="13"/>
        <v>20559920.325450689</v>
      </c>
      <c r="H91" s="70">
        <f t="shared" si="13"/>
        <v>29135531.684770066</v>
      </c>
      <c r="I91" s="70">
        <f t="shared" si="13"/>
        <v>38749255.830507472</v>
      </c>
      <c r="J91" s="70">
        <f t="shared" si="13"/>
        <v>49526760.556149513</v>
      </c>
      <c r="K91" s="70">
        <f t="shared" si="13"/>
        <v>61608926.254937343</v>
      </c>
      <c r="L91" s="70">
        <f t="shared" si="13"/>
        <v>75153687.467210308</v>
      </c>
      <c r="M91" s="70">
        <f t="shared" si="13"/>
        <v>90338097.35457848</v>
      </c>
      <c r="N91" s="70">
        <f t="shared" si="13"/>
        <v>107360642.08712696</v>
      </c>
      <c r="O91" s="70">
        <f t="shared" si="13"/>
        <v>126443835.39664562</v>
      </c>
      <c r="P91" s="70">
        <f t="shared" si="13"/>
        <v>147837127.21112621</v>
      </c>
      <c r="Q91" s="70">
        <f t="shared" si="13"/>
        <v>171820164.39134672</v>
      </c>
      <c r="R91" s="70">
        <f t="shared" si="13"/>
        <v>198706446.19293982</v>
      </c>
      <c r="S91" s="70">
        <f t="shared" si="13"/>
        <v>228847422.23707697</v>
      </c>
      <c r="T91" s="70">
        <f t="shared" si="13"/>
        <v>262637086.55724397</v>
      </c>
      <c r="U91" s="70">
        <f t="shared" si="12"/>
        <v>300517127.77414602</v>
      </c>
      <c r="V91" s="70">
        <f t="shared" si="12"/>
        <v>342982702.72032231</v>
      </c>
      <c r="W91" s="70">
        <f t="shared" si="12"/>
        <v>390588908.98560697</v>
      </c>
      <c r="X91" s="70">
        <f t="shared" si="12"/>
        <v>443958040.99065679</v>
      </c>
    </row>
    <row r="92" spans="1:24" ht="15">
      <c r="A92" s="69">
        <v>56</v>
      </c>
      <c r="B92" s="75">
        <v>51879</v>
      </c>
      <c r="C92" s="55">
        <v>12.4480313</v>
      </c>
      <c r="D92" s="55">
        <v>959</v>
      </c>
      <c r="E92" s="70">
        <f t="shared" si="13"/>
        <v>6193139.6776437955</v>
      </c>
      <c r="F92" s="70">
        <f t="shared" si="13"/>
        <v>13157203.320813406</v>
      </c>
      <c r="G92" s="70">
        <f t="shared" si="13"/>
        <v>20988155.786036689</v>
      </c>
      <c r="H92" s="70">
        <f t="shared" si="13"/>
        <v>29793907.665219095</v>
      </c>
      <c r="I92" s="70">
        <f t="shared" si="13"/>
        <v>39695802.294522464</v>
      </c>
      <c r="J92" s="70">
        <f t="shared" si="13"/>
        <v>50830287.866574541</v>
      </c>
      <c r="K92" s="70">
        <f t="shared" si="13"/>
        <v>63350797.687729612</v>
      </c>
      <c r="L92" s="70">
        <f t="shared" si="13"/>
        <v>77429864.490341678</v>
      </c>
      <c r="M92" s="70">
        <f t="shared" si="13"/>
        <v>93261497.935290784</v>
      </c>
      <c r="N92" s="70">
        <f t="shared" si="13"/>
        <v>111063858.06676844</v>
      </c>
      <c r="O92" s="70">
        <f t="shared" si="13"/>
        <v>131082261.55955113</v>
      </c>
      <c r="P92" s="70">
        <f t="shared" si="13"/>
        <v>153592562.18487576</v>
      </c>
      <c r="Q92" s="70">
        <f t="shared" si="13"/>
        <v>178904952.07776481</v>
      </c>
      <c r="R92" s="70">
        <f t="shared" si="13"/>
        <v>207368236.18729877</v>
      </c>
      <c r="S92" s="70">
        <f t="shared" si="13"/>
        <v>239374638.81179547</v>
      </c>
      <c r="T92" s="70">
        <f t="shared" si="13"/>
        <v>275365208.45299351</v>
      </c>
      <c r="U92" s="70">
        <f t="shared" si="12"/>
        <v>315835895.46817613</v>
      </c>
      <c r="V92" s="70">
        <f t="shared" si="12"/>
        <v>361344386.27033377</v>
      </c>
      <c r="W92" s="70">
        <f t="shared" si="12"/>
        <v>412517788.25170165</v>
      </c>
      <c r="X92" s="70">
        <f t="shared" si="12"/>
        <v>470061271.32898498</v>
      </c>
    </row>
    <row r="93" spans="1:24" ht="15">
      <c r="A93" s="69">
        <v>57</v>
      </c>
      <c r="B93" s="75">
        <v>53400</v>
      </c>
      <c r="C93" s="55">
        <v>12.946932800000001</v>
      </c>
      <c r="D93" s="55">
        <v>999</v>
      </c>
      <c r="E93" s="70">
        <f t="shared" si="13"/>
        <v>6906748.4530847939</v>
      </c>
      <c r="F93" s="70">
        <f t="shared" si="13"/>
        <v>14707708.987055516</v>
      </c>
      <c r="G93" s="70">
        <f t="shared" si="13"/>
        <v>23518654.63911394</v>
      </c>
      <c r="H93" s="70">
        <f t="shared" si="13"/>
        <v>33470347.503788907</v>
      </c>
      <c r="I93" s="70">
        <f t="shared" si="13"/>
        <v>44710479.356115729</v>
      </c>
      <c r="J93" s="70">
        <f t="shared" si="13"/>
        <v>57405863.525994696</v>
      </c>
      <c r="K93" s="70">
        <f t="shared" si="13"/>
        <v>71744910.553049713</v>
      </c>
      <c r="L93" s="70">
        <f t="shared" si="13"/>
        <v>87940424.362857968</v>
      </c>
      <c r="M93" s="70">
        <f t="shared" si="13"/>
        <v>106232760.46223682</v>
      </c>
      <c r="N93" s="70">
        <f t="shared" si="13"/>
        <v>126893393.02395235</v>
      </c>
      <c r="O93" s="70">
        <f t="shared" si="13"/>
        <v>150228943.79948813</v>
      </c>
      <c r="P93" s="70">
        <f t="shared" si="13"/>
        <v>176585732.65244243</v>
      </c>
      <c r="Q93" s="70">
        <f t="shared" si="13"/>
        <v>206354917.24642658</v>
      </c>
      <c r="R93" s="70">
        <f t="shared" si="13"/>
        <v>239978298.16490179</v>
      </c>
      <c r="S93" s="70">
        <f t="shared" si="13"/>
        <v>277954875.61598003</v>
      </c>
      <c r="T93" s="70">
        <f t="shared" si="13"/>
        <v>320848255.02938938</v>
      </c>
      <c r="U93" s="70">
        <f t="shared" si="12"/>
        <v>369295011.45110178</v>
      </c>
      <c r="V93" s="70">
        <f t="shared" si="12"/>
        <v>424014136.87051302</v>
      </c>
      <c r="W93" s="70">
        <f t="shared" si="12"/>
        <v>485817710.68672305</v>
      </c>
      <c r="X93" s="70">
        <f t="shared" si="12"/>
        <v>555622951.67291629</v>
      </c>
    </row>
    <row r="94" spans="1:24" ht="15">
      <c r="A94" s="69">
        <v>58</v>
      </c>
      <c r="B94" s="75">
        <v>54946</v>
      </c>
      <c r="C94" s="55">
        <v>13.4630648</v>
      </c>
      <c r="D94" s="55">
        <v>1003</v>
      </c>
      <c r="E94" s="70">
        <f t="shared" si="13"/>
        <v>7419607.8317630189</v>
      </c>
      <c r="F94" s="70">
        <f t="shared" si="13"/>
        <v>15838122.27382217</v>
      </c>
      <c r="G94" s="70">
        <f t="shared" si="13"/>
        <v>25390026.770413108</v>
      </c>
      <c r="H94" s="70">
        <f t="shared" si="13"/>
        <v>36227910.359014183</v>
      </c>
      <c r="I94" s="70">
        <f t="shared" si="13"/>
        <v>48524905.238097191</v>
      </c>
      <c r="J94" s="70">
        <f t="shared" si="13"/>
        <v>62477452.506203823</v>
      </c>
      <c r="K94" s="70">
        <f t="shared" si="13"/>
        <v>78308440.254266292</v>
      </c>
      <c r="L94" s="70">
        <f t="shared" si="13"/>
        <v>96270764.141330466</v>
      </c>
      <c r="M94" s="70">
        <f t="shared" si="13"/>
        <v>116651367.33289596</v>
      </c>
      <c r="N94" s="70">
        <f t="shared" si="13"/>
        <v>139775824.3387728</v>
      </c>
      <c r="O94" s="70">
        <f t="shared" si="13"/>
        <v>166013541.97599894</v>
      </c>
      <c r="P94" s="70">
        <f t="shared" si="13"/>
        <v>195783660.54076591</v>
      </c>
      <c r="Q94" s="70">
        <f t="shared" si="13"/>
        <v>229561749.45894426</v>
      </c>
      <c r="R94" s="70">
        <f t="shared" si="13"/>
        <v>267887404.37637857</v>
      </c>
      <c r="S94" s="70">
        <f t="shared" si="13"/>
        <v>311372867.05037147</v>
      </c>
      <c r="T94" s="70">
        <f t="shared" si="13"/>
        <v>360712805.74274385</v>
      </c>
      <c r="U94" s="70">
        <f t="shared" si="12"/>
        <v>416695412.35355049</v>
      </c>
      <c r="V94" s="70">
        <f t="shared" si="12"/>
        <v>480214993.56909931</v>
      </c>
      <c r="W94" s="70">
        <f t="shared" si="12"/>
        <v>552286257.16438591</v>
      </c>
      <c r="X94" s="70">
        <f t="shared" si="12"/>
        <v>634060521.67968476</v>
      </c>
    </row>
    <row r="95" spans="1:24" ht="15">
      <c r="A95" s="69">
        <v>59</v>
      </c>
      <c r="B95" s="75">
        <v>56516</v>
      </c>
      <c r="C95" s="55">
        <v>13.4545586</v>
      </c>
      <c r="D95" s="55">
        <v>986</v>
      </c>
      <c r="E95" s="70">
        <f t="shared" si="13"/>
        <v>7497522.6416387353</v>
      </c>
      <c r="F95" s="70">
        <f t="shared" si="13"/>
        <v>16003803.860645028</v>
      </c>
      <c r="G95" s="70">
        <f t="shared" si="13"/>
        <v>25654567.670943312</v>
      </c>
      <c r="H95" s="70">
        <f t="shared" si="13"/>
        <v>36603799.15344578</v>
      </c>
      <c r="I95" s="70">
        <f t="shared" si="13"/>
        <v>49026201.402011178</v>
      </c>
      <c r="J95" s="70">
        <f t="shared" si="13"/>
        <v>63119983.040637523</v>
      </c>
      <c r="K95" s="70">
        <f t="shared" si="13"/>
        <v>79110020.788788915</v>
      </c>
      <c r="L95" s="70">
        <f t="shared" si="13"/>
        <v>97251447.53592746</v>
      </c>
      <c r="M95" s="70">
        <f t="shared" si="13"/>
        <v>117833723.17563581</v>
      </c>
      <c r="N95" s="70">
        <f t="shared" si="13"/>
        <v>141185253.15250224</v>
      </c>
      <c r="O95" s="70">
        <f t="shared" si="13"/>
        <v>167678628.41410276</v>
      </c>
      <c r="P95" s="70">
        <f t="shared" si="13"/>
        <v>197736570.37539321</v>
      </c>
      <c r="Q95" s="70">
        <f t="shared" si="13"/>
        <v>231838675.75181946</v>
      </c>
      <c r="R95" s="70">
        <f t="shared" si="13"/>
        <v>270529068.87995076</v>
      </c>
      <c r="S95" s="70">
        <f t="shared" si="13"/>
        <v>314425083.6240769</v>
      </c>
      <c r="T95" s="70">
        <f t="shared" si="13"/>
        <v>364227113.39501613</v>
      </c>
      <c r="U95" s="70">
        <f t="shared" si="12"/>
        <v>420729786.4454757</v>
      </c>
      <c r="V95" s="70">
        <f t="shared" si="12"/>
        <v>484834644.75207585</v>
      </c>
      <c r="W95" s="70">
        <f t="shared" si="12"/>
        <v>557564528.78498447</v>
      </c>
      <c r="X95" s="70">
        <f t="shared" si="12"/>
        <v>640079897.68481302</v>
      </c>
    </row>
    <row r="96" spans="1:24" ht="15">
      <c r="A96" s="69">
        <v>60</v>
      </c>
      <c r="B96" s="75">
        <v>58106</v>
      </c>
      <c r="C96" s="55">
        <v>14.5889551</v>
      </c>
      <c r="D96" s="55">
        <v>957</v>
      </c>
      <c r="E96" s="70">
        <f t="shared" si="13"/>
        <v>8112544.7456385428</v>
      </c>
      <c r="F96" s="70">
        <f t="shared" si="13"/>
        <v>17408625.001685698</v>
      </c>
      <c r="G96" s="70">
        <f t="shared" si="13"/>
        <v>28060906.232347544</v>
      </c>
      <c r="H96" s="70">
        <f t="shared" si="13"/>
        <v>40267243.988876358</v>
      </c>
      <c r="I96" s="70">
        <f t="shared" si="13"/>
        <v>54254358.880059518</v>
      </c>
      <c r="J96" s="70">
        <f t="shared" si="13"/>
        <v>70282047.682502806</v>
      </c>
      <c r="K96" s="70">
        <f t="shared" si="13"/>
        <v>88648008.807902277</v>
      </c>
      <c r="L96" s="70">
        <f t="shared" si="13"/>
        <v>109693371.75556971</v>
      </c>
      <c r="M96" s="70">
        <f t="shared" si="13"/>
        <v>133809033.25430438</v>
      </c>
      <c r="N96" s="70">
        <f t="shared" si="13"/>
        <v>161442917.78115746</v>
      </c>
      <c r="O96" s="70">
        <f t="shared" si="13"/>
        <v>193108297.31401902</v>
      </c>
      <c r="P96" s="70">
        <f t="shared" si="13"/>
        <v>229393324.84917423</v>
      </c>
      <c r="Q96" s="70">
        <f t="shared" si="13"/>
        <v>270971958.75945598</v>
      </c>
      <c r="R96" s="70">
        <f t="shared" si="13"/>
        <v>318616480.90210199</v>
      </c>
      <c r="S96" s="70">
        <f t="shared" si="13"/>
        <v>373211840.98774827</v>
      </c>
      <c r="T96" s="70">
        <f t="shared" si="13"/>
        <v>435772093.64297277</v>
      </c>
      <c r="U96" s="70">
        <f t="shared" si="12"/>
        <v>507459233.46851456</v>
      </c>
      <c r="V96" s="70">
        <f t="shared" si="12"/>
        <v>589604777.93567884</v>
      </c>
      <c r="W96" s="70">
        <f t="shared" si="12"/>
        <v>683734499.0018084</v>
      </c>
      <c r="X96" s="70">
        <f t="shared" si="12"/>
        <v>791596762.81003058</v>
      </c>
    </row>
    <row r="97" spans="1:24" ht="15">
      <c r="A97" s="69">
        <v>61</v>
      </c>
      <c r="B97" s="75">
        <v>59715</v>
      </c>
      <c r="C97" s="55">
        <v>14.3558314</v>
      </c>
      <c r="D97" s="55">
        <v>909</v>
      </c>
      <c r="E97" s="70">
        <f t="shared" si="13"/>
        <v>7792479.5109435944</v>
      </c>
      <c r="F97" s="70">
        <f t="shared" si="13"/>
        <v>16703634.242357796</v>
      </c>
      <c r="G97" s="70">
        <f t="shared" si="13"/>
        <v>26894059.322806939</v>
      </c>
      <c r="H97" s="70">
        <f t="shared" si="13"/>
        <v>38547404.646748684</v>
      </c>
      <c r="I97" s="70">
        <f t="shared" si="13"/>
        <v>51873684.577855289</v>
      </c>
      <c r="J97" s="70">
        <f t="shared" si="13"/>
        <v>67113062.78776361</v>
      </c>
      <c r="K97" s="70">
        <f t="shared" si="13"/>
        <v>84540180.439894676</v>
      </c>
      <c r="L97" s="70">
        <f t="shared" si="13"/>
        <v>104469105.72004534</v>
      </c>
      <c r="M97" s="70">
        <f t="shared" si="13"/>
        <v>127258993.91324642</v>
      </c>
      <c r="N97" s="70">
        <f t="shared" si="13"/>
        <v>153320560.03171194</v>
      </c>
      <c r="O97" s="70">
        <f t="shared" si="13"/>
        <v>183123480.64234385</v>
      </c>
      <c r="P97" s="70">
        <f t="shared" si="13"/>
        <v>217204858.28811404</v>
      </c>
      <c r="Q97" s="70">
        <f t="shared" si="13"/>
        <v>256178901.04750824</v>
      </c>
      <c r="R97" s="70">
        <f t="shared" si="13"/>
        <v>300747991.67520499</v>
      </c>
      <c r="S97" s="70">
        <f t="shared" si="13"/>
        <v>351715345.80992699</v>
      </c>
      <c r="T97" s="70">
        <f t="shared" si="13"/>
        <v>409999487.37327069</v>
      </c>
      <c r="U97" s="70">
        <f t="shared" si="12"/>
        <v>476650802.03238535</v>
      </c>
      <c r="V97" s="70">
        <f t="shared" si="12"/>
        <v>552870467.04984605</v>
      </c>
      <c r="W97" s="70">
        <f t="shared" si="12"/>
        <v>640032098.67085803</v>
      </c>
      <c r="X97" s="70">
        <f t="shared" si="12"/>
        <v>739706507.17287171</v>
      </c>
    </row>
    <row r="98" spans="1:24" ht="15">
      <c r="A98" s="69">
        <v>62</v>
      </c>
      <c r="B98" s="75">
        <v>61350</v>
      </c>
      <c r="C98" s="55">
        <v>13.695024800000001</v>
      </c>
      <c r="D98" s="55">
        <v>968</v>
      </c>
      <c r="E98" s="70">
        <f t="shared" si="13"/>
        <v>8133036.9879263993</v>
      </c>
      <c r="F98" s="70">
        <f t="shared" si="13"/>
        <v>17379895.408342499</v>
      </c>
      <c r="G98" s="70">
        <f t="shared" si="13"/>
        <v>27893113.38265546</v>
      </c>
      <c r="H98" s="70">
        <f t="shared" si="13"/>
        <v>39846119.165828668</v>
      </c>
      <c r="I98" s="70">
        <f t="shared" si="13"/>
        <v>53436092.055352844</v>
      </c>
      <c r="J98" s="70">
        <f t="shared" si="13"/>
        <v>68887215.102410659</v>
      </c>
      <c r="K98" s="70">
        <f t="shared" si="13"/>
        <v>86454373.282641545</v>
      </c>
      <c r="L98" s="70">
        <f t="shared" si="13"/>
        <v>106427358.13231032</v>
      </c>
      <c r="M98" s="70">
        <f t="shared" si="13"/>
        <v>129135648.21044143</v>
      </c>
      <c r="N98" s="70">
        <f t="shared" si="13"/>
        <v>154953844.24642855</v>
      </c>
      <c r="O98" s="70">
        <f t="shared" si="13"/>
        <v>184307848.63245672</v>
      </c>
      <c r="P98" s="70">
        <f t="shared" si="13"/>
        <v>217681891.19894457</v>
      </c>
      <c r="Q98" s="70">
        <f t="shared" si="13"/>
        <v>255626517.17167541</v>
      </c>
      <c r="R98" s="70">
        <f t="shared" si="13"/>
        <v>298767669.08163899</v>
      </c>
      <c r="S98" s="70">
        <f t="shared" si="13"/>
        <v>347817012.44467789</v>
      </c>
      <c r="T98" s="70">
        <f t="shared" si="13"/>
        <v>403583675.54552203</v>
      </c>
      <c r="U98" s="70">
        <f t="shared" si="12"/>
        <v>466987596.98815918</v>
      </c>
      <c r="V98" s="70">
        <f t="shared" si="12"/>
        <v>539074701.19653809</v>
      </c>
      <c r="W98" s="70">
        <f t="shared" si="12"/>
        <v>621034152.20385623</v>
      </c>
      <c r="X98" s="70">
        <f t="shared" si="12"/>
        <v>714217970.35257065</v>
      </c>
    </row>
    <row r="99" spans="1:24" ht="15">
      <c r="A99" s="69">
        <v>63</v>
      </c>
      <c r="B99" s="75">
        <v>63011</v>
      </c>
      <c r="C99" s="55">
        <v>15.539543800000001</v>
      </c>
      <c r="D99" s="55">
        <v>984</v>
      </c>
      <c r="E99" s="70">
        <f t="shared" si="13"/>
        <v>9634955.9927169122</v>
      </c>
      <c r="F99" s="70">
        <f t="shared" si="13"/>
        <v>20767140.192032788</v>
      </c>
      <c r="G99" s="70">
        <f t="shared" si="13"/>
        <v>33629215.030898027</v>
      </c>
      <c r="H99" s="70">
        <f t="shared" si="13"/>
        <v>48489997.622937515</v>
      </c>
      <c r="I99" s="70">
        <f t="shared" si="13"/>
        <v>65660078.034889758</v>
      </c>
      <c r="J99" s="70">
        <f t="shared" si="13"/>
        <v>85498310.612952545</v>
      </c>
      <c r="K99" s="70">
        <f t="shared" si="13"/>
        <v>108419314.03162926</v>
      </c>
      <c r="L99" s="70">
        <f t="shared" si="13"/>
        <v>134902136.81595075</v>
      </c>
      <c r="M99" s="70">
        <f t="shared" si="13"/>
        <v>165500269.44631824</v>
      </c>
      <c r="N99" s="70">
        <f t="shared" si="13"/>
        <v>200853212.29876375</v>
      </c>
      <c r="O99" s="70">
        <f t="shared" si="13"/>
        <v>241699841.19035405</v>
      </c>
      <c r="P99" s="70">
        <f t="shared" si="13"/>
        <v>288893849.86937648</v>
      </c>
      <c r="Q99" s="70">
        <f t="shared" si="13"/>
        <v>343421592.19805133</v>
      </c>
      <c r="R99" s="70">
        <f t="shared" si="13"/>
        <v>406422696.9290418</v>
      </c>
      <c r="S99" s="70">
        <f t="shared" si="13"/>
        <v>479213885.92418838</v>
      </c>
      <c r="T99" s="70">
        <f t="shared" si="13"/>
        <v>563316493.61577654</v>
      </c>
      <c r="U99" s="70">
        <f t="shared" si="12"/>
        <v>660488262.86654127</v>
      </c>
      <c r="V99" s="70">
        <f t="shared" si="12"/>
        <v>772760081.76126337</v>
      </c>
      <c r="W99" s="70">
        <f t="shared" si="12"/>
        <v>902478429.12818766</v>
      </c>
      <c r="X99" s="70">
        <f t="shared" si="12"/>
        <v>1052354415.900831</v>
      </c>
    </row>
    <row r="100" spans="1:24" ht="15">
      <c r="A100" s="69">
        <v>64</v>
      </c>
      <c r="B100" s="75">
        <v>64698</v>
      </c>
      <c r="C100" s="55">
        <v>16.852858900000001</v>
      </c>
      <c r="D100" s="55">
        <v>975</v>
      </c>
      <c r="E100" s="70">
        <f>$D100*((1+$C100/100)^E$2-1)*$B100</f>
        <v>10630876.084843958</v>
      </c>
      <c r="F100" s="70">
        <f>$D100*((1+$C100/100)^F$2-1)*$B100</f>
        <v>23053358.716100514</v>
      </c>
      <c r="G100" s="70">
        <f t="shared" si="13"/>
        <v>37569384.817079745</v>
      </c>
      <c r="H100" s="70">
        <f t="shared" si="13"/>
        <v>54531776.314744174</v>
      </c>
      <c r="I100" s="70">
        <f t="shared" si="13"/>
        <v>74352815.71757558</v>
      </c>
      <c r="J100" s="70">
        <f t="shared" si="13"/>
        <v>97514266.923479587</v>
      </c>
      <c r="K100" s="70">
        <f t="shared" si="13"/>
        <v>124579084.82030696</v>
      </c>
      <c r="L100" s="70">
        <f t="shared" si="13"/>
        <v>156205098.28882855</v>
      </c>
      <c r="M100" s="70">
        <f t="shared" si="13"/>
        <v>193160999.18289512</v>
      </c>
      <c r="N100" s="70">
        <f t="shared" si="13"/>
        <v>236345025.90986258</v>
      </c>
      <c r="O100" s="70">
        <f t="shared" si="13"/>
        <v>286806795.72846413</v>
      </c>
      <c r="P100" s="70">
        <f t="shared" si="13"/>
        <v>345772816.41303742</v>
      </c>
      <c r="Q100" s="70">
        <f t="shared" si="13"/>
        <v>414676297.36252666</v>
      </c>
      <c r="R100" s="70">
        <f t="shared" si="13"/>
        <v>495191984.73362178</v>
      </c>
      <c r="S100" s="70">
        <f t="shared" si="13"/>
        <v>589276867.28973258</v>
      </c>
      <c r="T100" s="70">
        <f t="shared" si="13"/>
        <v>699217742.34925544</v>
      </c>
      <c r="U100" s="70">
        <f t="shared" si="12"/>
        <v>827686797.95598507</v>
      </c>
      <c r="V100" s="70">
        <f t="shared" si="12"/>
        <v>977806562.23427927</v>
      </c>
      <c r="W100" s="70">
        <f t="shared" si="12"/>
        <v>1153225798.5674071</v>
      </c>
      <c r="X100" s="70">
        <f t="shared" si="12"/>
        <v>1358208191.2832146</v>
      </c>
    </row>
    <row r="101" spans="1:24" ht="15">
      <c r="A101" s="69">
        <v>65</v>
      </c>
      <c r="B101" s="75">
        <v>66382</v>
      </c>
      <c r="C101" s="55">
        <v>15.0329374</v>
      </c>
      <c r="E101" s="70">
        <f>$D101*((1+$C101/100)^E$2-1)*$B101</f>
        <v>0</v>
      </c>
      <c r="F101" s="70">
        <f t="shared" ref="F101:X101" si="14">$D101*((1+$C101/100)^F$2-1)*$B101</f>
        <v>0</v>
      </c>
      <c r="G101" s="70">
        <f t="shared" si="13"/>
        <v>0</v>
      </c>
      <c r="H101" s="70">
        <f t="shared" si="13"/>
        <v>0</v>
      </c>
      <c r="I101" s="70">
        <f t="shared" si="13"/>
        <v>0</v>
      </c>
      <c r="J101" s="70">
        <f t="shared" si="13"/>
        <v>0</v>
      </c>
      <c r="K101" s="70">
        <f t="shared" si="13"/>
        <v>0</v>
      </c>
      <c r="L101" s="70">
        <f t="shared" si="13"/>
        <v>0</v>
      </c>
      <c r="M101" s="70">
        <f t="shared" si="13"/>
        <v>0</v>
      </c>
      <c r="N101" s="70">
        <f t="shared" si="13"/>
        <v>0</v>
      </c>
      <c r="O101" s="70">
        <f t="shared" si="13"/>
        <v>0</v>
      </c>
      <c r="P101" s="70">
        <f t="shared" si="13"/>
        <v>0</v>
      </c>
      <c r="Q101" s="70">
        <f t="shared" si="13"/>
        <v>0</v>
      </c>
      <c r="R101" s="70">
        <f t="shared" si="13"/>
        <v>0</v>
      </c>
      <c r="S101" s="70">
        <f t="shared" si="13"/>
        <v>0</v>
      </c>
      <c r="T101" s="70">
        <f t="shared" si="13"/>
        <v>0</v>
      </c>
      <c r="U101" s="70">
        <f t="shared" si="12"/>
        <v>0</v>
      </c>
      <c r="V101" s="70">
        <f t="shared" si="12"/>
        <v>0</v>
      </c>
      <c r="W101" s="70">
        <f t="shared" si="12"/>
        <v>0</v>
      </c>
      <c r="X101" s="70">
        <f t="shared" si="12"/>
        <v>0</v>
      </c>
    </row>
    <row r="102" spans="1:24">
      <c r="A102" s="69"/>
      <c r="B102" s="69"/>
      <c r="E102" s="69"/>
      <c r="F102" s="69"/>
      <c r="G102" s="69"/>
      <c r="H102" s="69"/>
      <c r="I102" s="70">
        <f>SUM(I71:I101)</f>
        <v>1101733699.4313695</v>
      </c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70">
        <f>SUM(X71:X101)</f>
        <v>14633406987.723408</v>
      </c>
    </row>
    <row r="103" spans="1:24">
      <c r="A103" s="69" t="s">
        <v>134</v>
      </c>
      <c r="B103" s="69"/>
      <c r="E103" s="69" t="s">
        <v>31</v>
      </c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</row>
    <row r="104" spans="1:24">
      <c r="A104" s="69" t="s">
        <v>0</v>
      </c>
      <c r="B104" s="69" t="s">
        <v>32</v>
      </c>
      <c r="C104" s="69" t="s">
        <v>33</v>
      </c>
      <c r="E104" s="69">
        <v>1</v>
      </c>
      <c r="F104" s="69">
        <v>2</v>
      </c>
      <c r="G104" s="69">
        <v>3</v>
      </c>
      <c r="H104" s="69">
        <v>4</v>
      </c>
      <c r="I104" s="69">
        <v>5</v>
      </c>
      <c r="J104" s="69">
        <v>6</v>
      </c>
      <c r="K104" s="69">
        <v>7</v>
      </c>
      <c r="L104" s="69">
        <v>8</v>
      </c>
      <c r="M104" s="69">
        <v>9</v>
      </c>
      <c r="N104" s="69">
        <v>10</v>
      </c>
      <c r="O104" s="69">
        <v>11</v>
      </c>
      <c r="P104" s="69">
        <v>12</v>
      </c>
      <c r="Q104" s="69">
        <v>13</v>
      </c>
      <c r="R104" s="69">
        <v>14</v>
      </c>
      <c r="S104" s="69">
        <v>15</v>
      </c>
      <c r="T104" s="69">
        <v>16</v>
      </c>
      <c r="U104" s="69">
        <v>17</v>
      </c>
      <c r="V104" s="69">
        <v>18</v>
      </c>
      <c r="W104" s="69">
        <v>19</v>
      </c>
      <c r="X104" s="69">
        <v>20</v>
      </c>
    </row>
    <row r="105" spans="1:24" ht="15">
      <c r="A105" s="69">
        <v>35</v>
      </c>
      <c r="B105" s="75">
        <v>36585</v>
      </c>
      <c r="C105" s="55">
        <v>11.6415585</v>
      </c>
      <c r="D105">
        <v>0</v>
      </c>
      <c r="E105" s="70">
        <f>$D105*((1+$C105/100)^E$2-1)*$B105</f>
        <v>0</v>
      </c>
      <c r="F105" s="70">
        <f>$D105*((1+$C105/100)^F$2-1)*$B105</f>
        <v>0</v>
      </c>
      <c r="G105" s="70">
        <f>$D105*((1+$C105/100)^G$2-1)*$B105</f>
        <v>0</v>
      </c>
      <c r="H105" s="70">
        <f>$D105*((1+$C105/100)^H$2-1)*$B105</f>
        <v>0</v>
      </c>
      <c r="I105" s="70">
        <f>$D105*((1+$C105/100)^I$2-1)*$B105</f>
        <v>0</v>
      </c>
      <c r="J105" s="70">
        <f t="shared" ref="J105:X120" si="15">$D105*((1+$C105/100)^J$2-1)*$B105</f>
        <v>0</v>
      </c>
      <c r="K105" s="70">
        <f t="shared" si="15"/>
        <v>0</v>
      </c>
      <c r="L105" s="70">
        <f t="shared" si="15"/>
        <v>0</v>
      </c>
      <c r="M105" s="70">
        <f t="shared" si="15"/>
        <v>0</v>
      </c>
      <c r="N105" s="70">
        <f t="shared" si="15"/>
        <v>0</v>
      </c>
      <c r="O105" s="70">
        <f t="shared" si="15"/>
        <v>0</v>
      </c>
      <c r="P105" s="70">
        <f t="shared" si="15"/>
        <v>0</v>
      </c>
      <c r="Q105" s="70">
        <f t="shared" si="15"/>
        <v>0</v>
      </c>
      <c r="R105" s="70">
        <f t="shared" si="15"/>
        <v>0</v>
      </c>
      <c r="S105" s="70">
        <f t="shared" si="15"/>
        <v>0</v>
      </c>
      <c r="T105" s="70">
        <f t="shared" si="15"/>
        <v>0</v>
      </c>
      <c r="U105" s="70">
        <f t="shared" si="15"/>
        <v>0</v>
      </c>
      <c r="V105" s="70">
        <f t="shared" si="15"/>
        <v>0</v>
      </c>
      <c r="W105" s="70">
        <f t="shared" si="15"/>
        <v>0</v>
      </c>
      <c r="X105" s="70">
        <f t="shared" si="15"/>
        <v>0</v>
      </c>
    </row>
    <row r="106" spans="1:24" ht="15">
      <c r="A106" s="69">
        <v>36</v>
      </c>
      <c r="B106" s="75">
        <v>37739</v>
      </c>
      <c r="C106" s="55">
        <v>12.260639899999999</v>
      </c>
      <c r="D106">
        <v>0</v>
      </c>
      <c r="E106" s="70">
        <f t="shared" ref="E106:T134" si="16">$D106*((1+$C106/100)^E$2-1)*$B106</f>
        <v>0</v>
      </c>
      <c r="F106" s="70">
        <f t="shared" si="16"/>
        <v>0</v>
      </c>
      <c r="G106" s="70">
        <f t="shared" si="16"/>
        <v>0</v>
      </c>
      <c r="H106" s="70">
        <f t="shared" si="16"/>
        <v>0</v>
      </c>
      <c r="I106" s="70">
        <f t="shared" si="16"/>
        <v>0</v>
      </c>
      <c r="J106" s="70">
        <f t="shared" si="16"/>
        <v>0</v>
      </c>
      <c r="K106" s="70">
        <f t="shared" si="16"/>
        <v>0</v>
      </c>
      <c r="L106" s="70">
        <f t="shared" si="16"/>
        <v>0</v>
      </c>
      <c r="M106" s="70">
        <f t="shared" si="16"/>
        <v>0</v>
      </c>
      <c r="N106" s="70">
        <f t="shared" si="16"/>
        <v>0</v>
      </c>
      <c r="O106" s="70">
        <f t="shared" si="16"/>
        <v>0</v>
      </c>
      <c r="P106" s="70">
        <f t="shared" si="16"/>
        <v>0</v>
      </c>
      <c r="Q106" s="70">
        <f t="shared" si="16"/>
        <v>0</v>
      </c>
      <c r="R106" s="70">
        <f t="shared" si="16"/>
        <v>0</v>
      </c>
      <c r="S106" s="70">
        <f t="shared" si="16"/>
        <v>0</v>
      </c>
      <c r="T106" s="70">
        <f t="shared" si="16"/>
        <v>0</v>
      </c>
      <c r="U106" s="70">
        <f t="shared" si="15"/>
        <v>0</v>
      </c>
      <c r="V106" s="70">
        <f t="shared" si="15"/>
        <v>0</v>
      </c>
      <c r="W106" s="70">
        <f t="shared" si="15"/>
        <v>0</v>
      </c>
      <c r="X106" s="70">
        <f t="shared" si="15"/>
        <v>0</v>
      </c>
    </row>
    <row r="107" spans="1:24" ht="15">
      <c r="A107" s="69">
        <v>37</v>
      </c>
      <c r="B107" s="75">
        <v>38917</v>
      </c>
      <c r="C107" s="55">
        <v>12.666257</v>
      </c>
      <c r="D107">
        <v>0</v>
      </c>
      <c r="E107" s="70">
        <f t="shared" si="16"/>
        <v>0</v>
      </c>
      <c r="F107" s="70">
        <f t="shared" si="16"/>
        <v>0</v>
      </c>
      <c r="G107" s="70">
        <f t="shared" si="16"/>
        <v>0</v>
      </c>
      <c r="H107" s="70">
        <f t="shared" si="16"/>
        <v>0</v>
      </c>
      <c r="I107" s="70">
        <f t="shared" si="16"/>
        <v>0</v>
      </c>
      <c r="J107" s="70">
        <f t="shared" si="16"/>
        <v>0</v>
      </c>
      <c r="K107" s="70">
        <f t="shared" si="16"/>
        <v>0</v>
      </c>
      <c r="L107" s="70">
        <f t="shared" si="16"/>
        <v>0</v>
      </c>
      <c r="M107" s="70">
        <f t="shared" si="16"/>
        <v>0</v>
      </c>
      <c r="N107" s="70">
        <f t="shared" si="16"/>
        <v>0</v>
      </c>
      <c r="O107" s="70">
        <f t="shared" si="16"/>
        <v>0</v>
      </c>
      <c r="P107" s="70">
        <f t="shared" si="16"/>
        <v>0</v>
      </c>
      <c r="Q107" s="70">
        <f t="shared" si="16"/>
        <v>0</v>
      </c>
      <c r="R107" s="70">
        <f t="shared" si="16"/>
        <v>0</v>
      </c>
      <c r="S107" s="70">
        <f t="shared" si="16"/>
        <v>0</v>
      </c>
      <c r="T107" s="70">
        <f t="shared" si="16"/>
        <v>0</v>
      </c>
      <c r="U107" s="70">
        <f t="shared" si="15"/>
        <v>0</v>
      </c>
      <c r="V107" s="70">
        <f t="shared" si="15"/>
        <v>0</v>
      </c>
      <c r="W107" s="70">
        <f t="shared" si="15"/>
        <v>0</v>
      </c>
      <c r="X107" s="70">
        <f t="shared" si="15"/>
        <v>0</v>
      </c>
    </row>
    <row r="108" spans="1:24" ht="15">
      <c r="A108" s="69">
        <v>38</v>
      </c>
      <c r="B108" s="75">
        <v>40117</v>
      </c>
      <c r="C108" s="55">
        <v>12.4921723</v>
      </c>
      <c r="D108">
        <v>0</v>
      </c>
      <c r="E108" s="70">
        <f t="shared" si="16"/>
        <v>0</v>
      </c>
      <c r="F108" s="70">
        <f t="shared" si="16"/>
        <v>0</v>
      </c>
      <c r="G108" s="70">
        <f t="shared" si="16"/>
        <v>0</v>
      </c>
      <c r="H108" s="70">
        <f t="shared" si="16"/>
        <v>0</v>
      </c>
      <c r="I108" s="70">
        <f t="shared" si="16"/>
        <v>0</v>
      </c>
      <c r="J108" s="70">
        <f t="shared" si="16"/>
        <v>0</v>
      </c>
      <c r="K108" s="70">
        <f t="shared" si="16"/>
        <v>0</v>
      </c>
      <c r="L108" s="70">
        <f t="shared" si="16"/>
        <v>0</v>
      </c>
      <c r="M108" s="70">
        <f t="shared" si="16"/>
        <v>0</v>
      </c>
      <c r="N108" s="70">
        <f t="shared" si="16"/>
        <v>0</v>
      </c>
      <c r="O108" s="70">
        <f t="shared" si="16"/>
        <v>0</v>
      </c>
      <c r="P108" s="70">
        <f t="shared" si="16"/>
        <v>0</v>
      </c>
      <c r="Q108" s="70">
        <f t="shared" si="16"/>
        <v>0</v>
      </c>
      <c r="R108" s="70">
        <f t="shared" si="16"/>
        <v>0</v>
      </c>
      <c r="S108" s="70">
        <f t="shared" si="16"/>
        <v>0</v>
      </c>
      <c r="T108" s="70">
        <f t="shared" si="16"/>
        <v>0</v>
      </c>
      <c r="U108" s="70">
        <f t="shared" si="15"/>
        <v>0</v>
      </c>
      <c r="V108" s="70">
        <f t="shared" si="15"/>
        <v>0</v>
      </c>
      <c r="W108" s="70">
        <f t="shared" si="15"/>
        <v>0</v>
      </c>
      <c r="X108" s="70">
        <f t="shared" si="15"/>
        <v>0</v>
      </c>
    </row>
    <row r="109" spans="1:24" ht="15">
      <c r="A109" s="69">
        <v>39</v>
      </c>
      <c r="B109" s="75">
        <v>41340</v>
      </c>
      <c r="C109" s="55">
        <v>12.566598300000001</v>
      </c>
      <c r="D109">
        <v>0</v>
      </c>
      <c r="E109" s="70">
        <f t="shared" si="16"/>
        <v>0</v>
      </c>
      <c r="F109" s="70">
        <f t="shared" si="16"/>
        <v>0</v>
      </c>
      <c r="G109" s="70">
        <f t="shared" si="16"/>
        <v>0</v>
      </c>
      <c r="H109" s="70">
        <f t="shared" si="16"/>
        <v>0</v>
      </c>
      <c r="I109" s="70">
        <f t="shared" si="16"/>
        <v>0</v>
      </c>
      <c r="J109" s="70">
        <f t="shared" si="16"/>
        <v>0</v>
      </c>
      <c r="K109" s="70">
        <f t="shared" si="16"/>
        <v>0</v>
      </c>
      <c r="L109" s="70">
        <f t="shared" si="16"/>
        <v>0</v>
      </c>
      <c r="M109" s="70">
        <f t="shared" si="16"/>
        <v>0</v>
      </c>
      <c r="N109" s="70">
        <f t="shared" si="16"/>
        <v>0</v>
      </c>
      <c r="O109" s="70">
        <f t="shared" si="16"/>
        <v>0</v>
      </c>
      <c r="P109" s="70">
        <f t="shared" si="16"/>
        <v>0</v>
      </c>
      <c r="Q109" s="70">
        <f t="shared" si="16"/>
        <v>0</v>
      </c>
      <c r="R109" s="70">
        <f t="shared" si="16"/>
        <v>0</v>
      </c>
      <c r="S109" s="70">
        <f t="shared" si="16"/>
        <v>0</v>
      </c>
      <c r="T109" s="70">
        <f t="shared" si="16"/>
        <v>0</v>
      </c>
      <c r="U109" s="70">
        <f t="shared" si="15"/>
        <v>0</v>
      </c>
      <c r="V109" s="70">
        <f t="shared" si="15"/>
        <v>0</v>
      </c>
      <c r="W109" s="70">
        <f t="shared" si="15"/>
        <v>0</v>
      </c>
      <c r="X109" s="70">
        <f t="shared" si="15"/>
        <v>0</v>
      </c>
    </row>
    <row r="110" spans="1:24" ht="15">
      <c r="A110" s="69">
        <v>40</v>
      </c>
      <c r="B110" s="75">
        <v>42587</v>
      </c>
      <c r="C110" s="55">
        <v>13.5524577</v>
      </c>
      <c r="D110">
        <v>0</v>
      </c>
      <c r="E110" s="70">
        <f t="shared" si="16"/>
        <v>0</v>
      </c>
      <c r="F110" s="70">
        <f t="shared" si="16"/>
        <v>0</v>
      </c>
      <c r="G110" s="70">
        <f t="shared" si="16"/>
        <v>0</v>
      </c>
      <c r="H110" s="70">
        <f t="shared" si="16"/>
        <v>0</v>
      </c>
      <c r="I110" s="70">
        <f t="shared" si="16"/>
        <v>0</v>
      </c>
      <c r="J110" s="70">
        <f t="shared" si="16"/>
        <v>0</v>
      </c>
      <c r="K110" s="70">
        <f t="shared" si="16"/>
        <v>0</v>
      </c>
      <c r="L110" s="70">
        <f t="shared" si="16"/>
        <v>0</v>
      </c>
      <c r="M110" s="70">
        <f t="shared" si="16"/>
        <v>0</v>
      </c>
      <c r="N110" s="70">
        <f t="shared" si="16"/>
        <v>0</v>
      </c>
      <c r="O110" s="70">
        <f t="shared" si="16"/>
        <v>0</v>
      </c>
      <c r="P110" s="70">
        <f t="shared" si="16"/>
        <v>0</v>
      </c>
      <c r="Q110" s="70">
        <f t="shared" si="16"/>
        <v>0</v>
      </c>
      <c r="R110" s="70">
        <f t="shared" si="16"/>
        <v>0</v>
      </c>
      <c r="S110" s="70">
        <f t="shared" si="16"/>
        <v>0</v>
      </c>
      <c r="T110" s="70">
        <f t="shared" si="16"/>
        <v>0</v>
      </c>
      <c r="U110" s="70">
        <f t="shared" si="15"/>
        <v>0</v>
      </c>
      <c r="V110" s="70">
        <f t="shared" si="15"/>
        <v>0</v>
      </c>
      <c r="W110" s="70">
        <f t="shared" si="15"/>
        <v>0</v>
      </c>
      <c r="X110" s="70">
        <f t="shared" si="15"/>
        <v>0</v>
      </c>
    </row>
    <row r="111" spans="1:24" ht="15">
      <c r="A111" s="69">
        <v>41</v>
      </c>
      <c r="B111" s="75">
        <v>43855</v>
      </c>
      <c r="C111" s="55">
        <v>11.8608305</v>
      </c>
      <c r="D111">
        <v>0</v>
      </c>
      <c r="E111" s="70">
        <f t="shared" si="16"/>
        <v>0</v>
      </c>
      <c r="F111" s="70">
        <f t="shared" si="16"/>
        <v>0</v>
      </c>
      <c r="G111" s="70">
        <f t="shared" si="16"/>
        <v>0</v>
      </c>
      <c r="H111" s="70">
        <f t="shared" si="16"/>
        <v>0</v>
      </c>
      <c r="I111" s="70">
        <f t="shared" si="16"/>
        <v>0</v>
      </c>
      <c r="J111" s="70">
        <f t="shared" si="16"/>
        <v>0</v>
      </c>
      <c r="K111" s="70">
        <f t="shared" si="16"/>
        <v>0</v>
      </c>
      <c r="L111" s="70">
        <f t="shared" si="16"/>
        <v>0</v>
      </c>
      <c r="M111" s="70">
        <f t="shared" si="16"/>
        <v>0</v>
      </c>
      <c r="N111" s="70">
        <f t="shared" si="16"/>
        <v>0</v>
      </c>
      <c r="O111" s="70">
        <f t="shared" si="16"/>
        <v>0</v>
      </c>
      <c r="P111" s="70">
        <f t="shared" si="16"/>
        <v>0</v>
      </c>
      <c r="Q111" s="70">
        <f t="shared" si="16"/>
        <v>0</v>
      </c>
      <c r="R111" s="70">
        <f t="shared" si="16"/>
        <v>0</v>
      </c>
      <c r="S111" s="70">
        <f t="shared" si="16"/>
        <v>0</v>
      </c>
      <c r="T111" s="70">
        <f t="shared" si="16"/>
        <v>0</v>
      </c>
      <c r="U111" s="70">
        <f t="shared" si="15"/>
        <v>0</v>
      </c>
      <c r="V111" s="70">
        <f t="shared" si="15"/>
        <v>0</v>
      </c>
      <c r="W111" s="70">
        <f t="shared" si="15"/>
        <v>0</v>
      </c>
      <c r="X111" s="70">
        <f t="shared" si="15"/>
        <v>0</v>
      </c>
    </row>
    <row r="112" spans="1:24" ht="15">
      <c r="A112" s="69">
        <v>42</v>
      </c>
      <c r="B112" s="75">
        <v>45147</v>
      </c>
      <c r="C112" s="55">
        <v>12.368753</v>
      </c>
      <c r="D112">
        <v>0</v>
      </c>
      <c r="E112" s="70">
        <f t="shared" si="16"/>
        <v>0</v>
      </c>
      <c r="F112" s="70">
        <f t="shared" si="16"/>
        <v>0</v>
      </c>
      <c r="G112" s="70">
        <f t="shared" si="16"/>
        <v>0</v>
      </c>
      <c r="H112" s="70">
        <f t="shared" si="16"/>
        <v>0</v>
      </c>
      <c r="I112" s="70">
        <f t="shared" si="16"/>
        <v>0</v>
      </c>
      <c r="J112" s="70">
        <f t="shared" si="16"/>
        <v>0</v>
      </c>
      <c r="K112" s="70">
        <f t="shared" si="16"/>
        <v>0</v>
      </c>
      <c r="L112" s="70">
        <f t="shared" si="16"/>
        <v>0</v>
      </c>
      <c r="M112" s="70">
        <f t="shared" si="16"/>
        <v>0</v>
      </c>
      <c r="N112" s="70">
        <f t="shared" si="16"/>
        <v>0</v>
      </c>
      <c r="O112" s="70">
        <f t="shared" si="16"/>
        <v>0</v>
      </c>
      <c r="P112" s="70">
        <f t="shared" si="16"/>
        <v>0</v>
      </c>
      <c r="Q112" s="70">
        <f t="shared" si="16"/>
        <v>0</v>
      </c>
      <c r="R112" s="70">
        <f t="shared" si="16"/>
        <v>0</v>
      </c>
      <c r="S112" s="70">
        <f t="shared" si="16"/>
        <v>0</v>
      </c>
      <c r="T112" s="70">
        <f t="shared" si="16"/>
        <v>0</v>
      </c>
      <c r="U112" s="70">
        <f t="shared" si="15"/>
        <v>0</v>
      </c>
      <c r="V112" s="70">
        <f t="shared" si="15"/>
        <v>0</v>
      </c>
      <c r="W112" s="70">
        <f t="shared" si="15"/>
        <v>0</v>
      </c>
      <c r="X112" s="70">
        <f t="shared" si="15"/>
        <v>0</v>
      </c>
    </row>
    <row r="113" spans="1:24" ht="15">
      <c r="A113" s="69">
        <v>43</v>
      </c>
      <c r="B113" s="75">
        <v>46461</v>
      </c>
      <c r="C113" s="55">
        <v>12.4892573</v>
      </c>
      <c r="D113">
        <v>3</v>
      </c>
      <c r="E113" s="70">
        <f t="shared" si="16"/>
        <v>17407.901502458986</v>
      </c>
      <c r="F113" s="70">
        <f t="shared" si="16"/>
        <v>36989.920614090646</v>
      </c>
      <c r="G113" s="70">
        <f t="shared" si="16"/>
        <v>59017.588477109137</v>
      </c>
      <c r="H113" s="70">
        <f t="shared" si="16"/>
        <v>83796.348456729465</v>
      </c>
      <c r="I113" s="70">
        <f t="shared" si="16"/>
        <v>111669.79152595394</v>
      </c>
      <c r="J113" s="70">
        <f t="shared" si="16"/>
        <v>143024.42061846293</v>
      </c>
      <c r="K113" s="70">
        <f t="shared" si="16"/>
        <v>178295.01001379601</v>
      </c>
      <c r="L113" s="70">
        <f t="shared" si="16"/>
        <v>217970.63406993877</v>
      </c>
      <c r="M113" s="70">
        <f t="shared" si="16"/>
        <v>262601.44889983383</v>
      </c>
      <c r="N113" s="70">
        <f t="shared" si="16"/>
        <v>312806.32102892111</v>
      </c>
      <c r="O113" s="70">
        <f t="shared" si="16"/>
        <v>369281.40881534596</v>
      </c>
      <c r="P113" s="70">
        <f t="shared" si="16"/>
        <v>432809.81562581839</v>
      </c>
      <c r="Q113" s="70">
        <f t="shared" si="16"/>
        <v>504272.44862144138</v>
      </c>
      <c r="R113" s="70">
        <f t="shared" si="16"/>
        <v>584660.23372524243</v>
      </c>
      <c r="S113" s="70">
        <f t="shared" si="16"/>
        <v>675087.8561484284</v>
      </c>
      <c r="T113" s="70">
        <f t="shared" si="16"/>
        <v>776809.21700631839</v>
      </c>
      <c r="U113" s="70">
        <f t="shared" si="15"/>
        <v>891234.82035081182</v>
      </c>
      <c r="V113" s="70">
        <f t="shared" si="15"/>
        <v>1019951.3317140762</v>
      </c>
      <c r="W113" s="70">
        <f t="shared" si="15"/>
        <v>1164743.5793690828</v>
      </c>
      <c r="X113" s="70">
        <f t="shared" si="15"/>
        <v>1327619.3033841765</v>
      </c>
    </row>
    <row r="114" spans="1:24" ht="15">
      <c r="A114" s="69">
        <v>44</v>
      </c>
      <c r="B114" s="75">
        <v>47797</v>
      </c>
      <c r="C114" s="55">
        <v>12.7418543</v>
      </c>
      <c r="D114">
        <v>4</v>
      </c>
      <c r="E114" s="70">
        <f t="shared" si="16"/>
        <v>24360.89639908402</v>
      </c>
      <c r="F114" s="70">
        <f t="shared" si="16"/>
        <v>51825.822723513273</v>
      </c>
      <c r="G114" s="70">
        <f t="shared" si="16"/>
        <v>82790.289943803655</v>
      </c>
      <c r="H114" s="70">
        <f t="shared" si="16"/>
        <v>117700.2044620747</v>
      </c>
      <c r="I114" s="70">
        <f t="shared" si="16"/>
        <v>157058.28942451839</v>
      </c>
      <c r="J114" s="70">
        <f t="shared" si="16"/>
        <v>201431.32422814687</v>
      </c>
      <c r="K114" s="70">
        <f t="shared" si="16"/>
        <v>251458.30647494199</v>
      </c>
      <c r="L114" s="70">
        <f t="shared" si="16"/>
        <v>307859.65391031059</v>
      </c>
      <c r="M114" s="70">
        <f t="shared" si="16"/>
        <v>371447.57885913068</v>
      </c>
      <c r="N114" s="70">
        <f t="shared" si="16"/>
        <v>443137.7845573228</v>
      </c>
      <c r="O114" s="70">
        <f t="shared" si="16"/>
        <v>523962.65181294875</v>
      </c>
      <c r="P114" s="70">
        <f t="shared" si="16"/>
        <v>615086.10589245509</v>
      </c>
      <c r="Q114" s="70">
        <f t="shared" si="16"/>
        <v>717820.37772389944</v>
      </c>
      <c r="R114" s="70">
        <f t="shared" si="16"/>
        <v>833644.90078827261</v>
      </c>
      <c r="S114" s="70">
        <f t="shared" si="16"/>
        <v>964227.61582517799</v>
      </c>
      <c r="T114" s="70">
        <f t="shared" si="16"/>
        <v>1111448.9901530698</v>
      </c>
      <c r="U114" s="70">
        <f t="shared" si="15"/>
        <v>1277429.0974962795</v>
      </c>
      <c r="V114" s="70">
        <f t="shared" si="15"/>
        <v>1464558.1482841445</v>
      </c>
      <c r="W114" s="70">
        <f t="shared" si="15"/>
        <v>1675530.9100763723</v>
      </c>
      <c r="X114" s="70">
        <f t="shared" si="15"/>
        <v>1913385.5137888521</v>
      </c>
    </row>
    <row r="115" spans="1:24" ht="15">
      <c r="A115" s="69">
        <v>45</v>
      </c>
      <c r="B115" s="75">
        <v>49154</v>
      </c>
      <c r="C115" s="55">
        <v>12.649166299999999</v>
      </c>
      <c r="D115">
        <v>5</v>
      </c>
      <c r="E115" s="70">
        <f t="shared" si="16"/>
        <v>31087.85601550998</v>
      </c>
      <c r="F115" s="70">
        <f t="shared" si="16"/>
        <v>66108.066637526368</v>
      </c>
      <c r="G115" s="70">
        <f t="shared" si="16"/>
        <v>105558.04193973188</v>
      </c>
      <c r="H115" s="70">
        <f t="shared" si="16"/>
        <v>149998.11022322226</v>
      </c>
      <c r="I115" s="70">
        <f t="shared" si="16"/>
        <v>200059.47664772495</v>
      </c>
      <c r="J115" s="70">
        <f t="shared" si="16"/>
        <v>256453.18856331526</v>
      </c>
      <c r="K115" s="70">
        <f t="shared" si="16"/>
        <v>319980.23488185159</v>
      </c>
      <c r="L115" s="70">
        <f t="shared" si="16"/>
        <v>391542.92293469753</v>
      </c>
      <c r="M115" s="70">
        <f t="shared" si="16"/>
        <v>472157.69440809818</v>
      </c>
      <c r="N115" s="70">
        <f t="shared" si="16"/>
        <v>562969.5623875343</v>
      </c>
      <c r="O115" s="70">
        <f t="shared" si="16"/>
        <v>665268.3745678257</v>
      </c>
      <c r="P115" s="70">
        <f t="shared" si="16"/>
        <v>780507.13362372667</v>
      </c>
      <c r="Q115" s="70">
        <f t="shared" si="16"/>
        <v>910322.63495466521</v>
      </c>
      <c r="R115" s="70">
        <f t="shared" si="16"/>
        <v>1056558.7149321325</v>
      </c>
      <c r="S115" s="70">
        <f t="shared" si="16"/>
        <v>1221292.4398565509</v>
      </c>
      <c r="T115" s="70">
        <f t="shared" si="16"/>
        <v>1406863.6075988433</v>
      </c>
      <c r="U115" s="70">
        <f t="shared" si="15"/>
        <v>1615907.9809537104</v>
      </c>
      <c r="V115" s="70">
        <f t="shared" si="15"/>
        <v>1851394.7247350269</v>
      </c>
      <c r="W115" s="70">
        <f t="shared" si="15"/>
        <v>2116668.5783516979</v>
      </c>
      <c r="X115" s="70">
        <f t="shared" si="15"/>
        <v>2415497.3628627597</v>
      </c>
    </row>
    <row r="116" spans="1:24" ht="15">
      <c r="A116" s="69">
        <v>46</v>
      </c>
      <c r="B116" s="75">
        <v>50544</v>
      </c>
      <c r="C116" s="55">
        <v>12.6890014</v>
      </c>
      <c r="D116">
        <v>5</v>
      </c>
      <c r="E116" s="70">
        <f t="shared" si="16"/>
        <v>32067.644338079997</v>
      </c>
      <c r="F116" s="70">
        <f t="shared" si="16"/>
        <v>68204.352515166014</v>
      </c>
      <c r="G116" s="70">
        <f t="shared" si="16"/>
        <v>108926.44809875634</v>
      </c>
      <c r="H116" s="70">
        <f t="shared" si="16"/>
        <v>154815.77096105786</v>
      </c>
      <c r="I116" s="70">
        <f t="shared" si="16"/>
        <v>206527.99064380731</v>
      </c>
      <c r="J116" s="70">
        <f t="shared" si="16"/>
        <v>264801.97460607189</v>
      </c>
      <c r="K116" s="70">
        <f t="shared" si="16"/>
        <v>330470.345209144</v>
      </c>
      <c r="L116" s="70">
        <f t="shared" si="16"/>
        <v>404471.37627739721</v>
      </c>
      <c r="M116" s="70">
        <f t="shared" si="16"/>
        <v>487862.3992139154</v>
      </c>
      <c r="N116" s="70">
        <f t="shared" si="16"/>
        <v>581834.91021832277</v>
      </c>
      <c r="O116" s="70">
        <f t="shared" si="16"/>
        <v>687731.59445969446</v>
      </c>
      <c r="P116" s="70">
        <f t="shared" si="16"/>
        <v>807065.51044700772</v>
      </c>
      <c r="Q116" s="70">
        <f t="shared" si="16"/>
        <v>941541.70870462549</v>
      </c>
      <c r="R116" s="70">
        <f t="shared" si="16"/>
        <v>1093081.5936418192</v>
      </c>
      <c r="S116" s="70">
        <f t="shared" si="16"/>
        <v>1263850.3767002523</v>
      </c>
      <c r="T116" s="70">
        <f t="shared" si="16"/>
        <v>1456288.0130317328</v>
      </c>
      <c r="U116" s="70">
        <f t="shared" si="15"/>
        <v>1673144.0637314415</v>
      </c>
      <c r="V116" s="70">
        <f t="shared" si="15"/>
        <v>1917516.9817404207</v>
      </c>
      <c r="W116" s="70">
        <f t="shared" si="15"/>
        <v>2192898.3827367807</v>
      </c>
      <c r="X116" s="70">
        <f t="shared" si="15"/>
        <v>2503222.9335609088</v>
      </c>
    </row>
    <row r="117" spans="1:24" ht="15">
      <c r="A117" s="69">
        <v>47</v>
      </c>
      <c r="B117" s="75">
        <v>51954</v>
      </c>
      <c r="C117" s="55">
        <v>12.8221977</v>
      </c>
      <c r="D117">
        <v>7</v>
      </c>
      <c r="E117" s="70">
        <f t="shared" si="16"/>
        <v>46631.512151405972</v>
      </c>
      <c r="F117" s="70">
        <f t="shared" si="16"/>
        <v>99242.208981364747</v>
      </c>
      <c r="G117" s="70">
        <f t="shared" si="16"/>
        <v>158598.75337020843</v>
      </c>
      <c r="H117" s="70">
        <f t="shared" si="16"/>
        <v>225566.11122847802</v>
      </c>
      <c r="I117" s="70">
        <f t="shared" si="16"/>
        <v>301120.15610580135</v>
      </c>
      <c r="J117" s="70">
        <f t="shared" si="16"/>
        <v>386361.88998764171</v>
      </c>
      <c r="K117" s="70">
        <f t="shared" si="16"/>
        <v>482533.48751071951</v>
      </c>
      <c r="L117" s="70">
        <f t="shared" si="16"/>
        <v>591036.39739945484</v>
      </c>
      <c r="M117" s="70">
        <f t="shared" si="16"/>
        <v>713451.76490437659</v>
      </c>
      <c r="N117" s="70">
        <f t="shared" si="16"/>
        <v>851563.47284596087</v>
      </c>
      <c r="O117" s="70">
        <f t="shared" si="16"/>
        <v>1007384.1370266615</v>
      </c>
      <c r="P117" s="70">
        <f t="shared" si="16"/>
        <v>1183184.4348260653</v>
      </c>
      <c r="Q117" s="70">
        <f t="shared" si="16"/>
        <v>1381526.194366497</v>
      </c>
      <c r="R117" s="70">
        <f t="shared" si="16"/>
        <v>1605299.7264368609</v>
      </c>
      <c r="S117" s="70">
        <f t="shared" si="16"/>
        <v>1857765.9431895604</v>
      </c>
      <c r="T117" s="70">
        <f t="shared" si="16"/>
        <v>2142603.8773800014</v>
      </c>
      <c r="U117" s="70">
        <f t="shared" si="15"/>
        <v>2463964.2946169367</v>
      </c>
      <c r="V117" s="70">
        <f t="shared" si="15"/>
        <v>2826530.1798815364</v>
      </c>
      <c r="W117" s="70">
        <f t="shared" si="15"/>
        <v>3235584.979747518</v>
      </c>
      <c r="X117" s="70">
        <f t="shared" si="15"/>
        <v>3697089.5947536565</v>
      </c>
    </row>
    <row r="118" spans="1:24" ht="15">
      <c r="A118" s="69">
        <v>48</v>
      </c>
      <c r="B118" s="75">
        <v>53380</v>
      </c>
      <c r="C118" s="55">
        <v>12.6767097</v>
      </c>
      <c r="D118">
        <v>5</v>
      </c>
      <c r="E118" s="70">
        <f t="shared" si="16"/>
        <v>33834.138189300029</v>
      </c>
      <c r="F118" s="70">
        <f t="shared" si="16"/>
        <v>71957.331856354445</v>
      </c>
      <c r="G118" s="70">
        <f t="shared" si="16"/>
        <v>114913.29211295015</v>
      </c>
      <c r="H118" s="70">
        <f t="shared" si="16"/>
        <v>163314.65475012187</v>
      </c>
      <c r="I118" s="70">
        <f t="shared" si="16"/>
        <v>217851.71761965213</v>
      </c>
      <c r="J118" s="70">
        <f t="shared" si="16"/>
        <v>279302.28562805912</v>
      </c>
      <c r="K118" s="70">
        <f t="shared" si="16"/>
        <v>348542.76375189319</v>
      </c>
      <c r="L118" s="70">
        <f t="shared" si="16"/>
        <v>426560.65628237743</v>
      </c>
      <c r="M118" s="70">
        <f t="shared" si="16"/>
        <v>514468.65056300926</v>
      </c>
      <c r="N118" s="70">
        <f t="shared" si="16"/>
        <v>613520.48608168948</v>
      </c>
      <c r="O118" s="70">
        <f t="shared" si="16"/>
        <v>725128.83524159412</v>
      </c>
      <c r="P118" s="70">
        <f t="shared" si="16"/>
        <v>850885.45082546258</v>
      </c>
      <c r="Q118" s="70">
        <f t="shared" si="16"/>
        <v>992583.86749544286</v>
      </c>
      <c r="R118" s="70">
        <f t="shared" si="16"/>
        <v>1152244.9810961725</v>
      </c>
      <c r="S118" s="70">
        <f t="shared" si="16"/>
        <v>1332145.8705718545</v>
      </c>
      <c r="T118" s="70">
        <f t="shared" si="16"/>
        <v>1534852.273554086</v>
      </c>
      <c r="U118" s="70">
        <f t="shared" si="15"/>
        <v>1763255.1787856875</v>
      </c>
      <c r="V118" s="70">
        <f t="shared" si="15"/>
        <v>2020612.0572598658</v>
      </c>
      <c r="W118" s="70">
        <f t="shared" si="15"/>
        <v>2310593.3201111965</v>
      </c>
      <c r="X118" s="70">
        <f t="shared" si="15"/>
        <v>2637334.6658385848</v>
      </c>
    </row>
    <row r="119" spans="1:24" ht="15">
      <c r="A119" s="69">
        <v>49</v>
      </c>
      <c r="B119" s="75">
        <v>54822</v>
      </c>
      <c r="C119" s="55">
        <v>13.766070600000001</v>
      </c>
      <c r="D119">
        <v>10</v>
      </c>
      <c r="E119" s="70">
        <f t="shared" si="16"/>
        <v>75468.352243320071</v>
      </c>
      <c r="F119" s="70">
        <f t="shared" si="16"/>
        <v>161325.73113711228</v>
      </c>
      <c r="G119" s="70">
        <f t="shared" si="16"/>
        <v>259002.29742473346</v>
      </c>
      <c r="H119" s="70">
        <f t="shared" si="16"/>
        <v>370125.08878716436</v>
      </c>
      <c r="I119" s="70">
        <f t="shared" si="16"/>
        <v>496545.12206123822</v>
      </c>
      <c r="J119" s="70">
        <f t="shared" si="16"/>
        <v>640368.22636836441</v>
      </c>
      <c r="K119" s="70">
        <f t="shared" si="16"/>
        <v>803990.12075352168</v>
      </c>
      <c r="L119" s="70">
        <f t="shared" si="16"/>
        <v>990136.320636797</v>
      </c>
      <c r="M119" s="70">
        <f t="shared" si="16"/>
        <v>1201907.5378152211</v>
      </c>
      <c r="N119" s="70">
        <f t="shared" si="16"/>
        <v>1442831.3302609061</v>
      </c>
      <c r="O119" s="70">
        <f t="shared" si="16"/>
        <v>1716920.8620668622</v>
      </c>
      <c r="P119" s="70">
        <f t="shared" si="16"/>
        <v>2028741.7523284352</v>
      </c>
      <c r="Q119" s="70">
        <f t="shared" si="16"/>
        <v>2383488.126488965</v>
      </c>
      <c r="R119" s="70">
        <f t="shared" si="16"/>
        <v>2787069.1369673735</v>
      </c>
      <c r="S119" s="70">
        <f t="shared" si="16"/>
        <v>3246207.3942764336</v>
      </c>
      <c r="T119" s="70">
        <f t="shared" si="16"/>
        <v>3768550.9482382694</v>
      </c>
      <c r="U119" s="70">
        <f t="shared" si="15"/>
        <v>4362800.6846130397</v>
      </c>
      <c r="V119" s="70">
        <f t="shared" si="15"/>
        <v>5038855.2592374738</v>
      </c>
      <c r="W119" s="70">
        <f t="shared" si="15"/>
        <v>5807975.9838992385</v>
      </c>
      <c r="X119" s="70">
        <f t="shared" si="15"/>
        <v>6682974.4105171738</v>
      </c>
    </row>
    <row r="120" spans="1:24" ht="15">
      <c r="A120" s="69">
        <v>50</v>
      </c>
      <c r="B120" s="75">
        <v>56278</v>
      </c>
      <c r="C120" s="55">
        <v>12.5287767</v>
      </c>
      <c r="D120">
        <v>5</v>
      </c>
      <c r="E120" s="70">
        <f t="shared" si="16"/>
        <v>35254.724756130032</v>
      </c>
      <c r="F120" s="70">
        <f t="shared" si="16"/>
        <v>74926.435253155185</v>
      </c>
      <c r="G120" s="70">
        <f t="shared" si="16"/>
        <v>119568.52577142311</v>
      </c>
      <c r="H120" s="70">
        <f t="shared" si="16"/>
        <v>169803.72412493668</v>
      </c>
      <c r="I120" s="70">
        <f t="shared" si="16"/>
        <v>226332.77830496404</v>
      </c>
      <c r="J120" s="70">
        <f t="shared" si="16"/>
        <v>289944.23145382915</v>
      </c>
      <c r="K120" s="70">
        <f t="shared" si="16"/>
        <v>361525.42152334057</v>
      </c>
      <c r="L120" s="70">
        <f t="shared" si="16"/>
        <v>442074.85905586346</v>
      </c>
      <c r="M120" s="70">
        <f t="shared" si="16"/>
        <v>532716.15574994241</v>
      </c>
      <c r="N120" s="70">
        <f t="shared" si="16"/>
        <v>634713.69810480706</v>
      </c>
      <c r="O120" s="70">
        <f t="shared" si="16"/>
        <v>749490.28478080046</v>
      </c>
      <c r="P120" s="70">
        <f t="shared" si="16"/>
        <v>878646.97370531096</v>
      </c>
      <c r="Q120" s="70">
        <f t="shared" si="16"/>
        <v>1023985.4157782872</v>
      </c>
      <c r="R120" s="70">
        <f t="shared" si="16"/>
        <v>1187532.9867178455</v>
      </c>
      <c r="S120" s="70">
        <f t="shared" si="16"/>
        <v>1371571.0676186953</v>
      </c>
      <c r="T120" s="70">
        <f t="shared" si="16"/>
        <v>1578666.8687185771</v>
      </c>
      <c r="U120" s="70">
        <f t="shared" si="15"/>
        <v>1811709.2402933401</v>
      </c>
      <c r="V120" s="70">
        <f t="shared" si="15"/>
        <v>2073948.970219089</v>
      </c>
      <c r="W120" s="70">
        <f t="shared" si="15"/>
        <v>2369044.1303259186</v>
      </c>
      <c r="X120" s="70">
        <f t="shared" si="15"/>
        <v>2701111.1040950399</v>
      </c>
    </row>
    <row r="121" spans="1:24" ht="15">
      <c r="A121" s="69">
        <v>51</v>
      </c>
      <c r="B121" s="75">
        <v>57750</v>
      </c>
      <c r="C121" s="55">
        <v>12.5532524</v>
      </c>
      <c r="D121">
        <v>10</v>
      </c>
      <c r="E121" s="70">
        <f t="shared" si="16"/>
        <v>72495.032610000024</v>
      </c>
      <c r="F121" s="70">
        <f t="shared" si="16"/>
        <v>154090.54964099565</v>
      </c>
      <c r="G121" s="70">
        <f t="shared" si="16"/>
        <v>245928.95787197721</v>
      </c>
      <c r="H121" s="70">
        <f t="shared" si="16"/>
        <v>349296.07328833616</v>
      </c>
      <c r="I121" s="70">
        <f t="shared" si="16"/>
        <v>465639.12360151007</v>
      </c>
      <c r="J121" s="70">
        <f t="shared" si="16"/>
        <v>596587.01067035564</v>
      </c>
      <c r="K121" s="70">
        <f t="shared" si="16"/>
        <v>743973.11651542049</v>
      </c>
      <c r="L121" s="70">
        <f t="shared" si="16"/>
        <v>909860.9722297471</v>
      </c>
      <c r="M121" s="70">
        <f t="shared" si="16"/>
        <v>1096573.1491728413</v>
      </c>
      <c r="N121" s="70">
        <f t="shared" si="16"/>
        <v>1306723.7769491365</v>
      </c>
      <c r="O121" s="70">
        <f t="shared" si="16"/>
        <v>1543255.1434503749</v>
      </c>
      <c r="P121" s="70">
        <f t="shared" si="16"/>
        <v>1809478.8893936824</v>
      </c>
      <c r="Q121" s="70">
        <f t="shared" si="16"/>
        <v>2109122.3741139886</v>
      </c>
      <c r="R121" s="70">
        <f t="shared" si="16"/>
        <v>2446380.8617713903</v>
      </c>
      <c r="S121" s="70">
        <f t="shared" si="16"/>
        <v>2825976.2586248484</v>
      </c>
      <c r="T121" s="70">
        <f t="shared" ref="T121:X135" si="17">$D121*((1+$C121/100)^T$2-1)*$B121</f>
        <v>3253223.2237441014</v>
      </c>
      <c r="U121" s="70">
        <f t="shared" si="17"/>
        <v>3734103.578766115</v>
      </c>
      <c r="V121" s="70">
        <f t="shared" si="17"/>
        <v>4275350.0584960589</v>
      </c>
      <c r="W121" s="70">
        <f t="shared" si="17"/>
        <v>4884540.5749326171</v>
      </c>
      <c r="X121" s="70">
        <f t="shared" si="17"/>
        <v>5570204.3144943202</v>
      </c>
    </row>
    <row r="122" spans="1:24" ht="15">
      <c r="A122" s="69">
        <v>52</v>
      </c>
      <c r="B122" s="75">
        <v>59233</v>
      </c>
      <c r="C122" s="55">
        <v>15.0600673</v>
      </c>
      <c r="D122">
        <v>8</v>
      </c>
      <c r="E122" s="70">
        <f t="shared" ref="E122:T135" si="18">$D122*((1+$C122/100)^E$2-1)*$B122</f>
        <v>71364.237310472003</v>
      </c>
      <c r="F122" s="70">
        <f t="shared" si="18"/>
        <v>153475.97678803277</v>
      </c>
      <c r="G122" s="70">
        <f t="shared" si="18"/>
        <v>247953.79949211489</v>
      </c>
      <c r="H122" s="70">
        <f t="shared" si="18"/>
        <v>356660.04587900644</v>
      </c>
      <c r="I122" s="70">
        <f t="shared" si="18"/>
        <v>481737.52613106772</v>
      </c>
      <c r="J122" s="70">
        <f t="shared" si="18"/>
        <v>625651.75908623345</v>
      </c>
      <c r="K122" s="70">
        <f t="shared" si="18"/>
        <v>791239.57237872621</v>
      </c>
      <c r="L122" s="70">
        <f t="shared" si="18"/>
        <v>981765.02179366653</v>
      </c>
      <c r="M122" s="70">
        <f t="shared" si="18"/>
        <v>1200983.7321141243</v>
      </c>
      <c r="N122" s="70">
        <f t="shared" si="18"/>
        <v>1453216.9277430354</v>
      </c>
      <c r="O122" s="70">
        <f t="shared" si="18"/>
        <v>1743436.6123866006</v>
      </c>
      <c r="P122" s="70">
        <f t="shared" si="18"/>
        <v>2077363.5768553349</v>
      </c>
      <c r="Q122" s="70">
        <f t="shared" si="18"/>
        <v>2461580.1669059074</v>
      </c>
      <c r="R122" s="70">
        <f t="shared" si="18"/>
        <v>2903660.0339958612</v>
      </c>
      <c r="S122" s="70">
        <f t="shared" si="18"/>
        <v>3412317.4265893134</v>
      </c>
      <c r="T122" s="70">
        <f t="shared" si="18"/>
        <v>3997578.9648337639</v>
      </c>
      <c r="U122" s="70">
        <f t="shared" si="17"/>
        <v>4670981.2846188433</v>
      </c>
      <c r="V122" s="70">
        <f t="shared" si="17"/>
        <v>5445798.4469633186</v>
      </c>
      <c r="W122" s="70">
        <f t="shared" si="17"/>
        <v>6337303.5954088205</v>
      </c>
      <c r="X122" s="70">
        <f t="shared" si="17"/>
        <v>7363070.0191931808</v>
      </c>
    </row>
    <row r="123" spans="1:24" ht="15">
      <c r="A123" s="69">
        <v>53</v>
      </c>
      <c r="B123" s="75">
        <v>60722</v>
      </c>
      <c r="C123" s="55">
        <v>12.7088257</v>
      </c>
      <c r="D123">
        <v>14</v>
      </c>
      <c r="E123" s="70">
        <f t="shared" si="18"/>
        <v>108038.74398175604</v>
      </c>
      <c r="F123" s="70">
        <f t="shared" si="18"/>
        <v>229807.94362462268</v>
      </c>
      <c r="G123" s="70">
        <f t="shared" si="18"/>
        <v>367052.57860638632</v>
      </c>
      <c r="H123" s="70">
        <f t="shared" si="18"/>
        <v>521739.39503058337</v>
      </c>
      <c r="I123" s="70">
        <f t="shared" si="18"/>
        <v>696085.08933501062</v>
      </c>
      <c r="J123" s="70">
        <f t="shared" si="18"/>
        <v>892588.07404404273</v>
      </c>
      <c r="K123" s="70">
        <f t="shared" si="18"/>
        <v>1114064.2805750428</v>
      </c>
      <c r="L123" s="70">
        <f t="shared" si="18"/>
        <v>1363687.51216104</v>
      </c>
      <c r="M123" s="70">
        <f t="shared" si="18"/>
        <v>1645034.9251560089</v>
      </c>
      <c r="N123" s="70">
        <f t="shared" si="18"/>
        <v>1962138.2904799674</v>
      </c>
      <c r="O123" s="70">
        <f t="shared" si="18"/>
        <v>2319541.7697917828</v>
      </c>
      <c r="P123" s="70">
        <f t="shared" si="18"/>
        <v>2722367.0343350708</v>
      </c>
      <c r="Q123" s="70">
        <f t="shared" si="18"/>
        <v>3176386.6596247312</v>
      </c>
      <c r="R123" s="70">
        <f t="shared" si="18"/>
        <v>3688106.8477362469</v>
      </c>
      <c r="S123" s="70">
        <f t="shared" si="18"/>
        <v>4264860.6626265664</v>
      </c>
      <c r="T123" s="70">
        <f t="shared" si="18"/>
        <v>4914913.1145693976</v>
      </c>
      <c r="U123" s="70">
        <f t="shared" si="17"/>
        <v>5647579.59958822</v>
      </c>
      <c r="V123" s="70">
        <f t="shared" si="17"/>
        <v>6473359.391150401</v>
      </c>
      <c r="W123" s="70">
        <f t="shared" si="17"/>
        <v>7404086.0970880426</v>
      </c>
      <c r="X123" s="70">
        <f t="shared" si="17"/>
        <v>8453097.2378266491</v>
      </c>
    </row>
    <row r="124" spans="1:24" ht="15">
      <c r="A124" s="69">
        <v>54</v>
      </c>
      <c r="B124" s="75">
        <v>62216</v>
      </c>
      <c r="C124" s="55">
        <v>13.548388900000001</v>
      </c>
      <c r="D124">
        <v>15</v>
      </c>
      <c r="E124" s="70">
        <f t="shared" si="18"/>
        <v>126438.98457036007</v>
      </c>
      <c r="F124" s="70">
        <f t="shared" si="18"/>
        <v>270008.41449152346</v>
      </c>
      <c r="G124" s="70">
        <f t="shared" si="18"/>
        <v>433029.18911991903</v>
      </c>
      <c r="H124" s="70">
        <f t="shared" si="18"/>
        <v>618136.65228276211</v>
      </c>
      <c r="I124" s="70">
        <f t="shared" si="18"/>
        <v>828323.19443783164</v>
      </c>
      <c r="J124" s="70">
        <f t="shared" si="18"/>
        <v>1066986.6267395322</v>
      </c>
      <c r="K124" s="70">
        <f t="shared" si="18"/>
        <v>1337985.1090115556</v>
      </c>
      <c r="L124" s="70">
        <f t="shared" si="18"/>
        <v>1645699.5195748901</v>
      </c>
      <c r="M124" s="70">
        <f t="shared" si="18"/>
        <v>1995104.2751826881</v>
      </c>
      <c r="N124" s="70">
        <f t="shared" si="18"/>
        <v>2391847.7459153249</v>
      </c>
      <c r="O124" s="70">
        <f t="shared" si="18"/>
        <v>2842343.5649981769</v>
      </c>
      <c r="P124" s="70">
        <f t="shared" si="18"/>
        <v>3353874.3096286147</v>
      </c>
      <c r="Q124" s="70">
        <f t="shared" si="18"/>
        <v>3934709.2288846499</v>
      </c>
      <c r="R124" s="70">
        <f t="shared" si="18"/>
        <v>4594237.9218684928</v>
      </c>
      <c r="S124" s="70">
        <f t="shared" si="18"/>
        <v>5343122.1270848755</v>
      </c>
      <c r="T124" s="70">
        <f t="shared" si="18"/>
        <v>6193468.076834647</v>
      </c>
      <c r="U124" s="70">
        <f t="shared" si="17"/>
        <v>7159022.2028519167</v>
      </c>
      <c r="V124" s="70">
        <f t="shared" si="17"/>
        <v>8255393.3569019986</v>
      </c>
      <c r="W124" s="70">
        <f t="shared" si="17"/>
        <v>9500305.138690209</v>
      </c>
      <c r="X124" s="70">
        <f t="shared" si="17"/>
        <v>10913882.410137001</v>
      </c>
    </row>
    <row r="125" spans="1:24" ht="15">
      <c r="A125" s="69">
        <v>55</v>
      </c>
      <c r="B125" s="75">
        <v>63709</v>
      </c>
      <c r="C125" s="55">
        <v>12.105408499999999</v>
      </c>
      <c r="D125">
        <v>18</v>
      </c>
      <c r="E125" s="70">
        <f t="shared" si="18"/>
        <v>138820.22462276992</v>
      </c>
      <c r="F125" s="70">
        <f t="shared" si="18"/>
        <v>294445.2045167436</v>
      </c>
      <c r="G125" s="70">
        <f t="shared" si="18"/>
        <v>468909.22395492584</v>
      </c>
      <c r="H125" s="70">
        <f t="shared" si="18"/>
        <v>664492.8256316192</v>
      </c>
      <c r="I125" s="70">
        <f t="shared" si="18"/>
        <v>883752.62125028926</v>
      </c>
      <c r="J125" s="70">
        <f t="shared" si="18"/>
        <v>1129554.7108048641</v>
      </c>
      <c r="K125" s="70">
        <f t="shared" si="18"/>
        <v>1405112.1474015566</v>
      </c>
      <c r="L125" s="70">
        <f t="shared" si="18"/>
        <v>1714026.937350407</v>
      </c>
      <c r="M125" s="70">
        <f t="shared" si="18"/>
        <v>2060337.1245394826</v>
      </c>
      <c r="N125" s="70">
        <f t="shared" si="18"/>
        <v>2448569.5745649105</v>
      </c>
      <c r="O125" s="70">
        <f t="shared" si="18"/>
        <v>2883799.1485954747</v>
      </c>
      <c r="P125" s="70">
        <f t="shared" si="18"/>
        <v>3371715.0404752479</v>
      </c>
      <c r="Q125" s="70">
        <f t="shared" si="18"/>
        <v>3918695.1442034864</v>
      </c>
      <c r="R125" s="70">
        <f t="shared" si="18"/>
        <v>4531889.4239017526</v>
      </c>
      <c r="S125" s="70">
        <f t="shared" si="18"/>
        <v>5219313.3760561263</v>
      </c>
      <c r="T125" s="70">
        <f t="shared" si="18"/>
        <v>5989952.8057456305</v>
      </c>
      <c r="U125" s="70">
        <f t="shared" si="17"/>
        <v>6853881.2864611205</v>
      </c>
      <c r="V125" s="70">
        <f t="shared" si="17"/>
        <v>7822391.8389150631</v>
      </c>
      <c r="W125" s="70">
        <f t="shared" si="17"/>
        <v>8908144.5501091629</v>
      </c>
      <c r="X125" s="70">
        <f t="shared" si="17"/>
        <v>10125332.062293131</v>
      </c>
    </row>
    <row r="126" spans="1:24" ht="15">
      <c r="A126" s="69">
        <v>56</v>
      </c>
      <c r="B126" s="75">
        <v>65241</v>
      </c>
      <c r="C126" s="55">
        <v>12.4480313</v>
      </c>
      <c r="D126">
        <v>12</v>
      </c>
      <c r="E126" s="70">
        <f t="shared" si="18"/>
        <v>97454.641205196051</v>
      </c>
      <c r="F126" s="70">
        <f t="shared" si="18"/>
        <v>207040.46665091754</v>
      </c>
      <c r="G126" s="70">
        <f t="shared" si="18"/>
        <v>330267.56994848582</v>
      </c>
      <c r="H126" s="70">
        <f t="shared" si="18"/>
        <v>468834.02163461869</v>
      </c>
      <c r="I126" s="70">
        <f t="shared" si="18"/>
        <v>624649.26859794091</v>
      </c>
      <c r="J126" s="70">
        <f t="shared" si="18"/>
        <v>799860.44627342978</v>
      </c>
      <c r="K126" s="70">
        <f t="shared" si="18"/>
        <v>996881.96618706186</v>
      </c>
      <c r="L126" s="70">
        <f t="shared" si="18"/>
        <v>1218428.7865672789</v>
      </c>
      <c r="M126" s="70">
        <f t="shared" si="18"/>
        <v>1467553.8244925798</v>
      </c>
      <c r="N126" s="70">
        <f t="shared" si="18"/>
        <v>1747690.0251149593</v>
      </c>
      <c r="O126" s="70">
        <f t="shared" si="18"/>
        <v>2062697.6676734432</v>
      </c>
      <c r="P126" s="70">
        <f t="shared" si="18"/>
        <v>2416917.5601749998</v>
      </c>
      <c r="Q126" s="70">
        <f t="shared" si="18"/>
        <v>2815230.8557659755</v>
      </c>
      <c r="R126" s="70">
        <f t="shared" si="18"/>
        <v>3263126.3150641788</v>
      </c>
      <c r="S126" s="70">
        <f t="shared" si="18"/>
        <v>3766775.9413270997</v>
      </c>
      <c r="T126" s="70">
        <f t="shared" si="18"/>
        <v>4333120.0307095628</v>
      </c>
      <c r="U126" s="70">
        <f t="shared" si="17"/>
        <v>4969962.8096040552</v>
      </c>
      <c r="V126" s="70">
        <f t="shared" si="17"/>
        <v>5686079.9769471232</v>
      </c>
      <c r="W126" s="70">
        <f t="shared" si="17"/>
        <v>6491339.6334257303</v>
      </c>
      <c r="X126" s="70">
        <f t="shared" si="17"/>
        <v>7396838.2639890667</v>
      </c>
    </row>
    <row r="127" spans="1:24" ht="15">
      <c r="A127" s="69">
        <v>57</v>
      </c>
      <c r="B127" s="75">
        <v>66776</v>
      </c>
      <c r="C127" s="55">
        <v>12.946932800000001</v>
      </c>
      <c r="D127">
        <v>17</v>
      </c>
      <c r="E127" s="70">
        <f t="shared" si="18"/>
        <v>146972.54539097587</v>
      </c>
      <c r="F127" s="70">
        <f t="shared" si="18"/>
        <v>312973.52746817091</v>
      </c>
      <c r="G127" s="70">
        <f t="shared" si="18"/>
        <v>500466.54514224024</v>
      </c>
      <c r="H127" s="70">
        <f t="shared" si="18"/>
        <v>712234.15781926375</v>
      </c>
      <c r="I127" s="70">
        <f t="shared" si="18"/>
        <v>951419.18100174575</v>
      </c>
      <c r="J127" s="70">
        <f t="shared" si="18"/>
        <v>1221571.3284033278</v>
      </c>
      <c r="K127" s="70">
        <f t="shared" si="18"/>
        <v>1526699.8927867496</v>
      </c>
      <c r="L127" s="70">
        <f t="shared" si="18"/>
        <v>1871333.2473544979</v>
      </c>
      <c r="M127" s="70">
        <f t="shared" si="18"/>
        <v>2260586.0507445186</v>
      </c>
      <c r="N127" s="70">
        <f t="shared" si="18"/>
        <v>2700235.1530115609</v>
      </c>
      <c r="O127" s="70">
        <f t="shared" si="18"/>
        <v>3196805.3291049199</v>
      </c>
      <c r="P127" s="70">
        <f t="shared" si="18"/>
        <v>3757666.1122019291</v>
      </c>
      <c r="Q127" s="70">
        <f t="shared" si="18"/>
        <v>4391141.1639880603</v>
      </c>
      <c r="R127" s="70">
        <f t="shared" si="18"/>
        <v>5106631.805033708</v>
      </c>
      <c r="S127" s="70">
        <f t="shared" si="18"/>
        <v>5914756.5385658247</v>
      </c>
      <c r="T127" s="70">
        <f t="shared" si="18"/>
        <v>6827508.6382885249</v>
      </c>
      <c r="U127" s="70">
        <f t="shared" si="17"/>
        <v>7858434.1389929093</v>
      </c>
      <c r="V127" s="70">
        <f t="shared" si="17"/>
        <v>9022832.8714915551</v>
      </c>
      <c r="W127" s="70">
        <f t="shared" si="17"/>
        <v>10337985.525410851</v>
      </c>
      <c r="X127" s="70">
        <f t="shared" si="17"/>
        <v>11823410.109650498</v>
      </c>
    </row>
    <row r="128" spans="1:24" ht="15">
      <c r="A128" s="69">
        <v>58</v>
      </c>
      <c r="B128" s="75">
        <v>68315</v>
      </c>
      <c r="C128" s="55">
        <v>13.4630648</v>
      </c>
      <c r="D128">
        <v>16</v>
      </c>
      <c r="E128" s="70">
        <f t="shared" si="18"/>
        <v>147156.6834899199</v>
      </c>
      <c r="F128" s="70">
        <f t="shared" si="18"/>
        <v>314125.16663561866</v>
      </c>
      <c r="G128" s="70">
        <f t="shared" si="18"/>
        <v>503572.72486279998</v>
      </c>
      <c r="H128" s="70">
        <f t="shared" si="18"/>
        <v>718525.73061612423</v>
      </c>
      <c r="I128" s="70">
        <f t="shared" si="18"/>
        <v>962417.99882356636</v>
      </c>
      <c r="J128" s="70">
        <f t="shared" si="18"/>
        <v>1239145.6411419662</v>
      </c>
      <c r="K128" s="70">
        <f t="shared" si="18"/>
        <v>1553129.3052652043</v>
      </c>
      <c r="L128" s="70">
        <f t="shared" si="18"/>
        <v>1909384.7935507686</v>
      </c>
      <c r="M128" s="70">
        <f t="shared" si="18"/>
        <v>2313603.1890777745</v>
      </c>
      <c r="N128" s="70">
        <f t="shared" si="18"/>
        <v>2772241.7691281019</v>
      </c>
      <c r="O128" s="70">
        <f t="shared" si="18"/>
        <v>3292627.1584084039</v>
      </c>
      <c r="P128" s="70">
        <f t="shared" si="18"/>
        <v>3883072.3698572461</v>
      </c>
      <c r="Q128" s="70">
        <f t="shared" si="18"/>
        <v>4553009.6027319422</v>
      </c>
      <c r="R128" s="70">
        <f t="shared" si="18"/>
        <v>5313140.9193878854</v>
      </c>
      <c r="S128" s="70">
        <f t="shared" si="18"/>
        <v>6175609.2077703122</v>
      </c>
      <c r="T128" s="70">
        <f t="shared" si="18"/>
        <v>7154192.1606971156</v>
      </c>
      <c r="U128" s="70">
        <f t="shared" si="17"/>
        <v>8264522.3706982071</v>
      </c>
      <c r="V128" s="70">
        <f t="shared" si="17"/>
        <v>9524337.0563657247</v>
      </c>
      <c r="W128" s="70">
        <f t="shared" si="17"/>
        <v>10953761.409524573</v>
      </c>
      <c r="X128" s="70">
        <f t="shared" si="17"/>
        <v>12575630.089616178</v>
      </c>
    </row>
    <row r="129" spans="1:24" ht="15">
      <c r="A129" s="69">
        <v>59</v>
      </c>
      <c r="B129" s="75">
        <v>69856</v>
      </c>
      <c r="C129" s="55">
        <v>13.4545586</v>
      </c>
      <c r="D129">
        <v>20</v>
      </c>
      <c r="E129" s="70">
        <f t="shared" si="18"/>
        <v>187976.32911232</v>
      </c>
      <c r="F129" s="70">
        <f t="shared" si="18"/>
        <v>401244.04357918602</v>
      </c>
      <c r="G129" s="70">
        <f t="shared" si="18"/>
        <v>643205.9876638772</v>
      </c>
      <c r="H129" s="70">
        <f t="shared" si="18"/>
        <v>917722.84330514248</v>
      </c>
      <c r="I129" s="70">
        <f t="shared" si="18"/>
        <v>1229174.730155539</v>
      </c>
      <c r="J129" s="70">
        <f t="shared" si="18"/>
        <v>1582531.0936330277</v>
      </c>
      <c r="K129" s="70">
        <f t="shared" si="18"/>
        <v>1983429.9961014248</v>
      </c>
      <c r="L129" s="70">
        <f t="shared" si="18"/>
        <v>2438268.0763291894</v>
      </c>
      <c r="M129" s="70">
        <f t="shared" si="18"/>
        <v>2954302.6125963125</v>
      </c>
      <c r="N129" s="70">
        <f t="shared" si="18"/>
        <v>3539767.3179417346</v>
      </c>
      <c r="O129" s="70">
        <f t="shared" si="18"/>
        <v>4204003.7151501738</v>
      </c>
      <c r="P129" s="70">
        <f t="shared" si="18"/>
        <v>4957610.1876635514</v>
      </c>
      <c r="Q129" s="70">
        <f t="shared" si="18"/>
        <v>5812611.0846346337</v>
      </c>
      <c r="R129" s="70">
        <f t="shared" si="18"/>
        <v>6782648.5783192161</v>
      </c>
      <c r="S129" s="70">
        <f t="shared" si="18"/>
        <v>7883200.3350335639</v>
      </c>
      <c r="T129" s="70">
        <f t="shared" si="18"/>
        <v>9131826.4727783725</v>
      </c>
      <c r="U129" s="70">
        <f t="shared" si="17"/>
        <v>10548449.745920971</v>
      </c>
      <c r="V129" s="70">
        <f t="shared" si="17"/>
        <v>12155673.42748978</v>
      </c>
      <c r="W129" s="70">
        <f t="shared" si="17"/>
        <v>13979141.961128341</v>
      </c>
      <c r="X129" s="70">
        <f t="shared" si="17"/>
        <v>16047950.137177866</v>
      </c>
    </row>
    <row r="130" spans="1:24" ht="15">
      <c r="A130" s="69">
        <v>60</v>
      </c>
      <c r="B130" s="75">
        <v>71391</v>
      </c>
      <c r="C130" s="55">
        <v>14.5889551</v>
      </c>
      <c r="D130">
        <v>25</v>
      </c>
      <c r="E130" s="70">
        <f t="shared" si="18"/>
        <v>260380.02338602499</v>
      </c>
      <c r="F130" s="70">
        <f t="shared" si="18"/>
        <v>558746.77147320658</v>
      </c>
      <c r="G130" s="70">
        <f t="shared" si="18"/>
        <v>900642.11047215748</v>
      </c>
      <c r="H130" s="70">
        <f t="shared" si="18"/>
        <v>1292416.4069666576</v>
      </c>
      <c r="I130" s="70">
        <f t="shared" si="18"/>
        <v>1741346.4796700813</v>
      </c>
      <c r="J130" s="70">
        <f t="shared" si="18"/>
        <v>2255770.7591106053</v>
      </c>
      <c r="K130" s="70">
        <f t="shared" si="18"/>
        <v>2845244.1657022056</v>
      </c>
      <c r="L130" s="70">
        <f t="shared" si="18"/>
        <v>3520715.5829078942</v>
      </c>
      <c r="M130" s="70">
        <f t="shared" si="18"/>
        <v>4294731.2218830548</v>
      </c>
      <c r="N130" s="70">
        <f t="shared" si="18"/>
        <v>5181667.6548952805</v>
      </c>
      <c r="O130" s="70">
        <f t="shared" si="18"/>
        <v>6197998.8458852004</v>
      </c>
      <c r="P130" s="70">
        <f t="shared" si="18"/>
        <v>7362602.137995935</v>
      </c>
      <c r="Q130" s="70">
        <f t="shared" si="18"/>
        <v>8697108.8814858273</v>
      </c>
      <c r="R130" s="70">
        <f t="shared" si="18"/>
        <v>10226306.214589931</v>
      </c>
      <c r="S130" s="70">
        <f t="shared" si="18"/>
        <v>11978597.460010991</v>
      </c>
      <c r="T130" s="70">
        <f t="shared" si="18"/>
        <v>13986529.688447757</v>
      </c>
      <c r="U130" s="70">
        <f t="shared" si="17"/>
        <v>16287398.248129597</v>
      </c>
      <c r="V130" s="70">
        <f t="shared" si="17"/>
        <v>18923939.488893431</v>
      </c>
      <c r="W130" s="70">
        <f t="shared" si="17"/>
        <v>21945124.547465295</v>
      </c>
      <c r="X130" s="70">
        <f t="shared" si="17"/>
        <v>25407068.937720101</v>
      </c>
    </row>
    <row r="131" spans="1:24" ht="15">
      <c r="A131" s="69">
        <v>61</v>
      </c>
      <c r="B131" s="75">
        <v>72921</v>
      </c>
      <c r="C131" s="55">
        <v>14.3558314</v>
      </c>
      <c r="D131">
        <v>32</v>
      </c>
      <c r="E131" s="70">
        <f t="shared" si="18"/>
        <v>334989.30608620821</v>
      </c>
      <c r="F131" s="70">
        <f t="shared" si="18"/>
        <v>718069.11216218246</v>
      </c>
      <c r="G131" s="70">
        <f t="shared" si="18"/>
        <v>1156143.2093258703</v>
      </c>
      <c r="H131" s="70">
        <f t="shared" si="18"/>
        <v>1657106.4852854498</v>
      </c>
      <c r="I131" s="70">
        <f t="shared" si="18"/>
        <v>2229987.204517703</v>
      </c>
      <c r="J131" s="70">
        <f t="shared" si="18"/>
        <v>2885109.7139260466</v>
      </c>
      <c r="K131" s="70">
        <f t="shared" si="18"/>
        <v>3634280.5062484997</v>
      </c>
      <c r="L131" s="70">
        <f t="shared" si="18"/>
        <v>4491000.9944148101</v>
      </c>
      <c r="M131" s="70">
        <f t="shared" si="18"/>
        <v>5470710.8314315313</v>
      </c>
      <c r="N131" s="70">
        <f t="shared" si="18"/>
        <v>6591066.1608595895</v>
      </c>
      <c r="O131" s="70">
        <f t="shared" si="18"/>
        <v>7872257.8124612523</v>
      </c>
      <c r="P131" s="70">
        <f t="shared" si="18"/>
        <v>9337375.1774777286</v>
      </c>
      <c r="Q131" s="70">
        <f t="shared" si="18"/>
        <v>11012822.321228091</v>
      </c>
      <c r="R131" s="70">
        <f t="shared" si="18"/>
        <v>12928793.832131373</v>
      </c>
      <c r="S131" s="70">
        <f t="shared" si="18"/>
        <v>15119818.982811958</v>
      </c>
      <c r="T131" s="70">
        <f t="shared" si="18"/>
        <v>17625384.010055847</v>
      </c>
      <c r="U131" s="70">
        <f t="shared" si="17"/>
        <v>20490643.72822823</v>
      </c>
      <c r="V131" s="70">
        <f t="shared" si="17"/>
        <v>23767235.300713561</v>
      </c>
      <c r="W131" s="70">
        <f t="shared" si="17"/>
        <v>27514208.835011493</v>
      </c>
      <c r="X131" s="70">
        <f t="shared" si="17"/>
        <v>31799091.572495859</v>
      </c>
    </row>
    <row r="132" spans="1:24" ht="15">
      <c r="A132" s="69">
        <v>62</v>
      </c>
      <c r="B132" s="75">
        <v>74457</v>
      </c>
      <c r="C132" s="55">
        <v>13.695024800000001</v>
      </c>
      <c r="D132">
        <v>37</v>
      </c>
      <c r="E132" s="70">
        <f t="shared" si="18"/>
        <v>377285.47076743195</v>
      </c>
      <c r="F132" s="70">
        <f t="shared" si="18"/>
        <v>806240.28032326081</v>
      </c>
      <c r="G132" s="70">
        <f t="shared" si="18"/>
        <v>1293940.5574285528</v>
      </c>
      <c r="H132" s="70">
        <f t="shared" si="18"/>
        <v>1848431.508433084</v>
      </c>
      <c r="I132" s="70">
        <f t="shared" si="18"/>
        <v>2478860.1326914406</v>
      </c>
      <c r="J132" s="70">
        <f t="shared" si="18"/>
        <v>3195626.1133882785</v>
      </c>
      <c r="K132" s="70">
        <f t="shared" si="18"/>
        <v>4010553.3728995118</v>
      </c>
      <c r="L132" s="70">
        <f t="shared" si="18"/>
        <v>4937085.1227027709</v>
      </c>
      <c r="M132" s="70">
        <f t="shared" si="18"/>
        <v>5990505.6254214561</v>
      </c>
      <c r="N132" s="70">
        <f t="shared" si="18"/>
        <v>7188192.3272357536</v>
      </c>
      <c r="O132" s="70">
        <f t="shared" si="18"/>
        <v>8549902.5198898185</v>
      </c>
      <c r="P132" s="70">
        <f t="shared" si="18"/>
        <v>10098099.261131987</v>
      </c>
      <c r="Q132" s="70">
        <f t="shared" si="18"/>
        <v>11858321.930040061</v>
      </c>
      <c r="R132" s="70">
        <f t="shared" si="18"/>
        <v>13859607.529990319</v>
      </c>
      <c r="S132" s="70">
        <f t="shared" si="18"/>
        <v>16134969.689172594</v>
      </c>
      <c r="T132" s="70">
        <f t="shared" si="18"/>
        <v>18721943.260344699</v>
      </c>
      <c r="U132" s="70">
        <f t="shared" si="17"/>
        <v>21663203.503658265</v>
      </c>
      <c r="V132" s="70">
        <f t="shared" si="17"/>
        <v>25007270.06672617</v>
      </c>
      <c r="W132" s="70">
        <f t="shared" si="17"/>
        <v>28809307.374934722</v>
      </c>
      <c r="X132" s="70">
        <f t="shared" si="17"/>
        <v>33132034.635407705</v>
      </c>
    </row>
    <row r="133" spans="1:24" ht="15">
      <c r="A133" s="69">
        <v>63</v>
      </c>
      <c r="B133" s="75">
        <v>76001</v>
      </c>
      <c r="C133" s="55">
        <v>15.539543800000001</v>
      </c>
      <c r="D133">
        <v>35</v>
      </c>
      <c r="E133" s="70">
        <f t="shared" si="18"/>
        <v>413357.30392032996</v>
      </c>
      <c r="F133" s="70">
        <f t="shared" si="18"/>
        <v>890948.44713385857</v>
      </c>
      <c r="G133" s="70">
        <f t="shared" si="18"/>
        <v>1442755.075231974</v>
      </c>
      <c r="H133" s="70">
        <f t="shared" si="18"/>
        <v>2080309.9359946994</v>
      </c>
      <c r="I133" s="70">
        <f t="shared" si="18"/>
        <v>2816937.9135946771</v>
      </c>
      <c r="J133" s="70">
        <f t="shared" si="18"/>
        <v>3668034.5184168587</v>
      </c>
      <c r="K133" s="70">
        <f t="shared" si="18"/>
        <v>4651387.6529256953</v>
      </c>
      <c r="L133" s="70">
        <f t="shared" si="18"/>
        <v>5787549.3784802044</v>
      </c>
      <c r="M133" s="70">
        <f t="shared" si="18"/>
        <v>7100265.4530160939</v>
      </c>
      <c r="N133" s="70">
        <f t="shared" si="18"/>
        <v>8616971.6169241276</v>
      </c>
      <c r="O133" s="70">
        <f t="shared" si="18"/>
        <v>10369366.99948995</v>
      </c>
      <c r="P133" s="70">
        <f t="shared" si="18"/>
        <v>12394076.630078765</v>
      </c>
      <c r="Q133" s="70">
        <f t="shared" si="18"/>
        <v>14733416.900535747</v>
      </c>
      <c r="R133" s="70">
        <f t="shared" si="18"/>
        <v>17436279.976951431</v>
      </c>
      <c r="S133" s="70">
        <f t="shared" si="18"/>
        <v>20559155.644980758</v>
      </c>
      <c r="T133" s="70">
        <f t="shared" si="18"/>
        <v>24167311.945263043</v>
      </c>
      <c r="U133" s="70">
        <f t="shared" si="17"/>
        <v>28336159.274200156</v>
      </c>
      <c r="V133" s="70">
        <f t="shared" si="17"/>
        <v>33152826.459772579</v>
      </c>
      <c r="W133" s="70">
        <f t="shared" si="17"/>
        <v>38717981.752347261</v>
      </c>
      <c r="X133" s="70">
        <f t="shared" si="17"/>
        <v>45147936.789149597</v>
      </c>
    </row>
    <row r="134" spans="1:24" ht="15">
      <c r="A134" s="69">
        <v>64</v>
      </c>
      <c r="B134" s="75">
        <v>77557</v>
      </c>
      <c r="C134" s="55">
        <v>16.852858900000001</v>
      </c>
      <c r="D134">
        <v>27</v>
      </c>
      <c r="E134" s="70">
        <f>$D134*((1+$C134/100)^E$2-1)*$B134</f>
        <v>352905.43798097124</v>
      </c>
      <c r="F134" s="70">
        <f>$D134*((1+$C134/100)^F$2-1)*$B134</f>
        <v>765285.53147530265</v>
      </c>
      <c r="G134" s="70">
        <f t="shared" si="18"/>
        <v>1247163.4602579218</v>
      </c>
      <c r="H134" s="70">
        <f t="shared" si="18"/>
        <v>1810251.5964485181</v>
      </c>
      <c r="I134" s="70">
        <f t="shared" si="18"/>
        <v>2468236.1817139555</v>
      </c>
      <c r="J134" s="70">
        <f t="shared" si="18"/>
        <v>3237109.9807179277</v>
      </c>
      <c r="K134" s="70">
        <f t="shared" si="18"/>
        <v>4135560.996187109</v>
      </c>
      <c r="L134" s="70">
        <f t="shared" si="18"/>
        <v>5185426.6935789287</v>
      </c>
      <c r="M134" s="70">
        <f t="shared" si="18"/>
        <v>6412224.7755916929</v>
      </c>
      <c r="N134" s="70">
        <f t="shared" si="18"/>
        <v>7845773.4073539739</v>
      </c>
      <c r="O134" s="70">
        <f t="shared" si="18"/>
        <v>9520915.9672900345</v>
      </c>
      <c r="P134" s="70">
        <f t="shared" si="18"/>
        <v>11478367.939225964</v>
      </c>
      <c r="Q134" s="70">
        <f t="shared" si="18"/>
        <v>13765706.530027527</v>
      </c>
      <c r="R134" s="70">
        <f t="shared" si="18"/>
        <v>16438527.066102127</v>
      </c>
      <c r="S134" s="70">
        <f t="shared" si="18"/>
        <v>19561794.275771599</v>
      </c>
      <c r="T134" s="70">
        <f t="shared" si="18"/>
        <v>23211421.30135664</v>
      </c>
      <c r="U134" s="70">
        <f t="shared" si="17"/>
        <v>27476114.819939792</v>
      </c>
      <c r="V134" s="70">
        <f t="shared" si="17"/>
        <v>32459531.119727202</v>
      </c>
      <c r="W134" s="70">
        <f t="shared" si="17"/>
        <v>38282795.536917396</v>
      </c>
      <c r="X134" s="70">
        <f t="shared" si="17"/>
        <v>45087446.489710562</v>
      </c>
    </row>
    <row r="135" spans="1:24" ht="15">
      <c r="A135" s="69">
        <v>65</v>
      </c>
      <c r="B135">
        <v>79071.190170000002</v>
      </c>
      <c r="C135" s="55">
        <v>15.0329374</v>
      </c>
      <c r="D135">
        <v>39</v>
      </c>
      <c r="E135" s="70">
        <f>$D135*((1+$C135/100)^E$2-1)*$B135</f>
        <v>463582.17826795112</v>
      </c>
      <c r="F135" s="70">
        <f t="shared" ref="F135:X135" si="19">$D135*((1+$C135/100)^F$2-1)*$B135</f>
        <v>996854.37519247993</v>
      </c>
      <c r="G135" s="70">
        <f t="shared" si="18"/>
        <v>1610293.0476522779</v>
      </c>
      <c r="H135" s="70">
        <f t="shared" si="18"/>
        <v>2315949.5717303478</v>
      </c>
      <c r="I135" s="70">
        <f t="shared" si="18"/>
        <v>3127686.9993320904</v>
      </c>
      <c r="J135" s="70">
        <f t="shared" si="18"/>
        <v>4061452.4062775732</v>
      </c>
      <c r="K135" s="70">
        <f t="shared" si="18"/>
        <v>5135590.1823120257</v>
      </c>
      <c r="L135" s="70">
        <f t="shared" si="18"/>
        <v>6371202.4178074896</v>
      </c>
      <c r="M135" s="70">
        <f t="shared" si="18"/>
        <v>7792563.4671717267</v>
      </c>
      <c r="N135" s="70">
        <f t="shared" si="18"/>
        <v>9427596.8333148751</v>
      </c>
      <c r="O135" s="70">
        <f t="shared" si="18"/>
        <v>11308423.741859432</v>
      </c>
      <c r="P135" s="70">
        <f t="shared" si="18"/>
        <v>13471994.18216785</v>
      </c>
      <c r="Q135" s="70">
        <f t="shared" si="18"/>
        <v>15960812.812372737</v>
      </c>
      <c r="R135" s="70">
        <f t="shared" si="18"/>
        <v>18823773.98925586</v>
      </c>
      <c r="S135" s="70">
        <f t="shared" si="18"/>
        <v>22117122.327646129</v>
      </c>
      <c r="T135" s="70">
        <f t="shared" si="18"/>
        <v>25905557.660110544</v>
      </c>
      <c r="U135" s="70">
        <f t="shared" si="17"/>
        <v>30263506.104543816</v>
      </c>
      <c r="V135" s="70">
        <f t="shared" si="17"/>
        <v>35276582.21055302</v>
      </c>
      <c r="W135" s="70">
        <f t="shared" si="17"/>
        <v>41043270.909392938</v>
      </c>
      <c r="X135" s="70">
        <f t="shared" si="17"/>
        <v>47676862.310382351</v>
      </c>
    </row>
    <row r="136" spans="1:24">
      <c r="E136" s="69"/>
      <c r="F136" s="69"/>
      <c r="G136" s="69"/>
      <c r="H136" s="69"/>
      <c r="I136" s="70">
        <f>SUM(I105:I135)</f>
        <v>23903418.967188109</v>
      </c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70">
        <f>SUM(X105:X135)</f>
        <v>342398090.26804525</v>
      </c>
    </row>
    <row r="137" spans="1:24"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</row>
    <row r="138" spans="1:24">
      <c r="E138" s="69"/>
      <c r="F138" s="69"/>
      <c r="G138" s="69"/>
      <c r="H138" s="69"/>
      <c r="I138" s="70">
        <f>SUM(I34,I68,I102,I136)</f>
        <v>2392983515.1351061</v>
      </c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70">
        <f>SUM(X34,X68,X102,X136)</f>
        <v>31936770953.424881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rowley</dc:creator>
  <cp:keywords/>
  <dc:description/>
  <cp:lastModifiedBy/>
  <cp:revision/>
  <dcterms:created xsi:type="dcterms:W3CDTF">2009-03-21T19:30:56Z</dcterms:created>
  <dcterms:modified xsi:type="dcterms:W3CDTF">2024-04-07T10:41:58Z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  <property fmtid="{D5CDD505-2E9C-101B-9397-08002B2CF9AE}" pid="3" name="_AdHocReviewCycleID">
    <vt:i4>629862571</vt:i4>
  </property>
  <property fmtid="{D5CDD505-2E9C-101B-9397-08002B2CF9AE}" pid="4" name="_EmailSubject">
    <vt:lpwstr>Chapter 13</vt:lpwstr>
  </property>
  <property fmtid="{D5CDD505-2E9C-101B-9397-08002B2CF9AE}" pid="5" name="_AuthorEmail">
    <vt:lpwstr>richard.lyon@invivo.com.au</vt:lpwstr>
  </property>
  <property fmtid="{D5CDD505-2E9C-101B-9397-08002B2CF9AE}" pid="6" name="_AuthorEmailDisplayName">
    <vt:lpwstr>Richard Lyon</vt:lpwstr>
  </property>
  <property fmtid="{D5CDD505-2E9C-101B-9397-08002B2CF9AE}" pid="7" name="_ReviewingToolsShownOnce">
    <vt:lpwstr/>
  </property>
</Properties>
</file>